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drawings/drawing5.xml" ContentType="application/vnd.openxmlformats-officedocument.drawing+xml"/>
  <Override PartName="/xl/comments2.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xml"/>
  <Override PartName="/xl/charts/chart2.xml" ContentType="application/vnd.openxmlformats-officedocument.drawingml.chart+xml"/>
  <Override PartName="/xl/drawings/drawing9.xml" ContentType="application/vnd.openxmlformats-officedocument.drawing+xml"/>
  <Override PartName="/xl/charts/chart3.xml" ContentType="application/vnd.openxmlformats-officedocument.drawingml.chart+xml"/>
  <Override PartName="/xl/drawings/drawing10.xml" ContentType="application/vnd.openxmlformats-officedocument.drawing+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11.xml" ContentType="application/vnd.openxmlformats-officedocument.drawing+xml"/>
  <Override PartName="/xl/comments3.xml" ContentType="application/vnd.openxmlformats-officedocument.spreadsheetml.comments+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12.xml" ContentType="application/vnd.openxmlformats-officedocument.drawing+xml"/>
  <Override PartName="/xl/comments4.xml" ContentType="application/vnd.openxmlformats-officedocument.spreadsheetml.comments+xml"/>
  <Override PartName="/xl/charts/chart11.xml" ContentType="application/vnd.openxmlformats-officedocument.drawingml.chart+xml"/>
  <Override PartName="/xl/charts/chart12.xml" ContentType="application/vnd.openxmlformats-officedocument.drawingml.chart+xml"/>
  <Override PartName="/xl/drawings/drawing13.xml" ContentType="application/vnd.openxmlformats-officedocument.drawing+xml"/>
  <Override PartName="/xl/comments5.xml" ContentType="application/vnd.openxmlformats-officedocument.spreadsheetml.comments+xml"/>
  <Override PartName="/xl/charts/chart13.xml" ContentType="application/vnd.openxmlformats-officedocument.drawingml.chart+xml"/>
  <Override PartName="/xl/charts/chart14.xml" ContentType="application/vnd.openxmlformats-officedocument.drawingml.chart+xml"/>
  <Override PartName="/xl/drawings/drawing14.xml" ContentType="application/vnd.openxmlformats-officedocument.drawingml.chartshapes+xml"/>
  <Override PartName="/xl/charts/chart15.xml" ContentType="application/vnd.openxmlformats-officedocument.drawingml.chart+xml"/>
  <Override PartName="/xl/drawings/drawing15.xml" ContentType="application/vnd.openxmlformats-officedocument.drawingml.chartshapes+xml"/>
  <Override PartName="/xl/charts/chart16.xml" ContentType="application/vnd.openxmlformats-officedocument.drawingml.chart+xml"/>
  <Override PartName="/xl/drawings/drawing16.xml" ContentType="application/vnd.openxmlformats-officedocument.drawing+xml"/>
  <Override PartName="/xl/comments6.xml" ContentType="application/vnd.openxmlformats-officedocument.spreadsheetml.comments+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drawings/drawing17.xml" ContentType="application/vnd.openxmlformats-officedocument.drawingml.chartshapes+xml"/>
  <Override PartName="/xl/drawings/drawing18.xml" ContentType="application/vnd.openxmlformats-officedocument.drawing+xml"/>
  <Override PartName="/xl/comments7.xml" ContentType="application/vnd.openxmlformats-officedocument.spreadsheetml.comments+xml"/>
  <Override PartName="/xl/charts/chart20.xml" ContentType="application/vnd.openxmlformats-officedocument.drawingml.chart+xml"/>
  <Override PartName="/xl/charts/chart21.xml" ContentType="application/vnd.openxmlformats-officedocument.drawingml.chart+xml"/>
  <Override PartName="/xl/drawings/drawing19.xml" ContentType="application/vnd.openxmlformats-officedocument.drawing+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drawings/drawing20.xml" ContentType="application/vnd.openxmlformats-officedocument.drawingml.chartshapes+xml"/>
  <Override PartName="/xl/drawings/drawing21.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22.xml" ContentType="application/vnd.openxmlformats-officedocument.drawing+xml"/>
  <Override PartName="/xl/charts/chart28.xml" ContentType="application/vnd.openxmlformats-officedocument.drawingml.chart+xml"/>
  <Override PartName="/xl/drawings/drawing23.xml" ContentType="application/vnd.openxmlformats-officedocument.drawing+xml"/>
  <Override PartName="/xl/drawings/drawing24.xml" ContentType="application/vnd.openxmlformats-officedocument.drawing+xml"/>
  <Override PartName="/xl/charts/chart29.xml" ContentType="application/vnd.openxmlformats-officedocument.drawingml.chart+xml"/>
  <Override PartName="/xl/drawings/drawing25.xml" ContentType="application/vnd.openxmlformats-officedocument.drawing+xml"/>
  <Override PartName="/xl/comments8.xml" ContentType="application/vnd.openxmlformats-officedocument.spreadsheetml.comments+xml"/>
  <Override PartName="/xl/charts/chart30.xml" ContentType="application/vnd.openxmlformats-officedocument.drawingml.chart+xml"/>
  <Override PartName="/xl/charts/chart31.xml" ContentType="application/vnd.openxmlformats-officedocument.drawingml.chart+xml"/>
  <Override PartName="/xl/drawings/drawing26.xml" ContentType="application/vnd.openxmlformats-officedocument.drawing+xml"/>
  <Override PartName="/xl/comments9.xml" ContentType="application/vnd.openxmlformats-officedocument.spreadsheetml.comments+xml"/>
  <Override PartName="/xl/charts/chart32.xml" ContentType="application/vnd.openxmlformats-officedocument.drawingml.chart+xml"/>
  <Override PartName="/xl/charts/chart33.xml" ContentType="application/vnd.openxmlformats-officedocument.drawingml.chart+xml"/>
  <Override PartName="/xl/drawings/drawing27.xml" ContentType="application/vnd.openxmlformats-officedocument.drawing+xml"/>
  <Override PartName="/xl/charts/chart34.xml" ContentType="application/vnd.openxmlformats-officedocument.drawingml.chart+xml"/>
  <Override PartName="/xl/charts/chart35.xml" ContentType="application/vnd.openxmlformats-officedocument.drawingml.chart+xml"/>
  <Override PartName="/xl/drawings/drawing28.xml" ContentType="application/vnd.openxmlformats-officedocument.drawing+xml"/>
  <Override PartName="/xl/comments10.xml" ContentType="application/vnd.openxmlformats-officedocument.spreadsheetml.comments+xml"/>
  <Override PartName="/xl/charts/chart36.xml" ContentType="application/vnd.openxmlformats-officedocument.drawingml.chart+xml"/>
  <Override PartName="/xl/charts/chart3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MetricsWorkbook" hidePivotFieldList="1"/>
  <bookViews>
    <workbookView xWindow="1680" yWindow="105" windowWidth="17370" windowHeight="8205" tabRatio="459" firstSheet="13" activeTab="18"/>
  </bookViews>
  <sheets>
    <sheet name="Tailoring categories config." sheetId="54" state="hidden" r:id="rId1"/>
    <sheet name="Parameters" sheetId="6" r:id="rId2"/>
    <sheet name="Orchestra import" sheetId="51" r:id="rId3"/>
    <sheet name="Overview" sheetId="1" r:id="rId4"/>
    <sheet name="Actions &amp; alarms" sheetId="2" r:id="rId5"/>
    <sheet name="Master planning" sheetId="3" r:id="rId6"/>
    <sheet name="Milestones" sheetId="7" r:id="rId7"/>
    <sheet name="Workload" sheetId="8" r:id="rId8"/>
    <sheet name="Documentation" sheetId="9" r:id="rId9"/>
    <sheet name="Tech. risks" sheetId="10" r:id="rId10"/>
    <sheet name="PCR" sheetId="45" r:id="rId11"/>
    <sheet name="Defect management" sheetId="12" r:id="rId12"/>
    <sheet name="Co-engineering efficiency" sheetId="13" r:id="rId13"/>
    <sheet name="Req. analysis" sheetId="32" r:id="rId14"/>
    <sheet name="Req. flowdown" sheetId="35" r:id="rId15"/>
    <sheet name="Req. testability" sheetId="16" r:id="rId16"/>
    <sheet name="Design complexity" sheetId="17" r:id="rId17"/>
    <sheet name="Sizing params &amp; critical perfs" sheetId="18" r:id="rId18"/>
    <sheet name="Code quality" sheetId="19" r:id="rId19"/>
    <sheet name="Code reuse" sheetId="20" r:id="rId20"/>
    <sheet name="Code testing progress" sheetId="53" r:id="rId21"/>
    <sheet name="Interface testing progress" sheetId="52" r:id="rId22"/>
    <sheet name="Tests coverage" sheetId="23" r:id="rId23"/>
    <sheet name="Validate &amp; qualif." sheetId="24" r:id="rId24"/>
  </sheets>
  <functionGroups builtInGroupCount="17"/>
  <definedNames>
    <definedName name="_xlnm._FilterDatabase" localSheetId="4" hidden="1">'Actions &amp; alarms'!$B$5:$K$22</definedName>
    <definedName name="_xlnm._FilterDatabase" localSheetId="2" hidden="1">'Orchestra import'!$C$4:$C$9</definedName>
    <definedName name="_xlnm._FilterDatabase" localSheetId="1" hidden="1">Parameters!$B$5:$F$15</definedName>
    <definedName name="allCriticalRequirementsTab" localSheetId="13">'Req. analysis'!$AP$74:$AT$98</definedName>
    <definedName name="allPCRSeverityTab" localSheetId="10">PCR!$AP$45:$AT$49</definedName>
    <definedName name="allRequirementCategoriesTab" localSheetId="13">'Req. analysis'!$AP$46:$AT$69</definedName>
    <definedName name="ChangeManagementPCRClosedStatusList" localSheetId="2">'Orchestra import'!$D$12</definedName>
    <definedName name="ChangeManagementPCROrchestraURI" localSheetId="2">'Orchestra import'!$D$9</definedName>
    <definedName name="chartDataTab" localSheetId="20">'Code testing progress'!$AP$29:$BJ$37</definedName>
    <definedName name="chartDataTab" localSheetId="21">'Interface testing progress'!$AP$29:$BW$37</definedName>
    <definedName name="chartDataTab" localSheetId="10">PCR!$AP$29:$BR$42</definedName>
    <definedName name="chartDataTab" localSheetId="13">'Req. analysis'!$AP$33:$CR$42</definedName>
    <definedName name="chartDataTab" localSheetId="14">'Req. flowdown'!$BF$29:$DH$34</definedName>
    <definedName name="chartDataTab" localSheetId="23">'Validate &amp; qualif.'!$AP$29:$DC$37</definedName>
    <definedName name="chartDataTabAnalysisForecast" localSheetId="13">'Req. analysis'!$AP$35:$CR$35</definedName>
    <definedName name="chartDataTabAnalyzedRequirements" localSheetId="13">'Req. analysis'!$AP$36:$CR$36</definedName>
    <definedName name="chartDataTabClosedState" localSheetId="10">PCR!$AP$33:$BR$33</definedName>
    <definedName name="chartDataTabClosedStateForecast" localSheetId="10">PCR!$AP$31:$BR$31</definedName>
    <definedName name="chartDataTabCollectDataDate" localSheetId="20">'Code testing progress'!$AP$36:$BJ$36</definedName>
    <definedName name="chartDataTabCollectDataDate" localSheetId="21">'Interface testing progress'!$AP$36:$BW$36</definedName>
    <definedName name="chartDataTabCollectDataDate" localSheetId="10">PCR!$AP$41:$BR$41</definedName>
    <definedName name="chartDataTabCollectDataDate" localSheetId="13">'Req. analysis'!$AP$41:$CR$41</definedName>
    <definedName name="chartDataTabCollectDataDate" localSheetId="14">'Req. flowdown'!$BF$33:$DH$33</definedName>
    <definedName name="chartDataTabCollectDataDate" localSheetId="23">'Validate &amp; qualif.'!$AP$36:$DC$36</definedName>
    <definedName name="chartDataTabCurrentColumn" localSheetId="20">'Code testing progress'!$AN$23</definedName>
    <definedName name="chartDataTabCurrentColumn" localSheetId="12">'Co-engineering efficiency'!$AI$23</definedName>
    <definedName name="chartDataTabCurrentColumn" localSheetId="21">'Interface testing progress'!$AN$23</definedName>
    <definedName name="chartDataTabCurrentColumn" localSheetId="10">PCR!$AN$24</definedName>
    <definedName name="chartDataTabCurrentColumn" localSheetId="13">'Req. analysis'!$AN$27</definedName>
    <definedName name="chartDataTabCurrentColumn" localSheetId="14">'Req. flowdown'!$BD$23</definedName>
    <definedName name="chartDataTabCurrentColumn" localSheetId="23">'Validate &amp; qualif.'!$AN$23</definedName>
    <definedName name="chartDataTabDetectionPhases" localSheetId="11">'Defect management'!$AH$32:$AI$55</definedName>
    <definedName name="chartDataTabExcelDataFile" localSheetId="20">'Code testing progress'!$AP$37:$BJ$37</definedName>
    <definedName name="chartDataTabExcelDataFile" localSheetId="11">'Defect management'!$AE$24</definedName>
    <definedName name="chartDataTabExcelDataFile" localSheetId="21">'Interface testing progress'!$AP$37:$BW$37</definedName>
    <definedName name="chartDataTabExcelDataFile" localSheetId="10">PCR!$AP$42:$BR$42</definedName>
    <definedName name="chartDataTabExcelDataFile" localSheetId="13">'Req. analysis'!$AP$42:$CR$42</definedName>
    <definedName name="chartDataTabExcelDataFile" localSheetId="14">'Req. flowdown'!$BF$34:$DH$34</definedName>
    <definedName name="chartDataTabExcelDataFile" localSheetId="23">'Validate &amp; qualif.'!$AP$37:$DC$37</definedName>
    <definedName name="chartDataTabFirstMetricsColumn" localSheetId="19">'Code reuse'!$AO$20:$AO$23</definedName>
    <definedName name="chartDataTabFirstMetricsColumn" localSheetId="20">'Code testing progress'!$AT$28:$AT$37</definedName>
    <definedName name="chartDataTabFirstMetricsColumn" localSheetId="12">'Co-engineering efficiency'!$AO$27:$AO$31</definedName>
    <definedName name="chartDataTabFirstMetricsColumn" localSheetId="16">'Design complexity'!$AN$27:$AN$35</definedName>
    <definedName name="chartDataTabFirstMetricsColumn" localSheetId="8">Documentation!$AN$24:$AN$29</definedName>
    <definedName name="chartDataTabFirstMetricsColumn" localSheetId="21">'Interface testing progress'!$AT$28:$AT$37</definedName>
    <definedName name="chartDataTabFirstMetricsColumn" localSheetId="6">Milestones!$AP$25:$AP$42</definedName>
    <definedName name="chartDataTabFirstMetricsColumn" localSheetId="10">PCR!$AT$28:$AT$42</definedName>
    <definedName name="chartDataTabFirstMetricsColumn" localSheetId="13">'Req. analysis'!$AT$32:$AT$42</definedName>
    <definedName name="chartDataTabFirstMetricsColumn" localSheetId="14">'Req. flowdown'!$BJ$28:$BJ$34</definedName>
    <definedName name="chartDataTabFirstMetricsColumn" localSheetId="15">'Req. testability'!$AO$25:$AO$35</definedName>
    <definedName name="chartDataTabFirstMetricsColumn" localSheetId="9">'Tech. risks'!$AS$58:$AS$61</definedName>
    <definedName name="chartDataTabFirstMetricsColumn" localSheetId="23">'Validate &amp; qualif.'!$AT$28:$AT$37</definedName>
    <definedName name="chartDataTabFirstMetricsColumn" localSheetId="7">Workload!$AO$26:$AO$30</definedName>
    <definedName name="chartDataTabFirstMetricsColumn2" localSheetId="12">'Co-engineering efficiency'!$AO$35:$AO$39</definedName>
    <definedName name="chartDataTabFirstMetricsColumn2" localSheetId="15">'Req. testability'!$AO$40:$AO$44</definedName>
    <definedName name="chartDataTabFirstMetricsColumn3" localSheetId="12">'Co-engineering efficiency'!$AO$43:$AO$49</definedName>
    <definedName name="chartDataTabFlowdownForecast" localSheetId="14">'Req. flowdown'!$BF$31:$DH$31</definedName>
    <definedName name="chartDataTabInjectionPhases" localSheetId="11">'Defect management'!$AH$60:$AI$70</definedName>
    <definedName name="chartDataTabLastMetricsColumn" localSheetId="19">'Code reuse'!$DG$20:$DG$23</definedName>
    <definedName name="chartDataTabLastMetricsColumn" localSheetId="20">'Code testing progress'!$BJ$28:$BJ$37</definedName>
    <definedName name="chartDataTabLastMetricsColumn" localSheetId="12">'Co-engineering efficiency'!$CM$27:$CM$31</definedName>
    <definedName name="chartDataTabLastMetricsColumn" localSheetId="16">'Design complexity'!$CL$27:$CL$35</definedName>
    <definedName name="chartDataTabLastMetricsColumn" localSheetId="8">Documentation!$BL$24:$BL$29</definedName>
    <definedName name="chartDataTabLastMetricsColumn" localSheetId="21">'Interface testing progress'!$BW$28:$BW$37</definedName>
    <definedName name="chartDataTabLastMetricsColumn" localSheetId="6">Milestones!$BN$25:$BN$42</definedName>
    <definedName name="chartDataTabLastMetricsColumn" localSheetId="10">PCR!$BR$28:$BR$42</definedName>
    <definedName name="chartDataTabLastMetricsColumn" localSheetId="13">'Req. analysis'!$CR$32:$CR$42</definedName>
    <definedName name="chartDataTabLastMetricsColumn" localSheetId="14">'Req. flowdown'!$DH$28:$DH$34</definedName>
    <definedName name="chartDataTabLastMetricsColumn" localSheetId="15">'Req. testability'!$BH$25:$BH$35</definedName>
    <definedName name="chartDataTabLastMetricsColumn" localSheetId="9">'Tech. risks'!$BQ$58:$BQ$61</definedName>
    <definedName name="chartDataTabLastMetricsColumn" localSheetId="23">'Validate &amp; qualif.'!$DC$28:$DC$37</definedName>
    <definedName name="chartDataTabLastMetricsColumn" localSheetId="7">Workload!$BM$26:$BM$30</definedName>
    <definedName name="chartDataTabLastMetricsColumn2" localSheetId="12">'Co-engineering efficiency'!$CM$35:$CM$39</definedName>
    <definedName name="chartDataTabLastMetricsColumn2" localSheetId="15">'Req. testability'!$BH$40:$BH$44</definedName>
    <definedName name="chartDataTabLastMetricsColumn3" localSheetId="12">'Co-engineering efficiency'!$BM$43:$BM$49</definedName>
    <definedName name="chartDataTabModifiedRequirements" localSheetId="13">'Req. analysis'!$AP$39:$CR$39</definedName>
    <definedName name="chartDataTabNewRequirements" localSheetId="13">'Req. analysis'!$AP$40:$CR$40</definedName>
    <definedName name="chartDataTabObsoleteRequirements" localSheetId="13">'Req. analysis'!$AP$38:$CR$38</definedName>
    <definedName name="chartDataTabRaisedState" localSheetId="10">PCR!$AP$32:$BR$32</definedName>
    <definedName name="chartDataTabRaisedStateForecast" localSheetId="10">PCR!$AP$30:$BR$30</definedName>
    <definedName name="chartDataTabRequirementsComponentsLinksCount" localSheetId="14">'Req. flowdown'!$BF$38:$BJ$42</definedName>
    <definedName name="chartDataTabRequirementsComponentsRow" localSheetId="14">'Req. flowdown'!$BF$37:$BJ$37</definedName>
    <definedName name="chartDataTabRequirementsFlowedDown" localSheetId="14">'Req. flowdown'!$BF$32:$DH$32</definedName>
    <definedName name="chartDataTabRequirementsToBeClarified" localSheetId="13">'Req. analysis'!$AP$37:$CR$37</definedName>
    <definedName name="chartDataTabStates" localSheetId="10">PCR!$AP$34:$BR$40</definedName>
    <definedName name="chartDataTabTailoringCategories" localSheetId="0">'Tailoring categories config.'!$C$5</definedName>
    <definedName name="chartDataTabTestsFailed" localSheetId="20">'Code testing progress'!$AP$34:$BJ$34</definedName>
    <definedName name="chartDataTabTestsFailed" localSheetId="21">'Interface testing progress'!$AP$34:$BW$34</definedName>
    <definedName name="chartDataTabTestsFailed" localSheetId="23">'Validate &amp; qualif.'!$AP$34:$DC$34</definedName>
    <definedName name="chartDataTabTestsOk" localSheetId="20">'Code testing progress'!$AP$33:$BJ$33</definedName>
    <definedName name="chartDataTabTestsOk" localSheetId="21">'Interface testing progress'!$AP$33:$BW$33</definedName>
    <definedName name="chartDataTabTestsOk" localSheetId="23">'Validate &amp; qualif.'!$AP$33:$DC$33</definedName>
    <definedName name="chartDataTabTestsPerformed" localSheetId="20">'Code testing progress'!$AP$32:$BJ$32</definedName>
    <definedName name="chartDataTabTestsPerformed" localSheetId="21">'Interface testing progress'!$AP$32:$BW$32</definedName>
    <definedName name="chartDataTabTestsPerformed" localSheetId="23">'Validate &amp; qualif.'!$AP$32:$DC$32</definedName>
    <definedName name="chartDataTabTestsPerformedForecast" localSheetId="20">'Code testing progress'!$AP$31:$BJ$31</definedName>
    <definedName name="chartDataTabTestsPerformedForecast" localSheetId="21">'Interface testing progress'!$AP$31:$BW$31</definedName>
    <definedName name="chartDataTabTestsPerformedForecast" localSheetId="23">'Validate &amp; qualif.'!$AP$31:$DC$31</definedName>
    <definedName name="chartDataTabTestsStepOk" localSheetId="20">'Code testing progress'!$AP$35:$BJ$35</definedName>
    <definedName name="chartDataTabTestsStepOk" localSheetId="21">'Interface testing progress'!$AP$35:$BW$35</definedName>
    <definedName name="chartDataTabTestsStepOk" localSheetId="23">'Validate &amp; qualif.'!$AP$35:$DC$35</definedName>
    <definedName name="clearquestQueryResultCreationDateFormat" localSheetId="2">'Orchestra import'!$P$8</definedName>
    <definedName name="code_reuse_measures_frequency" localSheetId="1">Parameters!$C$21</definedName>
    <definedName name="code_reuse_starting_date" localSheetId="1">Parameters!$C$20</definedName>
    <definedName name="code_tests_measures_frequency" localSheetId="1">Parameters!$C$23</definedName>
    <definedName name="code_tests_starting_date" localSheetId="1">Parameters!$C$22</definedName>
    <definedName name="CodeQualityImportData" localSheetId="2">'Orchestra import'!$B$66:$E$74</definedName>
    <definedName name="codeQualityPictureRange" localSheetId="18">'Code quality'!$C$11:$AD$12</definedName>
    <definedName name="CodeReuseData" localSheetId="19">'Code reuse'!$AM$19:$BB$24</definedName>
    <definedName name="CodeTestingData" localSheetId="20">'Code testing progress'!$AL$19:$AZ$39</definedName>
    <definedName name="CodeTestingImportData" localSheetId="2">'Orchestra import'!$B$76:$E$88</definedName>
    <definedName name="CodeTestingOrchestraURI" localSheetId="2">'Orchestra import'!$D$81</definedName>
    <definedName name="CodeTestingTestStepFailedStatesList" localSheetId="2">'Orchestra import'!$D$85</definedName>
    <definedName name="CodeTestingTestSuiteFailedStatesList" localSheetId="2">'Orchestra import'!$D$84</definedName>
    <definedName name="CoEngineeringEfficiencyData" localSheetId="12">'Co-engineering efficiency'!$AG$19:$AT$65</definedName>
    <definedName name="CoEngineeringImportData" localSheetId="2">'Orchestra import'!$B$25:$E$35</definedName>
    <definedName name="CoEngineeringPRClosedStatusList" localSheetId="2">'Orchestra import'!$D$33</definedName>
    <definedName name="CoEngineeringPROrchestraURI" localSheetId="2">'Orchestra import'!$D$30</definedName>
    <definedName name="contract_month_duration" localSheetId="1">Parameters!$C$12</definedName>
    <definedName name="contract_start_date" localSheetId="1">Parameters!$C$11</definedName>
    <definedName name="DefectManagementData" localSheetId="11">'Defect management'!$AC$22:$AN$90</definedName>
    <definedName name="DefectManagementImportData" localSheetId="2">'Orchestra import'!$B$16:$E$23</definedName>
    <definedName name="DefectManagementOrchestraURI" localSheetId="2">'Orchestra import'!$D$21</definedName>
    <definedName name="DesignComplexityData" localSheetId="16">'Design complexity'!$AL$14:$AZ$39</definedName>
    <definedName name="DocumentationData" localSheetId="8">Documentation!$AL$23:$BL$30</definedName>
    <definedName name="extractionDate" localSheetId="20">'Code testing progress'!$AN$21</definedName>
    <definedName name="extractionDate" localSheetId="12">'Co-engineering efficiency'!$AI$21</definedName>
    <definedName name="extractionDate" localSheetId="11">'Defect management'!$AE$22</definedName>
    <definedName name="extractionDate" localSheetId="21">'Interface testing progress'!$AN$21</definedName>
    <definedName name="extractionDate" localSheetId="10">PCR!$AN$22</definedName>
    <definedName name="extractionDate" localSheetId="13">'Req. analysis'!$AN$25</definedName>
    <definedName name="extractionDate" localSheetId="14">'Req. flowdown'!$BD$21</definedName>
    <definedName name="extractionDate" localSheetId="23">'Validate &amp; qualif.'!$AN$21</definedName>
    <definedName name="interface_tests_measures_frequency" localSheetId="1">Parameters!$C$25</definedName>
    <definedName name="interface_tests_starting_date" localSheetId="1">Parameters!$C$24</definedName>
    <definedName name="InterfaceTestingData" localSheetId="21">'Interface testing progress'!$AL$19:$AZ$39</definedName>
    <definedName name="InterfaceTestingImportData" localSheetId="2">'Orchestra import'!$B$90:$E$102</definedName>
    <definedName name="InterfaceTestingOrchestraURI" localSheetId="2">'Orchestra import'!$D$95</definedName>
    <definedName name="InterfaceTestingTestStepFailedStatesList" localSheetId="2">'Orchestra import'!$D$99</definedName>
    <definedName name="InterfaceTestingTestSuiteFailedStatesList" localSheetId="2">'Orchestra import'!$D$98</definedName>
    <definedName name="jiraFilterResultCreationDateFormat" localSheetId="2">'Orchestra import'!$P$9</definedName>
    <definedName name="kpis_measures_frequency" localSheetId="1">Parameters!$C$17</definedName>
    <definedName name="kpis_starting_date" localSheetId="1">Parameters!$C$16</definedName>
    <definedName name="measures_frequency" localSheetId="1">Parameters!$C$14</definedName>
    <definedName name="metrics_category" localSheetId="1">Parameters!$C$13</definedName>
    <definedName name="MilestonesData" localSheetId="6">Milestones!$AN$21:$BN$45</definedName>
    <definedName name="notClosedPCRAgeTab" localSheetId="10">PCR!$AP$60:$AT$66</definedName>
    <definedName name="notClosedPCRSeverityTab" localSheetId="10">PCR!$AP$52:$AT$56</definedName>
    <definedName name="openInterDisciplinePRAgeTab" localSheetId="12">'Co-engineering efficiency'!$AK$54:$AN$60</definedName>
    <definedName name="openInterDisciplinePRCollectDataDate" localSheetId="12">'Co-engineering efficiency'!$AL$62</definedName>
    <definedName name="openInterDisciplinePRExcelDataFile" localSheetId="12">'Co-engineering efficiency'!$AL$63</definedName>
    <definedName name="PCRData" localSheetId="10">PCR!$AM$20:$AX$68</definedName>
    <definedName name="PCRImportData" localSheetId="2">'Orchestra import'!$B$4:$E$14</definedName>
    <definedName name="_xlnm.Print_Area" localSheetId="4">'Actions &amp; alarms'!$B$1:$K$31</definedName>
    <definedName name="_xlnm.Print_Area" localSheetId="18">'Code quality'!$B$2:$AF$13</definedName>
    <definedName name="_xlnm.Print_Area" localSheetId="19">'Code reuse'!$B$2:$AF$12</definedName>
    <definedName name="_xlnm.Print_Area" localSheetId="20">'Code testing progress'!$B$3:$AF$12</definedName>
    <definedName name="_xlnm.Print_Area" localSheetId="12">'Co-engineering efficiency'!$B$2:$W$13</definedName>
    <definedName name="_xlnm.Print_Area" localSheetId="11">'Defect management'!$B$2:$W$13</definedName>
    <definedName name="_xlnm.Print_Area" localSheetId="16">'Design complexity'!$B$2:$AF$13</definedName>
    <definedName name="_xlnm.Print_Area" localSheetId="8">Documentation!$B$2:$AF$13</definedName>
    <definedName name="_xlnm.Print_Area" localSheetId="21">'Interface testing progress'!$B$3:$AF$12</definedName>
    <definedName name="_xlnm.Print_Area" localSheetId="5">'Master planning'!$B$1:$Q$28</definedName>
    <definedName name="_xlnm.Print_Area" localSheetId="6">Milestones!$B$1:$AH$11</definedName>
    <definedName name="_xlnm.Print_Area" localSheetId="2">'Orchestra import'!$B$2:$E$116</definedName>
    <definedName name="_xlnm.Print_Area" localSheetId="3">Overview!$B$2:$I$23</definedName>
    <definedName name="_xlnm.Print_Area" localSheetId="1">Parameters!$B$2:$F$27</definedName>
    <definedName name="_xlnm.Print_Area" localSheetId="10">PCR!$B$2:$AF$13</definedName>
    <definedName name="_xlnm.Print_Area" localSheetId="13">'Req. analysis'!$B$2:$AE$16</definedName>
    <definedName name="_xlnm.Print_Area" localSheetId="14">'Req. flowdown'!$B$2:$AV$12</definedName>
    <definedName name="_xlnm.Print_Area" localSheetId="15">'Req. testability'!$B$2:$AF$13</definedName>
    <definedName name="_xlnm.Print_Area" localSheetId="17">'Sizing params &amp; critical perfs'!$B$2:$AL$43</definedName>
    <definedName name="_xlnm.Print_Area" localSheetId="0">'Tailoring categories config.'!$B$2:$O$31</definedName>
    <definedName name="_xlnm.Print_Area" localSheetId="9">'Tech. risks'!$B$2:$AJ$32</definedName>
    <definedName name="_xlnm.Print_Area" localSheetId="22">'Tests coverage'!$B$2:$W$12</definedName>
    <definedName name="_xlnm.Print_Area" localSheetId="23">'Validate &amp; qualif.'!$B$3:$AF$12</definedName>
    <definedName name="_xlnm.Print_Area" localSheetId="7">Workload!$B$1:$AF$12</definedName>
    <definedName name="qualityManagementFitPicture" localSheetId="2">'Orchestra import'!$D$72</definedName>
    <definedName name="qualityManagementOrchestraURI" localSheetId="2">'Orchestra import'!$D$71</definedName>
    <definedName name="req_tests_measures_frequency" localSheetId="1">Parameters!$C$19</definedName>
    <definedName name="req_tests_starting_date" localSheetId="1">Parameters!$C$18</definedName>
    <definedName name="ReqAnalysisData" localSheetId="13">'Req. analysis'!$AM$24:$AZ$101</definedName>
    <definedName name="ReqAnalysisDateOfLastValidatedStatisticsMeasures" localSheetId="2">'Orchestra import'!$D$50</definedName>
    <definedName name="ReqAnalysisImportData" localSheetId="2">'Orchestra import'!$B$37:$E$52</definedName>
    <definedName name="ReqAnalysisOrchestraURIs" localSheetId="2">'Orchestra import'!$D$43:$D$46</definedName>
    <definedName name="ReqFlowdownData" localSheetId="14">'Req. flowdown'!$BB$20:$BP$45</definedName>
    <definedName name="ReqFlowdownOrchestraURI" localSheetId="2">'Orchestra import'!$D$59</definedName>
    <definedName name="ReqFlowdownRequirementComponentLinkTypeLabelList" localSheetId="2">'Orchestra import'!$D$62</definedName>
    <definedName name="ReqStabilityAndFlowdownImportData" localSheetId="2">'Orchestra import'!$B$54:$E$64</definedName>
    <definedName name="ReqTestabiltyData" localSheetId="15">'Req. testability'!$AM$20:$BA$47</definedName>
    <definedName name="SizingParamsData" localSheetId="17">'Sizing params &amp; critical perfs'!$AR$56:$AX$67</definedName>
    <definedName name="TechRisksData" localSheetId="9">'Tech. risks'!$AQ$44:$BE$62</definedName>
    <definedName name="TestCoverageData" localSheetId="22">'Tests coverage'!$AD$20:$AM$45</definedName>
    <definedName name="validate_and_qualify_tests_measures_frequency" localSheetId="1">Parameters!$C$27</definedName>
    <definedName name="validate_and_qualify_tests_starting_date" localSheetId="1">Parameters!$C$26</definedName>
    <definedName name="ValidateAndQualificationData" localSheetId="23">'Validate &amp; qualif.'!$AL$19:$AZ$39</definedName>
    <definedName name="ValidationAndQualificationImportData" localSheetId="2">'Orchestra import'!$B$104:$E$116</definedName>
    <definedName name="ValidationAndQualificationOrchestraURI" localSheetId="2">'Orchestra import'!$D$109</definedName>
    <definedName name="ValidationAndQualificationTestStepFailedStatesList" localSheetId="2">'Orchestra import'!$D$113</definedName>
    <definedName name="ValidationAndQualificationTestSuiteFailedStatesList" localSheetId="2">'Orchestra import'!$D$112</definedName>
    <definedName name="WorkloadData" localSheetId="7">Workload!$AL$25:$BM$31</definedName>
    <definedName name="Z_5CFEF769_FEAF_4620_A221_C361CF5B525B_.wvu.Cols" localSheetId="2" hidden="1">'Orchestra import'!$O:$P,'Orchestra import'!$JB:$JE,'Orchestra import'!$SX:$TA,'Orchestra import'!$ACT:$ACW,'Orchestra import'!$AMP:$AMS,'Orchestra import'!$AWL:$AWO,'Orchestra import'!$BGH:$BGK,'Orchestra import'!$BQD:$BQG,'Orchestra import'!$BZZ:$CAC,'Orchestra import'!$CJV:$CJY,'Orchestra import'!$CTR:$CTU,'Orchestra import'!$DDN:$DDQ,'Orchestra import'!$DNJ:$DNM,'Orchestra import'!$DXF:$DXI,'Orchestra import'!$EHB:$EHE,'Orchestra import'!$EQX:$ERA,'Orchestra import'!$FAT:$FAW,'Orchestra import'!$FKP:$FKS,'Orchestra import'!$FUL:$FUO,'Orchestra import'!$GEH:$GEK,'Orchestra import'!$GOD:$GOG,'Orchestra import'!$GXZ:$GYC,'Orchestra import'!$HHV:$HHY,'Orchestra import'!$HRR:$HRU,'Orchestra import'!$IBN:$IBQ,'Orchestra import'!$ILJ:$ILM,'Orchestra import'!$IVF:$IVI,'Orchestra import'!$JFB:$JFE,'Orchestra import'!$JOX:$JPA,'Orchestra import'!$JYT:$JYW,'Orchestra import'!$KIP:$KIS,'Orchestra import'!$KSL:$KSO,'Orchestra import'!$LCH:$LCK,'Orchestra import'!$LMD:$LMG,'Orchestra import'!$LVZ:$LWC,'Orchestra import'!$MFV:$MFY,'Orchestra import'!$MPR:$MPU,'Orchestra import'!$MZN:$MZQ,'Orchestra import'!$NJJ:$NJM,'Orchestra import'!$NTF:$NTI,'Orchestra import'!$ODB:$ODE,'Orchestra import'!$OMX:$ONA,'Orchestra import'!$OWT:$OWW,'Orchestra import'!$PGP:$PGS,'Orchestra import'!$PQL:$PQO,'Orchestra import'!$QAH:$QAK,'Orchestra import'!$QKD:$QKG,'Orchestra import'!$QTZ:$QUC,'Orchestra import'!$RDV:$RDY,'Orchestra import'!$RNR:$RNU,'Orchestra import'!$RXN:$RXQ,'Orchestra import'!$SHJ:$SHM,'Orchestra import'!$SRF:$SRI,'Orchestra import'!$TBB:$TBE,'Orchestra import'!$TKX:$TLA,'Orchestra import'!$TUT:$TUW,'Orchestra import'!$UEP:$UES,'Orchestra import'!$UOL:$UOO,'Orchestra import'!$UYH:$UYK,'Orchestra import'!$VID:$VIG,'Orchestra import'!$VRZ:$VSC,'Orchestra import'!$WBV:$WBY,'Orchestra import'!$WLR:$WLU,'Orchestra import'!$WVN:$WVQ</definedName>
    <definedName name="Z_5CFEF769_FEAF_4620_A221_C361CF5B525B_.wvu.Cols" localSheetId="3" hidden="1">Overview!$W:$W</definedName>
    <definedName name="Z_5CFEF769_FEAF_4620_A221_C361CF5B525B_.wvu.Cols" localSheetId="7" hidden="1">Workload!$AN:$AN</definedName>
    <definedName name="Z_5CFEF769_FEAF_4620_A221_C361CF5B525B_.wvu.FilterData" localSheetId="4" hidden="1">'Actions &amp; alarms'!$B$5:$K$22</definedName>
    <definedName name="Z_5CFEF769_FEAF_4620_A221_C361CF5B525B_.wvu.FilterData" localSheetId="2" hidden="1">'Orchestra import'!$C$4:$C$9</definedName>
    <definedName name="Z_5CFEF769_FEAF_4620_A221_C361CF5B525B_.wvu.FilterData" localSheetId="1" hidden="1">Parameters!$B$5:$F$15</definedName>
    <definedName name="Z_5CFEF769_FEAF_4620_A221_C361CF5B525B_.wvu.PrintArea" localSheetId="4" hidden="1">'Actions &amp; alarms'!$B$1:$K$31</definedName>
    <definedName name="Z_5CFEF769_FEAF_4620_A221_C361CF5B525B_.wvu.PrintArea" localSheetId="18" hidden="1">'Code quality'!$B$2:$AF$13</definedName>
    <definedName name="Z_5CFEF769_FEAF_4620_A221_C361CF5B525B_.wvu.PrintArea" localSheetId="19" hidden="1">'Code reuse'!$B$2:$AF$12</definedName>
    <definedName name="Z_5CFEF769_FEAF_4620_A221_C361CF5B525B_.wvu.PrintArea" localSheetId="20" hidden="1">'Code testing progress'!$B$3:$AF$12</definedName>
    <definedName name="Z_5CFEF769_FEAF_4620_A221_C361CF5B525B_.wvu.PrintArea" localSheetId="12" hidden="1">'Co-engineering efficiency'!$B$2:$W$13</definedName>
    <definedName name="Z_5CFEF769_FEAF_4620_A221_C361CF5B525B_.wvu.PrintArea" localSheetId="11" hidden="1">'Defect management'!$B$2:$W$13</definedName>
    <definedName name="Z_5CFEF769_FEAF_4620_A221_C361CF5B525B_.wvu.PrintArea" localSheetId="16" hidden="1">'Design complexity'!$B$2:$AF$13</definedName>
    <definedName name="Z_5CFEF769_FEAF_4620_A221_C361CF5B525B_.wvu.PrintArea" localSheetId="8" hidden="1">Documentation!$B$2:$AF$13</definedName>
    <definedName name="Z_5CFEF769_FEAF_4620_A221_C361CF5B525B_.wvu.PrintArea" localSheetId="21" hidden="1">'Interface testing progress'!$B$3:$AF$12</definedName>
    <definedName name="Z_5CFEF769_FEAF_4620_A221_C361CF5B525B_.wvu.PrintArea" localSheetId="5" hidden="1">'Master planning'!$B$1:$Q$28</definedName>
    <definedName name="Z_5CFEF769_FEAF_4620_A221_C361CF5B525B_.wvu.PrintArea" localSheetId="6" hidden="1">Milestones!$B$1:$AH$11</definedName>
    <definedName name="Z_5CFEF769_FEAF_4620_A221_C361CF5B525B_.wvu.PrintArea" localSheetId="2" hidden="1">'Orchestra import'!$B$4:$D$15</definedName>
    <definedName name="Z_5CFEF769_FEAF_4620_A221_C361CF5B525B_.wvu.PrintArea" localSheetId="3" hidden="1">Overview!$B$2:$I$23</definedName>
    <definedName name="Z_5CFEF769_FEAF_4620_A221_C361CF5B525B_.wvu.PrintArea" localSheetId="1" hidden="1">Parameters!$B$2:$F$15</definedName>
    <definedName name="Z_5CFEF769_FEAF_4620_A221_C361CF5B525B_.wvu.PrintArea" localSheetId="10" hidden="1">PCR!$B$2:$AF$13</definedName>
    <definedName name="Z_5CFEF769_FEAF_4620_A221_C361CF5B525B_.wvu.PrintArea" localSheetId="13" hidden="1">'Req. analysis'!$B$2:$AE$16</definedName>
    <definedName name="Z_5CFEF769_FEAF_4620_A221_C361CF5B525B_.wvu.PrintArea" localSheetId="14" hidden="1">'Req. flowdown'!$B$2:$AV$12</definedName>
    <definedName name="Z_5CFEF769_FEAF_4620_A221_C361CF5B525B_.wvu.PrintArea" localSheetId="15" hidden="1">'Req. testability'!$B$2:$AF$13</definedName>
    <definedName name="Z_5CFEF769_FEAF_4620_A221_C361CF5B525B_.wvu.PrintArea" localSheetId="17" hidden="1">'Sizing params &amp; critical perfs'!$B$2:$AL$43</definedName>
    <definedName name="Z_5CFEF769_FEAF_4620_A221_C361CF5B525B_.wvu.PrintArea" localSheetId="9" hidden="1">'Tech. risks'!$B$2:$AJ$32</definedName>
    <definedName name="Z_5CFEF769_FEAF_4620_A221_C361CF5B525B_.wvu.PrintArea" localSheetId="22" hidden="1">'Tests coverage'!$B$2:$W$12</definedName>
    <definedName name="Z_5CFEF769_FEAF_4620_A221_C361CF5B525B_.wvu.PrintArea" localSheetId="23" hidden="1">'Validate &amp; qualif.'!$B$3:$AF$12</definedName>
    <definedName name="Z_5CFEF769_FEAF_4620_A221_C361CF5B525B_.wvu.PrintArea" localSheetId="7" hidden="1">Workload!$B$1:$AF$12</definedName>
    <definedName name="Z_5CFEF769_FEAF_4620_A221_C361CF5B525B_.wvu.Rows" localSheetId="4" hidden="1">'Actions &amp; alarms'!$19:$23</definedName>
    <definedName name="Z_5CFEF769_FEAF_4620_A221_C361CF5B525B_.wvu.Rows" localSheetId="14" hidden="1">'Req. flowdown'!$37:$37</definedName>
  </definedNames>
  <calcPr calcId="144525"/>
  <customWorkbookViews>
    <customWorkbookView name="PCR" guid="{5CFEF769-FEAF-4620-A221-C361CF5B525B}" maximized="1" windowWidth="1360" windowHeight="578" tabRatio="810" activeSheetId="45"/>
  </customWorkbookViews>
</workbook>
</file>

<file path=xl/calcChain.xml><?xml version="1.0" encoding="utf-8"?>
<calcChain xmlns="http://schemas.openxmlformats.org/spreadsheetml/2006/main">
  <c r="BG44" i="16" l="1"/>
  <c r="BG43" i="16"/>
  <c r="BF44" i="16"/>
  <c r="BF43" i="16"/>
  <c r="BE44" i="16"/>
  <c r="BE43" i="16"/>
  <c r="BD44" i="16"/>
  <c r="BD43" i="16"/>
  <c r="BC44" i="16"/>
  <c r="BC43" i="16"/>
  <c r="BB44" i="16"/>
  <c r="BB43" i="16"/>
  <c r="BA44" i="16"/>
  <c r="BA43" i="16"/>
  <c r="AZ44" i="16"/>
  <c r="AZ43" i="16"/>
  <c r="AY44" i="16"/>
  <c r="AY43" i="16"/>
  <c r="AX44" i="16"/>
  <c r="AX43" i="16"/>
  <c r="AW44" i="16"/>
  <c r="AW43" i="16"/>
  <c r="AV44" i="16"/>
  <c r="AV43" i="16"/>
  <c r="AU44" i="16"/>
  <c r="AU43" i="16"/>
  <c r="AT44" i="16"/>
  <c r="AT43" i="16"/>
  <c r="AS44" i="16"/>
  <c r="AS43" i="16"/>
  <c r="AR44" i="16"/>
  <c r="AR43" i="16"/>
  <c r="AQ44" i="16"/>
  <c r="AQ43" i="16"/>
  <c r="AP44" i="16"/>
  <c r="AP43" i="16"/>
  <c r="BG35" i="16"/>
  <c r="BG33" i="16"/>
  <c r="BF35" i="16"/>
  <c r="BF33" i="16"/>
  <c r="BE35" i="16"/>
  <c r="BE33" i="16"/>
  <c r="BD35" i="16"/>
  <c r="BD33" i="16"/>
  <c r="BC35" i="16"/>
  <c r="BC33" i="16"/>
  <c r="BB35" i="16"/>
  <c r="BB33" i="16"/>
  <c r="BA35" i="16"/>
  <c r="BA33" i="16"/>
  <c r="AZ35" i="16"/>
  <c r="AZ33" i="16"/>
  <c r="AY35" i="16"/>
  <c r="AY33" i="16"/>
  <c r="AX35" i="16"/>
  <c r="AX33" i="16"/>
  <c r="AW35" i="16"/>
  <c r="AW33" i="16"/>
  <c r="AV35" i="16"/>
  <c r="AV33" i="16"/>
  <c r="AU35" i="16"/>
  <c r="AU33" i="16"/>
  <c r="AT35" i="16"/>
  <c r="AT33" i="16"/>
  <c r="AS35" i="16"/>
  <c r="AS33" i="16"/>
  <c r="AR35" i="16"/>
  <c r="AR33" i="16"/>
  <c r="AQ35" i="16"/>
  <c r="AQ33" i="16"/>
  <c r="AP35" i="16"/>
  <c r="AP33" i="16"/>
  <c r="CL39" i="13"/>
  <c r="CL38" i="13"/>
  <c r="CK39" i="13"/>
  <c r="CK38" i="13"/>
  <c r="CJ39" i="13"/>
  <c r="CJ38" i="13"/>
  <c r="CI39" i="13"/>
  <c r="CI38" i="13"/>
  <c r="CH39" i="13"/>
  <c r="CH38" i="13"/>
  <c r="CG39" i="13"/>
  <c r="CG38" i="13"/>
  <c r="CF39" i="13"/>
  <c r="CF38" i="13"/>
  <c r="CE39" i="13"/>
  <c r="CE38" i="13"/>
  <c r="CD39" i="13"/>
  <c r="CD38" i="13"/>
  <c r="CC39" i="13"/>
  <c r="CC38" i="13"/>
  <c r="CB39" i="13"/>
  <c r="CB38" i="13"/>
  <c r="CA39" i="13"/>
  <c r="CA38" i="13"/>
  <c r="BZ39" i="13"/>
  <c r="BZ38" i="13"/>
  <c r="BY39" i="13"/>
  <c r="BY38" i="13"/>
  <c r="BX39" i="13"/>
  <c r="BX38" i="13"/>
  <c r="BW39" i="13"/>
  <c r="BW38" i="13"/>
  <c r="BV39" i="13"/>
  <c r="BV38" i="13"/>
  <c r="BU39" i="13"/>
  <c r="BU38" i="13"/>
  <c r="BT39" i="13"/>
  <c r="BT38" i="13"/>
  <c r="BS39" i="13"/>
  <c r="BS38" i="13"/>
  <c r="BR39" i="13"/>
  <c r="BR38" i="13"/>
  <c r="BQ39" i="13"/>
  <c r="BQ38" i="13"/>
  <c r="BP39" i="13"/>
  <c r="BP38" i="13"/>
  <c r="BO39" i="13"/>
  <c r="BO38" i="13"/>
  <c r="BN39" i="13"/>
  <c r="BN38" i="13"/>
  <c r="BM39" i="13"/>
  <c r="BM38" i="13"/>
  <c r="BL39" i="13"/>
  <c r="BL38" i="13"/>
  <c r="BK39" i="13"/>
  <c r="BK38" i="13"/>
  <c r="BJ39" i="13"/>
  <c r="BJ38" i="13"/>
  <c r="BI39" i="13"/>
  <c r="BI38" i="13"/>
  <c r="BH39" i="13"/>
  <c r="BH38" i="13"/>
  <c r="BG39" i="13"/>
  <c r="BG38" i="13"/>
  <c r="BF39" i="13"/>
  <c r="BF38" i="13"/>
  <c r="BE39" i="13"/>
  <c r="BE38" i="13"/>
  <c r="BD39" i="13"/>
  <c r="BD38" i="13"/>
  <c r="BC39" i="13"/>
  <c r="BC38" i="13"/>
  <c r="BB39" i="13"/>
  <c r="BB38" i="13"/>
  <c r="BA39" i="13"/>
  <c r="BA38" i="13"/>
  <c r="AZ39" i="13"/>
  <c r="AZ38" i="13"/>
  <c r="AY39" i="13"/>
  <c r="AY38" i="13"/>
  <c r="AX39" i="13"/>
  <c r="AX38" i="13"/>
  <c r="AW39" i="13"/>
  <c r="AW38" i="13"/>
  <c r="AV39" i="13"/>
  <c r="AV38" i="13"/>
  <c r="AU39" i="13"/>
  <c r="AU38" i="13"/>
  <c r="AT39" i="13"/>
  <c r="AT38" i="13"/>
  <c r="AS39" i="13"/>
  <c r="AS38" i="13"/>
  <c r="AR39" i="13"/>
  <c r="AR38" i="13"/>
  <c r="AQ39" i="13"/>
  <c r="AQ38" i="13"/>
  <c r="AP39" i="13"/>
  <c r="AP38" i="13"/>
  <c r="CL31" i="13"/>
  <c r="CL30" i="13"/>
  <c r="CK31" i="13"/>
  <c r="CK30" i="13"/>
  <c r="CJ31" i="13"/>
  <c r="CJ30" i="13"/>
  <c r="CI31" i="13"/>
  <c r="CI30" i="13"/>
  <c r="CH31" i="13"/>
  <c r="CH30" i="13"/>
  <c r="CG31" i="13"/>
  <c r="CG30" i="13"/>
  <c r="CF31" i="13"/>
  <c r="CF30" i="13"/>
  <c r="CE31" i="13"/>
  <c r="CE30" i="13"/>
  <c r="CD31" i="13"/>
  <c r="CD30" i="13"/>
  <c r="CC31" i="13"/>
  <c r="CC30" i="13"/>
  <c r="CB31" i="13"/>
  <c r="CB30" i="13"/>
  <c r="CA31" i="13"/>
  <c r="CA30" i="13"/>
  <c r="BZ31" i="13"/>
  <c r="BZ30" i="13"/>
  <c r="BY31" i="13"/>
  <c r="BY30" i="13"/>
  <c r="BX31" i="13"/>
  <c r="BX30" i="13"/>
  <c r="BW31" i="13"/>
  <c r="BW30" i="13"/>
  <c r="BV31" i="13"/>
  <c r="BV30" i="13"/>
  <c r="BU31" i="13"/>
  <c r="BU30" i="13"/>
  <c r="BT31" i="13"/>
  <c r="BT30" i="13"/>
  <c r="BS31" i="13"/>
  <c r="BS30" i="13"/>
  <c r="BR31" i="13"/>
  <c r="BR30" i="13"/>
  <c r="BQ31" i="13"/>
  <c r="BQ30" i="13"/>
  <c r="BP31" i="13"/>
  <c r="BP30" i="13"/>
  <c r="BO31" i="13"/>
  <c r="BO30" i="13"/>
  <c r="BN31" i="13"/>
  <c r="BN30" i="13"/>
  <c r="BM31" i="13"/>
  <c r="BM30" i="13"/>
  <c r="BL31" i="13"/>
  <c r="BL30" i="13"/>
  <c r="BK31" i="13"/>
  <c r="BK30" i="13"/>
  <c r="BJ31" i="13"/>
  <c r="BJ30" i="13"/>
  <c r="BI31" i="13"/>
  <c r="BI30" i="13"/>
  <c r="BH31" i="13"/>
  <c r="BH30" i="13"/>
  <c r="BG31" i="13"/>
  <c r="BG30" i="13"/>
  <c r="BF31" i="13"/>
  <c r="BF30" i="13"/>
  <c r="BE31" i="13"/>
  <c r="BE30" i="13"/>
  <c r="BD31" i="13"/>
  <c r="BD30" i="13"/>
  <c r="BC31" i="13"/>
  <c r="BC30" i="13"/>
  <c r="BB31" i="13"/>
  <c r="BB30" i="13"/>
  <c r="BA31" i="13"/>
  <c r="BA30" i="13"/>
  <c r="AZ31" i="13"/>
  <c r="AZ30" i="13"/>
  <c r="AY31" i="13"/>
  <c r="AY30" i="13"/>
  <c r="AX31" i="13"/>
  <c r="AX30" i="13"/>
  <c r="AW31" i="13"/>
  <c r="AW30" i="13"/>
  <c r="AV31" i="13"/>
  <c r="AV30" i="13"/>
  <c r="AU31" i="13"/>
  <c r="AU30" i="13"/>
  <c r="AT31" i="13"/>
  <c r="AT30" i="13"/>
  <c r="AS31" i="13"/>
  <c r="AS30" i="13"/>
  <c r="AR31" i="13"/>
  <c r="AR30" i="13"/>
  <c r="AQ31" i="13"/>
  <c r="AQ30" i="13"/>
  <c r="AP31" i="13"/>
  <c r="AP30" i="13"/>
  <c r="E12" i="6" l="1"/>
  <c r="D12" i="6" l="1"/>
  <c r="AL54" i="13" l="1"/>
  <c r="AM54" i="13" s="1"/>
  <c r="AL55" i="13" s="1"/>
  <c r="AM55" i="13" s="1"/>
  <c r="AL56" i="13" s="1"/>
  <c r="AM56" i="13" s="1"/>
  <c r="AL57" i="13" s="1"/>
  <c r="AM57" i="13" s="1"/>
  <c r="AL58" i="13" s="1"/>
  <c r="AM58" i="13" s="1"/>
  <c r="AL59" i="13" s="1"/>
  <c r="AK52" i="13"/>
  <c r="AM60" i="13" l="1"/>
  <c r="AM59" i="13"/>
  <c r="AL60" i="13" s="1"/>
  <c r="B2" i="53"/>
  <c r="B2" i="52"/>
  <c r="AR60" i="45" l="1"/>
  <c r="AS60" i="45"/>
  <c r="AR61" i="45"/>
  <c r="AS61" i="45"/>
  <c r="AR62" i="45"/>
  <c r="AS62" i="45"/>
  <c r="AR63" i="45"/>
  <c r="AS63" i="45"/>
  <c r="AR64" i="45"/>
  <c r="AS64" i="45"/>
  <c r="AR65" i="45"/>
  <c r="AS65" i="45"/>
  <c r="AR66" i="45"/>
  <c r="AS66" i="45"/>
  <c r="AG30" i="12" l="1"/>
  <c r="AG32" i="12"/>
  <c r="AG35" i="12"/>
  <c r="AG39" i="12"/>
  <c r="AG41" i="12"/>
  <c r="AG48" i="12"/>
  <c r="AG58" i="12"/>
  <c r="AG60" i="12"/>
  <c r="AG63" i="12"/>
  <c r="AG66" i="12"/>
  <c r="AG67" i="12"/>
  <c r="AG70" i="12"/>
  <c r="AH76" i="12"/>
  <c r="AI76" i="12"/>
  <c r="AJ76" i="12"/>
  <c r="AK76" i="12"/>
  <c r="AL76" i="12"/>
  <c r="AH84" i="12"/>
  <c r="AI84" i="12"/>
  <c r="AJ84" i="12"/>
  <c r="AK84" i="12"/>
  <c r="AL84" i="12"/>
  <c r="BH44" i="16" l="1"/>
  <c r="BH43" i="16"/>
  <c r="AO44" i="16"/>
  <c r="AO43" i="16"/>
  <c r="BH35" i="16"/>
  <c r="BH33" i="16"/>
  <c r="AO35" i="16"/>
  <c r="AO33" i="16"/>
  <c r="CM39" i="13"/>
  <c r="AO39" i="13"/>
  <c r="CM38" i="13"/>
  <c r="AO38" i="13"/>
  <c r="CM31" i="13"/>
  <c r="CM30" i="13" s="1"/>
  <c r="AO31" i="13"/>
  <c r="AO30" i="13" s="1"/>
  <c r="E10" i="1" l="1"/>
  <c r="E9" i="1" l="1"/>
  <c r="B2" i="23"/>
  <c r="B2" i="17"/>
  <c r="B2" i="12"/>
  <c r="B2" i="32"/>
  <c r="B2" i="35"/>
  <c r="B2" i="16"/>
  <c r="B2" i="24" l="1"/>
  <c r="B2" i="18"/>
  <c r="B2" i="20"/>
  <c r="B2" i="3"/>
  <c r="B2" i="13"/>
  <c r="B2" i="10"/>
  <c r="B2" i="7" l="1"/>
  <c r="N10" i="12" l="1"/>
  <c r="B10" i="12"/>
  <c r="B2" i="45" l="1"/>
  <c r="AN39" i="16" l="1"/>
  <c r="B2" i="19" l="1"/>
  <c r="B2" i="9"/>
  <c r="B2" i="8"/>
  <c r="P12" i="18" l="1"/>
  <c r="R12" i="18"/>
  <c r="AI12" i="18"/>
  <c r="AK12" i="18"/>
  <c r="P14" i="18"/>
  <c r="R14" i="18"/>
  <c r="AI14" i="18"/>
  <c r="AK14" i="18"/>
  <c r="P16" i="18"/>
  <c r="R16" i="18"/>
  <c r="AI16" i="18"/>
  <c r="AK16" i="18"/>
  <c r="P18" i="18"/>
  <c r="R18" i="18"/>
  <c r="AI18" i="18"/>
  <c r="AK18" i="18"/>
  <c r="P20" i="18"/>
  <c r="R20" i="18"/>
  <c r="AI20" i="18"/>
  <c r="AK20" i="18"/>
  <c r="P22" i="18"/>
  <c r="R22" i="18"/>
  <c r="AI22" i="18"/>
  <c r="AK22" i="18"/>
  <c r="P24" i="18"/>
  <c r="R24" i="18"/>
  <c r="AI24" i="18"/>
  <c r="AK24" i="18"/>
  <c r="P26" i="18"/>
  <c r="R26" i="18"/>
  <c r="AI26" i="18"/>
  <c r="AK26" i="18"/>
  <c r="AK27" i="13"/>
  <c r="AK35" i="13"/>
  <c r="AK40" i="13"/>
  <c r="AK43" i="13"/>
  <c r="AO29" i="8"/>
  <c r="AP29" i="8" s="1"/>
  <c r="AQ29" i="8" s="1"/>
  <c r="AR29" i="8" s="1"/>
  <c r="AS29" i="8" s="1"/>
  <c r="AT29" i="8" s="1"/>
  <c r="AU29" i="8" s="1"/>
  <c r="AV29" i="8" s="1"/>
  <c r="AW29" i="8" s="1"/>
  <c r="AX29" i="8" s="1"/>
  <c r="AY29" i="8" s="1"/>
  <c r="AZ29" i="8" s="1"/>
  <c r="BA29" i="8" s="1"/>
  <c r="BB29" i="8" s="1"/>
  <c r="BC29" i="8" s="1"/>
  <c r="BD29" i="8" s="1"/>
  <c r="BE29" i="8" s="1"/>
  <c r="BF29" i="8" s="1"/>
  <c r="BG29" i="8" s="1"/>
  <c r="BH29" i="8" s="1"/>
  <c r="BI29" i="8" s="1"/>
  <c r="BJ29" i="8" s="1"/>
  <c r="BK29" i="8" s="1"/>
  <c r="BL29" i="8" s="1"/>
  <c r="BM29" i="8"/>
  <c r="AO30" i="8"/>
  <c r="AP30" i="8" s="1"/>
  <c r="AQ30" i="8" s="1"/>
  <c r="AR30" i="8" s="1"/>
  <c r="AS30" i="8" s="1"/>
  <c r="AT30" i="8" s="1"/>
  <c r="AU30" i="8" s="1"/>
  <c r="AV30" i="8" s="1"/>
  <c r="AW30" i="8" s="1"/>
  <c r="AX30" i="8" s="1"/>
  <c r="AY30" i="8" s="1"/>
  <c r="AZ30" i="8" s="1"/>
  <c r="BA30" i="8" s="1"/>
  <c r="BB30" i="8" s="1"/>
  <c r="BC30" i="8" s="1"/>
  <c r="BD30" i="8" s="1"/>
  <c r="BE30" i="8" s="1"/>
  <c r="BF30" i="8" s="1"/>
  <c r="BG30" i="8" s="1"/>
  <c r="BH30" i="8" s="1"/>
  <c r="BI30" i="8" s="1"/>
  <c r="BJ30" i="8" s="1"/>
  <c r="BK30" i="8" s="1"/>
  <c r="BL30" i="8" s="1"/>
  <c r="B2" i="2" l="1"/>
  <c r="E7" i="1"/>
  <c r="E6" i="1"/>
  <c r="E5" i="1"/>
  <c r="E4" i="1"/>
  <c r="E8" i="1"/>
</calcChain>
</file>

<file path=xl/comments1.xml><?xml version="1.0" encoding="utf-8"?>
<comments xmlns="http://schemas.openxmlformats.org/spreadsheetml/2006/main">
  <authors>
    <author>Thierry Nehr</author>
    <author>Author</author>
  </authors>
  <commentList>
    <comment ref="C9" authorId="0">
      <text>
        <r>
          <rPr>
            <sz val="9"/>
            <color indexed="81"/>
            <rFont val="Trebuchet MS"/>
            <family val="2"/>
          </rPr>
          <t>- Open the "</t>
        </r>
        <r>
          <rPr>
            <b/>
            <sz val="9"/>
            <color indexed="81"/>
            <rFont val="Trebuchet MS"/>
            <family val="2"/>
          </rPr>
          <t>Orchestra framework</t>
        </r>
        <r>
          <rPr>
            <sz val="9"/>
            <color indexed="81"/>
            <rFont val="Trebuchet MS"/>
            <family val="2"/>
          </rPr>
          <t>",
- Go to "</t>
        </r>
        <r>
          <rPr>
            <b/>
            <sz val="9"/>
            <color indexed="81"/>
            <rFont val="Trebuchet MS"/>
            <family val="2"/>
          </rPr>
          <t>Orchestra Explorer</t>
        </r>
        <r>
          <rPr>
            <sz val="9"/>
            <color indexed="81"/>
            <rFont val="Trebuchet MS"/>
            <family val="2"/>
          </rPr>
          <t>" part,
- Select your "Change management tool" connection node (</t>
        </r>
        <r>
          <rPr>
            <b/>
            <sz val="9"/>
            <color indexed="81"/>
            <rFont val="Trebuchet MS"/>
            <family val="2"/>
          </rPr>
          <t>ClearQuest</t>
        </r>
        <r>
          <rPr>
            <sz val="9"/>
            <color indexed="81"/>
            <rFont val="Trebuchet MS"/>
            <family val="2"/>
          </rPr>
          <t xml:space="preserve"> or </t>
        </r>
        <r>
          <rPr>
            <b/>
            <sz val="9"/>
            <color indexed="81"/>
            <rFont val="Trebuchet MS"/>
            <family val="2"/>
          </rPr>
          <t>Jira</t>
        </r>
        <r>
          <rPr>
            <sz val="9"/>
            <color indexed="81"/>
            <rFont val="Trebuchet MS"/>
            <family val="2"/>
          </rPr>
          <t>),
- Right click on "</t>
        </r>
        <r>
          <rPr>
            <b/>
            <sz val="9"/>
            <color indexed="81"/>
            <rFont val="Trebuchet MS"/>
            <family val="2"/>
          </rPr>
          <t>Get/Refresh sub-artefacts List</t>
        </r>
        <r>
          <rPr>
            <sz val="9"/>
            <color indexed="81"/>
            <rFont val="Trebuchet MS"/>
            <family val="2"/>
          </rPr>
          <t>",
- Select the PCR Metric "</t>
        </r>
        <r>
          <rPr>
            <b/>
            <sz val="9"/>
            <color indexed="81"/>
            <rFont val="Trebuchet MS"/>
            <family val="2"/>
          </rPr>
          <t>Clearquest Query</t>
        </r>
        <r>
          <rPr>
            <sz val="9"/>
            <color indexed="81"/>
            <rFont val="Trebuchet MS"/>
            <family val="2"/>
          </rPr>
          <t>" or "</t>
        </r>
        <r>
          <rPr>
            <b/>
            <sz val="9"/>
            <color indexed="81"/>
            <rFont val="Trebuchet MS"/>
            <family val="2"/>
          </rPr>
          <t>Jira filter</t>
        </r>
        <r>
          <rPr>
            <sz val="9"/>
            <color indexed="81"/>
            <rFont val="Trebuchet MS"/>
            <family val="2"/>
          </rPr>
          <t xml:space="preserve">" you created for your project </t>
        </r>
        <r>
          <rPr>
            <b/>
            <sz val="12"/>
            <color indexed="81"/>
            <rFont val="Trebuchet MS"/>
            <family val="2"/>
          </rPr>
          <t>(*)</t>
        </r>
        <r>
          <rPr>
            <sz val="9"/>
            <color indexed="81"/>
            <rFont val="Trebuchet MS"/>
            <family val="2"/>
          </rPr>
          <t>,
- Right click on "</t>
        </r>
        <r>
          <rPr>
            <b/>
            <sz val="9"/>
            <color indexed="81"/>
            <rFont val="Trebuchet MS"/>
            <family val="2"/>
          </rPr>
          <t>Properties</t>
        </r>
        <r>
          <rPr>
            <sz val="9"/>
            <color indexed="81"/>
            <rFont val="Trebuchet MS"/>
            <family val="2"/>
          </rPr>
          <t xml:space="preserve">"
- Copy </t>
        </r>
        <r>
          <rPr>
            <b/>
            <sz val="9"/>
            <color indexed="81"/>
            <rFont val="Trebuchet MS"/>
            <family val="2"/>
          </rPr>
          <t>Orchestra URI</t>
        </r>
        <r>
          <rPr>
            <sz val="9"/>
            <color indexed="81"/>
            <rFont val="Trebuchet MS"/>
            <family val="2"/>
          </rPr>
          <t xml:space="preserve"> (orchestra://...) and paste it in the Excel field
</t>
        </r>
        <r>
          <rPr>
            <b/>
            <sz val="9"/>
            <color indexed="81"/>
            <rFont val="Trebuchet MS"/>
            <family val="2"/>
          </rPr>
          <t>PS:</t>
        </r>
        <r>
          <rPr>
            <sz val="9"/>
            <color indexed="81"/>
            <rFont val="Trebuchet MS"/>
            <family val="2"/>
          </rPr>
          <t xml:space="preserve"> You can also used </t>
        </r>
        <r>
          <rPr>
            <b/>
            <sz val="9"/>
            <color indexed="81"/>
            <rFont val="Trebuchet MS"/>
            <family val="2"/>
          </rPr>
          <t>Orchestra variable (ODM unique value variable)</t>
        </r>
        <r>
          <rPr>
            <sz val="9"/>
            <color indexed="81"/>
            <rFont val="Trebuchet MS"/>
            <family val="2"/>
          </rPr>
          <t xml:space="preserve"> in the Orchestra URI Excel field ( ${odm:\ODMVariablePath\ODMVariableName} )
</t>
        </r>
        <r>
          <rPr>
            <b/>
            <sz val="12"/>
            <color indexed="81"/>
            <rFont val="Trebuchet MS"/>
            <family val="2"/>
          </rPr>
          <t>(*)</t>
        </r>
        <r>
          <rPr>
            <sz val="9"/>
            <color indexed="81"/>
            <rFont val="Trebuchet MS"/>
            <family val="2"/>
          </rPr>
          <t xml:space="preserve"> :
- The </t>
        </r>
        <r>
          <rPr>
            <b/>
            <sz val="9"/>
            <color indexed="81"/>
            <rFont val="Trebuchet MS"/>
            <family val="2"/>
          </rPr>
          <t>ClearQuest</t>
        </r>
        <r>
          <rPr>
            <sz val="9"/>
            <color indexed="81"/>
            <rFont val="Trebuchet MS"/>
            <family val="2"/>
          </rPr>
          <t xml:space="preserve"> query or </t>
        </r>
        <r>
          <rPr>
            <b/>
            <sz val="9"/>
            <color indexed="81"/>
            <rFont val="Trebuchet MS"/>
            <family val="2"/>
          </rPr>
          <t>Jira</t>
        </r>
        <r>
          <rPr>
            <sz val="9"/>
            <color indexed="81"/>
            <rFont val="Trebuchet MS"/>
            <family val="2"/>
          </rPr>
          <t xml:space="preserve"> filter </t>
        </r>
        <r>
          <rPr>
            <b/>
            <sz val="9"/>
            <color indexed="81"/>
            <rFont val="Trebuchet MS"/>
            <family val="2"/>
          </rPr>
          <t>shall contain</t>
        </r>
        <r>
          <rPr>
            <sz val="9"/>
            <color indexed="81"/>
            <rFont val="Trebuchet MS"/>
            <family val="2"/>
          </rPr>
          <t xml:space="preserve"> the following attributes/columns </t>
        </r>
        <r>
          <rPr>
            <b/>
            <sz val="9"/>
            <color indexed="81"/>
            <rFont val="Trebuchet MS"/>
            <family val="2"/>
          </rPr>
          <t>in that order</t>
        </r>
        <r>
          <rPr>
            <sz val="9"/>
            <color indexed="81"/>
            <rFont val="Trebuchet MS"/>
            <family val="2"/>
          </rPr>
          <t xml:space="preserve"> (used for computing statistics):
  - </t>
        </r>
        <r>
          <rPr>
            <b/>
            <sz val="9"/>
            <color indexed="81"/>
            <rFont val="Trebuchet MS"/>
            <family val="2"/>
          </rPr>
          <t>Identifier</t>
        </r>
        <r>
          <rPr>
            <sz val="9"/>
            <color indexed="81"/>
            <rFont val="Trebuchet MS"/>
            <family val="2"/>
          </rPr>
          <t xml:space="preserve"> (</t>
        </r>
        <r>
          <rPr>
            <b/>
            <i/>
            <sz val="9"/>
            <color indexed="81"/>
            <rFont val="Trebuchet MS"/>
            <family val="2"/>
          </rPr>
          <t>id</t>
        </r>
        <r>
          <rPr>
            <sz val="9"/>
            <color indexed="81"/>
            <rFont val="Trebuchet MS"/>
            <family val="2"/>
          </rPr>
          <t xml:space="preserve"> for ClearQuest, </t>
        </r>
        <r>
          <rPr>
            <b/>
            <i/>
            <sz val="9"/>
            <color indexed="81"/>
            <rFont val="Trebuchet MS"/>
            <family val="2"/>
          </rPr>
          <t>Key</t>
        </r>
        <r>
          <rPr>
            <sz val="9"/>
            <color indexed="81"/>
            <rFont val="Trebuchet MS"/>
            <family val="2"/>
          </rPr>
          <t xml:space="preserve"> for Jira),
  - </t>
        </r>
        <r>
          <rPr>
            <b/>
            <sz val="9"/>
            <color indexed="81"/>
            <rFont val="Trebuchet MS"/>
            <family val="2"/>
          </rPr>
          <t>Creation date</t>
        </r>
        <r>
          <rPr>
            <sz val="9"/>
            <color indexed="81"/>
            <rFont val="Trebuchet MS"/>
            <family val="2"/>
          </rPr>
          <t xml:space="preserve"> (</t>
        </r>
        <r>
          <rPr>
            <b/>
            <i/>
            <sz val="9"/>
            <color indexed="81"/>
            <rFont val="Trebuchet MS"/>
            <family val="2"/>
          </rPr>
          <t>Creation_Date</t>
        </r>
        <r>
          <rPr>
            <sz val="9"/>
            <color indexed="81"/>
            <rFont val="Trebuchet MS"/>
            <family val="2"/>
          </rPr>
          <t xml:space="preserve"> for ClearQuest, </t>
        </r>
        <r>
          <rPr>
            <b/>
            <i/>
            <sz val="9"/>
            <color indexed="81"/>
            <rFont val="Trebuchet MS"/>
            <family val="2"/>
          </rPr>
          <t>Created</t>
        </r>
        <r>
          <rPr>
            <sz val="9"/>
            <color indexed="81"/>
            <rFont val="Trebuchet MS"/>
            <family val="2"/>
          </rPr>
          <t xml:space="preserve"> for Jira),
  - </t>
        </r>
        <r>
          <rPr>
            <b/>
            <sz val="9"/>
            <color indexed="81"/>
            <rFont val="Trebuchet MS"/>
            <family val="2"/>
          </rPr>
          <t>Severity</t>
        </r>
        <r>
          <rPr>
            <sz val="9"/>
            <color indexed="81"/>
            <rFont val="Trebuchet MS"/>
            <family val="2"/>
          </rPr>
          <t xml:space="preserve"> (</t>
        </r>
        <r>
          <rPr>
            <b/>
            <i/>
            <sz val="9"/>
            <color indexed="81"/>
            <rFont val="Trebuchet MS"/>
            <family val="2"/>
          </rPr>
          <t>Severity</t>
        </r>
        <r>
          <rPr>
            <sz val="9"/>
            <color indexed="81"/>
            <rFont val="Trebuchet MS"/>
            <family val="2"/>
          </rPr>
          <t xml:space="preserve"> for ClearQuest and Jira),
  - </t>
        </r>
        <r>
          <rPr>
            <b/>
            <sz val="9"/>
            <color indexed="81"/>
            <rFont val="Trebuchet MS"/>
            <family val="2"/>
          </rPr>
          <t>State</t>
        </r>
        <r>
          <rPr>
            <sz val="9"/>
            <color indexed="81"/>
            <rFont val="Trebuchet MS"/>
            <family val="2"/>
          </rPr>
          <t xml:space="preserve"> (</t>
        </r>
        <r>
          <rPr>
            <b/>
            <i/>
            <sz val="9"/>
            <color indexed="81"/>
            <rFont val="Trebuchet MS"/>
            <family val="2"/>
          </rPr>
          <t>State</t>
        </r>
        <r>
          <rPr>
            <sz val="9"/>
            <color indexed="81"/>
            <rFont val="Trebuchet MS"/>
            <family val="2"/>
          </rPr>
          <t xml:space="preserve"> for ClearQuest, Status for Jira).
  - ... other fields if desired</t>
        </r>
      </text>
    </comment>
    <comment ref="C12" authorId="0">
      <text>
        <r>
          <rPr>
            <b/>
            <sz val="10"/>
            <color indexed="81"/>
            <rFont val="Trebuchet MS"/>
            <family val="2"/>
          </rPr>
          <t>Following projects and persons 'Closed' state didn't mean the same thing.
Here, you can define what is the 'Closed' state.</t>
        </r>
        <r>
          <rPr>
            <sz val="10"/>
            <color indexed="81"/>
            <rFont val="Trebuchet MS"/>
            <family val="2"/>
          </rPr>
          <t xml:space="preserve">
For example, developer or project manager can said that a PCR is closed if it has the status "Solved", "Verified" or "Closed".
In this case, "Closed" state will be: "Solved|Verified|Closed"
</t>
        </r>
        <r>
          <rPr>
            <b/>
            <sz val="10"/>
            <color indexed="81"/>
            <rFont val="Trebuchet MS"/>
            <family val="2"/>
          </rPr>
          <t>NB :</t>
        </r>
        <r>
          <rPr>
            <sz val="10"/>
            <color indexed="81"/>
            <rFont val="Trebuchet MS"/>
            <family val="2"/>
          </rPr>
          <t xml:space="preserve">
- Simple PCR state "In String" test is done for defined PCR 'Closed' state (e.g: IF PCR State IN (Solved|Verified|Closed) THEN Closed)
- Not case sensitive test,
- If empty, "Closed" state will be default setted to "Closed".</t>
        </r>
      </text>
    </comment>
    <comment ref="C21" authorId="0">
      <text>
        <r>
          <rPr>
            <sz val="9"/>
            <color indexed="81"/>
            <rFont val="Trebuchet MS"/>
            <family val="2"/>
          </rPr>
          <t>- Open the "</t>
        </r>
        <r>
          <rPr>
            <b/>
            <sz val="9"/>
            <color indexed="81"/>
            <rFont val="Trebuchet MS"/>
            <family val="2"/>
          </rPr>
          <t>Orchestra framework</t>
        </r>
        <r>
          <rPr>
            <sz val="9"/>
            <color indexed="81"/>
            <rFont val="Trebuchet MS"/>
            <family val="2"/>
          </rPr>
          <t>",
- Go to "</t>
        </r>
        <r>
          <rPr>
            <b/>
            <sz val="9"/>
            <color indexed="81"/>
            <rFont val="Trebuchet MS"/>
            <family val="2"/>
          </rPr>
          <t>Orchestra Explorer</t>
        </r>
        <r>
          <rPr>
            <sz val="9"/>
            <color indexed="81"/>
            <rFont val="Trebuchet MS"/>
            <family val="2"/>
          </rPr>
          <t>" part,
- Select your "Change management tool" connection node (</t>
        </r>
        <r>
          <rPr>
            <b/>
            <sz val="9"/>
            <color indexed="81"/>
            <rFont val="Trebuchet MS"/>
            <family val="2"/>
          </rPr>
          <t>ClearQuest</t>
        </r>
        <r>
          <rPr>
            <sz val="9"/>
            <color indexed="81"/>
            <rFont val="Trebuchet MS"/>
            <family val="2"/>
          </rPr>
          <t xml:space="preserve"> or </t>
        </r>
        <r>
          <rPr>
            <b/>
            <sz val="9"/>
            <color indexed="81"/>
            <rFont val="Trebuchet MS"/>
            <family val="2"/>
          </rPr>
          <t>Jira</t>
        </r>
        <r>
          <rPr>
            <sz val="9"/>
            <color indexed="81"/>
            <rFont val="Trebuchet MS"/>
            <family val="2"/>
          </rPr>
          <t>),
- Right click on "</t>
        </r>
        <r>
          <rPr>
            <b/>
            <sz val="9"/>
            <color indexed="81"/>
            <rFont val="Trebuchet MS"/>
            <family val="2"/>
          </rPr>
          <t>Get/Refresh sub-artefacts List</t>
        </r>
        <r>
          <rPr>
            <sz val="9"/>
            <color indexed="81"/>
            <rFont val="Trebuchet MS"/>
            <family val="2"/>
          </rPr>
          <t>",
- Select the PCR Metric "</t>
        </r>
        <r>
          <rPr>
            <b/>
            <sz val="9"/>
            <color indexed="81"/>
            <rFont val="Trebuchet MS"/>
            <family val="2"/>
          </rPr>
          <t>Clearquest Query</t>
        </r>
        <r>
          <rPr>
            <sz val="9"/>
            <color indexed="81"/>
            <rFont val="Trebuchet MS"/>
            <family val="2"/>
          </rPr>
          <t>" or "</t>
        </r>
        <r>
          <rPr>
            <b/>
            <sz val="9"/>
            <color indexed="81"/>
            <rFont val="Trebuchet MS"/>
            <family val="2"/>
          </rPr>
          <t>Jira filter</t>
        </r>
        <r>
          <rPr>
            <sz val="9"/>
            <color indexed="81"/>
            <rFont val="Trebuchet MS"/>
            <family val="2"/>
          </rPr>
          <t xml:space="preserve">" you created for your project </t>
        </r>
        <r>
          <rPr>
            <b/>
            <sz val="12"/>
            <color indexed="81"/>
            <rFont val="Trebuchet MS"/>
            <family val="2"/>
          </rPr>
          <t>(*)</t>
        </r>
        <r>
          <rPr>
            <sz val="9"/>
            <color indexed="81"/>
            <rFont val="Trebuchet MS"/>
            <family val="2"/>
          </rPr>
          <t>,
- Right click on "</t>
        </r>
        <r>
          <rPr>
            <b/>
            <sz val="9"/>
            <color indexed="81"/>
            <rFont val="Trebuchet MS"/>
            <family val="2"/>
          </rPr>
          <t>Properties</t>
        </r>
        <r>
          <rPr>
            <sz val="9"/>
            <color indexed="81"/>
            <rFont val="Trebuchet MS"/>
            <family val="2"/>
          </rPr>
          <t xml:space="preserve">"
- Copy </t>
        </r>
        <r>
          <rPr>
            <b/>
            <sz val="9"/>
            <color indexed="81"/>
            <rFont val="Trebuchet MS"/>
            <family val="2"/>
          </rPr>
          <t>Orchestra URI</t>
        </r>
        <r>
          <rPr>
            <sz val="9"/>
            <color indexed="81"/>
            <rFont val="Trebuchet MS"/>
            <family val="2"/>
          </rPr>
          <t xml:space="preserve"> (orchestra://...) and paste it in the Excel field.
</t>
        </r>
        <r>
          <rPr>
            <b/>
            <sz val="9"/>
            <color indexed="81"/>
            <rFont val="Trebuchet MS"/>
            <family val="2"/>
          </rPr>
          <t>PS:</t>
        </r>
        <r>
          <rPr>
            <sz val="9"/>
            <color indexed="81"/>
            <rFont val="Trebuchet MS"/>
            <family val="2"/>
          </rPr>
          <t xml:space="preserve"> You can also used </t>
        </r>
        <r>
          <rPr>
            <b/>
            <sz val="9"/>
            <color indexed="81"/>
            <rFont val="Trebuchet MS"/>
            <family val="2"/>
          </rPr>
          <t>Orchestra variable (ODM unique value variable)</t>
        </r>
        <r>
          <rPr>
            <sz val="9"/>
            <color indexed="81"/>
            <rFont val="Trebuchet MS"/>
            <family val="2"/>
          </rPr>
          <t xml:space="preserve"> in the Orchestra URI Excel field ( ${odm:\ODMVariablePath\ODMVariableName} )
</t>
        </r>
        <r>
          <rPr>
            <b/>
            <sz val="12"/>
            <color indexed="81"/>
            <rFont val="Trebuchet MS"/>
            <family val="2"/>
          </rPr>
          <t>(*)</t>
        </r>
        <r>
          <rPr>
            <sz val="9"/>
            <color indexed="81"/>
            <rFont val="Trebuchet MS"/>
            <family val="2"/>
          </rPr>
          <t xml:space="preserve"> :
- The </t>
        </r>
        <r>
          <rPr>
            <b/>
            <sz val="9"/>
            <color indexed="81"/>
            <rFont val="Trebuchet MS"/>
            <family val="2"/>
          </rPr>
          <t>ClearQuest</t>
        </r>
        <r>
          <rPr>
            <sz val="9"/>
            <color indexed="81"/>
            <rFont val="Trebuchet MS"/>
            <family val="2"/>
          </rPr>
          <t xml:space="preserve"> query or </t>
        </r>
        <r>
          <rPr>
            <b/>
            <sz val="9"/>
            <color indexed="81"/>
            <rFont val="Trebuchet MS"/>
            <family val="2"/>
          </rPr>
          <t>Jira</t>
        </r>
        <r>
          <rPr>
            <sz val="9"/>
            <color indexed="81"/>
            <rFont val="Trebuchet MS"/>
            <family val="2"/>
          </rPr>
          <t xml:space="preserve"> filter </t>
        </r>
        <r>
          <rPr>
            <b/>
            <sz val="9"/>
            <color indexed="81"/>
            <rFont val="Trebuchet MS"/>
            <family val="2"/>
          </rPr>
          <t>shall contain</t>
        </r>
        <r>
          <rPr>
            <sz val="9"/>
            <color indexed="81"/>
            <rFont val="Trebuchet MS"/>
            <family val="2"/>
          </rPr>
          <t xml:space="preserve"> the following attributes/columns </t>
        </r>
        <r>
          <rPr>
            <b/>
            <sz val="9"/>
            <color indexed="81"/>
            <rFont val="Trebuchet MS"/>
            <family val="2"/>
          </rPr>
          <t>in that order</t>
        </r>
        <r>
          <rPr>
            <sz val="9"/>
            <color indexed="81"/>
            <rFont val="Trebuchet MS"/>
            <family val="2"/>
          </rPr>
          <t xml:space="preserve"> (used for computing statistics):
  - </t>
        </r>
        <r>
          <rPr>
            <b/>
            <sz val="9"/>
            <color indexed="81"/>
            <rFont val="Trebuchet MS"/>
            <family val="2"/>
          </rPr>
          <t>Identifier</t>
        </r>
        <r>
          <rPr>
            <sz val="9"/>
            <color indexed="81"/>
            <rFont val="Trebuchet MS"/>
            <family val="2"/>
          </rPr>
          <t xml:space="preserve"> (</t>
        </r>
        <r>
          <rPr>
            <b/>
            <i/>
            <sz val="9"/>
            <color indexed="81"/>
            <rFont val="Trebuchet MS"/>
            <family val="2"/>
          </rPr>
          <t>id</t>
        </r>
        <r>
          <rPr>
            <sz val="9"/>
            <color indexed="81"/>
            <rFont val="Trebuchet MS"/>
            <family val="2"/>
          </rPr>
          <t xml:space="preserve"> for ClearQuest, </t>
        </r>
        <r>
          <rPr>
            <b/>
            <i/>
            <sz val="9"/>
            <color indexed="81"/>
            <rFont val="Trebuchet MS"/>
            <family val="2"/>
          </rPr>
          <t>Key</t>
        </r>
        <r>
          <rPr>
            <sz val="9"/>
            <color indexed="81"/>
            <rFont val="Trebuchet MS"/>
            <family val="2"/>
          </rPr>
          <t xml:space="preserve"> for Jira),
  - </t>
        </r>
        <r>
          <rPr>
            <b/>
            <sz val="9"/>
            <color indexed="81"/>
            <rFont val="Trebuchet MS"/>
            <family val="2"/>
          </rPr>
          <t>Detection phase</t>
        </r>
        <r>
          <rPr>
            <sz val="9"/>
            <color indexed="81"/>
            <rFont val="Trebuchet MS"/>
            <family val="2"/>
          </rPr>
          <t xml:space="preserve"> (</t>
        </r>
        <r>
          <rPr>
            <b/>
            <i/>
            <sz val="9"/>
            <color indexed="81"/>
            <rFont val="Trebuchet MS"/>
            <family val="2"/>
          </rPr>
          <t>Detection_Phase</t>
        </r>
        <r>
          <rPr>
            <sz val="9"/>
            <color indexed="81"/>
            <rFont val="Trebuchet MS"/>
            <family val="2"/>
          </rPr>
          <t xml:space="preserve"> for ClearQuest, </t>
        </r>
        <r>
          <rPr>
            <b/>
            <i/>
            <sz val="9"/>
            <color indexed="81"/>
            <rFont val="Trebuchet MS"/>
            <family val="2"/>
          </rPr>
          <t>Detection phase</t>
        </r>
        <r>
          <rPr>
            <sz val="9"/>
            <color indexed="81"/>
            <rFont val="Trebuchet MS"/>
            <family val="2"/>
          </rPr>
          <t xml:space="preserve"> for Jira),
  - </t>
        </r>
        <r>
          <rPr>
            <b/>
            <sz val="9"/>
            <color indexed="81"/>
            <rFont val="Trebuchet MS"/>
            <family val="2"/>
          </rPr>
          <t>Injection phase</t>
        </r>
        <r>
          <rPr>
            <sz val="9"/>
            <color indexed="81"/>
            <rFont val="Trebuchet MS"/>
            <family val="2"/>
          </rPr>
          <t xml:space="preserve"> (</t>
        </r>
        <r>
          <rPr>
            <b/>
            <i/>
            <sz val="9"/>
            <color indexed="81"/>
            <rFont val="Trebuchet MS"/>
            <family val="2"/>
          </rPr>
          <t xml:space="preserve">Injection_Phase </t>
        </r>
        <r>
          <rPr>
            <sz val="9"/>
            <color indexed="81"/>
            <rFont val="Trebuchet MS"/>
            <family val="2"/>
          </rPr>
          <t xml:space="preserve">for ClearQuest, </t>
        </r>
        <r>
          <rPr>
            <b/>
            <i/>
            <sz val="9"/>
            <color indexed="81"/>
            <rFont val="Trebuchet MS"/>
            <family val="2"/>
          </rPr>
          <t xml:space="preserve">Injection phase </t>
        </r>
        <r>
          <rPr>
            <sz val="9"/>
            <color indexed="81"/>
            <rFont val="Trebuchet MS"/>
            <family val="2"/>
          </rPr>
          <t>and Jira).
  - ... other fields if desired</t>
        </r>
      </text>
    </comment>
    <comment ref="C30" authorId="0">
      <text>
        <r>
          <rPr>
            <sz val="9"/>
            <color indexed="81"/>
            <rFont val="Trebuchet MS"/>
            <family val="2"/>
          </rPr>
          <t>- Open the "</t>
        </r>
        <r>
          <rPr>
            <b/>
            <sz val="9"/>
            <color indexed="81"/>
            <rFont val="Trebuchet MS"/>
            <family val="2"/>
          </rPr>
          <t>Orchestra framework</t>
        </r>
        <r>
          <rPr>
            <sz val="9"/>
            <color indexed="81"/>
            <rFont val="Trebuchet MS"/>
            <family val="2"/>
          </rPr>
          <t>",
- Go to "</t>
        </r>
        <r>
          <rPr>
            <b/>
            <sz val="9"/>
            <color indexed="81"/>
            <rFont val="Trebuchet MS"/>
            <family val="2"/>
          </rPr>
          <t>Orchestra Explorer</t>
        </r>
        <r>
          <rPr>
            <sz val="9"/>
            <color indexed="81"/>
            <rFont val="Trebuchet MS"/>
            <family val="2"/>
          </rPr>
          <t>" part,
- Select your "Change management tool" connection node (</t>
        </r>
        <r>
          <rPr>
            <b/>
            <sz val="9"/>
            <color indexed="81"/>
            <rFont val="Trebuchet MS"/>
            <family val="2"/>
          </rPr>
          <t>ClearQuest</t>
        </r>
        <r>
          <rPr>
            <sz val="9"/>
            <color indexed="81"/>
            <rFont val="Trebuchet MS"/>
            <family val="2"/>
          </rPr>
          <t xml:space="preserve"> or </t>
        </r>
        <r>
          <rPr>
            <b/>
            <sz val="9"/>
            <color indexed="81"/>
            <rFont val="Trebuchet MS"/>
            <family val="2"/>
          </rPr>
          <t>Jira</t>
        </r>
        <r>
          <rPr>
            <sz val="9"/>
            <color indexed="81"/>
            <rFont val="Trebuchet MS"/>
            <family val="2"/>
          </rPr>
          <t>),
- Right click on "</t>
        </r>
        <r>
          <rPr>
            <b/>
            <sz val="9"/>
            <color indexed="81"/>
            <rFont val="Trebuchet MS"/>
            <family val="2"/>
          </rPr>
          <t>Get/Refresh sub-artefacts List</t>
        </r>
        <r>
          <rPr>
            <sz val="9"/>
            <color indexed="81"/>
            <rFont val="Trebuchet MS"/>
            <family val="2"/>
          </rPr>
          <t>",
- Select your inter-discipline PR "</t>
        </r>
        <r>
          <rPr>
            <b/>
            <sz val="9"/>
            <color indexed="81"/>
            <rFont val="Trebuchet MS"/>
            <family val="2"/>
          </rPr>
          <t>Clearquest Query</t>
        </r>
        <r>
          <rPr>
            <sz val="9"/>
            <color indexed="81"/>
            <rFont val="Trebuchet MS"/>
            <family val="2"/>
          </rPr>
          <t>" or "</t>
        </r>
        <r>
          <rPr>
            <b/>
            <sz val="9"/>
            <color indexed="81"/>
            <rFont val="Trebuchet MS"/>
            <family val="2"/>
          </rPr>
          <t>Jira filter</t>
        </r>
        <r>
          <rPr>
            <sz val="9"/>
            <color indexed="81"/>
            <rFont val="Trebuchet MS"/>
            <family val="2"/>
          </rPr>
          <t xml:space="preserve">" you created for your project </t>
        </r>
        <r>
          <rPr>
            <b/>
            <sz val="12"/>
            <color indexed="81"/>
            <rFont val="Trebuchet MS"/>
            <family val="2"/>
          </rPr>
          <t>(*)</t>
        </r>
        <r>
          <rPr>
            <sz val="9"/>
            <color indexed="81"/>
            <rFont val="Trebuchet MS"/>
            <family val="2"/>
          </rPr>
          <t>,
- Right click on "</t>
        </r>
        <r>
          <rPr>
            <b/>
            <sz val="9"/>
            <color indexed="81"/>
            <rFont val="Trebuchet MS"/>
            <family val="2"/>
          </rPr>
          <t>Properties</t>
        </r>
        <r>
          <rPr>
            <sz val="9"/>
            <color indexed="81"/>
            <rFont val="Trebuchet MS"/>
            <family val="2"/>
          </rPr>
          <t xml:space="preserve">"
- Copy </t>
        </r>
        <r>
          <rPr>
            <b/>
            <sz val="9"/>
            <color indexed="81"/>
            <rFont val="Trebuchet MS"/>
            <family val="2"/>
          </rPr>
          <t>Orchestra URI</t>
        </r>
        <r>
          <rPr>
            <sz val="9"/>
            <color indexed="81"/>
            <rFont val="Trebuchet MS"/>
            <family val="2"/>
          </rPr>
          <t xml:space="preserve"> (orchestra://...) and paste it in the Excel field.
</t>
        </r>
        <r>
          <rPr>
            <b/>
            <sz val="9"/>
            <color indexed="81"/>
            <rFont val="Trebuchet MS"/>
            <family val="2"/>
          </rPr>
          <t>PS:</t>
        </r>
        <r>
          <rPr>
            <sz val="9"/>
            <color indexed="81"/>
            <rFont val="Trebuchet MS"/>
            <family val="2"/>
          </rPr>
          <t xml:space="preserve"> You can also used </t>
        </r>
        <r>
          <rPr>
            <b/>
            <sz val="9"/>
            <color indexed="81"/>
            <rFont val="Trebuchet MS"/>
            <family val="2"/>
          </rPr>
          <t>Orchestra variable (ODM unique value variable)</t>
        </r>
        <r>
          <rPr>
            <sz val="9"/>
            <color indexed="81"/>
            <rFont val="Trebuchet MS"/>
            <family val="2"/>
          </rPr>
          <t xml:space="preserve"> in the Orchestra URI Excel field ( ${odm:\ODMVariablePath\ODMVariableName} )
</t>
        </r>
        <r>
          <rPr>
            <b/>
            <sz val="12"/>
            <color indexed="81"/>
            <rFont val="Trebuchet MS"/>
            <family val="2"/>
          </rPr>
          <t>(*)</t>
        </r>
        <r>
          <rPr>
            <sz val="9"/>
            <color indexed="81"/>
            <rFont val="Trebuchet MS"/>
            <family val="2"/>
          </rPr>
          <t xml:space="preserve"> :
- The </t>
        </r>
        <r>
          <rPr>
            <b/>
            <sz val="9"/>
            <color indexed="81"/>
            <rFont val="Trebuchet MS"/>
            <family val="2"/>
          </rPr>
          <t>ClearQuest</t>
        </r>
        <r>
          <rPr>
            <sz val="9"/>
            <color indexed="81"/>
            <rFont val="Trebuchet MS"/>
            <family val="2"/>
          </rPr>
          <t xml:space="preserve"> query or </t>
        </r>
        <r>
          <rPr>
            <b/>
            <sz val="9"/>
            <color indexed="81"/>
            <rFont val="Trebuchet MS"/>
            <family val="2"/>
          </rPr>
          <t>Jira</t>
        </r>
        <r>
          <rPr>
            <sz val="9"/>
            <color indexed="81"/>
            <rFont val="Trebuchet MS"/>
            <family val="2"/>
          </rPr>
          <t xml:space="preserve"> filter </t>
        </r>
        <r>
          <rPr>
            <b/>
            <sz val="9"/>
            <color indexed="81"/>
            <rFont val="Trebuchet MS"/>
            <family val="2"/>
          </rPr>
          <t>shall contain</t>
        </r>
        <r>
          <rPr>
            <sz val="9"/>
            <color indexed="81"/>
            <rFont val="Trebuchet MS"/>
            <family val="2"/>
          </rPr>
          <t xml:space="preserve"> the following attributes/columns </t>
        </r>
        <r>
          <rPr>
            <b/>
            <sz val="9"/>
            <color indexed="81"/>
            <rFont val="Trebuchet MS"/>
            <family val="2"/>
          </rPr>
          <t>in that order</t>
        </r>
        <r>
          <rPr>
            <sz val="9"/>
            <color indexed="81"/>
            <rFont val="Trebuchet MS"/>
            <family val="2"/>
          </rPr>
          <t xml:space="preserve"> (used for computing statistics):
  - </t>
        </r>
        <r>
          <rPr>
            <b/>
            <sz val="9"/>
            <color indexed="81"/>
            <rFont val="Trebuchet MS"/>
            <family val="2"/>
          </rPr>
          <t>Identifier</t>
        </r>
        <r>
          <rPr>
            <sz val="9"/>
            <color indexed="81"/>
            <rFont val="Trebuchet MS"/>
            <family val="2"/>
          </rPr>
          <t xml:space="preserve"> (</t>
        </r>
        <r>
          <rPr>
            <b/>
            <i/>
            <sz val="9"/>
            <color indexed="81"/>
            <rFont val="Trebuchet MS"/>
            <family val="2"/>
          </rPr>
          <t>id</t>
        </r>
        <r>
          <rPr>
            <sz val="9"/>
            <color indexed="81"/>
            <rFont val="Trebuchet MS"/>
            <family val="2"/>
          </rPr>
          <t xml:space="preserve"> for ClearQuest, </t>
        </r>
        <r>
          <rPr>
            <b/>
            <i/>
            <sz val="9"/>
            <color indexed="81"/>
            <rFont val="Trebuchet MS"/>
            <family val="2"/>
          </rPr>
          <t>Key</t>
        </r>
        <r>
          <rPr>
            <sz val="9"/>
            <color indexed="81"/>
            <rFont val="Trebuchet MS"/>
            <family val="2"/>
          </rPr>
          <t xml:space="preserve"> for Jira),
  - </t>
        </r>
        <r>
          <rPr>
            <b/>
            <sz val="9"/>
            <color indexed="81"/>
            <rFont val="Trebuchet MS"/>
            <family val="2"/>
          </rPr>
          <t>Creation date</t>
        </r>
        <r>
          <rPr>
            <sz val="9"/>
            <color indexed="81"/>
            <rFont val="Trebuchet MS"/>
            <family val="2"/>
          </rPr>
          <t xml:space="preserve"> (</t>
        </r>
        <r>
          <rPr>
            <b/>
            <i/>
            <sz val="9"/>
            <color indexed="81"/>
            <rFont val="Trebuchet MS"/>
            <family val="2"/>
          </rPr>
          <t>Creation_Date</t>
        </r>
        <r>
          <rPr>
            <sz val="9"/>
            <color indexed="81"/>
            <rFont val="Trebuchet MS"/>
            <family val="2"/>
          </rPr>
          <t xml:space="preserve"> for ClearQuest, </t>
        </r>
        <r>
          <rPr>
            <b/>
            <i/>
            <sz val="9"/>
            <color indexed="81"/>
            <rFont val="Trebuchet MS"/>
            <family val="2"/>
          </rPr>
          <t>Created</t>
        </r>
        <r>
          <rPr>
            <sz val="9"/>
            <color indexed="81"/>
            <rFont val="Trebuchet MS"/>
            <family val="2"/>
          </rPr>
          <t xml:space="preserve"> for Jira),
  - </t>
        </r>
        <r>
          <rPr>
            <b/>
            <sz val="9"/>
            <color indexed="81"/>
            <rFont val="Trebuchet MS"/>
            <family val="2"/>
          </rPr>
          <t>State</t>
        </r>
        <r>
          <rPr>
            <sz val="9"/>
            <color indexed="81"/>
            <rFont val="Trebuchet MS"/>
            <family val="2"/>
          </rPr>
          <t xml:space="preserve"> (</t>
        </r>
        <r>
          <rPr>
            <b/>
            <i/>
            <sz val="9"/>
            <color indexed="81"/>
            <rFont val="Trebuchet MS"/>
            <family val="2"/>
          </rPr>
          <t>State</t>
        </r>
        <r>
          <rPr>
            <sz val="9"/>
            <color indexed="81"/>
            <rFont val="Trebuchet MS"/>
            <family val="2"/>
          </rPr>
          <t xml:space="preserve"> for ClearQuest, Status for Jira).
  - </t>
        </r>
        <r>
          <rPr>
            <b/>
            <sz val="9"/>
            <color indexed="81"/>
            <rFont val="Trebuchet MS"/>
            <family val="2"/>
          </rPr>
          <t>...</t>
        </r>
        <r>
          <rPr>
            <sz val="9"/>
            <color indexed="81"/>
            <rFont val="Trebuchet MS"/>
            <family val="2"/>
          </rPr>
          <t xml:space="preserve"> Other various fields if desired..</t>
        </r>
      </text>
    </comment>
    <comment ref="C33" authorId="0">
      <text>
        <r>
          <rPr>
            <b/>
            <sz val="10"/>
            <color indexed="81"/>
            <rFont val="Trebuchet MS"/>
            <family val="2"/>
          </rPr>
          <t>Following projects and persons 'Closed' state didn't mean the same thing.
Here, you can define what is the 'Closed' state.</t>
        </r>
        <r>
          <rPr>
            <sz val="10"/>
            <color indexed="81"/>
            <rFont val="Trebuchet MS"/>
            <family val="2"/>
          </rPr>
          <t xml:space="preserve">
For example, developer or project manager can said that a PCR is closed if it has the status "Solved", "Verified" or "Closed".
In this case, "Closed" state will be: "Solved|Verified|Closed"
</t>
        </r>
        <r>
          <rPr>
            <b/>
            <sz val="10"/>
            <color indexed="81"/>
            <rFont val="Trebuchet MS"/>
            <family val="2"/>
          </rPr>
          <t>NB :</t>
        </r>
        <r>
          <rPr>
            <sz val="10"/>
            <color indexed="81"/>
            <rFont val="Trebuchet MS"/>
            <family val="2"/>
          </rPr>
          <t xml:space="preserve">
- Simple PCR state "In String" test is done for defined PCR 'Closed' state (e.g: IF PCR State IN (Solved|Verified|Closed) THEN Closed)
- Not case sensitive test,
- If empty, "Closed" state will be default setted to "Closed".</t>
        </r>
      </text>
    </comment>
    <comment ref="C43" authorId="0">
      <text>
        <r>
          <rPr>
            <sz val="9"/>
            <color indexed="81"/>
            <rFont val="Trebuchet MS"/>
            <family val="2"/>
          </rPr>
          <t>- Open the "</t>
        </r>
        <r>
          <rPr>
            <b/>
            <sz val="9"/>
            <color indexed="81"/>
            <rFont val="Trebuchet MS"/>
            <family val="2"/>
          </rPr>
          <t>Orchestra framework</t>
        </r>
        <r>
          <rPr>
            <sz val="9"/>
            <color indexed="81"/>
            <rFont val="Trebuchet MS"/>
            <family val="2"/>
          </rPr>
          <t>",
- Go to "</t>
        </r>
        <r>
          <rPr>
            <b/>
            <sz val="9"/>
            <color indexed="81"/>
            <rFont val="Trebuchet MS"/>
            <family val="2"/>
          </rPr>
          <t>Orchestra Explorer</t>
        </r>
        <r>
          <rPr>
            <sz val="9"/>
            <color indexed="81"/>
            <rFont val="Trebuchet MS"/>
            <family val="2"/>
          </rPr>
          <t>" view,
- Select your "</t>
        </r>
        <r>
          <rPr>
            <b/>
            <sz val="9"/>
            <color indexed="81"/>
            <rFont val="Trebuchet MS"/>
            <family val="2"/>
          </rPr>
          <t>Requirement management tool</t>
        </r>
        <r>
          <rPr>
            <sz val="9"/>
            <color indexed="81"/>
            <rFont val="Trebuchet MS"/>
            <family val="2"/>
          </rPr>
          <t>" connection node (</t>
        </r>
        <r>
          <rPr>
            <b/>
            <sz val="9"/>
            <color indexed="81"/>
            <rFont val="Trebuchet MS"/>
            <family val="2"/>
          </rPr>
          <t>Doors</t>
        </r>
        <r>
          <rPr>
            <sz val="9"/>
            <color indexed="81"/>
            <rFont val="Trebuchet MS"/>
            <family val="2"/>
          </rPr>
          <t>),
- Right click on "</t>
        </r>
        <r>
          <rPr>
            <b/>
            <sz val="9"/>
            <color indexed="81"/>
            <rFont val="Trebuchet MS"/>
            <family val="2"/>
          </rPr>
          <t>Get/Refresh sub-artefacts List</t>
        </r>
        <r>
          <rPr>
            <sz val="9"/>
            <color indexed="81"/>
            <rFont val="Trebuchet MS"/>
            <family val="2"/>
          </rPr>
          <t>" you want,
- Select your requirements "</t>
        </r>
        <r>
          <rPr>
            <b/>
            <sz val="9"/>
            <color indexed="81"/>
            <rFont val="Trebuchet MS"/>
            <family val="2"/>
          </rPr>
          <t>Doors Project Module</t>
        </r>
        <r>
          <rPr>
            <sz val="9"/>
            <color indexed="81"/>
            <rFont val="Trebuchet MS"/>
            <family val="2"/>
          </rPr>
          <t xml:space="preserve"> or </t>
        </r>
        <r>
          <rPr>
            <b/>
            <sz val="9"/>
            <color indexed="81"/>
            <rFont val="Trebuchet MS"/>
            <family val="2"/>
          </rPr>
          <t>View</t>
        </r>
        <r>
          <rPr>
            <sz val="9"/>
            <color indexed="81"/>
            <rFont val="Trebuchet MS"/>
            <family val="2"/>
          </rPr>
          <t>",
- Right click on it and click on "</t>
        </r>
        <r>
          <rPr>
            <b/>
            <sz val="9"/>
            <color indexed="81"/>
            <rFont val="Trebuchet MS"/>
            <family val="2"/>
          </rPr>
          <t>Properties</t>
        </r>
        <r>
          <rPr>
            <sz val="9"/>
            <color indexed="81"/>
            <rFont val="Trebuchet MS"/>
            <family val="2"/>
          </rPr>
          <t xml:space="preserve">" menu item,
- Copy </t>
        </r>
        <r>
          <rPr>
            <b/>
            <sz val="9"/>
            <color indexed="81"/>
            <rFont val="Trebuchet MS"/>
            <family val="2"/>
          </rPr>
          <t>Orchestra URI</t>
        </r>
        <r>
          <rPr>
            <sz val="9"/>
            <color indexed="81"/>
            <rFont val="Trebuchet MS"/>
            <family val="2"/>
          </rPr>
          <t xml:space="preserve"> value (orchestra://Doors/...) and paste it to the Excel Orchestra URI field.
</t>
        </r>
        <r>
          <rPr>
            <b/>
            <sz val="9"/>
            <color indexed="81"/>
            <rFont val="Trebuchet MS"/>
            <family val="2"/>
          </rPr>
          <t>PS:</t>
        </r>
        <r>
          <rPr>
            <sz val="9"/>
            <color indexed="81"/>
            <rFont val="Trebuchet MS"/>
            <family val="2"/>
          </rPr>
          <t xml:space="preserve"> You can also used </t>
        </r>
        <r>
          <rPr>
            <b/>
            <sz val="9"/>
            <color indexed="81"/>
            <rFont val="Trebuchet MS"/>
            <family val="2"/>
          </rPr>
          <t>Orchestra variable (ODM unique or multiple values variable)</t>
        </r>
        <r>
          <rPr>
            <sz val="9"/>
            <color indexed="81"/>
            <rFont val="Trebuchet MS"/>
            <family val="2"/>
          </rPr>
          <t xml:space="preserve"> in the Orchestra URI Excel field ( ${odm:\ODMVariablePath\ODMVariableName} )
</t>
        </r>
        <r>
          <rPr>
            <b/>
            <sz val="9"/>
            <color indexed="81"/>
            <rFont val="Trebuchet MS"/>
            <family val="2"/>
          </rPr>
          <t xml:space="preserve">NB:
- </t>
        </r>
        <r>
          <rPr>
            <sz val="9"/>
            <color indexed="81"/>
            <rFont val="Trebuchet MS"/>
            <family val="2"/>
          </rPr>
          <t xml:space="preserve">The module or view </t>
        </r>
        <r>
          <rPr>
            <b/>
            <sz val="9"/>
            <color indexed="81"/>
            <rFont val="Trebuchet MS"/>
            <family val="2"/>
          </rPr>
          <t>shall contain</t>
        </r>
        <r>
          <rPr>
            <sz val="9"/>
            <color indexed="81"/>
            <rFont val="Trebuchet MS"/>
            <family val="2"/>
          </rPr>
          <t xml:space="preserve"> the following attributes or columns (used for computing statistics):
   -</t>
        </r>
        <r>
          <rPr>
            <b/>
            <sz val="9"/>
            <color indexed="81"/>
            <rFont val="Trebuchet MS"/>
            <family val="2"/>
          </rPr>
          <t xml:space="preserve"> IE PUID</t>
        </r>
        <r>
          <rPr>
            <sz val="9"/>
            <color indexed="81"/>
            <rFont val="Trebuchet MS"/>
            <family val="2"/>
          </rPr>
          <t xml:space="preserve">
   - </t>
        </r>
        <r>
          <rPr>
            <b/>
            <sz val="9"/>
            <color indexed="81"/>
            <rFont val="Trebuchet MS"/>
            <family val="2"/>
          </rPr>
          <t>IE Object Type</t>
        </r>
        <r>
          <rPr>
            <sz val="9"/>
            <color indexed="81"/>
            <rFont val="Trebuchet MS"/>
            <family val="2"/>
          </rPr>
          <t xml:space="preserve">
   - </t>
        </r>
        <r>
          <rPr>
            <b/>
            <sz val="9"/>
            <color indexed="81"/>
            <rFont val="Trebuchet MS"/>
            <family val="2"/>
          </rPr>
          <t>IE Req Status</t>
        </r>
        <r>
          <rPr>
            <sz val="9"/>
            <color indexed="81"/>
            <rFont val="Trebuchet MS"/>
            <family val="2"/>
          </rPr>
          <t xml:space="preserve">
   - </t>
        </r>
        <r>
          <rPr>
            <b/>
            <sz val="9"/>
            <color indexed="81"/>
            <rFont val="Trebuchet MS"/>
            <family val="2"/>
          </rPr>
          <t>IE Req Category</t>
        </r>
        <r>
          <rPr>
            <sz val="9"/>
            <color indexed="81"/>
            <rFont val="Trebuchet MS"/>
            <family val="2"/>
          </rPr>
          <t xml:space="preserve">
   -</t>
        </r>
        <r>
          <rPr>
            <b/>
            <sz val="9"/>
            <color indexed="81"/>
            <rFont val="Trebuchet MS"/>
            <family val="2"/>
          </rPr>
          <t xml:space="preserve"> Last Modified On</t>
        </r>
        <r>
          <rPr>
            <sz val="9"/>
            <color indexed="81"/>
            <rFont val="Trebuchet MS"/>
            <family val="2"/>
          </rPr>
          <t xml:space="preserve">
   - </t>
        </r>
        <r>
          <rPr>
            <b/>
            <sz val="9"/>
            <color indexed="81"/>
            <rFont val="Trebuchet MS"/>
            <family val="2"/>
          </rPr>
          <t xml:space="preserve">Created On
</t>
        </r>
        <r>
          <rPr>
            <sz val="9"/>
            <color indexed="81"/>
            <rFont val="Trebuchet MS"/>
            <family val="2"/>
          </rPr>
          <t xml:space="preserve">   -</t>
        </r>
        <r>
          <rPr>
            <b/>
            <sz val="9"/>
            <color indexed="81"/>
            <rFont val="Trebuchet MS"/>
            <family val="2"/>
          </rPr>
          <t xml:space="preserve"> IE Req Consequence
</t>
        </r>
        <r>
          <rPr>
            <sz val="9"/>
            <color indexed="81"/>
            <rFont val="Trebuchet MS"/>
            <family val="2"/>
          </rPr>
          <t xml:space="preserve">   -</t>
        </r>
        <r>
          <rPr>
            <b/>
            <sz val="9"/>
            <color indexed="81"/>
            <rFont val="Trebuchet MS"/>
            <family val="2"/>
          </rPr>
          <t xml:space="preserve"> IE Req Probability
</t>
        </r>
        <r>
          <rPr>
            <sz val="9"/>
            <color indexed="81"/>
            <rFont val="Trebuchet MS"/>
            <family val="2"/>
          </rPr>
          <t xml:space="preserve">- Sub Requirements ("requirement" object type but without IE PUID) are not taken into consideration.
- Sometimes data are stored in diffrents Doors modules. </t>
        </r>
        <r>
          <rPr>
            <b/>
            <sz val="9"/>
            <color indexed="81"/>
            <rFont val="Trebuchet MS"/>
            <family val="2"/>
          </rPr>
          <t>You can specified several Doors Orchestra URIs</t>
        </r>
        <r>
          <rPr>
            <sz val="9"/>
            <color indexed="81"/>
            <rFont val="Trebuchet MS"/>
            <family val="2"/>
          </rPr>
          <t xml:space="preserve"> and d</t>
        </r>
        <r>
          <rPr>
            <b/>
            <sz val="9"/>
            <color indexed="81"/>
            <rFont val="Trebuchet MS"/>
            <family val="2"/>
          </rPr>
          <t>ata will be merged in the same Excel data sheet</t>
        </r>
        <r>
          <rPr>
            <sz val="9"/>
            <color indexed="81"/>
            <rFont val="Trebuchet MS"/>
            <family val="2"/>
          </rPr>
          <t xml:space="preserve"> used for metrics computing.  (Be carefull to have the same Doors fields for each Orchestra URIs modules used).</t>
        </r>
      </text>
    </comment>
    <comment ref="C50" authorId="0">
      <text>
        <r>
          <rPr>
            <sz val="9"/>
            <color indexed="81"/>
            <rFont val="Trebuchet MS"/>
            <family val="2"/>
          </rPr>
          <t>The "</t>
        </r>
        <r>
          <rPr>
            <b/>
            <sz val="9"/>
            <color indexed="81"/>
            <rFont val="Trebuchet MS"/>
            <family val="2"/>
          </rPr>
          <t>Reference date for the next measure</t>
        </r>
        <r>
          <rPr>
            <sz val="9"/>
            <color indexed="81"/>
            <rFont val="Trebuchet MS"/>
            <family val="2"/>
          </rPr>
          <t>" is the date to be considered for the next measure.
This date is used to compute numbers of "</t>
        </r>
        <r>
          <rPr>
            <b/>
            <sz val="9"/>
            <color indexed="81"/>
            <rFont val="Trebuchet MS"/>
            <family val="2"/>
          </rPr>
          <t>obsolete</t>
        </r>
        <r>
          <rPr>
            <sz val="9"/>
            <color indexed="81"/>
            <rFont val="Trebuchet MS"/>
            <family val="2"/>
          </rPr>
          <t>", "</t>
        </r>
        <r>
          <rPr>
            <b/>
            <sz val="9"/>
            <color indexed="81"/>
            <rFont val="Trebuchet MS"/>
            <family val="2"/>
          </rPr>
          <t>modified</t>
        </r>
        <r>
          <rPr>
            <sz val="9"/>
            <color indexed="81"/>
            <rFont val="Trebuchet MS"/>
            <family val="2"/>
          </rPr>
          <t>" and "</t>
        </r>
        <r>
          <rPr>
            <b/>
            <sz val="9"/>
            <color indexed="81"/>
            <rFont val="Trebuchet MS"/>
            <family val="2"/>
          </rPr>
          <t>new</t>
        </r>
        <r>
          <rPr>
            <sz val="9"/>
            <color indexed="81"/>
            <rFont val="Trebuchet MS"/>
            <family val="2"/>
          </rPr>
          <t xml:space="preserve">" requirements. (cf. </t>
        </r>
        <r>
          <rPr>
            <i/>
            <sz val="9"/>
            <color indexed="81"/>
            <rFont val="Trebuchet MS"/>
            <family val="2"/>
          </rPr>
          <t>"Chart Data"</t>
        </r>
        <r>
          <rPr>
            <sz val="9"/>
            <color indexed="81"/>
            <rFont val="Trebuchet MS"/>
            <family val="2"/>
          </rPr>
          <t xml:space="preserve">).
</t>
        </r>
        <r>
          <rPr>
            <b/>
            <sz val="9"/>
            <color indexed="81"/>
            <rFont val="Trebuchet MS"/>
            <family val="2"/>
          </rPr>
          <t>Computation is done considering dates between "Reference date for next measure" and current "Collect data date".</t>
        </r>
        <r>
          <rPr>
            <sz val="9"/>
            <color indexed="81"/>
            <rFont val="Trebuchet MS"/>
            <family val="2"/>
          </rPr>
          <t xml:space="preserve">
In practice this value should not be manually changed. It is automatically changed to the last collect date when the </t>
        </r>
        <r>
          <rPr>
            <b/>
            <sz val="9"/>
            <color indexed="81"/>
            <rFont val="Trebuchet MS"/>
            <family val="2"/>
          </rPr>
          <t>"Change current charts data column"</t>
        </r>
        <r>
          <rPr>
            <sz val="9"/>
            <color indexed="81"/>
            <rFont val="Trebuchet MS"/>
            <family val="2"/>
          </rPr>
          <t xml:space="preserve"> button is clicked.</t>
        </r>
      </text>
    </comment>
    <comment ref="C59" authorId="1">
      <text>
        <r>
          <rPr>
            <sz val="9"/>
            <color indexed="81"/>
            <rFont val="Trebuchet MS"/>
            <family val="2"/>
          </rPr>
          <t>- Open the "</t>
        </r>
        <r>
          <rPr>
            <b/>
            <sz val="9"/>
            <color indexed="81"/>
            <rFont val="Trebuchet MS"/>
            <family val="2"/>
          </rPr>
          <t>Orchestra framework</t>
        </r>
        <r>
          <rPr>
            <sz val="9"/>
            <color indexed="81"/>
            <rFont val="Trebuchet MS"/>
            <family val="2"/>
          </rPr>
          <t>" and go to "</t>
        </r>
        <r>
          <rPr>
            <b/>
            <sz val="9"/>
            <color indexed="81"/>
            <rFont val="Trebuchet MS"/>
            <family val="2"/>
          </rPr>
          <t>Orchestra Explorer</t>
        </r>
        <r>
          <rPr>
            <sz val="9"/>
            <color indexed="81"/>
            <rFont val="Trebuchet MS"/>
            <family val="2"/>
          </rPr>
          <t>" tabview,
- Select your metric "</t>
        </r>
        <r>
          <rPr>
            <b/>
            <sz val="9"/>
            <color indexed="81"/>
            <rFont val="Trebuchet MS"/>
            <family val="2"/>
          </rPr>
          <t>Rectify project</t>
        </r>
        <r>
          <rPr>
            <sz val="9"/>
            <color indexed="81"/>
            <rFont val="Trebuchet MS"/>
            <family val="2"/>
          </rPr>
          <t xml:space="preserve">" </t>
        </r>
        <r>
          <rPr>
            <b/>
            <sz val="9"/>
            <color indexed="81"/>
            <rFont val="Trebuchet MS"/>
            <family val="2"/>
          </rPr>
          <t>(*)</t>
        </r>
        <r>
          <rPr>
            <sz val="9"/>
            <color indexed="81"/>
            <rFont val="Trebuchet MS"/>
            <family val="2"/>
          </rPr>
          <t xml:space="preserve"> under the Orchestra Explorer "</t>
        </r>
        <r>
          <rPr>
            <b/>
            <sz val="9"/>
            <color indexed="81"/>
            <rFont val="Trebuchet MS"/>
            <family val="2"/>
          </rPr>
          <t>Reqtify</t>
        </r>
        <r>
          <rPr>
            <sz val="9"/>
            <color indexed="81"/>
            <rFont val="Trebuchet MS"/>
            <family val="2"/>
          </rPr>
          <t>" node and right click on "</t>
        </r>
        <r>
          <rPr>
            <b/>
            <sz val="9"/>
            <color indexed="81"/>
            <rFont val="Trebuchet MS"/>
            <family val="2"/>
          </rPr>
          <t>Get/Refresh sub-artefacts List</t>
        </r>
        <r>
          <rPr>
            <sz val="9"/>
            <color indexed="81"/>
            <rFont val="Trebuchet MS"/>
            <family val="2"/>
          </rPr>
          <t>",
- Expand the "</t>
        </r>
        <r>
          <rPr>
            <b/>
            <sz val="9"/>
            <color indexed="81"/>
            <rFont val="Trebuchet MS"/>
            <family val="2"/>
          </rPr>
          <t>Queries</t>
        </r>
        <r>
          <rPr>
            <sz val="9"/>
            <color indexed="81"/>
            <rFont val="Trebuchet MS"/>
            <family val="2"/>
          </rPr>
          <t>" subnode, select your "</t>
        </r>
        <r>
          <rPr>
            <b/>
            <sz val="9"/>
            <color indexed="81"/>
            <rFont val="Trebuchet MS"/>
            <family val="2"/>
          </rPr>
          <t>All matrix</t>
        </r>
        <r>
          <rPr>
            <sz val="9"/>
            <color indexed="81"/>
            <rFont val="Trebuchet MS"/>
            <family val="2"/>
          </rPr>
          <t>" project's query (the query with Requirements &lt;-&gt; Components links)  and right click on "</t>
        </r>
        <r>
          <rPr>
            <b/>
            <sz val="9"/>
            <color indexed="81"/>
            <rFont val="Trebuchet MS"/>
            <family val="2"/>
          </rPr>
          <t>Get/Refresh sub-artefacts List</t>
        </r>
        <r>
          <rPr>
            <sz val="9"/>
            <color indexed="81"/>
            <rFont val="Trebuchet MS"/>
            <family val="2"/>
          </rPr>
          <t>",
- Under the "</t>
        </r>
        <r>
          <rPr>
            <b/>
            <sz val="9"/>
            <color indexed="81"/>
            <rFont val="Trebuchet MS"/>
            <family val="2"/>
          </rPr>
          <t>Article</t>
        </r>
        <r>
          <rPr>
            <sz val="9"/>
            <color indexed="81"/>
            <rFont val="Trebuchet MS"/>
            <family val="2"/>
          </rPr>
          <t>" subnode, select and expand the "</t>
        </r>
        <r>
          <rPr>
            <b/>
            <sz val="9"/>
            <color indexed="81"/>
            <rFont val="Trebuchet MS"/>
            <family val="2"/>
          </rPr>
          <t>Section</t>
        </r>
        <r>
          <rPr>
            <sz val="9"/>
            <color indexed="81"/>
            <rFont val="Trebuchet MS"/>
            <family val="2"/>
          </rPr>
          <t>" node "</t>
        </r>
        <r>
          <rPr>
            <b/>
            <sz val="9"/>
            <color indexed="81"/>
            <rFont val="Trebuchet MS"/>
            <family val="2"/>
          </rPr>
          <t>Requirements is covered by Components</t>
        </r>
        <r>
          <rPr>
            <sz val="9"/>
            <color indexed="81"/>
            <rFont val="Trebuchet MS"/>
            <family val="2"/>
          </rPr>
          <t xml:space="preserve">" </t>
        </r>
        <r>
          <rPr>
            <i/>
            <sz val="9"/>
            <color indexed="81"/>
            <rFont val="Trebuchet MS"/>
            <family val="2"/>
          </rPr>
          <t>(e.g. "SSS is covered by PBS")</t>
        </r>
        <r>
          <rPr>
            <sz val="9"/>
            <color indexed="81"/>
            <rFont val="Trebuchet MS"/>
            <family val="2"/>
          </rPr>
          <t>.
- Choice the "</t>
        </r>
        <r>
          <rPr>
            <b/>
            <sz val="9"/>
            <color indexed="81"/>
            <rFont val="Trebuchet MS"/>
            <family val="2"/>
          </rPr>
          <t>Matrix</t>
        </r>
        <r>
          <rPr>
            <sz val="9"/>
            <color indexed="81"/>
            <rFont val="Trebuchet MS"/>
            <family val="2"/>
          </rPr>
          <t>" node, right click on "</t>
        </r>
        <r>
          <rPr>
            <b/>
            <sz val="9"/>
            <color indexed="81"/>
            <rFont val="Trebuchet MS"/>
            <family val="2"/>
          </rPr>
          <t>Properties</t>
        </r>
        <r>
          <rPr>
            <sz val="9"/>
            <color indexed="81"/>
            <rFont val="Trebuchet MS"/>
            <family val="2"/>
          </rPr>
          <t>" and copy his "</t>
        </r>
        <r>
          <rPr>
            <b/>
            <sz val="9"/>
            <color indexed="81"/>
            <rFont val="Trebuchet MS"/>
            <family val="2"/>
          </rPr>
          <t>Orchestra URI</t>
        </r>
        <r>
          <rPr>
            <sz val="9"/>
            <color indexed="81"/>
            <rFont val="Trebuchet MS"/>
            <family val="2"/>
          </rPr>
          <t xml:space="preserve">" </t>
        </r>
        <r>
          <rPr>
            <i/>
            <sz val="9"/>
            <color indexed="81"/>
            <rFont val="Trebuchet MS"/>
            <family val="2"/>
          </rPr>
          <t>( orchestra://Reqtify/.../Matrix/...)</t>
        </r>
        <r>
          <rPr>
            <sz val="9"/>
            <color indexed="81"/>
            <rFont val="Trebuchet MS"/>
            <family val="2"/>
          </rPr>
          <t xml:space="preserve"> 
- Paste the Orchestra URI to the Excel Orchestra URI field. 
</t>
        </r>
        <r>
          <rPr>
            <b/>
            <sz val="9"/>
            <color indexed="81"/>
            <rFont val="Trebuchet MS"/>
            <family val="2"/>
          </rPr>
          <t>PS:</t>
        </r>
        <r>
          <rPr>
            <sz val="9"/>
            <color indexed="81"/>
            <rFont val="Trebuchet MS"/>
            <family val="2"/>
          </rPr>
          <t xml:space="preserve"> You can also used </t>
        </r>
        <r>
          <rPr>
            <b/>
            <sz val="9"/>
            <color indexed="81"/>
            <rFont val="Trebuchet MS"/>
            <family val="2"/>
          </rPr>
          <t>Orchestra variable (ODM unique value variable)</t>
        </r>
        <r>
          <rPr>
            <sz val="9"/>
            <color indexed="81"/>
            <rFont val="Trebuchet MS"/>
            <family val="2"/>
          </rPr>
          <t xml:space="preserve"> in the Orchestra URI Excel field ( ${odm:\ODMVariablePath\ODMVariableName} )
</t>
        </r>
        <r>
          <rPr>
            <b/>
            <sz val="9"/>
            <color indexed="81"/>
            <rFont val="Trebuchet MS"/>
            <family val="2"/>
          </rPr>
          <t xml:space="preserve">(*) :
</t>
        </r>
        <r>
          <rPr>
            <sz val="9"/>
            <color indexed="81"/>
            <rFont val="Trebuchet MS"/>
            <family val="2"/>
          </rPr>
          <t xml:space="preserve">This Excel metric used a </t>
        </r>
        <r>
          <rPr>
            <b/>
            <sz val="9"/>
            <color indexed="81"/>
            <rFont val="Trebuchet MS"/>
            <family val="2"/>
          </rPr>
          <t>Reqtify</t>
        </r>
        <r>
          <rPr>
            <sz val="9"/>
            <color indexed="81"/>
            <rFont val="Trebuchet MS"/>
            <family val="2"/>
          </rPr>
          <t xml:space="preserve"> project which contains a "</t>
        </r>
        <r>
          <rPr>
            <b/>
            <sz val="9"/>
            <color indexed="81"/>
            <rFont val="Trebuchet MS"/>
            <family val="2"/>
          </rPr>
          <t>all matrix</t>
        </r>
        <r>
          <rPr>
            <sz val="9"/>
            <color indexed="81"/>
            <rFont val="Trebuchet MS"/>
            <family val="2"/>
          </rPr>
          <t xml:space="preserve">" query between </t>
        </r>
        <r>
          <rPr>
            <b/>
            <sz val="9"/>
            <color indexed="81"/>
            <rFont val="Trebuchet MS"/>
            <family val="2"/>
          </rPr>
          <t>requirements</t>
        </r>
        <r>
          <rPr>
            <sz val="9"/>
            <color indexed="81"/>
            <rFont val="Trebuchet MS"/>
            <family val="2"/>
          </rPr>
          <t xml:space="preserve"> </t>
        </r>
        <r>
          <rPr>
            <i/>
            <sz val="9"/>
            <color indexed="81"/>
            <rFont val="Trebuchet MS"/>
            <family val="2"/>
          </rPr>
          <t xml:space="preserve">(requirements custom </t>
        </r>
        <r>
          <rPr>
            <b/>
            <i/>
            <sz val="9"/>
            <color indexed="81"/>
            <rFont val="Trebuchet MS"/>
            <family val="2"/>
          </rPr>
          <t xml:space="preserve">DOORS </t>
        </r>
        <r>
          <rPr>
            <i/>
            <sz val="9"/>
            <color indexed="81"/>
            <rFont val="Trebuchet MS"/>
            <family val="2"/>
          </rPr>
          <t>view)</t>
        </r>
        <r>
          <rPr>
            <sz val="9"/>
            <color indexed="81"/>
            <rFont val="Trebuchet MS"/>
            <family val="2"/>
          </rPr>
          <t xml:space="preserve"> and </t>
        </r>
        <r>
          <rPr>
            <b/>
            <sz val="9"/>
            <color indexed="81"/>
            <rFont val="Trebuchet MS"/>
            <family val="2"/>
          </rPr>
          <t>components</t>
        </r>
        <r>
          <rPr>
            <sz val="9"/>
            <color indexed="81"/>
            <rFont val="Trebuchet MS"/>
            <family val="2"/>
          </rPr>
          <t xml:space="preserve"> </t>
        </r>
        <r>
          <rPr>
            <i/>
            <sz val="9"/>
            <color indexed="81"/>
            <rFont val="Trebuchet MS"/>
            <family val="2"/>
          </rPr>
          <t xml:space="preserve">(e.g. components </t>
        </r>
        <r>
          <rPr>
            <b/>
            <i/>
            <sz val="9"/>
            <color indexed="81"/>
            <rFont val="Trebuchet MS"/>
            <family val="2"/>
          </rPr>
          <t>DOORS</t>
        </r>
        <r>
          <rPr>
            <i/>
            <sz val="9"/>
            <color indexed="81"/>
            <rFont val="Trebuchet MS"/>
            <family val="2"/>
          </rPr>
          <t xml:space="preserve"> view document, </t>
        </r>
        <r>
          <rPr>
            <b/>
            <i/>
            <sz val="9"/>
            <color indexed="81"/>
            <rFont val="Trebuchet MS"/>
            <family val="2"/>
          </rPr>
          <t>Melody Advance</t>
        </r>
        <r>
          <rPr>
            <i/>
            <sz val="9"/>
            <color indexed="81"/>
            <rFont val="Trebuchet MS"/>
            <family val="2"/>
          </rPr>
          <t xml:space="preserve"> document, </t>
        </r>
        <r>
          <rPr>
            <b/>
            <i/>
            <sz val="9"/>
            <color indexed="81"/>
            <rFont val="Trebuchet MS"/>
            <family val="2"/>
          </rPr>
          <t>Rhapsody</t>
        </r>
        <r>
          <rPr>
            <i/>
            <sz val="9"/>
            <color indexed="81"/>
            <rFont val="Trebuchet MS"/>
            <family val="2"/>
          </rPr>
          <t xml:space="preserve"> document, other...)</t>
        </r>
      </text>
    </comment>
    <comment ref="C62" authorId="0">
      <text>
        <r>
          <rPr>
            <b/>
            <sz val="10"/>
            <color indexed="81"/>
            <rFont val="Trebuchet MS"/>
            <family val="2"/>
          </rPr>
          <t>This parameter defined the requirements/components assocation link type to considered for computed metric statistics.</t>
        </r>
        <r>
          <rPr>
            <sz val="10"/>
            <color indexed="81"/>
            <rFont val="Trebuchet MS"/>
            <family val="2"/>
          </rPr>
          <t xml:space="preserve">
</t>
        </r>
        <r>
          <rPr>
            <b/>
            <sz val="10"/>
            <color indexed="81"/>
            <rFont val="Trebuchet MS"/>
            <family val="2"/>
          </rPr>
          <t xml:space="preserve">NB </t>
        </r>
        <r>
          <rPr>
            <sz val="10"/>
            <color indexed="81"/>
            <rFont val="Trebuchet MS"/>
            <family val="2"/>
          </rPr>
          <t>:
- Simple link type label "In String" test is done for defined if association between requirement and compoment must be count.
- Not case sensitive test,
- If empty, "is allocated by" requirement component link type is used.</t>
        </r>
      </text>
    </comment>
    <comment ref="C71" authorId="0">
      <text>
        <r>
          <rPr>
            <sz val="9"/>
            <color indexed="81"/>
            <rFont val="Trebuchet MS"/>
            <family val="2"/>
          </rPr>
          <t>- Open the "</t>
        </r>
        <r>
          <rPr>
            <b/>
            <sz val="9"/>
            <color indexed="81"/>
            <rFont val="Trebuchet MS"/>
            <family val="2"/>
          </rPr>
          <t>Orchestra framework</t>
        </r>
        <r>
          <rPr>
            <sz val="9"/>
            <color indexed="81"/>
            <rFont val="Trebuchet MS"/>
            <family val="2"/>
          </rPr>
          <t>",
- Go to "</t>
        </r>
        <r>
          <rPr>
            <b/>
            <sz val="9"/>
            <color indexed="81"/>
            <rFont val="Trebuchet MS"/>
            <family val="2"/>
          </rPr>
          <t>Orchestra Explorer</t>
        </r>
        <r>
          <rPr>
            <sz val="9"/>
            <color indexed="81"/>
            <rFont val="Trebuchet MS"/>
            <family val="2"/>
          </rPr>
          <t>" part,
- Select the "Quality management platforms" node (</t>
        </r>
        <r>
          <rPr>
            <b/>
            <sz val="9"/>
            <color indexed="81"/>
            <rFont val="Trebuchet MS"/>
            <family val="2"/>
          </rPr>
          <t>Sonar</t>
        </r>
        <r>
          <rPr>
            <sz val="9"/>
            <color indexed="81"/>
            <rFont val="Trebuchet MS"/>
            <family val="2"/>
          </rPr>
          <t>),
- Select the Sonar server desired and right click on "</t>
        </r>
        <r>
          <rPr>
            <b/>
            <sz val="9"/>
            <color indexed="81"/>
            <rFont val="Trebuchet MS"/>
            <family val="2"/>
          </rPr>
          <t>Get/Refresh sub-artefacts List</t>
        </r>
        <r>
          <rPr>
            <sz val="9"/>
            <color indexed="81"/>
            <rFont val="Trebuchet MS"/>
            <family val="2"/>
          </rPr>
          <t>",
- Select the product you want and right click on "</t>
        </r>
        <r>
          <rPr>
            <b/>
            <sz val="9"/>
            <color indexed="81"/>
            <rFont val="Trebuchet MS"/>
            <family val="2"/>
          </rPr>
          <t>Get/Refresh sub-artefacts List</t>
        </r>
        <r>
          <rPr>
            <sz val="9"/>
            <color indexed="81"/>
            <rFont val="Trebuchet MS"/>
            <family val="2"/>
          </rPr>
          <t xml:space="preserve">",
-   </t>
        </r>
        <r>
          <rPr>
            <b/>
            <sz val="9"/>
            <color indexed="81"/>
            <rFont val="Trebuchet MS"/>
            <family val="2"/>
          </rPr>
          <t>a)</t>
        </r>
        <r>
          <rPr>
            <sz val="9"/>
            <color indexed="81"/>
            <rFont val="Trebuchet MS"/>
            <family val="2"/>
          </rPr>
          <t xml:space="preserve"> - If you want to extract picture of Sonar product dashboard, right click on the dashboard node, select "</t>
        </r>
        <r>
          <rPr>
            <b/>
            <sz val="9"/>
            <color indexed="81"/>
            <rFont val="Trebuchet MS"/>
            <family val="2"/>
          </rPr>
          <t>Properties</t>
        </r>
        <r>
          <rPr>
            <sz val="9"/>
            <color indexed="81"/>
            <rFont val="Trebuchet MS"/>
            <family val="2"/>
          </rPr>
          <t xml:space="preserve">" and copy </t>
        </r>
        <r>
          <rPr>
            <b/>
            <sz val="9"/>
            <color indexed="81"/>
            <rFont val="Trebuchet MS"/>
            <family val="2"/>
          </rPr>
          <t>Orchestra URI</t>
        </r>
        <r>
          <rPr>
            <sz val="9"/>
            <color indexed="81"/>
            <rFont val="Trebuchet MS"/>
            <family val="2"/>
          </rPr>
          <t xml:space="preserve"> (orchestra://Sonar/.../Dashboard/...)
    </t>
        </r>
        <r>
          <rPr>
            <b/>
            <sz val="9"/>
            <color indexed="81"/>
            <rFont val="Trebuchet MS"/>
            <family val="2"/>
          </rPr>
          <t>b)</t>
        </r>
        <r>
          <rPr>
            <sz val="9"/>
            <color indexed="81"/>
            <rFont val="Trebuchet MS"/>
            <family val="2"/>
          </rPr>
          <t xml:space="preserve"> - If you want to extract a specific Sonar product widget picture, right click on dashboard node and click on </t>
        </r>
        <r>
          <rPr>
            <b/>
            <sz val="9"/>
            <color indexed="81"/>
            <rFont val="Trebuchet MS"/>
            <family val="2"/>
          </rPr>
          <t xml:space="preserve">"Get/Refresh sub-artefacts List".
</t>
        </r>
        <r>
          <rPr>
            <sz val="9"/>
            <color indexed="81"/>
            <rFont val="Trebuchet MS"/>
            <family val="2"/>
          </rPr>
          <t xml:space="preserve">        Right click on the widget's node you want and select "</t>
        </r>
        <r>
          <rPr>
            <b/>
            <sz val="9"/>
            <color indexed="81"/>
            <rFont val="Trebuchet MS"/>
            <family val="2"/>
          </rPr>
          <t>Properties</t>
        </r>
        <r>
          <rPr>
            <sz val="9"/>
            <color indexed="81"/>
            <rFont val="Trebuchet MS"/>
            <family val="2"/>
          </rPr>
          <t xml:space="preserve">". Copy his </t>
        </r>
        <r>
          <rPr>
            <b/>
            <sz val="9"/>
            <color indexed="81"/>
            <rFont val="Trebuchet MS"/>
            <family val="2"/>
          </rPr>
          <t>Orchestra URI</t>
        </r>
        <r>
          <rPr>
            <sz val="9"/>
            <color indexed="81"/>
            <rFont val="Trebuchet MS"/>
            <family val="2"/>
          </rPr>
          <t xml:space="preserve"> (orchestra://Sonar/.../Widget/...)
- Paste Orchestra URI to the Excel appropriated field.
</t>
        </r>
        <r>
          <rPr>
            <b/>
            <sz val="9"/>
            <color indexed="81"/>
            <rFont val="Trebuchet MS"/>
            <family val="2"/>
          </rPr>
          <t>PS:</t>
        </r>
        <r>
          <rPr>
            <sz val="9"/>
            <color indexed="81"/>
            <rFont val="Trebuchet MS"/>
            <family val="2"/>
          </rPr>
          <t xml:space="preserve"> You can also used </t>
        </r>
        <r>
          <rPr>
            <b/>
            <sz val="9"/>
            <color indexed="81"/>
            <rFont val="Trebuchet MS"/>
            <family val="2"/>
          </rPr>
          <t>Orchestra variable (ODM unique value variable)</t>
        </r>
        <r>
          <rPr>
            <sz val="9"/>
            <color indexed="81"/>
            <rFont val="Trebuchet MS"/>
            <family val="2"/>
          </rPr>
          <t xml:space="preserve"> in the Orchestra URI Excel field ( ${odm:\ODMVariablePath\ODMVariableName} )</t>
        </r>
      </text>
    </comment>
    <comment ref="C72" authorId="0">
      <text>
        <r>
          <rPr>
            <sz val="9"/>
            <color indexed="81"/>
            <rFont val="Trebuchet MS"/>
            <family val="2"/>
          </rPr>
          <t xml:space="preserve">This option allows to </t>
        </r>
        <r>
          <rPr>
            <b/>
            <sz val="9"/>
            <color indexed="81"/>
            <rFont val="Trebuchet MS"/>
            <family val="2"/>
          </rPr>
          <t>automatically adjust the size of a project dashboard or an image</t>
        </r>
        <r>
          <rPr>
            <sz val="9"/>
            <color indexed="81"/>
            <rFont val="Trebuchet MS"/>
            <family val="2"/>
          </rPr>
          <t xml:space="preserve"> (retrieved from your platform of quality management) at</t>
        </r>
        <r>
          <rPr>
            <b/>
            <sz val="9"/>
            <color indexed="81"/>
            <rFont val="Trebuchet MS"/>
            <family val="2"/>
          </rPr>
          <t xml:space="preserve"> the target loaction area Excel sheet</t>
        </r>
        <r>
          <rPr>
            <sz val="9"/>
            <color indexed="81"/>
            <rFont val="Trebuchet MS"/>
            <family val="2"/>
          </rPr>
          <t xml:space="preserve">.
</t>
        </r>
        <r>
          <rPr>
            <b/>
            <sz val="9"/>
            <color indexed="81"/>
            <rFont val="Trebuchet MS"/>
            <family val="2"/>
          </rPr>
          <t>NB:</t>
        </r>
        <r>
          <rPr>
            <sz val="9"/>
            <color indexed="81"/>
            <rFont val="Trebuchet MS"/>
            <family val="2"/>
          </rPr>
          <t xml:space="preserve">
 - Image is centered vertically and horizontally.</t>
        </r>
      </text>
    </comment>
    <comment ref="C81" authorId="0">
      <text>
        <r>
          <rPr>
            <sz val="9"/>
            <color indexed="81"/>
            <rFont val="Trebuchet MS"/>
            <family val="2"/>
          </rPr>
          <t>- Open the "</t>
        </r>
        <r>
          <rPr>
            <b/>
            <sz val="9"/>
            <color indexed="81"/>
            <rFont val="Trebuchet MS"/>
            <family val="2"/>
          </rPr>
          <t>Orchestra framework</t>
        </r>
        <r>
          <rPr>
            <sz val="9"/>
            <color indexed="81"/>
            <rFont val="Trebuchet MS"/>
            <family val="2"/>
          </rPr>
          <t>",
- Go to "</t>
        </r>
        <r>
          <rPr>
            <b/>
            <sz val="9"/>
            <color indexed="81"/>
            <rFont val="Trebuchet MS"/>
            <family val="2"/>
          </rPr>
          <t>Orchestra Explorer</t>
        </r>
        <r>
          <rPr>
            <sz val="9"/>
            <color indexed="81"/>
            <rFont val="Trebuchet MS"/>
            <family val="2"/>
          </rPr>
          <t>" part,
- Select the "</t>
        </r>
        <r>
          <rPr>
            <b/>
            <sz val="9"/>
            <color indexed="81"/>
            <rFont val="Trebuchet MS"/>
            <family val="2"/>
          </rPr>
          <t>Ivv</t>
        </r>
        <r>
          <rPr>
            <sz val="9"/>
            <color indexed="81"/>
            <rFont val="Trebuchet MS"/>
            <family val="2"/>
          </rPr>
          <t>" node,
- Right click on "</t>
        </r>
        <r>
          <rPr>
            <b/>
            <sz val="9"/>
            <color indexed="81"/>
            <rFont val="Trebuchet MS"/>
            <family val="2"/>
          </rPr>
          <t>Get/Refresh sub-artefacts List</t>
        </r>
        <r>
          <rPr>
            <sz val="9"/>
            <color indexed="81"/>
            <rFont val="Trebuchet MS"/>
            <family val="2"/>
          </rPr>
          <t xml:space="preserve">",
- Select the </t>
        </r>
        <r>
          <rPr>
            <b/>
            <sz val="9"/>
            <color indexed="81"/>
            <rFont val="Trebuchet MS"/>
            <family val="2"/>
          </rPr>
          <t>test campagain</t>
        </r>
        <r>
          <rPr>
            <sz val="9"/>
            <color indexed="81"/>
            <rFont val="Trebuchet MS"/>
            <family val="2"/>
          </rPr>
          <t xml:space="preserve"> you want to measure,
- Right click on "</t>
        </r>
        <r>
          <rPr>
            <b/>
            <sz val="9"/>
            <color indexed="81"/>
            <rFont val="Trebuchet MS"/>
            <family val="2"/>
          </rPr>
          <t>Properties</t>
        </r>
        <r>
          <rPr>
            <sz val="9"/>
            <color indexed="81"/>
            <rFont val="Trebuchet MS"/>
            <family val="2"/>
          </rPr>
          <t xml:space="preserve">"
- Copy </t>
        </r>
        <r>
          <rPr>
            <b/>
            <sz val="9"/>
            <color indexed="81"/>
            <rFont val="Trebuchet MS"/>
            <family val="2"/>
          </rPr>
          <t>Orchestra URI</t>
        </r>
        <r>
          <rPr>
            <sz val="9"/>
            <color indexed="81"/>
            <rFont val="Trebuchet MS"/>
            <family val="2"/>
          </rPr>
          <t xml:space="preserve"> (orchestra://Ivv/...) and paste it in the Excel field.
</t>
        </r>
        <r>
          <rPr>
            <b/>
            <sz val="9"/>
            <color indexed="81"/>
            <rFont val="Trebuchet MS"/>
            <family val="2"/>
          </rPr>
          <t>PS:</t>
        </r>
        <r>
          <rPr>
            <sz val="9"/>
            <color indexed="81"/>
            <rFont val="Trebuchet MS"/>
            <family val="2"/>
          </rPr>
          <t xml:space="preserve"> You can also used </t>
        </r>
        <r>
          <rPr>
            <b/>
            <sz val="9"/>
            <color indexed="81"/>
            <rFont val="Trebuchet MS"/>
            <family val="2"/>
          </rPr>
          <t>Orchestra variable (ODM unique value variable)</t>
        </r>
        <r>
          <rPr>
            <sz val="9"/>
            <color indexed="81"/>
            <rFont val="Trebuchet MS"/>
            <family val="2"/>
          </rPr>
          <t xml:space="preserve"> in the Orchestra URI Excel field ( ${odm:\ODMVariablePath\ODMVariableName} )
</t>
        </r>
        <r>
          <rPr>
            <b/>
            <sz val="10"/>
            <color indexed="81"/>
            <rFont val="Trebuchet MS"/>
            <family val="2"/>
          </rPr>
          <t>NB :</t>
        </r>
        <r>
          <rPr>
            <sz val="9"/>
            <color indexed="81"/>
            <rFont val="Trebuchet MS"/>
            <family val="2"/>
          </rPr>
          <t xml:space="preserve">
  - Only Test Suite Header element will be imported from Orchestra Ivv data and used for computing metrics.
  - Fields used are : </t>
        </r>
        <r>
          <rPr>
            <b/>
            <sz val="9"/>
            <color indexed="81"/>
            <rFont val="Trebuchet MS"/>
            <family val="2"/>
          </rPr>
          <t>TestSuite_RunningStatus, TestSuite_State, TestSuite_NbrOKSteps, Testsuite_NbrNOKSteps, Testsuite_NbrNTSteps, Testsuite_NbrOSSteps</t>
        </r>
        <r>
          <rPr>
            <sz val="9"/>
            <color indexed="81"/>
            <rFont val="Trebuchet MS"/>
            <family val="2"/>
          </rPr>
          <t>.</t>
        </r>
      </text>
    </comment>
    <comment ref="C84" authorId="0">
      <text>
        <r>
          <rPr>
            <b/>
            <sz val="10"/>
            <color indexed="81"/>
            <rFont val="Trebuchet MS"/>
            <family val="2"/>
          </rPr>
          <t>Following projects and persons test suite 'Failed' state didn't mean the same thing.
Here, you can define what is the test suite 'Failed' state.</t>
        </r>
        <r>
          <rPr>
            <sz val="10"/>
            <color indexed="81"/>
            <rFont val="Trebuchet MS"/>
            <family val="2"/>
          </rPr>
          <t xml:space="preserve">
Possible Ivv test suite states are: </t>
        </r>
        <r>
          <rPr>
            <b/>
            <sz val="10"/>
            <color indexed="81"/>
            <rFont val="Trebuchet MS"/>
            <family val="2"/>
          </rPr>
          <t>OK</t>
        </r>
        <r>
          <rPr>
            <sz val="10"/>
            <color indexed="81"/>
            <rFont val="Trebuchet MS"/>
            <family val="2"/>
          </rPr>
          <t xml:space="preserve">, </t>
        </r>
        <r>
          <rPr>
            <b/>
            <sz val="10"/>
            <color indexed="81"/>
            <rFont val="Trebuchet MS"/>
            <family val="2"/>
          </rPr>
          <t>KO</t>
        </r>
        <r>
          <rPr>
            <sz val="10"/>
            <color indexed="81"/>
            <rFont val="Trebuchet MS"/>
            <family val="2"/>
          </rPr>
          <t xml:space="preserve">, </t>
        </r>
        <r>
          <rPr>
            <b/>
            <sz val="10"/>
            <color indexed="81"/>
            <rFont val="Trebuchet MS"/>
            <family val="2"/>
          </rPr>
          <t>Error</t>
        </r>
        <r>
          <rPr>
            <sz val="10"/>
            <color indexed="81"/>
            <rFont val="Trebuchet MS"/>
            <family val="2"/>
          </rPr>
          <t xml:space="preserve">, </t>
        </r>
        <r>
          <rPr>
            <b/>
            <sz val="10"/>
            <color indexed="81"/>
            <rFont val="Trebuchet MS"/>
            <family val="2"/>
          </rPr>
          <t>Blocked</t>
        </r>
        <r>
          <rPr>
            <sz val="10"/>
            <color indexed="81"/>
            <rFont val="Trebuchet MS"/>
            <family val="2"/>
          </rPr>
          <t xml:space="preserve">, </t>
        </r>
        <r>
          <rPr>
            <b/>
            <sz val="10"/>
            <color indexed="81"/>
            <rFont val="Trebuchet MS"/>
            <family val="2"/>
          </rPr>
          <t>Inconclusive</t>
        </r>
        <r>
          <rPr>
            <sz val="10"/>
            <color indexed="81"/>
            <rFont val="Trebuchet MS"/>
            <family val="2"/>
          </rPr>
          <t xml:space="preserve">.
If you want considered test suite failed when states are KO, Error or Blocked; "Failed" state to define will be: "KO|Error|Blocked"
</t>
        </r>
        <r>
          <rPr>
            <b/>
            <sz val="10"/>
            <color indexed="81"/>
            <rFont val="Trebuchet MS"/>
            <family val="2"/>
          </rPr>
          <t>NB :</t>
        </r>
        <r>
          <rPr>
            <sz val="10"/>
            <color indexed="81"/>
            <rFont val="Trebuchet MS"/>
            <family val="2"/>
          </rPr>
          <t xml:space="preserve">
- Simple "In String" test is done for defined test suite 'Failed' state (e.g: IF TS_State IN (KO|Error|Bloked) THEN Failed).
- Not case sensitive test,
- If empty, "Failed" state will be default setted to "KO".</t>
        </r>
      </text>
    </comment>
    <comment ref="C85" authorId="0">
      <text>
        <r>
          <rPr>
            <b/>
            <sz val="10"/>
            <color indexed="81"/>
            <rFont val="Trebuchet MS"/>
            <family val="2"/>
          </rPr>
          <t>Following projects and persons test step 'Failed' state didn't mean the same thing.
Here, you can define what is the test step 'Failed' state.</t>
        </r>
        <r>
          <rPr>
            <sz val="10"/>
            <color indexed="81"/>
            <rFont val="Trebuchet MS"/>
            <family val="2"/>
          </rPr>
          <t xml:space="preserve">
Possible Ivv test suite states are: </t>
        </r>
        <r>
          <rPr>
            <b/>
            <sz val="10"/>
            <color indexed="81"/>
            <rFont val="Trebuchet MS"/>
            <family val="2"/>
          </rPr>
          <t>OK, KO, NT (N</t>
        </r>
        <r>
          <rPr>
            <sz val="10"/>
            <color indexed="81"/>
            <rFont val="Trebuchet MS"/>
            <family val="2"/>
          </rPr>
          <t xml:space="preserve">ot </t>
        </r>
        <r>
          <rPr>
            <b/>
            <sz val="10"/>
            <color indexed="81"/>
            <rFont val="Trebuchet MS"/>
            <family val="2"/>
          </rPr>
          <t>T</t>
        </r>
        <r>
          <rPr>
            <sz val="10"/>
            <color indexed="81"/>
            <rFont val="Trebuchet MS"/>
            <family val="2"/>
          </rPr>
          <t>estable</t>
        </r>
        <r>
          <rPr>
            <b/>
            <sz val="10"/>
            <color indexed="81"/>
            <rFont val="Trebuchet MS"/>
            <family val="2"/>
          </rPr>
          <t>), OS (O</t>
        </r>
        <r>
          <rPr>
            <sz val="10"/>
            <color indexed="81"/>
            <rFont val="Trebuchet MS"/>
            <family val="2"/>
          </rPr>
          <t xml:space="preserve">ut of </t>
        </r>
        <r>
          <rPr>
            <b/>
            <sz val="10"/>
            <color indexed="81"/>
            <rFont val="Trebuchet MS"/>
            <family val="2"/>
          </rPr>
          <t>S</t>
        </r>
        <r>
          <rPr>
            <sz val="10"/>
            <color indexed="81"/>
            <rFont val="Trebuchet MS"/>
            <family val="2"/>
          </rPr>
          <t>cope</t>
        </r>
        <r>
          <rPr>
            <b/>
            <sz val="10"/>
            <color indexed="81"/>
            <rFont val="Trebuchet MS"/>
            <family val="2"/>
          </rPr>
          <t>).</t>
        </r>
        <r>
          <rPr>
            <sz val="10"/>
            <color indexed="81"/>
            <rFont val="Trebuchet MS"/>
            <family val="2"/>
          </rPr>
          <t xml:space="preserve">
If you want considered test step failed when states are KO, NT or OS; "Failed" state to define will be: "KO|NT|OS"
</t>
        </r>
        <r>
          <rPr>
            <b/>
            <sz val="10"/>
            <color indexed="81"/>
            <rFont val="Trebuchet MS"/>
            <family val="2"/>
          </rPr>
          <t>NB :</t>
        </r>
        <r>
          <rPr>
            <sz val="10"/>
            <color indexed="81"/>
            <rFont val="Trebuchet MS"/>
            <family val="2"/>
          </rPr>
          <t xml:space="preserve">
- Simple "In String" test is done for defined test step 'Failed' state (e.g: IF TStp_State IN (KO|NT|OS) THEN Failed).
- Not case sensitive test,
- If empty, "Failed" state will be default setted to "KO".</t>
        </r>
      </text>
    </comment>
    <comment ref="C95" authorId="0">
      <text>
        <r>
          <rPr>
            <sz val="9"/>
            <color indexed="81"/>
            <rFont val="Trebuchet MS"/>
            <family val="2"/>
          </rPr>
          <t>- Open the "</t>
        </r>
        <r>
          <rPr>
            <b/>
            <sz val="9"/>
            <color indexed="81"/>
            <rFont val="Trebuchet MS"/>
            <family val="2"/>
          </rPr>
          <t>Orchestra framework</t>
        </r>
        <r>
          <rPr>
            <sz val="9"/>
            <color indexed="81"/>
            <rFont val="Trebuchet MS"/>
            <family val="2"/>
          </rPr>
          <t>",
- Go to "</t>
        </r>
        <r>
          <rPr>
            <b/>
            <sz val="9"/>
            <color indexed="81"/>
            <rFont val="Trebuchet MS"/>
            <family val="2"/>
          </rPr>
          <t>Orchestra Explorer</t>
        </r>
        <r>
          <rPr>
            <sz val="9"/>
            <color indexed="81"/>
            <rFont val="Trebuchet MS"/>
            <family val="2"/>
          </rPr>
          <t>" part,
- Select the "</t>
        </r>
        <r>
          <rPr>
            <b/>
            <sz val="9"/>
            <color indexed="81"/>
            <rFont val="Trebuchet MS"/>
            <family val="2"/>
          </rPr>
          <t>Ivv</t>
        </r>
        <r>
          <rPr>
            <sz val="9"/>
            <color indexed="81"/>
            <rFont val="Trebuchet MS"/>
            <family val="2"/>
          </rPr>
          <t>" node,
- Right click on "</t>
        </r>
        <r>
          <rPr>
            <b/>
            <sz val="9"/>
            <color indexed="81"/>
            <rFont val="Trebuchet MS"/>
            <family val="2"/>
          </rPr>
          <t>Get/Refresh sub-artefacts List</t>
        </r>
        <r>
          <rPr>
            <sz val="9"/>
            <color indexed="81"/>
            <rFont val="Trebuchet MS"/>
            <family val="2"/>
          </rPr>
          <t xml:space="preserve">",
- Select the </t>
        </r>
        <r>
          <rPr>
            <b/>
            <sz val="9"/>
            <color indexed="81"/>
            <rFont val="Trebuchet MS"/>
            <family val="2"/>
          </rPr>
          <t>test campagain</t>
        </r>
        <r>
          <rPr>
            <sz val="9"/>
            <color indexed="81"/>
            <rFont val="Trebuchet MS"/>
            <family val="2"/>
          </rPr>
          <t xml:space="preserve"> you want to measure,
- Right click on "</t>
        </r>
        <r>
          <rPr>
            <b/>
            <sz val="9"/>
            <color indexed="81"/>
            <rFont val="Trebuchet MS"/>
            <family val="2"/>
          </rPr>
          <t>Properties</t>
        </r>
        <r>
          <rPr>
            <sz val="9"/>
            <color indexed="81"/>
            <rFont val="Trebuchet MS"/>
            <family val="2"/>
          </rPr>
          <t xml:space="preserve">"
- Copy </t>
        </r>
        <r>
          <rPr>
            <b/>
            <sz val="9"/>
            <color indexed="81"/>
            <rFont val="Trebuchet MS"/>
            <family val="2"/>
          </rPr>
          <t>Orchestra URI</t>
        </r>
        <r>
          <rPr>
            <sz val="9"/>
            <color indexed="81"/>
            <rFont val="Trebuchet MS"/>
            <family val="2"/>
          </rPr>
          <t xml:space="preserve"> (orchestra://Ivv/...) and paste it in the Excel field.
</t>
        </r>
        <r>
          <rPr>
            <b/>
            <sz val="9"/>
            <color indexed="81"/>
            <rFont val="Trebuchet MS"/>
            <family val="2"/>
          </rPr>
          <t>PS:</t>
        </r>
        <r>
          <rPr>
            <sz val="9"/>
            <color indexed="81"/>
            <rFont val="Trebuchet MS"/>
            <family val="2"/>
          </rPr>
          <t xml:space="preserve"> You can also used </t>
        </r>
        <r>
          <rPr>
            <b/>
            <sz val="9"/>
            <color indexed="81"/>
            <rFont val="Trebuchet MS"/>
            <family val="2"/>
          </rPr>
          <t>Orchestra variable (ODM unique value variable)</t>
        </r>
        <r>
          <rPr>
            <sz val="9"/>
            <color indexed="81"/>
            <rFont val="Trebuchet MS"/>
            <family val="2"/>
          </rPr>
          <t xml:space="preserve"> in the Orchestra URI Excel field ( ${odm:\ODMVariablePath\ODMVariableName} )
</t>
        </r>
        <r>
          <rPr>
            <b/>
            <sz val="10"/>
            <color indexed="81"/>
            <rFont val="Trebuchet MS"/>
            <family val="2"/>
          </rPr>
          <t>NB :</t>
        </r>
        <r>
          <rPr>
            <sz val="9"/>
            <color indexed="81"/>
            <rFont val="Trebuchet MS"/>
            <family val="2"/>
          </rPr>
          <t xml:space="preserve">
  - Only Test Suite Header element will be imported from Orchestra Ivv data and used for computing metrics.
  - Fields used are : </t>
        </r>
        <r>
          <rPr>
            <b/>
            <sz val="9"/>
            <color indexed="81"/>
            <rFont val="Trebuchet MS"/>
            <family val="2"/>
          </rPr>
          <t>TestSuite_RunningStatus, TestSuite_State, TestSuite_NbrOKSteps, Testsuite_NbrNOKSteps, Testsuite_NbrNTSteps, Testsuite_NbrOSSteps</t>
        </r>
        <r>
          <rPr>
            <sz val="9"/>
            <color indexed="81"/>
            <rFont val="Trebuchet MS"/>
            <family val="2"/>
          </rPr>
          <t>.</t>
        </r>
      </text>
    </comment>
    <comment ref="C98" authorId="0">
      <text>
        <r>
          <rPr>
            <b/>
            <sz val="10"/>
            <color indexed="81"/>
            <rFont val="Trebuchet MS"/>
            <family val="2"/>
          </rPr>
          <t>Following projects and persons test suite 'Failed' state didn't mean the same thing.
Here, you can define what is the test suite 'Failed' state.</t>
        </r>
        <r>
          <rPr>
            <sz val="10"/>
            <color indexed="81"/>
            <rFont val="Trebuchet MS"/>
            <family val="2"/>
          </rPr>
          <t xml:space="preserve">
Possible Ivv test suite states are: </t>
        </r>
        <r>
          <rPr>
            <b/>
            <sz val="10"/>
            <color indexed="81"/>
            <rFont val="Trebuchet MS"/>
            <family val="2"/>
          </rPr>
          <t>OK</t>
        </r>
        <r>
          <rPr>
            <sz val="10"/>
            <color indexed="81"/>
            <rFont val="Trebuchet MS"/>
            <family val="2"/>
          </rPr>
          <t xml:space="preserve">, </t>
        </r>
        <r>
          <rPr>
            <b/>
            <sz val="10"/>
            <color indexed="81"/>
            <rFont val="Trebuchet MS"/>
            <family val="2"/>
          </rPr>
          <t>KO</t>
        </r>
        <r>
          <rPr>
            <sz val="10"/>
            <color indexed="81"/>
            <rFont val="Trebuchet MS"/>
            <family val="2"/>
          </rPr>
          <t xml:space="preserve">, </t>
        </r>
        <r>
          <rPr>
            <b/>
            <sz val="10"/>
            <color indexed="81"/>
            <rFont val="Trebuchet MS"/>
            <family val="2"/>
          </rPr>
          <t>Error</t>
        </r>
        <r>
          <rPr>
            <sz val="10"/>
            <color indexed="81"/>
            <rFont val="Trebuchet MS"/>
            <family val="2"/>
          </rPr>
          <t xml:space="preserve">, </t>
        </r>
        <r>
          <rPr>
            <b/>
            <sz val="10"/>
            <color indexed="81"/>
            <rFont val="Trebuchet MS"/>
            <family val="2"/>
          </rPr>
          <t>Blocked</t>
        </r>
        <r>
          <rPr>
            <sz val="10"/>
            <color indexed="81"/>
            <rFont val="Trebuchet MS"/>
            <family val="2"/>
          </rPr>
          <t xml:space="preserve">, </t>
        </r>
        <r>
          <rPr>
            <b/>
            <sz val="10"/>
            <color indexed="81"/>
            <rFont val="Trebuchet MS"/>
            <family val="2"/>
          </rPr>
          <t>Inconclusive</t>
        </r>
        <r>
          <rPr>
            <sz val="10"/>
            <color indexed="81"/>
            <rFont val="Trebuchet MS"/>
            <family val="2"/>
          </rPr>
          <t xml:space="preserve">.
If you want considered test suite failed when states are KO, Error or Blocked; "Failed" state to define will be: "KO|Error|Blocked"
</t>
        </r>
        <r>
          <rPr>
            <b/>
            <sz val="10"/>
            <color indexed="81"/>
            <rFont val="Trebuchet MS"/>
            <family val="2"/>
          </rPr>
          <t>NB :</t>
        </r>
        <r>
          <rPr>
            <sz val="10"/>
            <color indexed="81"/>
            <rFont val="Trebuchet MS"/>
            <family val="2"/>
          </rPr>
          <t xml:space="preserve">
- Simple "In String" test is done for defined test suite 'Failed' state (e.g: IF TS_State IN (KO|Error|Bloked) THEN Failed).
- Not case sensitive test,
- If empty, "Failed" state will be default setted to "KO".</t>
        </r>
      </text>
    </comment>
    <comment ref="C99" authorId="0">
      <text>
        <r>
          <rPr>
            <b/>
            <sz val="10"/>
            <color indexed="81"/>
            <rFont val="Trebuchet MS"/>
            <family val="2"/>
          </rPr>
          <t>Following projects and persons test step 'Failed' state didn't mean the same thing.
Here, you can define what is the test step 'Failed' state.</t>
        </r>
        <r>
          <rPr>
            <sz val="10"/>
            <color indexed="81"/>
            <rFont val="Trebuchet MS"/>
            <family val="2"/>
          </rPr>
          <t xml:space="preserve">
Possible Ivv test suite states are: </t>
        </r>
        <r>
          <rPr>
            <b/>
            <sz val="10"/>
            <color indexed="81"/>
            <rFont val="Trebuchet MS"/>
            <family val="2"/>
          </rPr>
          <t>OK, KO, NT (N</t>
        </r>
        <r>
          <rPr>
            <sz val="10"/>
            <color indexed="81"/>
            <rFont val="Trebuchet MS"/>
            <family val="2"/>
          </rPr>
          <t xml:space="preserve">ot </t>
        </r>
        <r>
          <rPr>
            <b/>
            <sz val="10"/>
            <color indexed="81"/>
            <rFont val="Trebuchet MS"/>
            <family val="2"/>
          </rPr>
          <t>T</t>
        </r>
        <r>
          <rPr>
            <sz val="10"/>
            <color indexed="81"/>
            <rFont val="Trebuchet MS"/>
            <family val="2"/>
          </rPr>
          <t>estable</t>
        </r>
        <r>
          <rPr>
            <b/>
            <sz val="10"/>
            <color indexed="81"/>
            <rFont val="Trebuchet MS"/>
            <family val="2"/>
          </rPr>
          <t>), OS (O</t>
        </r>
        <r>
          <rPr>
            <sz val="10"/>
            <color indexed="81"/>
            <rFont val="Trebuchet MS"/>
            <family val="2"/>
          </rPr>
          <t xml:space="preserve">ut of </t>
        </r>
        <r>
          <rPr>
            <b/>
            <sz val="10"/>
            <color indexed="81"/>
            <rFont val="Trebuchet MS"/>
            <family val="2"/>
          </rPr>
          <t>S</t>
        </r>
        <r>
          <rPr>
            <sz val="10"/>
            <color indexed="81"/>
            <rFont val="Trebuchet MS"/>
            <family val="2"/>
          </rPr>
          <t>cope</t>
        </r>
        <r>
          <rPr>
            <b/>
            <sz val="10"/>
            <color indexed="81"/>
            <rFont val="Trebuchet MS"/>
            <family val="2"/>
          </rPr>
          <t>).</t>
        </r>
        <r>
          <rPr>
            <sz val="10"/>
            <color indexed="81"/>
            <rFont val="Trebuchet MS"/>
            <family val="2"/>
          </rPr>
          <t xml:space="preserve">
If you want considered test step failed when states are KO, NT or OS; "Failed" state to define will be: "KO|NT|OS"
</t>
        </r>
        <r>
          <rPr>
            <b/>
            <sz val="10"/>
            <color indexed="81"/>
            <rFont val="Trebuchet MS"/>
            <family val="2"/>
          </rPr>
          <t>NB :</t>
        </r>
        <r>
          <rPr>
            <sz val="10"/>
            <color indexed="81"/>
            <rFont val="Trebuchet MS"/>
            <family val="2"/>
          </rPr>
          <t xml:space="preserve">
- Simple "In String" test is done for defined test step 'Failed' state (e.g: IF TStp_State IN (KO|NT|OS) THEN Failed).
- Not case sensitive test,
- If empty, "Failed" state will be default setted to "KO".</t>
        </r>
      </text>
    </comment>
    <comment ref="C109" authorId="0">
      <text>
        <r>
          <rPr>
            <sz val="9"/>
            <color indexed="81"/>
            <rFont val="Trebuchet MS"/>
            <family val="2"/>
          </rPr>
          <t>- Open the "</t>
        </r>
        <r>
          <rPr>
            <b/>
            <sz val="9"/>
            <color indexed="81"/>
            <rFont val="Trebuchet MS"/>
            <family val="2"/>
          </rPr>
          <t>Orchestra framework</t>
        </r>
        <r>
          <rPr>
            <sz val="9"/>
            <color indexed="81"/>
            <rFont val="Trebuchet MS"/>
            <family val="2"/>
          </rPr>
          <t>",
- Go to "</t>
        </r>
        <r>
          <rPr>
            <b/>
            <sz val="9"/>
            <color indexed="81"/>
            <rFont val="Trebuchet MS"/>
            <family val="2"/>
          </rPr>
          <t>Orchestra Explorer</t>
        </r>
        <r>
          <rPr>
            <sz val="9"/>
            <color indexed="81"/>
            <rFont val="Trebuchet MS"/>
            <family val="2"/>
          </rPr>
          <t>" part,
- Select the "</t>
        </r>
        <r>
          <rPr>
            <b/>
            <sz val="9"/>
            <color indexed="81"/>
            <rFont val="Trebuchet MS"/>
            <family val="2"/>
          </rPr>
          <t>Ivv</t>
        </r>
        <r>
          <rPr>
            <sz val="9"/>
            <color indexed="81"/>
            <rFont val="Trebuchet MS"/>
            <family val="2"/>
          </rPr>
          <t>" node,
- Right click on "</t>
        </r>
        <r>
          <rPr>
            <b/>
            <sz val="9"/>
            <color indexed="81"/>
            <rFont val="Trebuchet MS"/>
            <family val="2"/>
          </rPr>
          <t>Get/Refresh sub-artefacts List</t>
        </r>
        <r>
          <rPr>
            <sz val="9"/>
            <color indexed="81"/>
            <rFont val="Trebuchet MS"/>
            <family val="2"/>
          </rPr>
          <t xml:space="preserve">",
- Select the </t>
        </r>
        <r>
          <rPr>
            <b/>
            <sz val="9"/>
            <color indexed="81"/>
            <rFont val="Trebuchet MS"/>
            <family val="2"/>
          </rPr>
          <t>test campagain</t>
        </r>
        <r>
          <rPr>
            <sz val="9"/>
            <color indexed="81"/>
            <rFont val="Trebuchet MS"/>
            <family val="2"/>
          </rPr>
          <t xml:space="preserve"> you want to measure,
- Right click on "</t>
        </r>
        <r>
          <rPr>
            <b/>
            <sz val="9"/>
            <color indexed="81"/>
            <rFont val="Trebuchet MS"/>
            <family val="2"/>
          </rPr>
          <t>Properties</t>
        </r>
        <r>
          <rPr>
            <sz val="9"/>
            <color indexed="81"/>
            <rFont val="Trebuchet MS"/>
            <family val="2"/>
          </rPr>
          <t xml:space="preserve">"
- Copy </t>
        </r>
        <r>
          <rPr>
            <b/>
            <sz val="9"/>
            <color indexed="81"/>
            <rFont val="Trebuchet MS"/>
            <family val="2"/>
          </rPr>
          <t>Orchestra URI</t>
        </r>
        <r>
          <rPr>
            <sz val="9"/>
            <color indexed="81"/>
            <rFont val="Trebuchet MS"/>
            <family val="2"/>
          </rPr>
          <t xml:space="preserve"> (orchestra://Ivv/...) and paste it in the Excel field.
</t>
        </r>
        <r>
          <rPr>
            <b/>
            <sz val="9"/>
            <color indexed="81"/>
            <rFont val="Trebuchet MS"/>
            <family val="2"/>
          </rPr>
          <t>PS:</t>
        </r>
        <r>
          <rPr>
            <sz val="9"/>
            <color indexed="81"/>
            <rFont val="Trebuchet MS"/>
            <family val="2"/>
          </rPr>
          <t xml:space="preserve"> You can also used </t>
        </r>
        <r>
          <rPr>
            <b/>
            <sz val="9"/>
            <color indexed="81"/>
            <rFont val="Trebuchet MS"/>
            <family val="2"/>
          </rPr>
          <t>Orchestra variable (ODM unique value variable)</t>
        </r>
        <r>
          <rPr>
            <sz val="9"/>
            <color indexed="81"/>
            <rFont val="Trebuchet MS"/>
            <family val="2"/>
          </rPr>
          <t xml:space="preserve"> in the Orchestra URI Excel field ( ${odm:\ODMVariablePath\ODMVariableName} )
</t>
        </r>
        <r>
          <rPr>
            <b/>
            <sz val="10"/>
            <color indexed="81"/>
            <rFont val="Trebuchet MS"/>
            <family val="2"/>
          </rPr>
          <t>NB :</t>
        </r>
        <r>
          <rPr>
            <sz val="9"/>
            <color indexed="81"/>
            <rFont val="Trebuchet MS"/>
            <family val="2"/>
          </rPr>
          <t xml:space="preserve">
  - Only Test Suite Header element will be imported from Orchestra Ivv data and used for computing metrics.
  - Fields used are : </t>
        </r>
        <r>
          <rPr>
            <b/>
            <sz val="9"/>
            <color indexed="81"/>
            <rFont val="Trebuchet MS"/>
            <family val="2"/>
          </rPr>
          <t>TestSuite_RunningStatus, TestSuite_State, TestSuite_NbrOKSteps, Testsuite_NbrNOKSteps, Testsuite_NbrNTSteps, Testsuite_NbrOSSteps</t>
        </r>
        <r>
          <rPr>
            <sz val="9"/>
            <color indexed="81"/>
            <rFont val="Trebuchet MS"/>
            <family val="2"/>
          </rPr>
          <t>.</t>
        </r>
      </text>
    </comment>
    <comment ref="C112" authorId="0">
      <text>
        <r>
          <rPr>
            <b/>
            <sz val="10"/>
            <color indexed="81"/>
            <rFont val="Trebuchet MS"/>
            <family val="2"/>
          </rPr>
          <t>Following projects and persons test suite 'Failed' state didn't mean the same thing.
Here, you can define what is the test suite 'Failed' state.</t>
        </r>
        <r>
          <rPr>
            <sz val="10"/>
            <color indexed="81"/>
            <rFont val="Trebuchet MS"/>
            <family val="2"/>
          </rPr>
          <t xml:space="preserve">
Possible Ivv test suite states are: </t>
        </r>
        <r>
          <rPr>
            <b/>
            <sz val="10"/>
            <color indexed="81"/>
            <rFont val="Trebuchet MS"/>
            <family val="2"/>
          </rPr>
          <t>OK</t>
        </r>
        <r>
          <rPr>
            <sz val="10"/>
            <color indexed="81"/>
            <rFont val="Trebuchet MS"/>
            <family val="2"/>
          </rPr>
          <t xml:space="preserve">, </t>
        </r>
        <r>
          <rPr>
            <b/>
            <sz val="10"/>
            <color indexed="81"/>
            <rFont val="Trebuchet MS"/>
            <family val="2"/>
          </rPr>
          <t>KO</t>
        </r>
        <r>
          <rPr>
            <sz val="10"/>
            <color indexed="81"/>
            <rFont val="Trebuchet MS"/>
            <family val="2"/>
          </rPr>
          <t xml:space="preserve">, </t>
        </r>
        <r>
          <rPr>
            <b/>
            <sz val="10"/>
            <color indexed="81"/>
            <rFont val="Trebuchet MS"/>
            <family val="2"/>
          </rPr>
          <t>Error</t>
        </r>
        <r>
          <rPr>
            <sz val="10"/>
            <color indexed="81"/>
            <rFont val="Trebuchet MS"/>
            <family val="2"/>
          </rPr>
          <t xml:space="preserve">, </t>
        </r>
        <r>
          <rPr>
            <b/>
            <sz val="10"/>
            <color indexed="81"/>
            <rFont val="Trebuchet MS"/>
            <family val="2"/>
          </rPr>
          <t>Blocked</t>
        </r>
        <r>
          <rPr>
            <sz val="10"/>
            <color indexed="81"/>
            <rFont val="Trebuchet MS"/>
            <family val="2"/>
          </rPr>
          <t xml:space="preserve">, </t>
        </r>
        <r>
          <rPr>
            <b/>
            <sz val="10"/>
            <color indexed="81"/>
            <rFont val="Trebuchet MS"/>
            <family val="2"/>
          </rPr>
          <t>Inconclusive</t>
        </r>
        <r>
          <rPr>
            <sz val="10"/>
            <color indexed="81"/>
            <rFont val="Trebuchet MS"/>
            <family val="2"/>
          </rPr>
          <t xml:space="preserve">.
If you want considered test suite failed when states are KO, Error or Blocked; "Failed" state to define will be: "KO|Error|Blocked"
</t>
        </r>
        <r>
          <rPr>
            <b/>
            <sz val="10"/>
            <color indexed="81"/>
            <rFont val="Trebuchet MS"/>
            <family val="2"/>
          </rPr>
          <t>NB :</t>
        </r>
        <r>
          <rPr>
            <sz val="10"/>
            <color indexed="81"/>
            <rFont val="Trebuchet MS"/>
            <family val="2"/>
          </rPr>
          <t xml:space="preserve">
- Simple "In String" test is done for defined test suite 'Failed' state (e.g: IF TS_State IN (KO|Error|Bloked) THEN Failed).
- Not case sensitive test,
- If empty, "Failed" state will be default setted to "KO".</t>
        </r>
      </text>
    </comment>
    <comment ref="C113" authorId="0">
      <text>
        <r>
          <rPr>
            <b/>
            <sz val="10"/>
            <color indexed="81"/>
            <rFont val="Trebuchet MS"/>
            <family val="2"/>
          </rPr>
          <t>Following projects and persons test step 'Failed' state didn't mean the same thing.
Here, you can define what is the test step 'Failed' state.</t>
        </r>
        <r>
          <rPr>
            <sz val="10"/>
            <color indexed="81"/>
            <rFont val="Trebuchet MS"/>
            <family val="2"/>
          </rPr>
          <t xml:space="preserve">
Possible Ivv test suite states are: </t>
        </r>
        <r>
          <rPr>
            <b/>
            <sz val="10"/>
            <color indexed="81"/>
            <rFont val="Trebuchet MS"/>
            <family val="2"/>
          </rPr>
          <t>OK, KO, NT (N</t>
        </r>
        <r>
          <rPr>
            <sz val="10"/>
            <color indexed="81"/>
            <rFont val="Trebuchet MS"/>
            <family val="2"/>
          </rPr>
          <t xml:space="preserve">ot </t>
        </r>
        <r>
          <rPr>
            <b/>
            <sz val="10"/>
            <color indexed="81"/>
            <rFont val="Trebuchet MS"/>
            <family val="2"/>
          </rPr>
          <t>T</t>
        </r>
        <r>
          <rPr>
            <sz val="10"/>
            <color indexed="81"/>
            <rFont val="Trebuchet MS"/>
            <family val="2"/>
          </rPr>
          <t>estable</t>
        </r>
        <r>
          <rPr>
            <b/>
            <sz val="10"/>
            <color indexed="81"/>
            <rFont val="Trebuchet MS"/>
            <family val="2"/>
          </rPr>
          <t>), OS (O</t>
        </r>
        <r>
          <rPr>
            <sz val="10"/>
            <color indexed="81"/>
            <rFont val="Trebuchet MS"/>
            <family val="2"/>
          </rPr>
          <t xml:space="preserve">ut of </t>
        </r>
        <r>
          <rPr>
            <b/>
            <sz val="10"/>
            <color indexed="81"/>
            <rFont val="Trebuchet MS"/>
            <family val="2"/>
          </rPr>
          <t>S</t>
        </r>
        <r>
          <rPr>
            <sz val="10"/>
            <color indexed="81"/>
            <rFont val="Trebuchet MS"/>
            <family val="2"/>
          </rPr>
          <t>cope</t>
        </r>
        <r>
          <rPr>
            <b/>
            <sz val="10"/>
            <color indexed="81"/>
            <rFont val="Trebuchet MS"/>
            <family val="2"/>
          </rPr>
          <t>).</t>
        </r>
        <r>
          <rPr>
            <sz val="10"/>
            <color indexed="81"/>
            <rFont val="Trebuchet MS"/>
            <family val="2"/>
          </rPr>
          <t xml:space="preserve">
If you want considered test step failed when states are KO, NT or OS; "Failed" state to define will be: "KO|NT|OS"
</t>
        </r>
        <r>
          <rPr>
            <b/>
            <sz val="10"/>
            <color indexed="81"/>
            <rFont val="Trebuchet MS"/>
            <family val="2"/>
          </rPr>
          <t>NB :</t>
        </r>
        <r>
          <rPr>
            <sz val="10"/>
            <color indexed="81"/>
            <rFont val="Trebuchet MS"/>
            <family val="2"/>
          </rPr>
          <t xml:space="preserve">
- Simple "In String" test is done for defined test step 'Failed' state (e.g: IF TStp_State IN (KO|NT|OS) THEN Failed).
- Not case sensitive test,
- If empty, "Failed" state will be default setted to "KO".</t>
        </r>
      </text>
    </comment>
  </commentList>
</comments>
</file>

<file path=xl/comments2.xml><?xml version="1.0" encoding="utf-8"?>
<comments xmlns="http://schemas.openxmlformats.org/spreadsheetml/2006/main">
  <authors>
    <author>John Billingham</author>
  </authors>
  <commentList>
    <comment ref="I5" authorId="0">
      <text>
        <r>
          <rPr>
            <b/>
            <sz val="10"/>
            <color indexed="12"/>
            <rFont val="Trebuchet MS"/>
            <family val="2"/>
          </rPr>
          <t>Status:</t>
        </r>
        <r>
          <rPr>
            <sz val="10"/>
            <color indexed="81"/>
            <rFont val="Trebuchet MS"/>
            <family val="2"/>
          </rPr>
          <t xml:space="preserve">
This field identifies the current status of the action.
</t>
        </r>
        <r>
          <rPr>
            <b/>
            <sz val="10"/>
            <color indexed="81"/>
            <rFont val="Trebuchet MS"/>
            <family val="2"/>
          </rPr>
          <t xml:space="preserve">Available Options :  </t>
        </r>
        <r>
          <rPr>
            <sz val="10"/>
            <color indexed="81"/>
            <rFont val="Trebuchet MS"/>
            <family val="2"/>
          </rPr>
          <t xml:space="preserve">
</t>
        </r>
        <r>
          <rPr>
            <b/>
            <sz val="10"/>
            <color indexed="81"/>
            <rFont val="Trebuchet MS"/>
            <family val="2"/>
          </rPr>
          <t xml:space="preserve">O </t>
        </r>
        <r>
          <rPr>
            <sz val="10"/>
            <color indexed="81"/>
            <rFont val="Trebuchet MS"/>
            <family val="2"/>
          </rPr>
          <t xml:space="preserve">- Open Action - recently opened bu not progress made to date.
</t>
        </r>
        <r>
          <rPr>
            <b/>
            <sz val="10"/>
            <color indexed="81"/>
            <rFont val="Trebuchet MS"/>
            <family val="2"/>
          </rPr>
          <t xml:space="preserve">P </t>
        </r>
        <r>
          <rPr>
            <sz val="10"/>
            <color indexed="81"/>
            <rFont val="Trebuchet MS"/>
            <family val="2"/>
          </rPr>
          <t xml:space="preserve">- In Progress - the action has started and is in progress but not yet cleared
</t>
        </r>
        <r>
          <rPr>
            <b/>
            <sz val="10"/>
            <color indexed="81"/>
            <rFont val="Trebuchet MS"/>
            <family val="2"/>
          </rPr>
          <t>C</t>
        </r>
        <r>
          <rPr>
            <sz val="10"/>
            <color indexed="81"/>
            <rFont val="Trebuchet MS"/>
            <family val="2"/>
          </rPr>
          <t xml:space="preserve"> - Completed or cleared action  </t>
        </r>
        <r>
          <rPr>
            <b/>
            <sz val="10"/>
            <color indexed="81"/>
            <rFont val="Trebuchet MS"/>
            <family val="2"/>
          </rPr>
          <t xml:space="preserve">(must include completion date in the appropriate cell).
</t>
        </r>
        <r>
          <rPr>
            <sz val="10"/>
            <color indexed="81"/>
            <rFont val="Trebuchet MS"/>
            <family val="2"/>
          </rPr>
          <t xml:space="preserve">
</t>
        </r>
        <r>
          <rPr>
            <b/>
            <sz val="10"/>
            <color indexed="81"/>
            <rFont val="Trebuchet MS"/>
            <family val="2"/>
          </rPr>
          <t>R</t>
        </r>
        <r>
          <rPr>
            <sz val="10"/>
            <color indexed="81"/>
            <rFont val="Trebuchet MS"/>
            <family val="2"/>
          </rPr>
          <t xml:space="preserve"> - Removed - the action was originally rasied but is no longer valid or relevant</t>
        </r>
      </text>
    </comment>
    <comment ref="J5" authorId="0">
      <text>
        <r>
          <rPr>
            <b/>
            <sz val="10"/>
            <color indexed="12"/>
            <rFont val="Trebuchet MS"/>
            <family val="2"/>
          </rPr>
          <t>Completion Date:</t>
        </r>
        <r>
          <rPr>
            <sz val="10"/>
            <color indexed="81"/>
            <rFont val="Trebuchet MS"/>
            <family val="2"/>
          </rPr>
          <t xml:space="preserve">
Used to indicate when the action was completed or cleared. The column must be used in conjunction with a "C" in the status field.</t>
        </r>
      </text>
    </comment>
    <comment ref="B19" authorId="0">
      <text>
        <r>
          <rPr>
            <sz val="9"/>
            <color indexed="81"/>
            <rFont val="Tahoma"/>
            <family val="2"/>
          </rPr>
          <t xml:space="preserve">To insert more rows - select the last existing row number, 
menu bar </t>
        </r>
        <r>
          <rPr>
            <b/>
            <sz val="9"/>
            <color indexed="81"/>
            <rFont val="Tahoma"/>
            <family val="2"/>
          </rPr>
          <t>&lt;edit&gt;</t>
        </r>
        <r>
          <rPr>
            <sz val="9"/>
            <color indexed="81"/>
            <rFont val="Tahoma"/>
            <family val="2"/>
          </rPr>
          <t xml:space="preserve"> </t>
        </r>
        <r>
          <rPr>
            <b/>
            <sz val="9"/>
            <color indexed="81"/>
            <rFont val="Tahoma"/>
            <family val="2"/>
          </rPr>
          <t>&lt;copy&gt;</t>
        </r>
        <r>
          <rPr>
            <sz val="9"/>
            <color indexed="81"/>
            <rFont val="Tahoma"/>
            <family val="2"/>
          </rPr>
          <t xml:space="preserve">  then   
</t>
        </r>
        <r>
          <rPr>
            <b/>
            <sz val="9"/>
            <color indexed="81"/>
            <rFont val="Tahoma"/>
            <family val="2"/>
          </rPr>
          <t>&lt;insert</t>
        </r>
        <r>
          <rPr>
            <sz val="9"/>
            <color indexed="81"/>
            <rFont val="Tahoma"/>
            <family val="2"/>
          </rPr>
          <t xml:space="preserve">&gt;  </t>
        </r>
        <r>
          <rPr>
            <b/>
            <sz val="9"/>
            <color indexed="81"/>
            <rFont val="Tahoma"/>
            <family val="2"/>
          </rPr>
          <t xml:space="preserve">&lt;insert copied cells&gt;
</t>
        </r>
      </text>
    </comment>
    <comment ref="B20" authorId="0">
      <text>
        <r>
          <rPr>
            <sz val="9"/>
            <color indexed="81"/>
            <rFont val="Tahoma"/>
            <family val="2"/>
          </rPr>
          <t xml:space="preserve">To insert more rows - select the last existing row number, 
menu bar </t>
        </r>
        <r>
          <rPr>
            <b/>
            <sz val="9"/>
            <color indexed="81"/>
            <rFont val="Tahoma"/>
            <family val="2"/>
          </rPr>
          <t>&lt;edit&gt;</t>
        </r>
        <r>
          <rPr>
            <sz val="9"/>
            <color indexed="81"/>
            <rFont val="Tahoma"/>
            <family val="2"/>
          </rPr>
          <t xml:space="preserve"> </t>
        </r>
        <r>
          <rPr>
            <b/>
            <sz val="9"/>
            <color indexed="81"/>
            <rFont val="Tahoma"/>
            <family val="2"/>
          </rPr>
          <t>&lt;copy&gt;</t>
        </r>
        <r>
          <rPr>
            <sz val="9"/>
            <color indexed="81"/>
            <rFont val="Tahoma"/>
            <family val="2"/>
          </rPr>
          <t xml:space="preserve">  then   
</t>
        </r>
        <r>
          <rPr>
            <b/>
            <sz val="9"/>
            <color indexed="81"/>
            <rFont val="Tahoma"/>
            <family val="2"/>
          </rPr>
          <t>&lt;insert</t>
        </r>
        <r>
          <rPr>
            <sz val="9"/>
            <color indexed="81"/>
            <rFont val="Tahoma"/>
            <family val="2"/>
          </rPr>
          <t xml:space="preserve">&gt;  </t>
        </r>
        <r>
          <rPr>
            <b/>
            <sz val="9"/>
            <color indexed="81"/>
            <rFont val="Tahoma"/>
            <family val="2"/>
          </rPr>
          <t xml:space="preserve">&lt;insert copied cells&gt;
</t>
        </r>
      </text>
    </comment>
    <comment ref="B21" authorId="0">
      <text>
        <r>
          <rPr>
            <sz val="9"/>
            <color indexed="81"/>
            <rFont val="Tahoma"/>
            <family val="2"/>
          </rPr>
          <t xml:space="preserve">To insert more rows - select the last existing row number, 
menu bar </t>
        </r>
        <r>
          <rPr>
            <b/>
            <sz val="9"/>
            <color indexed="81"/>
            <rFont val="Tahoma"/>
            <family val="2"/>
          </rPr>
          <t>&lt;edit&gt;</t>
        </r>
        <r>
          <rPr>
            <sz val="9"/>
            <color indexed="81"/>
            <rFont val="Tahoma"/>
            <family val="2"/>
          </rPr>
          <t xml:space="preserve"> </t>
        </r>
        <r>
          <rPr>
            <b/>
            <sz val="9"/>
            <color indexed="81"/>
            <rFont val="Tahoma"/>
            <family val="2"/>
          </rPr>
          <t>&lt;copy&gt;</t>
        </r>
        <r>
          <rPr>
            <sz val="9"/>
            <color indexed="81"/>
            <rFont val="Tahoma"/>
            <family val="2"/>
          </rPr>
          <t xml:space="preserve">  then   
</t>
        </r>
        <r>
          <rPr>
            <b/>
            <sz val="9"/>
            <color indexed="81"/>
            <rFont val="Tahoma"/>
            <family val="2"/>
          </rPr>
          <t>&lt;insert</t>
        </r>
        <r>
          <rPr>
            <sz val="9"/>
            <color indexed="81"/>
            <rFont val="Tahoma"/>
            <family val="2"/>
          </rPr>
          <t xml:space="preserve">&gt;  </t>
        </r>
        <r>
          <rPr>
            <b/>
            <sz val="9"/>
            <color indexed="81"/>
            <rFont val="Tahoma"/>
            <family val="2"/>
          </rPr>
          <t xml:space="preserve">&lt;insert copied cells&gt;
</t>
        </r>
      </text>
    </comment>
    <comment ref="B22" authorId="0">
      <text>
        <r>
          <rPr>
            <sz val="9"/>
            <color indexed="81"/>
            <rFont val="Tahoma"/>
            <family val="2"/>
          </rPr>
          <t xml:space="preserve">To insert more rows - select the last existing row number, 
menu bar </t>
        </r>
        <r>
          <rPr>
            <b/>
            <sz val="9"/>
            <color indexed="81"/>
            <rFont val="Tahoma"/>
            <family val="2"/>
          </rPr>
          <t>&lt;edit&gt;</t>
        </r>
        <r>
          <rPr>
            <sz val="9"/>
            <color indexed="81"/>
            <rFont val="Tahoma"/>
            <family val="2"/>
          </rPr>
          <t xml:space="preserve"> </t>
        </r>
        <r>
          <rPr>
            <b/>
            <sz val="9"/>
            <color indexed="81"/>
            <rFont val="Tahoma"/>
            <family val="2"/>
          </rPr>
          <t>&lt;copy&gt;</t>
        </r>
        <r>
          <rPr>
            <sz val="9"/>
            <color indexed="81"/>
            <rFont val="Tahoma"/>
            <family val="2"/>
          </rPr>
          <t xml:space="preserve">  then   
</t>
        </r>
        <r>
          <rPr>
            <b/>
            <sz val="9"/>
            <color indexed="81"/>
            <rFont val="Tahoma"/>
            <family val="2"/>
          </rPr>
          <t>&lt;insert</t>
        </r>
        <r>
          <rPr>
            <sz val="9"/>
            <color indexed="81"/>
            <rFont val="Tahoma"/>
            <family val="2"/>
          </rPr>
          <t xml:space="preserve">&gt;  </t>
        </r>
        <r>
          <rPr>
            <b/>
            <sz val="9"/>
            <color indexed="81"/>
            <rFont val="Tahoma"/>
            <family val="2"/>
          </rPr>
          <t xml:space="preserve">&lt;insert copied cells&gt;
</t>
        </r>
      </text>
    </comment>
    <comment ref="B23" authorId="0">
      <text>
        <r>
          <rPr>
            <sz val="9"/>
            <color indexed="81"/>
            <rFont val="Tahoma"/>
            <family val="2"/>
          </rPr>
          <t xml:space="preserve">To insert more rows - select the last existing row number, 
menu bar </t>
        </r>
        <r>
          <rPr>
            <b/>
            <sz val="9"/>
            <color indexed="81"/>
            <rFont val="Tahoma"/>
            <family val="2"/>
          </rPr>
          <t>&lt;edit&gt;</t>
        </r>
        <r>
          <rPr>
            <sz val="9"/>
            <color indexed="81"/>
            <rFont val="Tahoma"/>
            <family val="2"/>
          </rPr>
          <t xml:space="preserve"> </t>
        </r>
        <r>
          <rPr>
            <b/>
            <sz val="9"/>
            <color indexed="81"/>
            <rFont val="Tahoma"/>
            <family val="2"/>
          </rPr>
          <t>&lt;copy&gt;</t>
        </r>
        <r>
          <rPr>
            <sz val="9"/>
            <color indexed="81"/>
            <rFont val="Tahoma"/>
            <family val="2"/>
          </rPr>
          <t xml:space="preserve">  then   
</t>
        </r>
        <r>
          <rPr>
            <b/>
            <sz val="9"/>
            <color indexed="81"/>
            <rFont val="Tahoma"/>
            <family val="2"/>
          </rPr>
          <t>&lt;insert</t>
        </r>
        <r>
          <rPr>
            <sz val="9"/>
            <color indexed="81"/>
            <rFont val="Tahoma"/>
            <family val="2"/>
          </rPr>
          <t xml:space="preserve">&gt;  </t>
        </r>
        <r>
          <rPr>
            <b/>
            <sz val="9"/>
            <color indexed="81"/>
            <rFont val="Tahoma"/>
            <family val="2"/>
          </rPr>
          <t xml:space="preserve">&lt;insert copied cells&gt;
</t>
        </r>
      </text>
    </comment>
  </commentList>
</comments>
</file>

<file path=xl/comments3.xml><?xml version="1.0" encoding="utf-8"?>
<comments xmlns="http://schemas.openxmlformats.org/spreadsheetml/2006/main">
  <authors>
    <author>Thierry Nehr</author>
  </authors>
  <commentList>
    <comment ref="AM24" authorId="0">
      <text>
        <r>
          <rPr>
            <b/>
            <sz val="10"/>
            <color indexed="81"/>
            <rFont val="Trebuchet MS"/>
            <family val="2"/>
          </rPr>
          <t>Chart data current column</t>
        </r>
        <r>
          <rPr>
            <sz val="10"/>
            <color indexed="81"/>
            <rFont val="Trebuchet MS"/>
            <family val="2"/>
          </rPr>
          <t xml:space="preserve"> is the current column of 'Chart data' table where various calculated data will be stored after a data collect action.
This column will change automatically after a click on button </t>
        </r>
        <r>
          <rPr>
            <b/>
            <sz val="10"/>
            <color indexed="81"/>
            <rFont val="Trebuchet MS"/>
            <family val="2"/>
          </rPr>
          <t>"Change current charts data column"</t>
        </r>
        <r>
          <rPr>
            <sz val="10"/>
            <color indexed="81"/>
            <rFont val="Trebuchet MS"/>
            <family val="2"/>
          </rPr>
          <t xml:space="preserve"> present in the </t>
        </r>
        <r>
          <rPr>
            <b/>
            <sz val="10"/>
            <color indexed="81"/>
            <rFont val="Trebuchet MS"/>
            <family val="2"/>
          </rPr>
          <t>"Collect Data"</t>
        </r>
        <r>
          <rPr>
            <sz val="10"/>
            <color indexed="81"/>
            <rFont val="Trebuchet MS"/>
            <family val="2"/>
          </rPr>
          <t xml:space="preserve"> Excel sheet.</t>
        </r>
      </text>
    </comment>
    <comment ref="AP29" authorId="0">
      <text>
        <r>
          <rPr>
            <b/>
            <sz val="10"/>
            <color indexed="81"/>
            <rFont val="Trebuchet MS"/>
            <family val="2"/>
          </rPr>
          <t>This part of the table contains the forecast data of the project (Manually input data / Lines chart):
- Baseline :</t>
        </r>
        <r>
          <rPr>
            <sz val="10"/>
            <color indexed="81"/>
            <rFont val="Trebuchet MS"/>
            <family val="2"/>
          </rPr>
          <t xml:space="preserve"> Estimated total number of PCR.
</t>
        </r>
        <r>
          <rPr>
            <b/>
            <sz val="10"/>
            <color indexed="81"/>
            <rFont val="Trebuchet MS"/>
            <family val="2"/>
          </rPr>
          <t xml:space="preserve">
- Raised Forecast :</t>
        </r>
        <r>
          <rPr>
            <sz val="10"/>
            <color indexed="81"/>
            <rFont val="Trebuchet MS"/>
            <family val="2"/>
          </rPr>
          <t xml:space="preserve"> Estimated number of PCR that will be raised.
</t>
        </r>
        <r>
          <rPr>
            <b/>
            <sz val="10"/>
            <color indexed="81"/>
            <rFont val="Trebuchet MS"/>
            <family val="2"/>
          </rPr>
          <t xml:space="preserve">- Closed Forecast : </t>
        </r>
        <r>
          <rPr>
            <sz val="10"/>
            <color indexed="81"/>
            <rFont val="Trebuchet MS"/>
            <family val="2"/>
          </rPr>
          <t>Estimated number of PCR that will be 'closed' ('Closed' state definition can be defined in the Excel 'Collect Data' sheet).</t>
        </r>
      </text>
    </comment>
    <comment ref="AP32" authorId="0">
      <text>
        <r>
          <rPr>
            <b/>
            <sz val="10"/>
            <color indexed="81"/>
            <rFont val="Trebuchet MS"/>
            <family val="2"/>
          </rPr>
          <t>This part of the table contains the computed data (Computed values / Columns chart):</t>
        </r>
        <r>
          <rPr>
            <sz val="10"/>
            <color indexed="81"/>
            <rFont val="Trebuchet MS"/>
            <family val="2"/>
          </rPr>
          <t xml:space="preserve">
</t>
        </r>
        <r>
          <rPr>
            <b/>
            <sz val="10"/>
            <color indexed="81"/>
            <rFont val="Trebuchet MS"/>
            <family val="2"/>
          </rPr>
          <t>- Raised :</t>
        </r>
        <r>
          <rPr>
            <sz val="10"/>
            <color indexed="81"/>
            <rFont val="Trebuchet MS"/>
            <family val="2"/>
          </rPr>
          <t xml:space="preserve"> Number of PCR (whatever their states).
</t>
        </r>
        <r>
          <rPr>
            <b/>
            <sz val="10"/>
            <color indexed="81"/>
            <rFont val="Trebuchet MS"/>
            <family val="2"/>
          </rPr>
          <t xml:space="preserve">- Closed : </t>
        </r>
        <r>
          <rPr>
            <sz val="10"/>
            <color indexed="81"/>
            <rFont val="Trebuchet MS"/>
            <family val="2"/>
          </rPr>
          <t>Number of 'Closed' PCR. ('Closed' state definition can be defined in the Excel 'Collect Data' sheet).</t>
        </r>
      </text>
    </comment>
    <comment ref="AP34" authorId="0">
      <text>
        <r>
          <rPr>
            <b/>
            <sz val="10"/>
            <color indexed="81"/>
            <rFont val="Trebuchet MS"/>
            <family val="2"/>
          </rPr>
          <t>This part of the table contains the computed data of different PCR states (CHARM by default) (Computed values / Column chart).</t>
        </r>
        <r>
          <rPr>
            <sz val="10"/>
            <color indexed="81"/>
            <rFont val="Trebuchet MS"/>
            <family val="2"/>
          </rPr>
          <t xml:space="preserve">
</t>
        </r>
        <r>
          <rPr>
            <b/>
            <i/>
            <sz val="10"/>
            <color indexed="81"/>
            <rFont val="Trebuchet MS"/>
            <family val="2"/>
          </rPr>
          <t>NB :</t>
        </r>
        <r>
          <rPr>
            <sz val="10"/>
            <color indexed="81"/>
            <rFont val="Trebuchet MS"/>
            <family val="2"/>
          </rPr>
          <t xml:space="preserve">
- States can be added by inserting rows or deleted by deleting rows,
- The label of the states can be modified,
- Metric counting is done by comparing the PCR data extraction state column with the label of the table state.</t>
        </r>
      </text>
    </comment>
    <comment ref="AP41" authorId="0">
      <text>
        <r>
          <rPr>
            <b/>
            <sz val="10"/>
            <color indexed="81"/>
            <rFont val="Trebuchet MS"/>
            <family val="2"/>
          </rPr>
          <t>This part of the table contains informations about data used for computing chart data column metrics:
- Data collect date</t>
        </r>
        <r>
          <rPr>
            <sz val="10"/>
            <color indexed="81"/>
            <rFont val="Trebuchet MS"/>
            <family val="2"/>
          </rPr>
          <t xml:space="preserve"> : Effective date of the data collect used for computing chart data column metrics.
</t>
        </r>
        <r>
          <rPr>
            <b/>
            <sz val="10"/>
            <color indexed="81"/>
            <rFont val="Trebuchet MS"/>
            <family val="2"/>
          </rPr>
          <t xml:space="preserve">
- Excel data file</t>
        </r>
        <r>
          <rPr>
            <sz val="10"/>
            <color indexed="81"/>
            <rFont val="Trebuchet MS"/>
            <family val="2"/>
          </rPr>
          <t xml:space="preserve"> : Hyperlink of Excel data file used for computing chart data column metrics.</t>
        </r>
      </text>
    </comment>
    <comment ref="AP44" authorId="0">
      <text>
        <r>
          <rPr>
            <b/>
            <sz val="10"/>
            <color indexed="81"/>
            <rFont val="Trebuchet MS"/>
            <family val="2"/>
          </rPr>
          <t xml:space="preserve">This table lists the number of PCR by severity (Computed values / Pie chart).
</t>
        </r>
        <r>
          <rPr>
            <sz val="10"/>
            <color indexed="81"/>
            <rFont val="Trebuchet MS"/>
            <family val="2"/>
          </rPr>
          <t xml:space="preserve">
</t>
        </r>
        <r>
          <rPr>
            <b/>
            <i/>
            <sz val="10"/>
            <color indexed="81"/>
            <rFont val="Trebuchet MS"/>
            <family val="2"/>
          </rPr>
          <t>NB :</t>
        </r>
        <r>
          <rPr>
            <sz val="10"/>
            <color indexed="81"/>
            <rFont val="Trebuchet MS"/>
            <family val="2"/>
          </rPr>
          <t xml:space="preserve">
- Severities can be added by inserting rows or deleted by deleting rows,
- The label of severities can be modified,
- Metric counting is done by comparing the PCR data extraction severity column with the label of the table severity.</t>
        </r>
      </text>
    </comment>
    <comment ref="AP51" authorId="0">
      <text>
        <r>
          <rPr>
            <b/>
            <sz val="10"/>
            <color indexed="81"/>
            <rFont val="Trebuchet MS"/>
            <family val="2"/>
          </rPr>
          <t>This table lists the number of "Not Closed" PCR by severity (Computed values / Pie chart).</t>
        </r>
        <r>
          <rPr>
            <sz val="10"/>
            <color indexed="81"/>
            <rFont val="Trebuchet MS"/>
            <family val="2"/>
          </rPr>
          <t xml:space="preserve">
</t>
        </r>
        <r>
          <rPr>
            <b/>
            <i/>
            <sz val="10"/>
            <color indexed="81"/>
            <rFont val="Trebuchet MS"/>
            <family val="2"/>
          </rPr>
          <t>NB :</t>
        </r>
        <r>
          <rPr>
            <sz val="10"/>
            <color indexed="81"/>
            <rFont val="Trebuchet MS"/>
            <family val="2"/>
          </rPr>
          <t xml:space="preserve">
- Severities can be added by inserting rows or deleted by deleting rows,
- The label of severities can be modified,
- Metric counting is done by comparing the PCR data extraction severity column with the label of the table severity.
</t>
        </r>
      </text>
    </comment>
    <comment ref="AP58" authorId="0">
      <text>
        <r>
          <rPr>
            <b/>
            <sz val="10"/>
            <color indexed="81"/>
            <rFont val="Trebuchet MS"/>
            <family val="2"/>
          </rPr>
          <t xml:space="preserve">This table lists the number of "Not Closed" PCR by age (Computed values / Column chart).
</t>
        </r>
        <r>
          <rPr>
            <b/>
            <i/>
            <sz val="10"/>
            <color indexed="81"/>
            <rFont val="Trebuchet MS"/>
            <family val="2"/>
          </rPr>
          <t>NB :</t>
        </r>
        <r>
          <rPr>
            <b/>
            <sz val="10"/>
            <color indexed="81"/>
            <rFont val="Trebuchet MS"/>
            <family val="2"/>
          </rPr>
          <t xml:space="preserve">
</t>
        </r>
        <r>
          <rPr>
            <sz val="10"/>
            <color indexed="81"/>
            <rFont val="Trebuchet MS"/>
            <family val="2"/>
          </rPr>
          <t xml:space="preserve">- 'PCR creation date' and 'Extraction date' are taken as reference for age computing.
</t>
        </r>
      </text>
    </comment>
  </commentList>
</comments>
</file>

<file path=xl/comments4.xml><?xml version="1.0" encoding="utf-8"?>
<comments xmlns="http://schemas.openxmlformats.org/spreadsheetml/2006/main">
  <authors>
    <author>Thierry Nehr</author>
  </authors>
  <commentList>
    <comment ref="AG30" authorId="0">
      <text>
        <r>
          <rPr>
            <b/>
            <sz val="10"/>
            <color indexed="81"/>
            <rFont val="Trebuchet MS"/>
            <family val="2"/>
          </rPr>
          <t>This table lists the number of defects by "detection phase" and categories.</t>
        </r>
      </text>
    </comment>
    <comment ref="AG31" authorId="0">
      <text>
        <r>
          <rPr>
            <b/>
            <sz val="11"/>
            <color indexed="81"/>
            <rFont val="Trebuchet MS"/>
            <family val="2"/>
          </rPr>
          <t>Thematic grouping by defects detection phase.</t>
        </r>
      </text>
    </comment>
    <comment ref="AH31" authorId="0">
      <text>
        <r>
          <rPr>
            <b/>
            <sz val="11"/>
            <color indexed="81"/>
            <rFont val="Trebuchet MS"/>
            <family val="2"/>
          </rPr>
          <t>Defects detection phase: Activity during which the problem appeared.</t>
        </r>
        <r>
          <rPr>
            <sz val="11"/>
            <color indexed="81"/>
            <rFont val="Trebuchet MS"/>
            <family val="2"/>
          </rPr>
          <t xml:space="preserve">
</t>
        </r>
      </text>
    </comment>
    <comment ref="AI31" authorId="0">
      <text>
        <r>
          <rPr>
            <b/>
            <sz val="11"/>
            <color indexed="81"/>
            <rFont val="Trebuchet MS"/>
            <family val="2"/>
          </rPr>
          <t>Number of defects per detection phase.</t>
        </r>
      </text>
    </comment>
    <comment ref="AG58" authorId="0">
      <text>
        <r>
          <rPr>
            <b/>
            <sz val="10"/>
            <color indexed="81"/>
            <rFont val="Trebuchet MS"/>
            <family val="2"/>
          </rPr>
          <t>This table lists the number of defects per origin (injection phase) and categories.</t>
        </r>
      </text>
    </comment>
    <comment ref="AG59" authorId="0">
      <text>
        <r>
          <rPr>
            <b/>
            <sz val="11"/>
            <color indexed="81"/>
            <rFont val="Trebuchet MS"/>
            <family val="2"/>
          </rPr>
          <t>Thematic grouping per defects origin.</t>
        </r>
      </text>
    </comment>
    <comment ref="AH59" authorId="0">
      <text>
        <r>
          <rPr>
            <b/>
            <sz val="11"/>
            <color indexed="81"/>
            <rFont val="Trebuchet MS"/>
            <family val="2"/>
          </rPr>
          <t>Defects injection phase: Acitivity during which the problem was created.</t>
        </r>
        <r>
          <rPr>
            <sz val="8"/>
            <color indexed="81"/>
            <rFont val="Tahoma"/>
            <family val="2"/>
          </rPr>
          <t xml:space="preserve">
</t>
        </r>
      </text>
    </comment>
    <comment ref="AI59" authorId="0">
      <text>
        <r>
          <rPr>
            <b/>
            <sz val="11"/>
            <color indexed="81"/>
            <rFont val="Trebuchet MS"/>
            <family val="2"/>
          </rPr>
          <t>Number of defects per origin.</t>
        </r>
      </text>
    </comment>
  </commentList>
</comments>
</file>

<file path=xl/comments5.xml><?xml version="1.0" encoding="utf-8"?>
<comments xmlns="http://schemas.openxmlformats.org/spreadsheetml/2006/main">
  <authors>
    <author>Thierry Nehr</author>
  </authors>
  <commentList>
    <comment ref="AH23" authorId="0">
      <text>
        <r>
          <rPr>
            <b/>
            <sz val="10"/>
            <color indexed="81"/>
            <rFont val="Trebuchet MS"/>
            <family val="2"/>
          </rPr>
          <t>Chart data current column</t>
        </r>
        <r>
          <rPr>
            <sz val="10"/>
            <color indexed="81"/>
            <rFont val="Trebuchet MS"/>
            <family val="2"/>
          </rPr>
          <t xml:space="preserve"> is the current column of 'Chart data' table where various calculated data will be stored after a data collect action.
This column will change automatically after a click on button </t>
        </r>
        <r>
          <rPr>
            <b/>
            <sz val="10"/>
            <color indexed="81"/>
            <rFont val="Trebuchet MS"/>
            <family val="2"/>
          </rPr>
          <t>"Change current charts data column"</t>
        </r>
        <r>
          <rPr>
            <sz val="10"/>
            <color indexed="81"/>
            <rFont val="Trebuchet MS"/>
            <family val="2"/>
          </rPr>
          <t xml:space="preserve"> present in the </t>
        </r>
        <r>
          <rPr>
            <b/>
            <sz val="10"/>
            <color indexed="81"/>
            <rFont val="Trebuchet MS"/>
            <family val="2"/>
          </rPr>
          <t>"Collect Data"</t>
        </r>
        <r>
          <rPr>
            <sz val="10"/>
            <color indexed="81"/>
            <rFont val="Trebuchet MS"/>
            <family val="2"/>
          </rPr>
          <t xml:space="preserve"> Excel sheet.</t>
        </r>
      </text>
    </comment>
    <comment ref="AK52" authorId="0">
      <text>
        <r>
          <rPr>
            <b/>
            <sz val="10"/>
            <color indexed="81"/>
            <rFont val="Trebuchet MS"/>
            <family val="2"/>
          </rPr>
          <t>This table lists the number of "Not Closed" PCR by age (Computed values / Column chart).</t>
        </r>
        <r>
          <rPr>
            <sz val="10"/>
            <color indexed="81"/>
            <rFont val="Trebuchet MS"/>
            <family val="2"/>
          </rPr>
          <t xml:space="preserve">
</t>
        </r>
        <r>
          <rPr>
            <b/>
            <i/>
            <sz val="10"/>
            <color indexed="81"/>
            <rFont val="Trebuchet MS"/>
            <family val="2"/>
          </rPr>
          <t xml:space="preserve">
NB :</t>
        </r>
        <r>
          <rPr>
            <sz val="10"/>
            <color indexed="81"/>
            <rFont val="Trebuchet MS"/>
            <family val="2"/>
          </rPr>
          <t xml:space="preserve">
- 'PR creation date' and 'Extraction date' are taken as reference for age computing.
</t>
        </r>
      </text>
    </comment>
  </commentList>
</comments>
</file>

<file path=xl/comments6.xml><?xml version="1.0" encoding="utf-8"?>
<comments xmlns="http://schemas.openxmlformats.org/spreadsheetml/2006/main">
  <authors>
    <author>Thierry Nehr</author>
  </authors>
  <commentList>
    <comment ref="AM27" authorId="0">
      <text>
        <r>
          <rPr>
            <b/>
            <sz val="10"/>
            <color indexed="81"/>
            <rFont val="Trebuchet MS"/>
            <family val="2"/>
          </rPr>
          <t>Chart data current column</t>
        </r>
        <r>
          <rPr>
            <sz val="10"/>
            <color indexed="81"/>
            <rFont val="Trebuchet MS"/>
            <family val="2"/>
          </rPr>
          <t xml:space="preserve"> is the current column of 'Chart data' table where various computed data  will be stored after a data collect action.</t>
        </r>
        <r>
          <rPr>
            <b/>
            <sz val="10"/>
            <color indexed="81"/>
            <rFont val="Trebuchet MS"/>
            <family val="2"/>
          </rPr>
          <t xml:space="preserve">
</t>
        </r>
        <r>
          <rPr>
            <sz val="10"/>
            <color indexed="81"/>
            <rFont val="Trebuchet MS"/>
            <family val="2"/>
          </rPr>
          <t xml:space="preserve">
This column will change automatically after a click on button </t>
        </r>
        <r>
          <rPr>
            <b/>
            <sz val="10"/>
            <color indexed="81"/>
            <rFont val="Trebuchet MS"/>
            <family val="2"/>
          </rPr>
          <t>"Change current charts data column"</t>
        </r>
        <r>
          <rPr>
            <sz val="10"/>
            <color indexed="81"/>
            <rFont val="Trebuchet MS"/>
            <family val="2"/>
          </rPr>
          <t xml:space="preserve"> present in the </t>
        </r>
        <r>
          <rPr>
            <b/>
            <sz val="10"/>
            <color indexed="81"/>
            <rFont val="Trebuchet MS"/>
            <family val="2"/>
          </rPr>
          <t>"collect data"</t>
        </r>
        <r>
          <rPr>
            <sz val="10"/>
            <color indexed="81"/>
            <rFont val="Trebuchet MS"/>
            <family val="2"/>
          </rPr>
          <t xml:space="preserve"> Excel sheet.</t>
        </r>
        <r>
          <rPr>
            <sz val="8"/>
            <color indexed="81"/>
            <rFont val="Tahoma"/>
            <family val="2"/>
          </rPr>
          <t xml:space="preserve">
</t>
        </r>
      </text>
    </comment>
    <comment ref="AP33" authorId="0">
      <text>
        <r>
          <rPr>
            <b/>
            <sz val="10"/>
            <color indexed="81"/>
            <rFont val="Trebuchet MS"/>
            <family val="2"/>
          </rPr>
          <t>This part of the table contains the requirements forecast data of the project (Manually imput data / Lines chart):</t>
        </r>
        <r>
          <rPr>
            <sz val="10"/>
            <color indexed="81"/>
            <rFont val="Trebuchet MS"/>
            <family val="2"/>
          </rPr>
          <t xml:space="preserve">
</t>
        </r>
        <r>
          <rPr>
            <b/>
            <sz val="10"/>
            <color indexed="81"/>
            <rFont val="Trebuchet MS"/>
            <family val="2"/>
          </rPr>
          <t xml:space="preserve">- Total number of Req. : </t>
        </r>
        <r>
          <rPr>
            <sz val="10"/>
            <color indexed="81"/>
            <rFont val="Trebuchet MS"/>
            <family val="2"/>
          </rPr>
          <t xml:space="preserve">Estimated total number of project requirements.
</t>
        </r>
        <r>
          <rPr>
            <b/>
            <sz val="10"/>
            <color indexed="81"/>
            <rFont val="Trebuchet MS"/>
            <family val="2"/>
          </rPr>
          <t xml:space="preserve">- Baseline : </t>
        </r>
        <r>
          <rPr>
            <sz val="10"/>
            <color indexed="81"/>
            <rFont val="Trebuchet MS"/>
            <family val="2"/>
          </rPr>
          <t xml:space="preserve">Estimated total number of analysis requirements.
</t>
        </r>
        <r>
          <rPr>
            <b/>
            <sz val="10"/>
            <color indexed="81"/>
            <rFont val="Trebuchet MS"/>
            <family val="2"/>
          </rPr>
          <t>- Analysis forecast :</t>
        </r>
        <r>
          <rPr>
            <sz val="10"/>
            <color indexed="81"/>
            <rFont val="Trebuchet MS"/>
            <family val="2"/>
          </rPr>
          <t xml:space="preserve"> Estimated total number of requirements in state "</t>
        </r>
        <r>
          <rPr>
            <b/>
            <sz val="10"/>
            <color indexed="81"/>
            <rFont val="Trebuchet MS"/>
            <family val="2"/>
          </rPr>
          <t>Accepted</t>
        </r>
        <r>
          <rPr>
            <sz val="10"/>
            <color indexed="81"/>
            <rFont val="Trebuchet MS"/>
            <family val="2"/>
          </rPr>
          <t>".</t>
        </r>
        <r>
          <rPr>
            <sz val="8"/>
            <color indexed="81"/>
            <rFont val="Tahoma"/>
            <family val="2"/>
          </rPr>
          <t xml:space="preserve">
</t>
        </r>
      </text>
    </comment>
    <comment ref="AP36" authorId="0">
      <text>
        <r>
          <rPr>
            <b/>
            <sz val="10"/>
            <color indexed="81"/>
            <rFont val="Trebuchet MS"/>
            <family val="2"/>
          </rPr>
          <t>This part of the table contains computed data (Computed values / Lines chart):</t>
        </r>
        <r>
          <rPr>
            <sz val="10"/>
            <color indexed="81"/>
            <rFont val="Trebuchet MS"/>
            <family val="2"/>
          </rPr>
          <t xml:space="preserve">
</t>
        </r>
        <r>
          <rPr>
            <b/>
            <sz val="10"/>
            <color indexed="81"/>
            <rFont val="Trebuchet MS"/>
            <family val="2"/>
          </rPr>
          <t>- Analyzed Req. :</t>
        </r>
        <r>
          <rPr>
            <sz val="10"/>
            <color indexed="81"/>
            <rFont val="Trebuchet MS"/>
            <family val="2"/>
          </rPr>
          <t xml:space="preserve"> Total number of requirements in "</t>
        </r>
        <r>
          <rPr>
            <b/>
            <sz val="10"/>
            <color indexed="81"/>
            <rFont val="Trebuchet MS"/>
            <family val="2"/>
          </rPr>
          <t>Accepted</t>
        </r>
        <r>
          <rPr>
            <sz val="10"/>
            <color indexed="81"/>
            <rFont val="Trebuchet MS"/>
            <family val="2"/>
          </rPr>
          <t xml:space="preserve">" state ("IE Req Status" data column).
</t>
        </r>
        <r>
          <rPr>
            <b/>
            <sz val="10"/>
            <color indexed="81"/>
            <rFont val="Trebuchet MS"/>
            <family val="2"/>
          </rPr>
          <t>- Req. to be clarified :</t>
        </r>
        <r>
          <rPr>
            <sz val="10"/>
            <color indexed="81"/>
            <rFont val="Trebuchet MS"/>
            <family val="2"/>
          </rPr>
          <t xml:space="preserve"> Total number of requirements in "</t>
        </r>
        <r>
          <rPr>
            <b/>
            <sz val="10"/>
            <color indexed="81"/>
            <rFont val="Trebuchet MS"/>
            <family val="2"/>
          </rPr>
          <t>In negotiation</t>
        </r>
        <r>
          <rPr>
            <sz val="10"/>
            <color indexed="81"/>
            <rFont val="Trebuchet MS"/>
            <family val="2"/>
          </rPr>
          <t>" state ("IE Req Status" data column).</t>
        </r>
      </text>
    </comment>
    <comment ref="AP38" authorId="0">
      <text>
        <r>
          <rPr>
            <b/>
            <sz val="10"/>
            <color indexed="81"/>
            <rFont val="Trebuchet MS"/>
            <family val="2"/>
          </rPr>
          <t>This part of the table contains the computed data (Computed values / Columns chart):</t>
        </r>
        <r>
          <rPr>
            <sz val="10"/>
            <color indexed="81"/>
            <rFont val="Trebuchet MS"/>
            <family val="2"/>
          </rPr>
          <t xml:space="preserve">
</t>
        </r>
        <r>
          <rPr>
            <b/>
            <sz val="10"/>
            <color indexed="81"/>
            <rFont val="Trebuchet MS"/>
            <family val="2"/>
          </rPr>
          <t>- Obsolete Requirements :</t>
        </r>
        <r>
          <rPr>
            <sz val="10"/>
            <color indexed="81"/>
            <rFont val="Trebuchet MS"/>
            <family val="2"/>
          </rPr>
          <t xml:space="preserve"> Number of requirements having their last modification date ("Last Modified On" data column) </t>
        </r>
        <r>
          <rPr>
            <b/>
            <sz val="10"/>
            <color indexed="81"/>
            <rFont val="Trebuchet MS"/>
            <family val="2"/>
          </rPr>
          <t>between</t>
        </r>
        <r>
          <rPr>
            <sz val="10"/>
            <color indexed="81"/>
            <rFont val="Trebuchet MS"/>
            <family val="2"/>
          </rPr>
          <t xml:space="preserve"> "Reference date for next measure" and the "last data collect date", and with state equals to </t>
        </r>
        <r>
          <rPr>
            <b/>
            <sz val="10"/>
            <color indexed="81"/>
            <rFont val="Trebuchet MS"/>
            <family val="2"/>
          </rPr>
          <t>"Obsolete"</t>
        </r>
        <r>
          <rPr>
            <sz val="10"/>
            <color indexed="81"/>
            <rFont val="Trebuchet MS"/>
            <family val="2"/>
          </rPr>
          <t xml:space="preserve"> ("IE Req Status" data column).
</t>
        </r>
        <r>
          <rPr>
            <b/>
            <sz val="10"/>
            <color indexed="81"/>
            <rFont val="Trebuchet MS"/>
            <family val="2"/>
          </rPr>
          <t>- Modified Requirements :</t>
        </r>
        <r>
          <rPr>
            <sz val="10"/>
            <color indexed="81"/>
            <rFont val="Trebuchet MS"/>
            <family val="2"/>
          </rPr>
          <t xml:space="preserve"> Number of requirements having their last modification date ("Last Modified On" data column) </t>
        </r>
        <r>
          <rPr>
            <b/>
            <sz val="10"/>
            <color indexed="81"/>
            <rFont val="Trebuchet MS"/>
            <family val="2"/>
          </rPr>
          <t>between</t>
        </r>
        <r>
          <rPr>
            <sz val="10"/>
            <color indexed="81"/>
            <rFont val="Trebuchet MS"/>
            <family val="2"/>
          </rPr>
          <t xml:space="preserve"> "Reference date for next measure" and the "last data collect date", </t>
        </r>
        <r>
          <rPr>
            <b/>
            <sz val="10"/>
            <color indexed="81"/>
            <rFont val="Trebuchet MS"/>
            <family val="2"/>
          </rPr>
          <t>minus</t>
        </r>
        <r>
          <rPr>
            <sz val="10"/>
            <color indexed="81"/>
            <rFont val="Trebuchet MS"/>
            <family val="2"/>
          </rPr>
          <t xml:space="preserve"> number of "obsolete requirements" (cf. above).
</t>
        </r>
        <r>
          <rPr>
            <b/>
            <sz val="10"/>
            <color indexed="81"/>
            <rFont val="Trebuchet MS"/>
            <family val="2"/>
          </rPr>
          <t>- New Requirements :</t>
        </r>
        <r>
          <rPr>
            <sz val="10"/>
            <color indexed="81"/>
            <rFont val="Trebuchet MS"/>
            <family val="2"/>
          </rPr>
          <t xml:space="preserve"> Number of new requirements created ("Created On" data column) </t>
        </r>
        <r>
          <rPr>
            <b/>
            <sz val="10"/>
            <color indexed="81"/>
            <rFont val="Trebuchet MS"/>
            <family val="2"/>
          </rPr>
          <t>between</t>
        </r>
        <r>
          <rPr>
            <sz val="10"/>
            <color indexed="81"/>
            <rFont val="Trebuchet MS"/>
            <family val="2"/>
          </rPr>
          <t xml:space="preserve"> "Reference date for next measure" and the "last data collect date".</t>
        </r>
      </text>
    </comment>
    <comment ref="AP41" authorId="0">
      <text>
        <r>
          <rPr>
            <b/>
            <sz val="10"/>
            <color indexed="81"/>
            <rFont val="Trebuchet MS"/>
            <family val="2"/>
          </rPr>
          <t>This part of the table contains informations about data used for computing chart data column metrics:
- Data collect date</t>
        </r>
        <r>
          <rPr>
            <sz val="10"/>
            <color indexed="81"/>
            <rFont val="Trebuchet MS"/>
            <family val="2"/>
          </rPr>
          <t xml:space="preserve"> : Effective date of the data collect used for computing chart data column metrics.
</t>
        </r>
        <r>
          <rPr>
            <b/>
            <sz val="10"/>
            <color indexed="81"/>
            <rFont val="Trebuchet MS"/>
            <family val="2"/>
          </rPr>
          <t xml:space="preserve">
- Excel data file</t>
        </r>
        <r>
          <rPr>
            <sz val="10"/>
            <color indexed="81"/>
            <rFont val="Trebuchet MS"/>
            <family val="2"/>
          </rPr>
          <t xml:space="preserve"> : Hyperlink to Excel data file used for computing chart data column metrics.</t>
        </r>
      </text>
    </comment>
    <comment ref="AP45" authorId="0">
      <text>
        <r>
          <rPr>
            <b/>
            <sz val="10"/>
            <color indexed="81"/>
            <rFont val="Trebuchet MS"/>
            <family val="2"/>
          </rPr>
          <t xml:space="preserve">This table lists the number of requirements by category (Computed values / columns chart).
NB :
</t>
        </r>
        <r>
          <rPr>
            <sz val="10"/>
            <color indexed="81"/>
            <rFont val="Trebuchet MS"/>
            <family val="2"/>
          </rPr>
          <t>- Categories can be added by inserting rows or deleted by deleting rows,
- The label of states can be modified,
- Metric counting is done by comparing the requirements "IE Req Category" column with the table category label.</t>
        </r>
      </text>
    </comment>
    <comment ref="AP72" authorId="0">
      <text>
        <r>
          <rPr>
            <b/>
            <sz val="10"/>
            <color indexed="81"/>
            <rFont val="Trebuchet MS"/>
            <family val="2"/>
          </rPr>
          <t xml:space="preserve">This table lists the number of requirements by criticality (Computed values / bubbles chart).
</t>
        </r>
        <r>
          <rPr>
            <b/>
            <i/>
            <sz val="10"/>
            <color indexed="81"/>
            <rFont val="Trebuchet MS"/>
            <family val="2"/>
          </rPr>
          <t xml:space="preserve">
NB :</t>
        </r>
        <r>
          <rPr>
            <b/>
            <sz val="10"/>
            <color indexed="81"/>
            <rFont val="Trebuchet MS"/>
            <family val="2"/>
          </rPr>
          <t xml:space="preserve">
</t>
        </r>
        <r>
          <rPr>
            <sz val="10"/>
            <color indexed="81"/>
            <rFont val="Trebuchet MS"/>
            <family val="2"/>
          </rPr>
          <t xml:space="preserve">- Risks couples can be added by inserting rows or deleted by deleting rows,
- Risks labels can be modified,
- Metric counting is done by comparing the requirements "IE Req Consequence" and "IE Req Probability" columns with the table risks labels. 
</t>
        </r>
      </text>
    </comment>
  </commentList>
</comments>
</file>

<file path=xl/comments7.xml><?xml version="1.0" encoding="utf-8"?>
<comments xmlns="http://schemas.openxmlformats.org/spreadsheetml/2006/main">
  <authors>
    <author>Author</author>
    <author>Thierry Nehr</author>
  </authors>
  <commentList>
    <comment ref="BC23" authorId="0">
      <text>
        <r>
          <rPr>
            <b/>
            <sz val="10"/>
            <color indexed="81"/>
            <rFont val="Trebuchet MS"/>
            <family val="2"/>
          </rPr>
          <t>Chart data current column</t>
        </r>
        <r>
          <rPr>
            <sz val="10"/>
            <color indexed="81"/>
            <rFont val="Trebuchet MS"/>
            <family val="2"/>
          </rPr>
          <t xml:space="preserve"> is the current column of 'Chart data' table where various computed data  will be stored after a data collect action.</t>
        </r>
        <r>
          <rPr>
            <b/>
            <sz val="10"/>
            <color indexed="81"/>
            <rFont val="Trebuchet MS"/>
            <family val="2"/>
          </rPr>
          <t xml:space="preserve">
</t>
        </r>
        <r>
          <rPr>
            <sz val="10"/>
            <color indexed="81"/>
            <rFont val="Trebuchet MS"/>
            <family val="2"/>
          </rPr>
          <t xml:space="preserve">
This column will change automatically after a click on button </t>
        </r>
        <r>
          <rPr>
            <b/>
            <sz val="10"/>
            <color indexed="81"/>
            <rFont val="Trebuchet MS"/>
            <family val="2"/>
          </rPr>
          <t>"Change current charts data column"</t>
        </r>
        <r>
          <rPr>
            <sz val="10"/>
            <color indexed="81"/>
            <rFont val="Trebuchet MS"/>
            <family val="2"/>
          </rPr>
          <t xml:space="preserve"> present in the </t>
        </r>
        <r>
          <rPr>
            <b/>
            <sz val="10"/>
            <color indexed="81"/>
            <rFont val="Trebuchet MS"/>
            <family val="2"/>
          </rPr>
          <t>"collect data"</t>
        </r>
        <r>
          <rPr>
            <sz val="10"/>
            <color indexed="81"/>
            <rFont val="Trebuchet MS"/>
            <family val="2"/>
          </rPr>
          <t xml:space="preserve"> Excel sheet.</t>
        </r>
        <r>
          <rPr>
            <sz val="8"/>
            <color indexed="81"/>
            <rFont val="Tahoma"/>
            <family val="2"/>
          </rPr>
          <t xml:space="preserve">
</t>
        </r>
      </text>
    </comment>
    <comment ref="BF29" authorId="0">
      <text>
        <r>
          <rPr>
            <b/>
            <sz val="10"/>
            <color indexed="81"/>
            <rFont val="Trebuchet MS"/>
            <family val="2"/>
          </rPr>
          <t xml:space="preserve">This part of the table contains the forecast number of requirements having linked components (Manually input data / Lines chart):
- Total number of Req. : </t>
        </r>
        <r>
          <rPr>
            <sz val="10"/>
            <color indexed="81"/>
            <rFont val="Trebuchet MS"/>
            <family val="2"/>
          </rPr>
          <t xml:space="preserve">Estimated </t>
        </r>
        <r>
          <rPr>
            <b/>
            <sz val="10"/>
            <color indexed="81"/>
            <rFont val="Trebuchet MS"/>
            <family val="2"/>
          </rPr>
          <t>total</t>
        </r>
        <r>
          <rPr>
            <sz val="10"/>
            <color indexed="81"/>
            <rFont val="Trebuchet MS"/>
            <family val="2"/>
          </rPr>
          <t xml:space="preserve"> number of requirements (having </t>
        </r>
        <r>
          <rPr>
            <b/>
            <sz val="10"/>
            <color indexed="81"/>
            <rFont val="Trebuchet MS"/>
            <family val="2"/>
          </rPr>
          <t>one or more linked components</t>
        </r>
        <r>
          <rPr>
            <sz val="10"/>
            <color indexed="81"/>
            <rFont val="Trebuchet MS"/>
            <family val="2"/>
          </rPr>
          <t xml:space="preserve">) of the project.
</t>
        </r>
        <r>
          <rPr>
            <b/>
            <sz val="10"/>
            <color indexed="81"/>
            <rFont val="Trebuchet MS"/>
            <family val="2"/>
          </rPr>
          <t xml:space="preserve">- Baseline : </t>
        </r>
        <r>
          <rPr>
            <sz val="10"/>
            <color indexed="81"/>
            <rFont val="Trebuchet MS"/>
            <family val="2"/>
          </rPr>
          <t xml:space="preserve">Estimated number of requirements (having </t>
        </r>
        <r>
          <rPr>
            <b/>
            <sz val="10"/>
            <color indexed="81"/>
            <rFont val="Trebuchet MS"/>
            <family val="2"/>
          </rPr>
          <t>one or more linked components</t>
        </r>
        <r>
          <rPr>
            <sz val="10"/>
            <color indexed="81"/>
            <rFont val="Trebuchet MS"/>
            <family val="2"/>
          </rPr>
          <t xml:space="preserve">​)​ which must be completed during the project's progress.
</t>
        </r>
        <r>
          <rPr>
            <b/>
            <sz val="10"/>
            <color indexed="81"/>
            <rFont val="Trebuchet MS"/>
            <family val="2"/>
          </rPr>
          <t>- Flow down forecast :</t>
        </r>
        <r>
          <rPr>
            <sz val="10"/>
            <color indexed="81"/>
            <rFont val="Trebuchet MS"/>
            <family val="2"/>
          </rPr>
          <t xml:space="preserve"> Estimated number of requirements (having </t>
        </r>
        <r>
          <rPr>
            <b/>
            <sz val="10"/>
            <color indexed="81"/>
            <rFont val="Trebuchet MS"/>
            <family val="2"/>
          </rPr>
          <t>one or more linked components</t>
        </r>
        <r>
          <rPr>
            <sz val="10"/>
            <color indexed="81"/>
            <rFont val="Trebuchet MS"/>
            <family val="2"/>
          </rPr>
          <t>​)​ completed during the project's progress.</t>
        </r>
      </text>
    </comment>
    <comment ref="BF32" authorId="0">
      <text>
        <r>
          <rPr>
            <b/>
            <sz val="10"/>
            <color indexed="81"/>
            <rFont val="Trebuchet MS"/>
            <family val="2"/>
          </rPr>
          <t xml:space="preserve">This part of the table contains computed data (Computed values / Lines chart).
</t>
        </r>
        <r>
          <rPr>
            <sz val="10"/>
            <color indexed="81"/>
            <rFont val="Trebuchet MS"/>
            <family val="2"/>
          </rPr>
          <t xml:space="preserve">
- </t>
        </r>
        <r>
          <rPr>
            <b/>
            <sz val="10"/>
            <color indexed="81"/>
            <rFont val="Trebuchet MS"/>
            <family val="2"/>
          </rPr>
          <t>Req. Flowed Down</t>
        </r>
        <r>
          <rPr>
            <sz val="10"/>
            <color indexed="81"/>
            <rFont val="Trebuchet MS"/>
            <family val="2"/>
          </rPr>
          <t xml:space="preserve"> : Actual number of requirements (having </t>
        </r>
        <r>
          <rPr>
            <b/>
            <sz val="10"/>
            <color indexed="81"/>
            <rFont val="Trebuchet MS"/>
            <family val="2"/>
          </rPr>
          <t>one or more components</t>
        </r>
        <r>
          <rPr>
            <sz val="10"/>
            <color indexed="81"/>
            <rFont val="Trebuchet MS"/>
            <family val="2"/>
          </rPr>
          <t xml:space="preserve"> linked​)​ .</t>
        </r>
      </text>
    </comment>
    <comment ref="BF33" authorId="1">
      <text>
        <r>
          <rPr>
            <b/>
            <sz val="10"/>
            <color indexed="81"/>
            <rFont val="Trebuchet MS"/>
            <family val="2"/>
          </rPr>
          <t>This part of the table contains informations about data used for computing chart data column metrics:
- Data collect date</t>
        </r>
        <r>
          <rPr>
            <sz val="10"/>
            <color indexed="81"/>
            <rFont val="Trebuchet MS"/>
            <family val="2"/>
          </rPr>
          <t xml:space="preserve"> : Effective date of the data collect used for computing chart data column metrics.
</t>
        </r>
        <r>
          <rPr>
            <b/>
            <sz val="10"/>
            <color indexed="81"/>
            <rFont val="Trebuchet MS"/>
            <family val="2"/>
          </rPr>
          <t xml:space="preserve">
- Excel data file</t>
        </r>
        <r>
          <rPr>
            <sz val="10"/>
            <color indexed="81"/>
            <rFont val="Trebuchet MS"/>
            <family val="2"/>
          </rPr>
          <t xml:space="preserve"> : Hyperlink of Excel data file used for computing chart data column metrics.</t>
        </r>
      </text>
    </comment>
    <comment ref="BF38" authorId="0">
      <text>
        <r>
          <rPr>
            <b/>
            <sz val="10"/>
            <color indexed="81"/>
            <rFont val="Tahoma"/>
            <family val="2"/>
          </rPr>
          <t>This table lists the number of requirements linked to components by component type (Computed values / pie chart).</t>
        </r>
        <r>
          <rPr>
            <sz val="10"/>
            <color indexed="81"/>
            <rFont val="Tahoma"/>
            <family val="2"/>
          </rPr>
          <t xml:space="preserve">
</t>
        </r>
        <r>
          <rPr>
            <b/>
            <i/>
            <sz val="10"/>
            <color indexed="81"/>
            <rFont val="Tahoma"/>
            <family val="2"/>
          </rPr>
          <t>NB :</t>
        </r>
        <r>
          <rPr>
            <sz val="10"/>
            <color indexed="81"/>
            <rFont val="Tahoma"/>
            <family val="2"/>
          </rPr>
          <t xml:space="preserve">
- </t>
        </r>
        <r>
          <rPr>
            <b/>
            <sz val="10"/>
            <color indexed="81"/>
            <rFont val="Tahoma"/>
            <family val="2"/>
          </rPr>
          <t>Not Allocated</t>
        </r>
        <r>
          <rPr>
            <sz val="10"/>
            <color indexed="81"/>
            <rFont val="Tahoma"/>
            <family val="2"/>
          </rPr>
          <t xml:space="preserve"> :  Number of requirements without linked component(s).</t>
        </r>
      </text>
    </comment>
  </commentList>
</comments>
</file>

<file path=xl/comments8.xml><?xml version="1.0" encoding="utf-8"?>
<comments xmlns="http://schemas.openxmlformats.org/spreadsheetml/2006/main">
  <authors>
    <author>Thierry Nehr</author>
  </authors>
  <commentList>
    <comment ref="AM23" authorId="0">
      <text>
        <r>
          <rPr>
            <b/>
            <sz val="10"/>
            <color indexed="81"/>
            <rFont val="Trebuchet MS"/>
            <family val="2"/>
          </rPr>
          <t>Chart data current column</t>
        </r>
        <r>
          <rPr>
            <sz val="10"/>
            <color indexed="81"/>
            <rFont val="Trebuchet MS"/>
            <family val="2"/>
          </rPr>
          <t xml:space="preserve"> is the current column of 'Chart data' table where various calculated data will be stored after a data collect action.
This column will change automatically after a click on button </t>
        </r>
        <r>
          <rPr>
            <b/>
            <sz val="10"/>
            <color indexed="81"/>
            <rFont val="Trebuchet MS"/>
            <family val="2"/>
          </rPr>
          <t>"Change current charts data column"</t>
        </r>
        <r>
          <rPr>
            <sz val="10"/>
            <color indexed="81"/>
            <rFont val="Trebuchet MS"/>
            <family val="2"/>
          </rPr>
          <t xml:space="preserve"> present in the </t>
        </r>
        <r>
          <rPr>
            <b/>
            <sz val="10"/>
            <color indexed="81"/>
            <rFont val="Trebuchet MS"/>
            <family val="2"/>
          </rPr>
          <t>"Collect Data"</t>
        </r>
        <r>
          <rPr>
            <sz val="10"/>
            <color indexed="81"/>
            <rFont val="Trebuchet MS"/>
            <family val="2"/>
          </rPr>
          <t xml:space="preserve"> Excel sheet.</t>
        </r>
      </text>
    </comment>
    <comment ref="AP29" authorId="0">
      <text>
        <r>
          <rPr>
            <b/>
            <sz val="10"/>
            <color indexed="81"/>
            <rFont val="Trebuchet MS"/>
            <family val="2"/>
          </rPr>
          <t>This part of the table contains the forecast data of the project (Manually input data / Lines chart):
- Number of test :</t>
        </r>
        <r>
          <rPr>
            <sz val="10"/>
            <color indexed="81"/>
            <rFont val="Trebuchet MS"/>
            <family val="2"/>
          </rPr>
          <t xml:space="preserve"> Estimated total number of tests.
</t>
        </r>
        <r>
          <rPr>
            <b/>
            <sz val="10"/>
            <color indexed="81"/>
            <rFont val="Trebuchet MS"/>
            <family val="2"/>
          </rPr>
          <t xml:space="preserve">
- Baseline :</t>
        </r>
        <r>
          <rPr>
            <sz val="10"/>
            <color indexed="81"/>
            <rFont val="Trebuchet MS"/>
            <family val="2"/>
          </rPr>
          <t xml:space="preserve"> Estimated  number of tests
</t>
        </r>
        <r>
          <rPr>
            <b/>
            <sz val="10"/>
            <color indexed="81"/>
            <rFont val="Trebuchet MS"/>
            <family val="2"/>
          </rPr>
          <t xml:space="preserve">- Test performed forecast : </t>
        </r>
        <r>
          <rPr>
            <sz val="10"/>
            <color indexed="81"/>
            <rFont val="Trebuchet MS"/>
            <family val="2"/>
          </rPr>
          <t>Estimated number of test suite with '</t>
        </r>
        <r>
          <rPr>
            <b/>
            <sz val="10"/>
            <color indexed="81"/>
            <rFont val="Trebuchet MS"/>
            <family val="2"/>
          </rPr>
          <t>running status</t>
        </r>
        <r>
          <rPr>
            <sz val="10"/>
            <color indexed="81"/>
            <rFont val="Trebuchet MS"/>
            <family val="2"/>
          </rPr>
          <t>' set to '</t>
        </r>
        <r>
          <rPr>
            <b/>
            <sz val="10"/>
            <color indexed="81"/>
            <rFont val="Trebuchet MS"/>
            <family val="2"/>
          </rPr>
          <t>run</t>
        </r>
        <r>
          <rPr>
            <sz val="10"/>
            <color indexed="81"/>
            <rFont val="Trebuchet MS"/>
            <family val="2"/>
          </rPr>
          <t>'.</t>
        </r>
      </text>
    </comment>
    <comment ref="AP32" authorId="0">
      <text>
        <r>
          <rPr>
            <b/>
            <sz val="10"/>
            <color indexed="81"/>
            <rFont val="Trebuchet MS"/>
            <family val="2"/>
          </rPr>
          <t>This part of the table contains the computed data (Computed values / Columns and line chart):</t>
        </r>
        <r>
          <rPr>
            <sz val="10"/>
            <color indexed="81"/>
            <rFont val="Trebuchet MS"/>
            <family val="2"/>
          </rPr>
          <t xml:space="preserve">
</t>
        </r>
        <r>
          <rPr>
            <b/>
            <sz val="10"/>
            <color indexed="81"/>
            <rFont val="Trebuchet MS"/>
            <family val="2"/>
          </rPr>
          <t>- Test performed :</t>
        </r>
        <r>
          <rPr>
            <sz val="10"/>
            <color indexed="81"/>
            <rFont val="Trebuchet MS"/>
            <family val="2"/>
          </rPr>
          <t xml:space="preserve"> Number of </t>
        </r>
        <r>
          <rPr>
            <b/>
            <sz val="10"/>
            <color indexed="81"/>
            <rFont val="Trebuchet MS"/>
            <family val="2"/>
          </rPr>
          <t>test suite</t>
        </r>
        <r>
          <rPr>
            <sz val="10"/>
            <color indexed="81"/>
            <rFont val="Trebuchet MS"/>
            <family val="2"/>
          </rPr>
          <t xml:space="preserve"> with 'running status' set to '</t>
        </r>
        <r>
          <rPr>
            <b/>
            <sz val="10"/>
            <color indexed="81"/>
            <rFont val="Trebuchet MS"/>
            <family val="2"/>
          </rPr>
          <t>run</t>
        </r>
        <r>
          <rPr>
            <sz val="10"/>
            <color indexed="81"/>
            <rFont val="Trebuchet MS"/>
            <family val="2"/>
          </rPr>
          <t xml:space="preserve">'.
</t>
        </r>
        <r>
          <rPr>
            <b/>
            <sz val="10"/>
            <color indexed="81"/>
            <rFont val="Trebuchet MS"/>
            <family val="2"/>
          </rPr>
          <t xml:space="preserve">- Test OK : </t>
        </r>
        <r>
          <rPr>
            <sz val="10"/>
            <color indexed="81"/>
            <rFont val="Trebuchet MS"/>
            <family val="2"/>
          </rPr>
          <t xml:space="preserve">Number of </t>
        </r>
        <r>
          <rPr>
            <b/>
            <sz val="10"/>
            <color indexed="81"/>
            <rFont val="Trebuchet MS"/>
            <family val="2"/>
          </rPr>
          <t xml:space="preserve">test suite </t>
        </r>
        <r>
          <rPr>
            <sz val="10"/>
            <color indexed="81"/>
            <rFont val="Trebuchet MS"/>
            <family val="2"/>
          </rPr>
          <t>with 'running status' set to '</t>
        </r>
        <r>
          <rPr>
            <b/>
            <sz val="10"/>
            <color indexed="81"/>
            <rFont val="Trebuchet MS"/>
            <family val="2"/>
          </rPr>
          <t>run</t>
        </r>
        <r>
          <rPr>
            <sz val="10"/>
            <color indexed="81"/>
            <rFont val="Trebuchet MS"/>
            <family val="2"/>
          </rPr>
          <t>' and state result to '</t>
        </r>
        <r>
          <rPr>
            <b/>
            <sz val="10"/>
            <color indexed="81"/>
            <rFont val="Trebuchet MS"/>
            <family val="2"/>
          </rPr>
          <t>OK</t>
        </r>
        <r>
          <rPr>
            <sz val="10"/>
            <color indexed="81"/>
            <rFont val="Trebuchet MS"/>
            <family val="2"/>
          </rPr>
          <t xml:space="preserve">'.
- </t>
        </r>
        <r>
          <rPr>
            <b/>
            <sz val="10"/>
            <color indexed="81"/>
            <rFont val="Trebuchet MS"/>
            <family val="2"/>
          </rPr>
          <t>Test Failed :</t>
        </r>
        <r>
          <rPr>
            <sz val="10"/>
            <color indexed="81"/>
            <rFont val="Trebuchet MS"/>
            <family val="2"/>
          </rPr>
          <t xml:space="preserve"> Number of </t>
        </r>
        <r>
          <rPr>
            <b/>
            <sz val="10"/>
            <color indexed="81"/>
            <rFont val="Trebuchet MS"/>
            <family val="2"/>
          </rPr>
          <t>test suite</t>
        </r>
        <r>
          <rPr>
            <sz val="10"/>
            <color indexed="81"/>
            <rFont val="Trebuchet MS"/>
            <family val="2"/>
          </rPr>
          <t xml:space="preserve"> with 'running status' set to '</t>
        </r>
        <r>
          <rPr>
            <b/>
            <sz val="10"/>
            <color indexed="81"/>
            <rFont val="Trebuchet MS"/>
            <family val="2"/>
          </rPr>
          <t>run</t>
        </r>
        <r>
          <rPr>
            <sz val="10"/>
            <color indexed="81"/>
            <rFont val="Trebuchet MS"/>
            <family val="2"/>
          </rPr>
          <t>' and state result to '</t>
        </r>
        <r>
          <rPr>
            <b/>
            <sz val="10"/>
            <color indexed="81"/>
            <rFont val="Trebuchet MS"/>
            <family val="2"/>
          </rPr>
          <t>Failed</t>
        </r>
        <r>
          <rPr>
            <sz val="10"/>
            <color indexed="81"/>
            <rFont val="Trebuchet MS"/>
            <family val="2"/>
          </rPr>
          <t xml:space="preserve">'. ('Failed' state definition can be defined in the Excel 'Collect Data' sheet).
- </t>
        </r>
        <r>
          <rPr>
            <b/>
            <sz val="10"/>
            <color indexed="81"/>
            <rFont val="Trebuchet MS"/>
            <family val="2"/>
          </rPr>
          <t>Test Step OK :</t>
        </r>
        <r>
          <rPr>
            <sz val="10"/>
            <color indexed="81"/>
            <rFont val="Trebuchet MS"/>
            <family val="2"/>
          </rPr>
          <t xml:space="preserve"> </t>
        </r>
        <r>
          <rPr>
            <b/>
            <sz val="10"/>
            <color indexed="81"/>
            <rFont val="Trebuchet MS"/>
            <family val="2"/>
          </rPr>
          <t>Percentage</t>
        </r>
        <r>
          <rPr>
            <sz val="10"/>
            <color indexed="81"/>
            <rFont val="Trebuchet MS"/>
            <family val="2"/>
          </rPr>
          <t xml:space="preserve"> of </t>
        </r>
        <r>
          <rPr>
            <b/>
            <sz val="10"/>
            <color indexed="81"/>
            <rFont val="Trebuchet MS"/>
            <family val="2"/>
          </rPr>
          <t>test step</t>
        </r>
        <r>
          <rPr>
            <sz val="10"/>
            <color indexed="81"/>
            <rFont val="Trebuchet MS"/>
            <family val="2"/>
          </rPr>
          <t xml:space="preserve"> with '</t>
        </r>
        <r>
          <rPr>
            <b/>
            <sz val="10"/>
            <color indexed="81"/>
            <rFont val="Trebuchet MS"/>
            <family val="2"/>
          </rPr>
          <t>OK</t>
        </r>
        <r>
          <rPr>
            <sz val="10"/>
            <color indexed="81"/>
            <rFont val="Trebuchet MS"/>
            <family val="2"/>
          </rPr>
          <t>' state result.</t>
        </r>
      </text>
    </comment>
    <comment ref="AP36" authorId="0">
      <text>
        <r>
          <rPr>
            <b/>
            <sz val="10"/>
            <color indexed="81"/>
            <rFont val="Trebuchet MS"/>
            <family val="2"/>
          </rPr>
          <t>This part of the table contains informations about data used for computing chart data column metrics:
- Data collect date</t>
        </r>
        <r>
          <rPr>
            <sz val="10"/>
            <color indexed="81"/>
            <rFont val="Trebuchet MS"/>
            <family val="2"/>
          </rPr>
          <t xml:space="preserve"> : Effective date of the data collect used for computing chart data column metrics.
</t>
        </r>
        <r>
          <rPr>
            <b/>
            <sz val="10"/>
            <color indexed="81"/>
            <rFont val="Trebuchet MS"/>
            <family val="2"/>
          </rPr>
          <t xml:space="preserve">
- Excel data file</t>
        </r>
        <r>
          <rPr>
            <sz val="10"/>
            <color indexed="81"/>
            <rFont val="Trebuchet MS"/>
            <family val="2"/>
          </rPr>
          <t xml:space="preserve"> : Hyperlink of Excel data file used for computing chart data column metrics.</t>
        </r>
      </text>
    </comment>
  </commentList>
</comments>
</file>

<file path=xl/comments9.xml><?xml version="1.0" encoding="utf-8"?>
<comments xmlns="http://schemas.openxmlformats.org/spreadsheetml/2006/main">
  <authors>
    <author>Thierry Nehr</author>
  </authors>
  <commentList>
    <comment ref="AM23" authorId="0">
      <text>
        <r>
          <rPr>
            <b/>
            <sz val="10"/>
            <color indexed="81"/>
            <rFont val="Trebuchet MS"/>
            <family val="2"/>
          </rPr>
          <t>Chart data current column</t>
        </r>
        <r>
          <rPr>
            <sz val="10"/>
            <color indexed="81"/>
            <rFont val="Trebuchet MS"/>
            <family val="2"/>
          </rPr>
          <t xml:space="preserve"> is the current column of 'Chart data' table where various calculated data will be stored after a data collect action.
This column will change automatically after a click on button </t>
        </r>
        <r>
          <rPr>
            <b/>
            <sz val="10"/>
            <color indexed="81"/>
            <rFont val="Trebuchet MS"/>
            <family val="2"/>
          </rPr>
          <t>"Change current charts data column"</t>
        </r>
        <r>
          <rPr>
            <sz val="10"/>
            <color indexed="81"/>
            <rFont val="Trebuchet MS"/>
            <family val="2"/>
          </rPr>
          <t xml:space="preserve"> present in the </t>
        </r>
        <r>
          <rPr>
            <b/>
            <sz val="10"/>
            <color indexed="81"/>
            <rFont val="Trebuchet MS"/>
            <family val="2"/>
          </rPr>
          <t>"Collect Data"</t>
        </r>
        <r>
          <rPr>
            <sz val="10"/>
            <color indexed="81"/>
            <rFont val="Trebuchet MS"/>
            <family val="2"/>
          </rPr>
          <t xml:space="preserve"> Excel sheet.</t>
        </r>
      </text>
    </comment>
    <comment ref="AP29" authorId="0">
      <text>
        <r>
          <rPr>
            <b/>
            <sz val="10"/>
            <color indexed="81"/>
            <rFont val="Trebuchet MS"/>
            <family val="2"/>
          </rPr>
          <t>This part of the table contains the forecast data of the project (Manually input data / Lines chart):
- Number of test :</t>
        </r>
        <r>
          <rPr>
            <sz val="10"/>
            <color indexed="81"/>
            <rFont val="Trebuchet MS"/>
            <family val="2"/>
          </rPr>
          <t xml:space="preserve"> Estimated total number of tests.
</t>
        </r>
        <r>
          <rPr>
            <b/>
            <sz val="10"/>
            <color indexed="81"/>
            <rFont val="Trebuchet MS"/>
            <family val="2"/>
          </rPr>
          <t xml:space="preserve">
- Baseline :</t>
        </r>
        <r>
          <rPr>
            <sz val="10"/>
            <color indexed="81"/>
            <rFont val="Trebuchet MS"/>
            <family val="2"/>
          </rPr>
          <t xml:space="preserve"> Estimated  number of tests
</t>
        </r>
        <r>
          <rPr>
            <b/>
            <sz val="10"/>
            <color indexed="81"/>
            <rFont val="Trebuchet MS"/>
            <family val="2"/>
          </rPr>
          <t xml:space="preserve">- Test performed forecast : </t>
        </r>
        <r>
          <rPr>
            <sz val="10"/>
            <color indexed="81"/>
            <rFont val="Trebuchet MS"/>
            <family val="2"/>
          </rPr>
          <t>Estimated number of test suite with '</t>
        </r>
        <r>
          <rPr>
            <b/>
            <sz val="10"/>
            <color indexed="81"/>
            <rFont val="Trebuchet MS"/>
            <family val="2"/>
          </rPr>
          <t>running status</t>
        </r>
        <r>
          <rPr>
            <sz val="10"/>
            <color indexed="81"/>
            <rFont val="Trebuchet MS"/>
            <family val="2"/>
          </rPr>
          <t>' set to '</t>
        </r>
        <r>
          <rPr>
            <b/>
            <sz val="10"/>
            <color indexed="81"/>
            <rFont val="Trebuchet MS"/>
            <family val="2"/>
          </rPr>
          <t>run</t>
        </r>
        <r>
          <rPr>
            <sz val="10"/>
            <color indexed="81"/>
            <rFont val="Trebuchet MS"/>
            <family val="2"/>
          </rPr>
          <t>'.</t>
        </r>
      </text>
    </comment>
    <comment ref="AP32" authorId="0">
      <text>
        <r>
          <rPr>
            <b/>
            <sz val="10"/>
            <color indexed="81"/>
            <rFont val="Trebuchet MS"/>
            <family val="2"/>
          </rPr>
          <t>This part of the table contains the computed data (Computed values / Columns and line chart):</t>
        </r>
        <r>
          <rPr>
            <sz val="10"/>
            <color indexed="81"/>
            <rFont val="Trebuchet MS"/>
            <family val="2"/>
          </rPr>
          <t xml:space="preserve">
</t>
        </r>
        <r>
          <rPr>
            <b/>
            <sz val="10"/>
            <color indexed="81"/>
            <rFont val="Trebuchet MS"/>
            <family val="2"/>
          </rPr>
          <t>- Test performed :</t>
        </r>
        <r>
          <rPr>
            <sz val="10"/>
            <color indexed="81"/>
            <rFont val="Trebuchet MS"/>
            <family val="2"/>
          </rPr>
          <t xml:space="preserve"> Number of </t>
        </r>
        <r>
          <rPr>
            <b/>
            <sz val="10"/>
            <color indexed="81"/>
            <rFont val="Trebuchet MS"/>
            <family val="2"/>
          </rPr>
          <t>test suite</t>
        </r>
        <r>
          <rPr>
            <sz val="10"/>
            <color indexed="81"/>
            <rFont val="Trebuchet MS"/>
            <family val="2"/>
          </rPr>
          <t xml:space="preserve"> with 'running status' set to '</t>
        </r>
        <r>
          <rPr>
            <b/>
            <sz val="10"/>
            <color indexed="81"/>
            <rFont val="Trebuchet MS"/>
            <family val="2"/>
          </rPr>
          <t>run</t>
        </r>
        <r>
          <rPr>
            <sz val="10"/>
            <color indexed="81"/>
            <rFont val="Trebuchet MS"/>
            <family val="2"/>
          </rPr>
          <t xml:space="preserve">'.
</t>
        </r>
        <r>
          <rPr>
            <b/>
            <sz val="10"/>
            <color indexed="81"/>
            <rFont val="Trebuchet MS"/>
            <family val="2"/>
          </rPr>
          <t xml:space="preserve">- Test OK : </t>
        </r>
        <r>
          <rPr>
            <sz val="10"/>
            <color indexed="81"/>
            <rFont val="Trebuchet MS"/>
            <family val="2"/>
          </rPr>
          <t xml:space="preserve">Number of </t>
        </r>
        <r>
          <rPr>
            <b/>
            <sz val="10"/>
            <color indexed="81"/>
            <rFont val="Trebuchet MS"/>
            <family val="2"/>
          </rPr>
          <t xml:space="preserve">test suite </t>
        </r>
        <r>
          <rPr>
            <sz val="10"/>
            <color indexed="81"/>
            <rFont val="Trebuchet MS"/>
            <family val="2"/>
          </rPr>
          <t>with 'running status' set to '</t>
        </r>
        <r>
          <rPr>
            <b/>
            <sz val="10"/>
            <color indexed="81"/>
            <rFont val="Trebuchet MS"/>
            <family val="2"/>
          </rPr>
          <t>run</t>
        </r>
        <r>
          <rPr>
            <sz val="10"/>
            <color indexed="81"/>
            <rFont val="Trebuchet MS"/>
            <family val="2"/>
          </rPr>
          <t>' and state result to '</t>
        </r>
        <r>
          <rPr>
            <b/>
            <sz val="10"/>
            <color indexed="81"/>
            <rFont val="Trebuchet MS"/>
            <family val="2"/>
          </rPr>
          <t>OK</t>
        </r>
        <r>
          <rPr>
            <sz val="10"/>
            <color indexed="81"/>
            <rFont val="Trebuchet MS"/>
            <family val="2"/>
          </rPr>
          <t xml:space="preserve">'.
- </t>
        </r>
        <r>
          <rPr>
            <b/>
            <sz val="10"/>
            <color indexed="81"/>
            <rFont val="Trebuchet MS"/>
            <family val="2"/>
          </rPr>
          <t>Test Failed :</t>
        </r>
        <r>
          <rPr>
            <sz val="10"/>
            <color indexed="81"/>
            <rFont val="Trebuchet MS"/>
            <family val="2"/>
          </rPr>
          <t xml:space="preserve"> Number of </t>
        </r>
        <r>
          <rPr>
            <b/>
            <sz val="10"/>
            <color indexed="81"/>
            <rFont val="Trebuchet MS"/>
            <family val="2"/>
          </rPr>
          <t>test suite</t>
        </r>
        <r>
          <rPr>
            <sz val="10"/>
            <color indexed="81"/>
            <rFont val="Trebuchet MS"/>
            <family val="2"/>
          </rPr>
          <t xml:space="preserve"> with 'running status' set to '</t>
        </r>
        <r>
          <rPr>
            <b/>
            <sz val="10"/>
            <color indexed="81"/>
            <rFont val="Trebuchet MS"/>
            <family val="2"/>
          </rPr>
          <t>run</t>
        </r>
        <r>
          <rPr>
            <sz val="10"/>
            <color indexed="81"/>
            <rFont val="Trebuchet MS"/>
            <family val="2"/>
          </rPr>
          <t>' and state result to '</t>
        </r>
        <r>
          <rPr>
            <b/>
            <sz val="10"/>
            <color indexed="81"/>
            <rFont val="Trebuchet MS"/>
            <family val="2"/>
          </rPr>
          <t>Failed</t>
        </r>
        <r>
          <rPr>
            <sz val="10"/>
            <color indexed="81"/>
            <rFont val="Trebuchet MS"/>
            <family val="2"/>
          </rPr>
          <t xml:space="preserve">'. ('Failed' state definition can be defined in the Excel 'Collect Data' sheet).
- </t>
        </r>
        <r>
          <rPr>
            <b/>
            <sz val="10"/>
            <color indexed="81"/>
            <rFont val="Trebuchet MS"/>
            <family val="2"/>
          </rPr>
          <t>Test Step OK :</t>
        </r>
        <r>
          <rPr>
            <sz val="10"/>
            <color indexed="81"/>
            <rFont val="Trebuchet MS"/>
            <family val="2"/>
          </rPr>
          <t xml:space="preserve"> </t>
        </r>
        <r>
          <rPr>
            <b/>
            <sz val="10"/>
            <color indexed="81"/>
            <rFont val="Trebuchet MS"/>
            <family val="2"/>
          </rPr>
          <t>Percentage</t>
        </r>
        <r>
          <rPr>
            <sz val="10"/>
            <color indexed="81"/>
            <rFont val="Trebuchet MS"/>
            <family val="2"/>
          </rPr>
          <t xml:space="preserve"> of </t>
        </r>
        <r>
          <rPr>
            <b/>
            <sz val="10"/>
            <color indexed="81"/>
            <rFont val="Trebuchet MS"/>
            <family val="2"/>
          </rPr>
          <t>test step</t>
        </r>
        <r>
          <rPr>
            <sz val="10"/>
            <color indexed="81"/>
            <rFont val="Trebuchet MS"/>
            <family val="2"/>
          </rPr>
          <t xml:space="preserve"> with '</t>
        </r>
        <r>
          <rPr>
            <b/>
            <sz val="10"/>
            <color indexed="81"/>
            <rFont val="Trebuchet MS"/>
            <family val="2"/>
          </rPr>
          <t>OK</t>
        </r>
        <r>
          <rPr>
            <sz val="10"/>
            <color indexed="81"/>
            <rFont val="Trebuchet MS"/>
            <family val="2"/>
          </rPr>
          <t>' state result.</t>
        </r>
      </text>
    </comment>
    <comment ref="AP36" authorId="0">
      <text>
        <r>
          <rPr>
            <b/>
            <sz val="10"/>
            <color indexed="81"/>
            <rFont val="Trebuchet MS"/>
            <family val="2"/>
          </rPr>
          <t>This part of the table contains informations about data used for computing chart data column metrics:
- Data collect date</t>
        </r>
        <r>
          <rPr>
            <sz val="10"/>
            <color indexed="81"/>
            <rFont val="Trebuchet MS"/>
            <family val="2"/>
          </rPr>
          <t xml:space="preserve"> : Effective date of the data collect used for computing chart data column metrics.
</t>
        </r>
        <r>
          <rPr>
            <b/>
            <sz val="10"/>
            <color indexed="81"/>
            <rFont val="Trebuchet MS"/>
            <family val="2"/>
          </rPr>
          <t xml:space="preserve">
- Excel data file</t>
        </r>
        <r>
          <rPr>
            <sz val="10"/>
            <color indexed="81"/>
            <rFont val="Trebuchet MS"/>
            <family val="2"/>
          </rPr>
          <t xml:space="preserve"> : Hyperlink of Excel data file used for computing chart data column metrics.</t>
        </r>
      </text>
    </comment>
  </commentList>
</comments>
</file>

<file path=xl/comments10.xml><?xml version="1.0" encoding="utf-8"?>
<comments xmlns="http://schemas.openxmlformats.org/spreadsheetml/2006/main">
  <authors>
    <author>Thierry Nehr</author>
  </authors>
  <commentList>
    <comment ref="AM23" authorId="0">
      <text>
        <r>
          <rPr>
            <b/>
            <sz val="10"/>
            <color indexed="81"/>
            <rFont val="Trebuchet MS"/>
            <family val="2"/>
          </rPr>
          <t>Chart data current column</t>
        </r>
        <r>
          <rPr>
            <sz val="10"/>
            <color indexed="81"/>
            <rFont val="Trebuchet MS"/>
            <family val="2"/>
          </rPr>
          <t xml:space="preserve"> is the current column of 'Chart data' table where various calculated data will be stored after a data collect action.
This column will change automatically after a click on button </t>
        </r>
        <r>
          <rPr>
            <b/>
            <sz val="10"/>
            <color indexed="81"/>
            <rFont val="Trebuchet MS"/>
            <family val="2"/>
          </rPr>
          <t>"Change current charts data column"</t>
        </r>
        <r>
          <rPr>
            <sz val="10"/>
            <color indexed="81"/>
            <rFont val="Trebuchet MS"/>
            <family val="2"/>
          </rPr>
          <t xml:space="preserve"> present in the </t>
        </r>
        <r>
          <rPr>
            <b/>
            <sz val="10"/>
            <color indexed="81"/>
            <rFont val="Trebuchet MS"/>
            <family val="2"/>
          </rPr>
          <t>"Collect Data"</t>
        </r>
        <r>
          <rPr>
            <sz val="10"/>
            <color indexed="81"/>
            <rFont val="Trebuchet MS"/>
            <family val="2"/>
          </rPr>
          <t xml:space="preserve"> Excel sheet.</t>
        </r>
      </text>
    </comment>
    <comment ref="AP29" authorId="0">
      <text>
        <r>
          <rPr>
            <b/>
            <sz val="10"/>
            <color indexed="81"/>
            <rFont val="Trebuchet MS"/>
            <family val="2"/>
          </rPr>
          <t>This part of the table contains the forecast data of the project (Manually input data / Lines chart):
- Number of test :</t>
        </r>
        <r>
          <rPr>
            <sz val="10"/>
            <color indexed="81"/>
            <rFont val="Trebuchet MS"/>
            <family val="2"/>
          </rPr>
          <t xml:space="preserve"> Estimated total number of tests.
</t>
        </r>
        <r>
          <rPr>
            <b/>
            <sz val="10"/>
            <color indexed="81"/>
            <rFont val="Trebuchet MS"/>
            <family val="2"/>
          </rPr>
          <t xml:space="preserve">
- Baseline :</t>
        </r>
        <r>
          <rPr>
            <sz val="10"/>
            <color indexed="81"/>
            <rFont val="Trebuchet MS"/>
            <family val="2"/>
          </rPr>
          <t xml:space="preserve"> Estimated  number of tests
</t>
        </r>
        <r>
          <rPr>
            <b/>
            <sz val="10"/>
            <color indexed="81"/>
            <rFont val="Trebuchet MS"/>
            <family val="2"/>
          </rPr>
          <t xml:space="preserve">- Test performed forecast : </t>
        </r>
        <r>
          <rPr>
            <sz val="10"/>
            <color indexed="81"/>
            <rFont val="Trebuchet MS"/>
            <family val="2"/>
          </rPr>
          <t>Estimated number of test suite with '</t>
        </r>
        <r>
          <rPr>
            <b/>
            <sz val="10"/>
            <color indexed="81"/>
            <rFont val="Trebuchet MS"/>
            <family val="2"/>
          </rPr>
          <t>running status</t>
        </r>
        <r>
          <rPr>
            <sz val="10"/>
            <color indexed="81"/>
            <rFont val="Trebuchet MS"/>
            <family val="2"/>
          </rPr>
          <t>' set to '</t>
        </r>
        <r>
          <rPr>
            <b/>
            <sz val="10"/>
            <color indexed="81"/>
            <rFont val="Trebuchet MS"/>
            <family val="2"/>
          </rPr>
          <t>run</t>
        </r>
        <r>
          <rPr>
            <sz val="10"/>
            <color indexed="81"/>
            <rFont val="Trebuchet MS"/>
            <family val="2"/>
          </rPr>
          <t>'.</t>
        </r>
      </text>
    </comment>
    <comment ref="AP32" authorId="0">
      <text>
        <r>
          <rPr>
            <b/>
            <sz val="10"/>
            <color indexed="81"/>
            <rFont val="Trebuchet MS"/>
            <family val="2"/>
          </rPr>
          <t>This part of the table contains the computed data (Computed values / Columns and line chart):</t>
        </r>
        <r>
          <rPr>
            <sz val="10"/>
            <color indexed="81"/>
            <rFont val="Trebuchet MS"/>
            <family val="2"/>
          </rPr>
          <t xml:space="preserve">
</t>
        </r>
        <r>
          <rPr>
            <b/>
            <sz val="10"/>
            <color indexed="81"/>
            <rFont val="Trebuchet MS"/>
            <family val="2"/>
          </rPr>
          <t>- Test performed :</t>
        </r>
        <r>
          <rPr>
            <sz val="10"/>
            <color indexed="81"/>
            <rFont val="Trebuchet MS"/>
            <family val="2"/>
          </rPr>
          <t xml:space="preserve"> Number of </t>
        </r>
        <r>
          <rPr>
            <b/>
            <sz val="10"/>
            <color indexed="81"/>
            <rFont val="Trebuchet MS"/>
            <family val="2"/>
          </rPr>
          <t>test suite</t>
        </r>
        <r>
          <rPr>
            <sz val="10"/>
            <color indexed="81"/>
            <rFont val="Trebuchet MS"/>
            <family val="2"/>
          </rPr>
          <t xml:space="preserve"> with 'running status' set to '</t>
        </r>
        <r>
          <rPr>
            <b/>
            <sz val="10"/>
            <color indexed="81"/>
            <rFont val="Trebuchet MS"/>
            <family val="2"/>
          </rPr>
          <t>run</t>
        </r>
        <r>
          <rPr>
            <sz val="10"/>
            <color indexed="81"/>
            <rFont val="Trebuchet MS"/>
            <family val="2"/>
          </rPr>
          <t xml:space="preserve">'.
</t>
        </r>
        <r>
          <rPr>
            <b/>
            <sz val="10"/>
            <color indexed="81"/>
            <rFont val="Trebuchet MS"/>
            <family val="2"/>
          </rPr>
          <t xml:space="preserve">- Test OK : </t>
        </r>
        <r>
          <rPr>
            <sz val="10"/>
            <color indexed="81"/>
            <rFont val="Trebuchet MS"/>
            <family val="2"/>
          </rPr>
          <t xml:space="preserve">Number of </t>
        </r>
        <r>
          <rPr>
            <b/>
            <sz val="10"/>
            <color indexed="81"/>
            <rFont val="Trebuchet MS"/>
            <family val="2"/>
          </rPr>
          <t xml:space="preserve">test suite </t>
        </r>
        <r>
          <rPr>
            <sz val="10"/>
            <color indexed="81"/>
            <rFont val="Trebuchet MS"/>
            <family val="2"/>
          </rPr>
          <t>with 'running status' set to '</t>
        </r>
        <r>
          <rPr>
            <b/>
            <sz val="10"/>
            <color indexed="81"/>
            <rFont val="Trebuchet MS"/>
            <family val="2"/>
          </rPr>
          <t>run</t>
        </r>
        <r>
          <rPr>
            <sz val="10"/>
            <color indexed="81"/>
            <rFont val="Trebuchet MS"/>
            <family val="2"/>
          </rPr>
          <t>' and state result to '</t>
        </r>
        <r>
          <rPr>
            <b/>
            <sz val="10"/>
            <color indexed="81"/>
            <rFont val="Trebuchet MS"/>
            <family val="2"/>
          </rPr>
          <t>OK</t>
        </r>
        <r>
          <rPr>
            <sz val="10"/>
            <color indexed="81"/>
            <rFont val="Trebuchet MS"/>
            <family val="2"/>
          </rPr>
          <t xml:space="preserve">'.
- </t>
        </r>
        <r>
          <rPr>
            <b/>
            <sz val="10"/>
            <color indexed="81"/>
            <rFont val="Trebuchet MS"/>
            <family val="2"/>
          </rPr>
          <t>Test Failed :</t>
        </r>
        <r>
          <rPr>
            <sz val="10"/>
            <color indexed="81"/>
            <rFont val="Trebuchet MS"/>
            <family val="2"/>
          </rPr>
          <t xml:space="preserve"> Number of </t>
        </r>
        <r>
          <rPr>
            <b/>
            <sz val="10"/>
            <color indexed="81"/>
            <rFont val="Trebuchet MS"/>
            <family val="2"/>
          </rPr>
          <t>test suite</t>
        </r>
        <r>
          <rPr>
            <sz val="10"/>
            <color indexed="81"/>
            <rFont val="Trebuchet MS"/>
            <family val="2"/>
          </rPr>
          <t xml:space="preserve"> with 'running status' set to '</t>
        </r>
        <r>
          <rPr>
            <b/>
            <sz val="10"/>
            <color indexed="81"/>
            <rFont val="Trebuchet MS"/>
            <family val="2"/>
          </rPr>
          <t>run</t>
        </r>
        <r>
          <rPr>
            <sz val="10"/>
            <color indexed="81"/>
            <rFont val="Trebuchet MS"/>
            <family val="2"/>
          </rPr>
          <t>' and state result to '</t>
        </r>
        <r>
          <rPr>
            <b/>
            <sz val="10"/>
            <color indexed="81"/>
            <rFont val="Trebuchet MS"/>
            <family val="2"/>
          </rPr>
          <t>Failed</t>
        </r>
        <r>
          <rPr>
            <sz val="10"/>
            <color indexed="81"/>
            <rFont val="Trebuchet MS"/>
            <family val="2"/>
          </rPr>
          <t xml:space="preserve">'. ('Failed' state definition can be defined in the Excel 'Collect Data' sheet).
- </t>
        </r>
        <r>
          <rPr>
            <b/>
            <sz val="10"/>
            <color indexed="81"/>
            <rFont val="Trebuchet MS"/>
            <family val="2"/>
          </rPr>
          <t>Test Step OK :</t>
        </r>
        <r>
          <rPr>
            <sz val="10"/>
            <color indexed="81"/>
            <rFont val="Trebuchet MS"/>
            <family val="2"/>
          </rPr>
          <t xml:space="preserve"> </t>
        </r>
        <r>
          <rPr>
            <b/>
            <sz val="10"/>
            <color indexed="81"/>
            <rFont val="Trebuchet MS"/>
            <family val="2"/>
          </rPr>
          <t>Percentage</t>
        </r>
        <r>
          <rPr>
            <sz val="10"/>
            <color indexed="81"/>
            <rFont val="Trebuchet MS"/>
            <family val="2"/>
          </rPr>
          <t xml:space="preserve"> of </t>
        </r>
        <r>
          <rPr>
            <b/>
            <sz val="10"/>
            <color indexed="81"/>
            <rFont val="Trebuchet MS"/>
            <family val="2"/>
          </rPr>
          <t>test step</t>
        </r>
        <r>
          <rPr>
            <sz val="10"/>
            <color indexed="81"/>
            <rFont val="Trebuchet MS"/>
            <family val="2"/>
          </rPr>
          <t xml:space="preserve"> with '</t>
        </r>
        <r>
          <rPr>
            <b/>
            <sz val="10"/>
            <color indexed="81"/>
            <rFont val="Trebuchet MS"/>
            <family val="2"/>
          </rPr>
          <t>OK</t>
        </r>
        <r>
          <rPr>
            <sz val="10"/>
            <color indexed="81"/>
            <rFont val="Trebuchet MS"/>
            <family val="2"/>
          </rPr>
          <t>' state result.</t>
        </r>
      </text>
    </comment>
    <comment ref="AP36" authorId="0">
      <text>
        <r>
          <rPr>
            <b/>
            <sz val="10"/>
            <color indexed="81"/>
            <rFont val="Trebuchet MS"/>
            <family val="2"/>
          </rPr>
          <t>This part of the table contains informations about data used for computing chart data column metrics:
- Data collect date</t>
        </r>
        <r>
          <rPr>
            <sz val="10"/>
            <color indexed="81"/>
            <rFont val="Trebuchet MS"/>
            <family val="2"/>
          </rPr>
          <t xml:space="preserve"> : Effective date of the data collect used for computing chart data column metrics.
</t>
        </r>
        <r>
          <rPr>
            <b/>
            <sz val="10"/>
            <color indexed="81"/>
            <rFont val="Trebuchet MS"/>
            <family val="2"/>
          </rPr>
          <t xml:space="preserve">
- Excel data file</t>
        </r>
        <r>
          <rPr>
            <sz val="10"/>
            <color indexed="81"/>
            <rFont val="Trebuchet MS"/>
            <family val="2"/>
          </rPr>
          <t xml:space="preserve"> : Hyperlink of Excel data file used for computing chart data column metrics.</t>
        </r>
      </text>
    </comment>
  </commentList>
</comments>
</file>

<file path=xl/sharedStrings.xml><?xml version="1.0" encoding="utf-8"?>
<sst xmlns="http://schemas.openxmlformats.org/spreadsheetml/2006/main" count="1246" uniqueCount="516">
  <si>
    <t>Initial Target Date</t>
  </si>
  <si>
    <t>Current Target Date</t>
  </si>
  <si>
    <t>&gt;</t>
  </si>
  <si>
    <t>Action Ref.</t>
  </si>
  <si>
    <t>Origin</t>
  </si>
  <si>
    <t>Owner</t>
  </si>
  <si>
    <t>Workload</t>
  </si>
  <si>
    <t>Completion Date</t>
  </si>
  <si>
    <t>Status (1)</t>
  </si>
  <si>
    <r>
      <t>Comments</t>
    </r>
    <r>
      <rPr>
        <sz val="12"/>
        <rFont val="Arial"/>
        <family val="2"/>
      </rPr>
      <t/>
    </r>
  </si>
  <si>
    <t>Open date</t>
  </si>
  <si>
    <r>
      <t>Action / Decision description</t>
    </r>
    <r>
      <rPr>
        <sz val="9"/>
        <color indexed="12"/>
        <rFont val="Arial"/>
        <family val="2"/>
      </rPr>
      <t/>
    </r>
  </si>
  <si>
    <t>&lt;dd/mm/yy&gt;</t>
  </si>
  <si>
    <t xml:space="preserve">Current situation : </t>
  </si>
  <si>
    <t xml:space="preserve">Current trend : </t>
  </si>
  <si>
    <t xml:space="preserve">Click for detail : </t>
  </si>
  <si>
    <t>ð</t>
  </si>
  <si>
    <t>trend</t>
  </si>
  <si>
    <t>ö</t>
  </si>
  <si>
    <t>ø</t>
  </si>
  <si>
    <t>Overview</t>
  </si>
  <si>
    <t>Documentation</t>
  </si>
  <si>
    <t>R</t>
  </si>
  <si>
    <t>A</t>
  </si>
  <si>
    <t>NA</t>
  </si>
  <si>
    <t>G</t>
  </si>
  <si>
    <t>PCR</t>
  </si>
  <si>
    <t xml:space="preserve">Dashboard issue date : </t>
  </si>
  <si>
    <t>Cut and paste here your master planning</t>
  </si>
  <si>
    <t>(1) Status : O open action - P in progress - C completed - R removed</t>
  </si>
  <si>
    <t xml:space="preserve">Workpackage Starting Date : </t>
  </si>
  <si>
    <t xml:space="preserve">Workpackage End Date : </t>
  </si>
  <si>
    <t>Only actions and decisions recorded at formal technical reviews are recorded on this sheet</t>
  </si>
  <si>
    <t>It must display the main milestones</t>
  </si>
  <si>
    <t>It must highlight the critical path</t>
  </si>
  <si>
    <t>It must be presented on ONLY one page</t>
  </si>
  <si>
    <t>It must provide a synthetic view of the progress of the workpackage</t>
  </si>
  <si>
    <t>Workpackage summary / alarms</t>
  </si>
  <si>
    <t>Critical Performance</t>
  </si>
  <si>
    <t>Code Quality</t>
  </si>
  <si>
    <t>MANAGE</t>
  </si>
  <si>
    <t>ORIENT</t>
  </si>
  <si>
    <t>DESIGN</t>
  </si>
  <si>
    <t>CODING</t>
  </si>
  <si>
    <t>INTEGRATE-VERIFY</t>
  </si>
  <si>
    <t>VALIDATE</t>
  </si>
  <si>
    <t>Milestones</t>
  </si>
  <si>
    <t>CO-ENGINEERING</t>
  </si>
  <si>
    <t>Design complexity</t>
  </si>
  <si>
    <t>Code testing progress</t>
  </si>
  <si>
    <t>Interface testing progress</t>
  </si>
  <si>
    <t>Co-engineering efficiency</t>
  </si>
  <si>
    <t>Sizing Parameters</t>
  </si>
  <si>
    <t>Technical Risks</t>
  </si>
  <si>
    <t>Fill these parameters in order to initialize the dashboard</t>
  </si>
  <si>
    <t>Properties</t>
  </si>
  <si>
    <t>Values</t>
  </si>
  <si>
    <t>Monthly</t>
  </si>
  <si>
    <t xml:space="preserve">Metrics measures frequency : </t>
  </si>
  <si>
    <t>(Change taken into account automatically)</t>
  </si>
  <si>
    <t>&lt;Milestone16&gt;</t>
  </si>
  <si>
    <t>&lt;Milestone15&gt;</t>
  </si>
  <si>
    <t>&lt;Milestone14&gt;</t>
  </si>
  <si>
    <t>&lt;Milestone13&gt;</t>
  </si>
  <si>
    <t>&lt;Milestone12&gt;</t>
  </si>
  <si>
    <t>&lt;Milestone11&gt;</t>
  </si>
  <si>
    <t>&lt;Milestone10&gt;</t>
  </si>
  <si>
    <t>&lt;Milestone09&gt;</t>
  </si>
  <si>
    <t>&lt;Milestone08&gt;</t>
  </si>
  <si>
    <t>&lt;Milestone07&gt;</t>
  </si>
  <si>
    <t>&lt;Milestone06&gt;</t>
  </si>
  <si>
    <t>&lt;Milestone05&gt;</t>
  </si>
  <si>
    <t>&lt;Milestone04&gt;</t>
  </si>
  <si>
    <t>&lt;Milestone03&gt;</t>
  </si>
  <si>
    <t>&lt;Milestone02&gt;</t>
  </si>
  <si>
    <t>&lt;Milestone01&gt;</t>
  </si>
  <si>
    <t>Bissectrice</t>
  </si>
  <si>
    <t>Insert here under any milestone line you need. Then add the corresponding series in the "Milestone trend" here above and in the "Milestone trend" in the summary page</t>
  </si>
  <si>
    <t>l</t>
  </si>
  <si>
    <t>Way forward</t>
  </si>
  <si>
    <t>Issues</t>
  </si>
  <si>
    <t>Actuals</t>
  </si>
  <si>
    <t>Baseline</t>
  </si>
  <si>
    <t>Approved documents (cumul)</t>
  </si>
  <si>
    <t>Approved documents</t>
  </si>
  <si>
    <t>Probability of Occurrence</t>
  </si>
  <si>
    <t>Frequent</t>
  </si>
  <si>
    <t>Likely</t>
  </si>
  <si>
    <t>Rare</t>
  </si>
  <si>
    <t>Unlikely</t>
  </si>
  <si>
    <t>Weighted tech risks</t>
  </si>
  <si>
    <t>Low</t>
  </si>
  <si>
    <t>New</t>
  </si>
  <si>
    <t>"Not closed"</t>
  </si>
  <si>
    <t>Moderate</t>
  </si>
  <si>
    <t>TR10</t>
  </si>
  <si>
    <t>TR9</t>
  </si>
  <si>
    <t>TR8</t>
  </si>
  <si>
    <t>Major</t>
  </si>
  <si>
    <t>TR7</t>
  </si>
  <si>
    <t>TR6</t>
  </si>
  <si>
    <t>TR5</t>
  </si>
  <si>
    <t>TR4</t>
  </si>
  <si>
    <t>TR3</t>
  </si>
  <si>
    <t>Critical</t>
  </si>
  <si>
    <t>Impact</t>
  </si>
  <si>
    <t>TR2</t>
  </si>
  <si>
    <t>TR1</t>
  </si>
  <si>
    <t>Maturity of the risk management</t>
  </si>
  <si>
    <t>Probability of occurrence</t>
  </si>
  <si>
    <t>More</t>
  </si>
  <si>
    <t>Minor</t>
  </si>
  <si>
    <t>Blocking</t>
  </si>
  <si>
    <t>Closed forecast</t>
  </si>
  <si>
    <t>Closed</t>
  </si>
  <si>
    <t>Submitted</t>
  </si>
  <si>
    <t>Age of "not closed" PCR</t>
  </si>
  <si>
    <t>"Not closed" PCR</t>
  </si>
  <si>
    <t>All PCR</t>
  </si>
  <si>
    <t>Gabarit min</t>
  </si>
  <si>
    <t>Gabarit Max</t>
  </si>
  <si>
    <t>Validate</t>
  </si>
  <si>
    <t>Integrate
Verify</t>
  </si>
  <si>
    <t>Develop</t>
  </si>
  <si>
    <t>Design</t>
  </si>
  <si>
    <t>Orient</t>
  </si>
  <si>
    <t>Defects per detection phase</t>
  </si>
  <si>
    <t>Forecast</t>
  </si>
  <si>
    <t>SW</t>
  </si>
  <si>
    <t>HW</t>
  </si>
  <si>
    <t>SE</t>
  </si>
  <si>
    <t>Dont touch 2</t>
  </si>
  <si>
    <t>Dont touch 1</t>
  </si>
  <si>
    <t>Acceptance criteria and agreed</t>
  </si>
  <si>
    <t>Total Number of Req</t>
  </si>
  <si>
    <t>Req flow down and agreed</t>
  </si>
  <si>
    <t>Performance</t>
  </si>
  <si>
    <t>New Req.</t>
  </si>
  <si>
    <t>Modified Req.</t>
  </si>
  <si>
    <t>Obsolete Req.</t>
  </si>
  <si>
    <t>Analysis forecast</t>
  </si>
  <si>
    <t>Analyzed Req.</t>
  </si>
  <si>
    <t>Not allocated</t>
  </si>
  <si>
    <t>Flow down forecast</t>
  </si>
  <si>
    <t>Test procedure approved</t>
  </si>
  <si>
    <t>Total Number of Test</t>
  </si>
  <si>
    <t>Proc written &amp; means def.</t>
  </si>
  <si>
    <t>Proc written &amp; dataset</t>
  </si>
  <si>
    <t>Test Procedure forecast</t>
  </si>
  <si>
    <t>Test Procedure issued</t>
  </si>
  <si>
    <t>IADT forecast</t>
  </si>
  <si>
    <t>IADT. issued</t>
  </si>
  <si>
    <t>Nb held review</t>
  </si>
  <si>
    <t>Nb planed review</t>
  </si>
  <si>
    <t>Nb interface</t>
  </si>
  <si>
    <t>Nb model</t>
  </si>
  <si>
    <t>TRL level</t>
  </si>
  <si>
    <t>unit</t>
  </si>
  <si>
    <t>&lt;  short description &gt;</t>
  </si>
  <si>
    <t>CP8</t>
  </si>
  <si>
    <t>SP8</t>
  </si>
  <si>
    <t>CP7</t>
  </si>
  <si>
    <t>SP7</t>
  </si>
  <si>
    <t>CP6</t>
  </si>
  <si>
    <t>SP6</t>
  </si>
  <si>
    <t>CP5</t>
  </si>
  <si>
    <t>SP5</t>
  </si>
  <si>
    <t>CP4</t>
  </si>
  <si>
    <t>SP4</t>
  </si>
  <si>
    <t>CP3</t>
  </si>
  <si>
    <t>SP3</t>
  </si>
  <si>
    <t>CP2</t>
  </si>
  <si>
    <t>SP2</t>
  </si>
  <si>
    <t>CP1</t>
  </si>
  <si>
    <t>SP1</t>
  </si>
  <si>
    <t>Measured</t>
  </si>
  <si>
    <r>
      <t xml:space="preserve">Estimated
</t>
    </r>
    <r>
      <rPr>
        <sz val="8"/>
        <rFont val="Arial"/>
        <family val="2"/>
      </rPr>
      <t>at completion</t>
    </r>
  </si>
  <si>
    <t>Target</t>
  </si>
  <si>
    <r>
      <t xml:space="preserve">Actual
</t>
    </r>
    <r>
      <rPr>
        <sz val="8"/>
        <rFont val="Arial"/>
        <family val="2"/>
      </rPr>
      <t>measured</t>
    </r>
  </si>
  <si>
    <r>
      <t xml:space="preserve">Estimates
</t>
    </r>
    <r>
      <rPr>
        <sz val="8"/>
        <rFont val="Arial"/>
        <family val="2"/>
      </rPr>
      <t>Assumptions</t>
    </r>
  </si>
  <si>
    <t>Techno 5</t>
  </si>
  <si>
    <t>Techno 4</t>
  </si>
  <si>
    <t>Techno 3</t>
  </si>
  <si>
    <t>Techno 2</t>
  </si>
  <si>
    <t>Techno 1</t>
  </si>
  <si>
    <t>At delivery</t>
  </si>
  <si>
    <t>Actual</t>
  </si>
  <si>
    <t>At T0</t>
  </si>
  <si>
    <t>Code reuse &amp; modification rate</t>
  </si>
  <si>
    <t>Reuse actual</t>
  </si>
  <si>
    <t>Reuse objective</t>
  </si>
  <si>
    <t>Total kLOC</t>
  </si>
  <si>
    <t>Code test progress</t>
  </si>
  <si>
    <t>M2</t>
  </si>
  <si>
    <t>M5</t>
  </si>
  <si>
    <t>M11</t>
  </si>
  <si>
    <t>M8</t>
  </si>
  <si>
    <t>M4</t>
  </si>
  <si>
    <t>M12</t>
  </si>
  <si>
    <t>M1</t>
  </si>
  <si>
    <t>M19</t>
  </si>
  <si>
    <t>M16</t>
  </si>
  <si>
    <t>M20</t>
  </si>
  <si>
    <t>M17</t>
  </si>
  <si>
    <t>M18</t>
  </si>
  <si>
    <t>M7</t>
  </si>
  <si>
    <t>M14</t>
  </si>
  <si>
    <t>M9</t>
  </si>
  <si>
    <t>M6</t>
  </si>
  <si>
    <t>M15</t>
  </si>
  <si>
    <t>M3</t>
  </si>
  <si>
    <t>M10</t>
  </si>
  <si>
    <t>M13</t>
  </si>
  <si>
    <t>Module name</t>
  </si>
  <si>
    <t>Requirement coverage</t>
  </si>
  <si>
    <t>Statement coverage</t>
  </si>
  <si>
    <t>Statement Coverage</t>
  </si>
  <si>
    <t>Requirement Coverage</t>
  </si>
  <si>
    <r>
      <rPr>
        <b/>
        <sz val="10"/>
        <color indexed="8"/>
        <rFont val="Calibri"/>
        <family val="2"/>
      </rPr>
      <t>(</t>
    </r>
    <r>
      <rPr>
        <b/>
        <sz val="8"/>
        <color indexed="8"/>
        <rFont val="Calibri"/>
        <family val="2"/>
      </rPr>
      <t>1</t>
    </r>
    <r>
      <rPr>
        <b/>
        <sz val="10"/>
        <color indexed="8"/>
        <rFont val="Calibri"/>
        <family val="2"/>
      </rPr>
      <t>)</t>
    </r>
    <r>
      <rPr>
        <sz val="10"/>
        <color indexed="8"/>
        <rFont val="Calibri"/>
        <family val="2"/>
      </rPr>
      <t xml:space="preserve"> </t>
    </r>
    <r>
      <rPr>
        <i/>
        <sz val="10"/>
        <color indexed="8"/>
        <rFont val="Calibri"/>
        <family val="2"/>
      </rPr>
      <t>Mandatory</t>
    </r>
  </si>
  <si>
    <t>"Closed" State Definition</t>
  </si>
  <si>
    <r>
      <t xml:space="preserve">List of states considered as "closed" </t>
    </r>
    <r>
      <rPr>
        <b/>
        <sz val="11"/>
        <color indexed="8"/>
        <rFont val="Calibri"/>
        <family val="2"/>
      </rPr>
      <t>(</t>
    </r>
    <r>
      <rPr>
        <b/>
        <sz val="8"/>
        <color indexed="8"/>
        <rFont val="Calibri"/>
        <family val="2"/>
      </rPr>
      <t>2</t>
    </r>
    <r>
      <rPr>
        <b/>
        <sz val="11"/>
        <color indexed="8"/>
        <rFont val="Calibri"/>
        <family val="2"/>
      </rPr>
      <t>)</t>
    </r>
  </si>
  <si>
    <r>
      <rPr>
        <b/>
        <sz val="10"/>
        <color indexed="8"/>
        <rFont val="Calibri"/>
        <family val="2"/>
      </rPr>
      <t>(</t>
    </r>
    <r>
      <rPr>
        <b/>
        <sz val="8"/>
        <color indexed="8"/>
        <rFont val="Calibri"/>
        <family val="2"/>
      </rPr>
      <t>2</t>
    </r>
    <r>
      <rPr>
        <b/>
        <sz val="10"/>
        <color indexed="8"/>
        <rFont val="Calibri"/>
        <family val="2"/>
      </rPr>
      <t>)</t>
    </r>
    <r>
      <rPr>
        <sz val="10"/>
        <color indexed="8"/>
        <rFont val="Calibri"/>
        <family val="2"/>
      </rPr>
      <t xml:space="preserve"> </t>
    </r>
    <r>
      <rPr>
        <i/>
        <sz val="10"/>
        <color indexed="8"/>
        <rFont val="Calibri"/>
        <family val="2"/>
      </rPr>
      <t>Example:</t>
    </r>
    <r>
      <rPr>
        <sz val="10"/>
        <color indexed="8"/>
        <rFont val="Calibri"/>
        <family val="2"/>
      </rPr>
      <t xml:space="preserve"> "Closed|Verified|Solved" </t>
    </r>
    <r>
      <rPr>
        <i/>
        <sz val="10"/>
        <color indexed="8"/>
        <rFont val="Calibri"/>
        <family val="2"/>
      </rPr>
      <t>(if empty "Closed" is used by default)</t>
    </r>
  </si>
  <si>
    <t>Clearquest original creation date format (* if clearquest is used)</t>
  </si>
  <si>
    <t>yyyy-mm-dd hh:mm:ss</t>
  </si>
  <si>
    <t>Jira original creation date format (* if Jira is used)</t>
  </si>
  <si>
    <t>dd/mm/yy</t>
  </si>
  <si>
    <r>
      <rPr>
        <b/>
        <sz val="14"/>
        <rFont val="Trebuchet MS"/>
        <family val="2"/>
      </rPr>
      <t xml:space="preserve">● </t>
    </r>
    <r>
      <rPr>
        <b/>
        <u/>
        <sz val="14"/>
        <rFont val="Trebuchet MS"/>
        <family val="2"/>
      </rPr>
      <t>Last data collect date</t>
    </r>
    <r>
      <rPr>
        <b/>
        <sz val="14"/>
        <rFont val="Trebuchet MS"/>
        <family val="2"/>
      </rPr>
      <t>:</t>
    </r>
  </si>
  <si>
    <r>
      <rPr>
        <b/>
        <sz val="14"/>
        <rFont val="Trebuchet MS"/>
        <family val="2"/>
      </rPr>
      <t xml:space="preserve">● </t>
    </r>
    <r>
      <rPr>
        <b/>
        <u/>
        <sz val="14"/>
        <rFont val="Trebuchet MS"/>
        <family val="2"/>
      </rPr>
      <t>Chart data current column</t>
    </r>
    <r>
      <rPr>
        <b/>
        <sz val="14"/>
        <rFont val="Trebuchet MS"/>
        <family val="2"/>
      </rPr>
      <t>:</t>
    </r>
  </si>
  <si>
    <t>Chart data</t>
  </si>
  <si>
    <t>Raised forecast</t>
  </si>
  <si>
    <t>Raised</t>
  </si>
  <si>
    <t>Analysed</t>
  </si>
  <si>
    <t>Accepted</t>
  </si>
  <si>
    <t>StartedWork</t>
  </si>
  <si>
    <t>Solved</t>
  </si>
  <si>
    <t>Verified</t>
  </si>
  <si>
    <t>Rejected</t>
  </si>
  <si>
    <t>All PCR severities</t>
  </si>
  <si>
    <t>With Safety Impact</t>
  </si>
  <si>
    <t>With Operational Impact</t>
  </si>
  <si>
    <t>"Not closed" PCR severities</t>
  </si>
  <si>
    <t>1 week</t>
  </si>
  <si>
    <t>2 weeks</t>
  </si>
  <si>
    <t>3 weeks</t>
  </si>
  <si>
    <t>1 month</t>
  </si>
  <si>
    <t>2 months</t>
  </si>
  <si>
    <t>3 months</t>
  </si>
  <si>
    <t>Data collect reference date for next measure</t>
  </si>
  <si>
    <t xml:space="preserve"> Requirement Categories</t>
  </si>
  <si>
    <r>
      <rPr>
        <b/>
        <sz val="14"/>
        <rFont val="Trebuchet MS"/>
        <family val="2"/>
      </rPr>
      <t xml:space="preserve">● </t>
    </r>
    <r>
      <rPr>
        <b/>
        <u/>
        <sz val="14"/>
        <rFont val="Trebuchet MS"/>
        <family val="2"/>
      </rPr>
      <t>Last data collect date</t>
    </r>
    <r>
      <rPr>
        <b/>
        <sz val="14"/>
        <rFont val="Trebuchet MS"/>
        <family val="2"/>
      </rPr>
      <t xml:space="preserve"> :</t>
    </r>
  </si>
  <si>
    <r>
      <rPr>
        <b/>
        <sz val="14"/>
        <rFont val="Trebuchet MS"/>
        <family val="2"/>
      </rPr>
      <t xml:space="preserve">● </t>
    </r>
    <r>
      <rPr>
        <b/>
        <u/>
        <sz val="14"/>
        <rFont val="Trebuchet MS"/>
        <family val="2"/>
      </rPr>
      <t>Chart data current column</t>
    </r>
    <r>
      <rPr>
        <b/>
        <sz val="14"/>
        <rFont val="Trebuchet MS"/>
        <family val="2"/>
      </rPr>
      <t xml:space="preserve"> :</t>
    </r>
  </si>
  <si>
    <t>Total number of Req.</t>
  </si>
  <si>
    <t>Req. to be clarified</t>
  </si>
  <si>
    <t>Requirements categories</t>
  </si>
  <si>
    <t>Architecture</t>
  </si>
  <si>
    <t>Availability</t>
  </si>
  <si>
    <t>Behaviour</t>
  </si>
  <si>
    <t>Constraints</t>
  </si>
  <si>
    <t>Cost</t>
  </si>
  <si>
    <t>Data</t>
  </si>
  <si>
    <t>Delivery</t>
  </si>
  <si>
    <t>Dependability</t>
  </si>
  <si>
    <t>Development</t>
  </si>
  <si>
    <t>Ergonomics (MMI)</t>
  </si>
  <si>
    <t>Function</t>
  </si>
  <si>
    <t>Functional</t>
  </si>
  <si>
    <t>Installation</t>
  </si>
  <si>
    <t>IV&amp;V</t>
  </si>
  <si>
    <t>Maintainability</t>
  </si>
  <si>
    <t>Mission</t>
  </si>
  <si>
    <t>Operational Objective</t>
  </si>
  <si>
    <t>Operational Scenario</t>
  </si>
  <si>
    <t>Production</t>
  </si>
  <si>
    <t>Reliability</t>
  </si>
  <si>
    <t>Safety</t>
  </si>
  <si>
    <t>Schedule</t>
  </si>
  <si>
    <t>Security</t>
  </si>
  <si>
    <t>Reqtify Matrix Orchestra URI</t>
  </si>
  <si>
    <r>
      <t xml:space="preserve">Reqtify 'Requirements Components Links' Matrix Orchestra URI </t>
    </r>
    <r>
      <rPr>
        <b/>
        <sz val="11"/>
        <color indexed="8"/>
        <rFont val="Calibri"/>
        <family val="2"/>
      </rPr>
      <t>(</t>
    </r>
    <r>
      <rPr>
        <b/>
        <sz val="8"/>
        <color indexed="8"/>
        <rFont val="Calibri"/>
        <family val="2"/>
      </rPr>
      <t>1</t>
    </r>
    <r>
      <rPr>
        <b/>
        <sz val="11"/>
        <color indexed="8"/>
        <rFont val="Calibri"/>
        <family val="2"/>
      </rPr>
      <t>)</t>
    </r>
  </si>
  <si>
    <r>
      <t xml:space="preserve">Requirements </t>
    </r>
    <r>
      <rPr>
        <b/>
        <sz val="9"/>
        <color indexed="8"/>
        <rFont val="Calibri"/>
        <family val="2"/>
      </rPr>
      <t>↔</t>
    </r>
    <r>
      <rPr>
        <b/>
        <sz val="12"/>
        <color indexed="8"/>
        <rFont val="Calibri"/>
        <family val="2"/>
      </rPr>
      <t xml:space="preserve"> components association link's definition</t>
    </r>
  </si>
  <si>
    <r>
      <t xml:space="preserve">List of association link's type label to considered  </t>
    </r>
    <r>
      <rPr>
        <b/>
        <sz val="11"/>
        <color indexed="8"/>
        <rFont val="Calibri"/>
        <family val="2"/>
      </rPr>
      <t>(</t>
    </r>
    <r>
      <rPr>
        <b/>
        <sz val="8"/>
        <color indexed="8"/>
        <rFont val="Calibri"/>
        <family val="2"/>
      </rPr>
      <t>2</t>
    </r>
    <r>
      <rPr>
        <b/>
        <sz val="11"/>
        <color indexed="8"/>
        <rFont val="Calibri"/>
        <family val="2"/>
      </rPr>
      <t>)</t>
    </r>
  </si>
  <si>
    <t>is allocated by</t>
  </si>
  <si>
    <r>
      <rPr>
        <b/>
        <sz val="10"/>
        <color indexed="8"/>
        <rFont val="Calibri"/>
        <family val="2"/>
      </rPr>
      <t>(</t>
    </r>
    <r>
      <rPr>
        <b/>
        <sz val="8"/>
        <color indexed="8"/>
        <rFont val="Calibri"/>
        <family val="2"/>
      </rPr>
      <t>2</t>
    </r>
    <r>
      <rPr>
        <b/>
        <sz val="10"/>
        <color indexed="8"/>
        <rFont val="Calibri"/>
        <family val="2"/>
      </rPr>
      <t>)</t>
    </r>
    <r>
      <rPr>
        <sz val="10"/>
        <color indexed="8"/>
        <rFont val="Calibri"/>
        <family val="2"/>
      </rPr>
      <t xml:space="preserve"> </t>
    </r>
    <r>
      <rPr>
        <i/>
        <sz val="10"/>
        <color indexed="8"/>
        <rFont val="Calibri"/>
        <family val="2"/>
      </rPr>
      <t>Example:</t>
    </r>
    <r>
      <rPr>
        <sz val="10"/>
        <color indexed="8"/>
        <rFont val="Calibri"/>
        <family val="2"/>
      </rPr>
      <t xml:space="preserve"> "is allocated by|is needed for" </t>
    </r>
    <r>
      <rPr>
        <i/>
        <sz val="10"/>
        <color indexed="8"/>
        <rFont val="Calibri"/>
        <family val="2"/>
      </rPr>
      <t>(if empty 'is allocated by' is used by default)</t>
    </r>
  </si>
  <si>
    <t>Req. Flowed Down</t>
  </si>
  <si>
    <t>Requirements flow down components</t>
  </si>
  <si>
    <t xml:space="preserve"> Flow down to components</t>
  </si>
  <si>
    <t xml:space="preserve"> Requirement flow down progress (cumul)</t>
  </si>
  <si>
    <t>Critical requirements</t>
  </si>
  <si>
    <t>Catastrophic</t>
  </si>
  <si>
    <t>Inevitable</t>
  </si>
  <si>
    <t>Very Likely</t>
  </si>
  <si>
    <t>Negligible</t>
  </si>
  <si>
    <t>Risk probability</t>
  </si>
  <si>
    <t>X</t>
  </si>
  <si>
    <t>Y</t>
  </si>
  <si>
    <t>Req. Count</t>
  </si>
  <si>
    <t>Risk consequence</t>
  </si>
  <si>
    <t>Severe effect</t>
  </si>
  <si>
    <t>Medium effect</t>
  </si>
  <si>
    <t>Minor effect</t>
  </si>
  <si>
    <t>Data collect date</t>
  </si>
  <si>
    <t>Excel data file</t>
  </si>
  <si>
    <t>N/A</t>
  </si>
  <si>
    <t>Count</t>
  </si>
  <si>
    <t xml:space="preserve"> Age of open inter-discipline PR</t>
  </si>
  <si>
    <t xml:space="preserve"> Stakeholder participation to DDQS reviews</t>
  </si>
  <si>
    <t xml:space="preserve"> Requirements flowned down AND accepted</t>
  </si>
  <si>
    <t xml:space="preserve"> Acceptance criteria defined AND accepted</t>
  </si>
  <si>
    <t>Objective</t>
  </si>
  <si>
    <t>Coverage</t>
  </si>
  <si>
    <t>Forecast (cumul)</t>
  </si>
  <si>
    <t>Baseline (cumul)</t>
  </si>
  <si>
    <t xml:space="preserve"> Weighted technical risks (k€)</t>
  </si>
  <si>
    <t xml:space="preserve"> Technical risk</t>
  </si>
  <si>
    <t xml:space="preserve"> Top 10 Technical risks</t>
  </si>
  <si>
    <t xml:space="preserve"> Workload chart</t>
  </si>
  <si>
    <t xml:space="preserve"> Issues</t>
  </si>
  <si>
    <t xml:space="preserve"> Way forward</t>
  </si>
  <si>
    <t xml:space="preserve"> Documentation progress</t>
  </si>
  <si>
    <t xml:space="preserve"> Milestones</t>
  </si>
  <si>
    <t xml:space="preserve"> Requirement testability analysis progress (cumul)</t>
  </si>
  <si>
    <t xml:space="preserve"> Test procedure written AND data set available</t>
  </si>
  <si>
    <t xml:space="preserve"> Test procedure written AND test means defined</t>
  </si>
  <si>
    <t xml:space="preserve"> Requirement testability readiness</t>
  </si>
  <si>
    <t xml:space="preserve"> Design Complexity</t>
  </si>
  <si>
    <t xml:space="preserve"> Design assessment</t>
  </si>
  <si>
    <t>Chart label</t>
  </si>
  <si>
    <t>From date</t>
  </si>
  <si>
    <t>To date</t>
  </si>
  <si>
    <t>Ages of "not closed" PCR (*)</t>
  </si>
  <si>
    <t>Software Specification</t>
  </si>
  <si>
    <t>Hardware Specification</t>
  </si>
  <si>
    <t>System Specification</t>
  </si>
  <si>
    <t>Software Preliminary Design</t>
  </si>
  <si>
    <t>Software Detail Design</t>
  </si>
  <si>
    <t>Hardware Design</t>
  </si>
  <si>
    <t>Sytem Design</t>
  </si>
  <si>
    <t>Coding</t>
  </si>
  <si>
    <t>Hardware Realisation</t>
  </si>
  <si>
    <t>Software Unitary Tests</t>
  </si>
  <si>
    <t>Software Verification</t>
  </si>
  <si>
    <t>System Factory Integration</t>
  </si>
  <si>
    <t>System Site Integration</t>
  </si>
  <si>
    <t>Hardware Test</t>
  </si>
  <si>
    <t>Hardware Integration</t>
  </si>
  <si>
    <t>Software Integration</t>
  </si>
  <si>
    <t>Software Validation</t>
  </si>
  <si>
    <t>System Factory Validation</t>
  </si>
  <si>
    <t>System Factory Acceptance</t>
  </si>
  <si>
    <t>System Site Validation</t>
  </si>
  <si>
    <t>System Site Acceptance</t>
  </si>
  <si>
    <t>System Experimentation</t>
  </si>
  <si>
    <t>Hardware Validation</t>
  </si>
  <si>
    <t>Hardware Verification</t>
  </si>
  <si>
    <t>Defects per origin</t>
  </si>
  <si>
    <t>Proposal</t>
  </si>
  <si>
    <t>Manually add number of defects</t>
  </si>
  <si>
    <t>No correponding CHARM phase</t>
  </si>
  <si>
    <r>
      <t xml:space="preserve">Nb of defects by categories </t>
    </r>
    <r>
      <rPr>
        <b/>
        <sz val="11"/>
        <rFont val="Trebuchet MS"/>
        <family val="2"/>
      </rPr>
      <t>(*)</t>
    </r>
  </si>
  <si>
    <t>(*) Nb of defects cells contains formulas. Be carefull when adding or deleting phase from defect's tables, you may need to change them.</t>
  </si>
  <si>
    <r>
      <rPr>
        <b/>
        <sz val="14"/>
        <rFont val="Trebuchet MS"/>
        <family val="2"/>
      </rPr>
      <t xml:space="preserve">● </t>
    </r>
    <r>
      <rPr>
        <b/>
        <u/>
        <sz val="14"/>
        <rFont val="Trebuchet MS"/>
        <family val="2"/>
      </rPr>
      <t>Lastest colleted data</t>
    </r>
    <r>
      <rPr>
        <b/>
        <sz val="14"/>
        <rFont val="Trebuchet MS"/>
        <family val="2"/>
      </rPr>
      <t>:</t>
    </r>
  </si>
  <si>
    <t>Categories</t>
  </si>
  <si>
    <t>Detection phases</t>
  </si>
  <si>
    <t>Injection phases</t>
  </si>
  <si>
    <t>IVV Project Orchestra URI</t>
  </si>
  <si>
    <t>Test State Definition</t>
  </si>
  <si>
    <t>Number of tests</t>
  </si>
  <si>
    <t>Tests performed forecast</t>
  </si>
  <si>
    <t>Tests performed</t>
  </si>
  <si>
    <t>KO</t>
  </si>
  <si>
    <t xml:space="preserve">Engineering Manager : </t>
  </si>
  <si>
    <t xml:space="preserve">Architect : </t>
  </si>
  <si>
    <t xml:space="preserve">Integration, Verification Manager : </t>
  </si>
  <si>
    <t xml:space="preserve">Product Design Authority : </t>
  </si>
  <si>
    <t>Master planning</t>
  </si>
  <si>
    <t>Defect management</t>
  </si>
  <si>
    <t xml:space="preserve"> Technical dashboard parameters</t>
  </si>
  <si>
    <t>Requirements analysis progress</t>
  </si>
  <si>
    <t>Requirements stability</t>
  </si>
  <si>
    <t>Sizing parameters</t>
  </si>
  <si>
    <t>Requirements flow down</t>
  </si>
  <si>
    <t>Requirements testability</t>
  </si>
  <si>
    <t>Change management Orchestra URI</t>
  </si>
  <si>
    <r>
      <t xml:space="preserve">Management tool Orchestra  URI </t>
    </r>
    <r>
      <rPr>
        <b/>
        <sz val="11"/>
        <color indexed="8"/>
        <rFont val="Calibri"/>
        <family val="2"/>
      </rPr>
      <t>(</t>
    </r>
    <r>
      <rPr>
        <b/>
        <sz val="8"/>
        <color indexed="8"/>
        <rFont val="Calibri"/>
        <family val="2"/>
      </rPr>
      <t>1</t>
    </r>
    <r>
      <rPr>
        <b/>
        <sz val="11"/>
        <color indexed="8"/>
        <rFont val="Calibri"/>
        <family val="2"/>
      </rPr>
      <t>)</t>
    </r>
  </si>
  <si>
    <t>Change management Orchestra PCR URI</t>
  </si>
  <si>
    <t>Critical performance</t>
  </si>
  <si>
    <t>Code quality</t>
  </si>
  <si>
    <t>Code reuse</t>
  </si>
  <si>
    <t>Tests coverage</t>
  </si>
  <si>
    <t>Validation &amp; qualification progress</t>
  </si>
  <si>
    <t xml:space="preserve">Tailoring category : </t>
  </si>
  <si>
    <t xml:space="preserve">Contract start date : </t>
  </si>
  <si>
    <t xml:space="preserve">KPIs starting date : </t>
  </si>
  <si>
    <t xml:space="preserve">Requirements tests starting date : </t>
  </si>
  <si>
    <t xml:space="preserve">Code reuse metrics starting date : </t>
  </si>
  <si>
    <t xml:space="preserve">Code tests starting date : </t>
  </si>
  <si>
    <t xml:space="preserve">Interface tests starting date : </t>
  </si>
  <si>
    <t xml:space="preserve">Validate &amp; qualify tests starting date : </t>
  </si>
  <si>
    <r>
      <t>Init. KIPs data</t>
    </r>
    <r>
      <rPr>
        <sz val="11"/>
        <rFont val="Arial"/>
        <family val="2"/>
      </rPr>
      <t xml:space="preserve"> will initialize the following KPIs: "</t>
    </r>
    <r>
      <rPr>
        <b/>
        <sz val="11"/>
        <rFont val="Arial"/>
        <family val="2"/>
      </rPr>
      <t>Requirement flowdown and accepted</t>
    </r>
    <r>
      <rPr>
        <sz val="11"/>
        <rFont val="Arial"/>
        <family val="2"/>
      </rPr>
      <t xml:space="preserve">, </t>
    </r>
    <r>
      <rPr>
        <b/>
        <sz val="11"/>
        <rFont val="Arial"/>
        <family val="2"/>
      </rPr>
      <t>Acceptance criteria defined and accepted</t>
    </r>
    <r>
      <rPr>
        <sz val="11"/>
        <rFont val="Arial"/>
        <family val="2"/>
      </rPr>
      <t xml:space="preserve">, </t>
    </r>
    <r>
      <rPr>
        <b/>
        <sz val="11"/>
        <rFont val="Arial"/>
        <family val="2"/>
      </rPr>
      <t>Requirement analysis progress</t>
    </r>
    <r>
      <rPr>
        <sz val="11"/>
        <rFont val="Arial"/>
        <family val="2"/>
      </rPr>
      <t xml:space="preserve">, </t>
    </r>
    <r>
      <rPr>
        <b/>
        <sz val="11"/>
        <rFont val="Arial"/>
        <family val="2"/>
      </rPr>
      <t>Requirement flowdown</t>
    </r>
    <r>
      <rPr>
        <sz val="11"/>
        <rFont val="Arial"/>
        <family val="2"/>
      </rPr>
      <t xml:space="preserve">, </t>
    </r>
    <r>
      <rPr>
        <b/>
        <sz val="11"/>
        <rFont val="Arial"/>
        <family val="2"/>
      </rPr>
      <t>Design assessment</t>
    </r>
    <r>
      <rPr>
        <sz val="11"/>
        <rFont val="Arial"/>
        <family val="2"/>
      </rPr>
      <t>" according to contract start date and contract duration.</t>
    </r>
    <r>
      <rPr>
        <b/>
        <sz val="11"/>
        <rFont val="Arial"/>
        <family val="2"/>
      </rPr>
      <t xml:space="preserve">
</t>
    </r>
    <r>
      <rPr>
        <b/>
        <sz val="11"/>
        <color rgb="FFFF0000"/>
        <rFont val="Arial"/>
        <family val="2"/>
      </rPr>
      <t>CAUTION: This function erases data related to graphics.</t>
    </r>
  </si>
  <si>
    <r>
      <t xml:space="preserve">Contract starting date. </t>
    </r>
    <r>
      <rPr>
        <i/>
        <sz val="11"/>
        <rFont val="Arial"/>
        <family val="2"/>
      </rPr>
      <t>(Used for chart tables initialization)</t>
    </r>
  </si>
  <si>
    <r>
      <t xml:space="preserve">Contract duration in month. </t>
    </r>
    <r>
      <rPr>
        <i/>
        <sz val="11"/>
        <rFont val="Arial"/>
        <family val="2"/>
      </rPr>
      <t>(Used for chart tables initialization)</t>
    </r>
  </si>
  <si>
    <r>
      <t xml:space="preserve">The </t>
    </r>
    <r>
      <rPr>
        <b/>
        <sz val="11"/>
        <rFont val="Arial"/>
        <family val="2"/>
      </rPr>
      <t>metrics measures frequency</t>
    </r>
    <r>
      <rPr>
        <sz val="11"/>
        <rFont val="Arial"/>
        <family val="2"/>
      </rPr>
      <t xml:space="preserve"> of the dashboard depends on what has been planned at the project launch. </t>
    </r>
    <r>
      <rPr>
        <i/>
        <sz val="11"/>
        <rFont val="Arial"/>
        <family val="2"/>
      </rPr>
      <t>(Used for tables initialization)</t>
    </r>
  </si>
  <si>
    <r>
      <t>Init. code reuse data</t>
    </r>
    <r>
      <rPr>
        <sz val="11"/>
        <rFont val="Arial"/>
        <family val="2"/>
      </rPr>
      <t xml:space="preserve"> will initialize the "</t>
    </r>
    <r>
      <rPr>
        <b/>
        <sz val="11"/>
        <rFont val="Arial"/>
        <family val="2"/>
      </rPr>
      <t>Code reuse</t>
    </r>
    <r>
      <rPr>
        <sz val="11"/>
        <rFont val="Arial"/>
        <family val="2"/>
      </rPr>
      <t>" sheet and the associated KPIs.</t>
    </r>
    <r>
      <rPr>
        <b/>
        <sz val="11"/>
        <rFont val="Arial"/>
        <family val="2"/>
      </rPr>
      <t xml:space="preserve">
</t>
    </r>
    <r>
      <rPr>
        <b/>
        <sz val="11"/>
        <color rgb="FFFF0000"/>
        <rFont val="Arial"/>
        <family val="2"/>
      </rPr>
      <t>CAUTION: This function erases data related to graphics.</t>
    </r>
  </si>
  <si>
    <r>
      <t>Init. code tests data</t>
    </r>
    <r>
      <rPr>
        <sz val="11"/>
        <rFont val="Arial"/>
        <family val="2"/>
      </rPr>
      <t xml:space="preserve"> will initialize the "</t>
    </r>
    <r>
      <rPr>
        <b/>
        <sz val="11"/>
        <rFont val="Arial"/>
        <family val="2"/>
      </rPr>
      <t>Code testing progress"</t>
    </r>
    <r>
      <rPr>
        <sz val="11"/>
        <rFont val="Arial"/>
        <family val="2"/>
      </rPr>
      <t xml:space="preserve"> sheet and the associated KPIs.</t>
    </r>
    <r>
      <rPr>
        <b/>
        <sz val="11"/>
        <rFont val="Arial"/>
        <family val="2"/>
      </rPr>
      <t xml:space="preserve">
</t>
    </r>
    <r>
      <rPr>
        <b/>
        <sz val="11"/>
        <color rgb="FFFF0000"/>
        <rFont val="Arial"/>
        <family val="2"/>
      </rPr>
      <t>CAUTION: This function erases data related to graphics.</t>
    </r>
  </si>
  <si>
    <r>
      <t>Init. interface tests data</t>
    </r>
    <r>
      <rPr>
        <sz val="11"/>
        <rFont val="Arial"/>
        <family val="2"/>
      </rPr>
      <t xml:space="preserve"> will initialize the </t>
    </r>
    <r>
      <rPr>
        <b/>
        <sz val="11"/>
        <rFont val="Arial"/>
        <family val="2"/>
      </rPr>
      <t>"Interface testing progress"</t>
    </r>
    <r>
      <rPr>
        <sz val="11"/>
        <rFont val="Arial"/>
        <family val="2"/>
      </rPr>
      <t xml:space="preserve"> sheet and the associated KPIs.</t>
    </r>
    <r>
      <rPr>
        <b/>
        <sz val="11"/>
        <rFont val="Arial"/>
        <family val="2"/>
      </rPr>
      <t xml:space="preserve">
</t>
    </r>
    <r>
      <rPr>
        <b/>
        <sz val="11"/>
        <color rgb="FFFF0000"/>
        <rFont val="Arial"/>
        <family val="2"/>
      </rPr>
      <t>CAUTION: This function erases data related to graphics.</t>
    </r>
  </si>
  <si>
    <r>
      <t>Init. Validate &amp; qualify tests data</t>
    </r>
    <r>
      <rPr>
        <sz val="11"/>
        <rFont val="Arial"/>
        <family val="2"/>
      </rPr>
      <t xml:space="preserve"> will initialize the </t>
    </r>
    <r>
      <rPr>
        <b/>
        <sz val="11"/>
        <rFont val="Arial"/>
        <family val="2"/>
      </rPr>
      <t>"Validate &amp; qualification progress"</t>
    </r>
    <r>
      <rPr>
        <sz val="11"/>
        <rFont val="Arial"/>
        <family val="2"/>
      </rPr>
      <t xml:space="preserve"> sheet and the associated KPIs.</t>
    </r>
    <r>
      <rPr>
        <b/>
        <sz val="11"/>
        <rFont val="Arial"/>
        <family val="2"/>
      </rPr>
      <t xml:space="preserve">
</t>
    </r>
    <r>
      <rPr>
        <b/>
        <sz val="11"/>
        <color rgb="FFFF0000"/>
        <rFont val="Arial"/>
        <family val="2"/>
      </rPr>
      <t>CAUTION: This function erases data related to graphics.</t>
    </r>
  </si>
  <si>
    <t xml:space="preserve">Contract month duration : </t>
  </si>
  <si>
    <r>
      <rPr>
        <b/>
        <sz val="11"/>
        <rFont val="Arial"/>
        <family val="2"/>
      </rPr>
      <t>Init. program data</t>
    </r>
    <r>
      <rPr>
        <sz val="11"/>
        <rFont val="Arial"/>
        <family val="2"/>
      </rPr>
      <t xml:space="preserve"> will initialize the following KPIs: "</t>
    </r>
    <r>
      <rPr>
        <b/>
        <sz val="11"/>
        <rFont val="Arial"/>
        <family val="2"/>
      </rPr>
      <t>Milestone trend, Workload</t>
    </r>
    <r>
      <rPr>
        <sz val="11"/>
        <rFont val="Arial"/>
        <family val="2"/>
      </rPr>
      <t xml:space="preserve">, </t>
    </r>
    <r>
      <rPr>
        <b/>
        <sz val="11"/>
        <rFont val="Arial"/>
        <family val="2"/>
      </rPr>
      <t>Documentation</t>
    </r>
    <r>
      <rPr>
        <sz val="11"/>
        <rFont val="Arial"/>
        <family val="2"/>
      </rPr>
      <t xml:space="preserve">, </t>
    </r>
    <r>
      <rPr>
        <b/>
        <sz val="11"/>
        <rFont val="Arial"/>
        <family val="2"/>
      </rPr>
      <t>Technical risks</t>
    </r>
    <r>
      <rPr>
        <sz val="11"/>
        <rFont val="Arial"/>
        <family val="2"/>
      </rPr>
      <t xml:space="preserve">, </t>
    </r>
    <r>
      <rPr>
        <b/>
        <sz val="11"/>
        <rFont val="Arial"/>
        <family val="2"/>
      </rPr>
      <t>PCR</t>
    </r>
    <r>
      <rPr>
        <sz val="11"/>
        <rFont val="Arial"/>
        <family val="2"/>
      </rPr>
      <t xml:space="preserve">, </t>
    </r>
    <r>
      <rPr>
        <b/>
        <sz val="11"/>
        <rFont val="Arial"/>
        <family val="2"/>
      </rPr>
      <t>stakeholder participation to DDQS review</t>
    </r>
    <r>
      <rPr>
        <sz val="11"/>
        <rFont val="Arial"/>
        <family val="2"/>
      </rPr>
      <t xml:space="preserve">" according to contract start date and contract duration.
</t>
    </r>
    <r>
      <rPr>
        <b/>
        <sz val="11"/>
        <color rgb="FFFF0000"/>
        <rFont val="Arial"/>
        <family val="2"/>
      </rPr>
      <t>CAUTION: This function erases data related to graphics.</t>
    </r>
  </si>
  <si>
    <t>Actions</t>
  </si>
  <si>
    <t>Quality management platform Orchestra URI</t>
  </si>
  <si>
    <r>
      <t xml:space="preserve">Quality management tool Orchestra URI </t>
    </r>
    <r>
      <rPr>
        <b/>
        <sz val="11"/>
        <color indexed="8"/>
        <rFont val="Calibri"/>
        <family val="2"/>
      </rPr>
      <t>(</t>
    </r>
    <r>
      <rPr>
        <b/>
        <sz val="8"/>
        <color indexed="8"/>
        <rFont val="Calibri"/>
        <family val="2"/>
      </rPr>
      <t>1</t>
    </r>
    <r>
      <rPr>
        <b/>
        <sz val="11"/>
        <color indexed="8"/>
        <rFont val="Calibri"/>
        <family val="2"/>
      </rPr>
      <t>)</t>
    </r>
  </si>
  <si>
    <r>
      <t xml:space="preserve">Management Tool Orchestra  URI </t>
    </r>
    <r>
      <rPr>
        <b/>
        <sz val="11"/>
        <color indexed="8"/>
        <rFont val="Calibri"/>
        <family val="2"/>
      </rPr>
      <t>(</t>
    </r>
    <r>
      <rPr>
        <b/>
        <sz val="8"/>
        <color indexed="8"/>
        <rFont val="Calibri"/>
        <family val="2"/>
      </rPr>
      <t>1</t>
    </r>
    <r>
      <rPr>
        <b/>
        <sz val="11"/>
        <color indexed="8"/>
        <rFont val="Calibri"/>
        <family val="2"/>
      </rPr>
      <t>)</t>
    </r>
  </si>
  <si>
    <r>
      <rPr>
        <b/>
        <sz val="10"/>
        <color indexed="8"/>
        <rFont val="Calibri"/>
        <family val="2"/>
      </rPr>
      <t>(2)</t>
    </r>
    <r>
      <rPr>
        <sz val="10"/>
        <color indexed="8"/>
        <rFont val="Calibri"/>
        <family val="2"/>
      </rPr>
      <t xml:space="preserve"> </t>
    </r>
    <r>
      <rPr>
        <i/>
        <sz val="10"/>
        <color indexed="8"/>
        <rFont val="Calibri"/>
        <family val="2"/>
      </rPr>
      <t>Example</t>
    </r>
    <r>
      <rPr>
        <sz val="10"/>
        <color indexed="8"/>
        <rFont val="Calibri"/>
        <family val="2"/>
      </rPr>
      <t>: "KO|Blocked|Error|Inconclusive" (if empty "KO" will be used by default)</t>
    </r>
  </si>
  <si>
    <r>
      <rPr>
        <b/>
        <sz val="10"/>
        <color indexed="8"/>
        <rFont val="Calibri"/>
        <family val="2"/>
      </rPr>
      <t xml:space="preserve">(3) </t>
    </r>
    <r>
      <rPr>
        <i/>
        <sz val="10"/>
        <color indexed="8"/>
        <rFont val="Calibri"/>
        <family val="2"/>
      </rPr>
      <t>Example</t>
    </r>
    <r>
      <rPr>
        <sz val="10"/>
        <color indexed="8"/>
        <rFont val="Calibri"/>
        <family val="2"/>
      </rPr>
      <t>: "KO|NT|OS" (if empty "KO" will be used by default)</t>
    </r>
  </si>
  <si>
    <t>AT</t>
  </si>
  <si>
    <t>Orchestra import</t>
  </si>
  <si>
    <t>BJ</t>
  </si>
  <si>
    <t>• PCR</t>
  </si>
  <si>
    <t>• Defect management</t>
  </si>
  <si>
    <t>• Requirements analysis progress</t>
  </si>
  <si>
    <t>• Code quality</t>
  </si>
  <si>
    <t>• Validation &amp; qualification progress</t>
  </si>
  <si>
    <t>Charts</t>
  </si>
  <si>
    <r>
      <t xml:space="preserve">List of </t>
    </r>
    <r>
      <rPr>
        <b/>
        <sz val="11"/>
        <color indexed="8"/>
        <rFont val="Calibri"/>
        <family val="2"/>
      </rPr>
      <t>test suite</t>
    </r>
    <r>
      <rPr>
        <sz val="11"/>
        <color indexed="8"/>
        <rFont val="Calibri"/>
        <family val="2"/>
      </rPr>
      <t xml:space="preserve"> states considered as "failed" </t>
    </r>
    <r>
      <rPr>
        <b/>
        <sz val="11"/>
        <color indexed="8"/>
        <rFont val="Calibri"/>
        <family val="2"/>
      </rPr>
      <t>(</t>
    </r>
    <r>
      <rPr>
        <b/>
        <sz val="8"/>
        <color indexed="8"/>
        <rFont val="Calibri"/>
        <family val="2"/>
      </rPr>
      <t>2</t>
    </r>
    <r>
      <rPr>
        <b/>
        <sz val="11"/>
        <color indexed="8"/>
        <rFont val="Calibri"/>
        <family val="2"/>
      </rPr>
      <t>)</t>
    </r>
  </si>
  <si>
    <r>
      <t xml:space="preserve">List of </t>
    </r>
    <r>
      <rPr>
        <b/>
        <sz val="11"/>
        <color indexed="8"/>
        <rFont val="Calibri"/>
        <family val="2"/>
      </rPr>
      <t>test step</t>
    </r>
    <r>
      <rPr>
        <sz val="11"/>
        <color indexed="8"/>
        <rFont val="Calibri"/>
        <family val="2"/>
      </rPr>
      <t xml:space="preserve"> states considered as "failed" </t>
    </r>
    <r>
      <rPr>
        <b/>
        <sz val="11"/>
        <color indexed="8"/>
        <rFont val="Calibri"/>
        <family val="2"/>
      </rPr>
      <t>(</t>
    </r>
    <r>
      <rPr>
        <b/>
        <sz val="8"/>
        <color indexed="8"/>
        <rFont val="Calibri"/>
        <family val="2"/>
      </rPr>
      <t>3</t>
    </r>
    <r>
      <rPr>
        <b/>
        <sz val="11"/>
        <color indexed="8"/>
        <rFont val="Calibri"/>
        <family val="2"/>
      </rPr>
      <t>)</t>
    </r>
  </si>
  <si>
    <t>(*) Please, dont modify the "Dont Touch" line, just copy the formula when you extend the table</t>
  </si>
  <si>
    <t>(*)</t>
  </si>
  <si>
    <t>(*) Please, dont modify this lines, just copy the formula when you extend the table</t>
  </si>
  <si>
    <r>
      <t xml:space="preserve">Dont touch 1 </t>
    </r>
    <r>
      <rPr>
        <b/>
        <sz val="11"/>
        <rFont val="Trebuchet MS"/>
        <family val="2"/>
      </rPr>
      <t>(*)</t>
    </r>
  </si>
  <si>
    <r>
      <t xml:space="preserve">Dont touch 2 </t>
    </r>
    <r>
      <rPr>
        <b/>
        <sz val="11"/>
        <rFont val="Trebuchet MS"/>
        <family val="2"/>
      </rPr>
      <t>(*)</t>
    </r>
  </si>
  <si>
    <t>• Interface testing progress</t>
  </si>
  <si>
    <t>s</t>
  </si>
  <si>
    <t>Code test step OK</t>
  </si>
  <si>
    <t>• Code testing progress</t>
  </si>
  <si>
    <t xml:space="preserve"> </t>
  </si>
  <si>
    <t>Tests failed</t>
  </si>
  <si>
    <t>Tests step OK (%)</t>
  </si>
  <si>
    <t>Test OK</t>
  </si>
  <si>
    <t>• Co-Engineering efficiency</t>
  </si>
  <si>
    <t>Open inter-discipline PR Orchestra URI</t>
  </si>
  <si>
    <r>
      <t xml:space="preserve">Management tool Orchestra URI </t>
    </r>
    <r>
      <rPr>
        <b/>
        <sz val="11"/>
        <color indexed="8"/>
        <rFont val="Calibri"/>
        <family val="2"/>
      </rPr>
      <t>(</t>
    </r>
    <r>
      <rPr>
        <b/>
        <sz val="8"/>
        <color indexed="8"/>
        <rFont val="Calibri"/>
        <family val="2"/>
      </rPr>
      <t>1</t>
    </r>
    <r>
      <rPr>
        <b/>
        <sz val="11"/>
        <color indexed="8"/>
        <rFont val="Calibri"/>
        <family val="2"/>
      </rPr>
      <t>)</t>
    </r>
  </si>
  <si>
    <t>Orchestra data import configuration</t>
  </si>
  <si>
    <t>Performs data extraction from Change Management Repository and Build PCR States synthesis.</t>
  </si>
  <si>
    <t>Performs data extraction from Change Management Repository and build defects phases synthesis.</t>
  </si>
  <si>
    <t>Performs Orchestra data extraction and build co-engineering efficiency metrics.</t>
  </si>
  <si>
    <t>Performs attributes extraction from Requirement Management Repository and build the derived measures.</t>
  </si>
  <si>
    <t>Performs 'Requirement to Components Links' extraction from Link Manager and build the derived measures.</t>
  </si>
  <si>
    <t>Performs dashboard or widget picture extraction from your quality management platform.</t>
  </si>
  <si>
    <t>Performs data extraction from IVV campaign and build code testing synthesis.</t>
  </si>
  <si>
    <t>Performs data extraction from IVV campaign and build interface testing progress synthesis.</t>
  </si>
  <si>
    <t>Performs data extraction from IVV campaign and build validation and qualification tests synthesis.</t>
  </si>
  <si>
    <t>Data collect date:</t>
  </si>
  <si>
    <t>Excel data file:</t>
  </si>
  <si>
    <t>(*) Please, dont modify the "Dont Touch" lines. Just copy cell's formula when you extend the table</t>
  </si>
  <si>
    <t>AO</t>
  </si>
  <si>
    <r>
      <t xml:space="preserve">Baseline Cumulative </t>
    </r>
    <r>
      <rPr>
        <b/>
        <sz val="11"/>
        <rFont val="Arial"/>
        <family val="2"/>
      </rPr>
      <t>(*)</t>
    </r>
  </si>
  <si>
    <r>
      <t xml:space="preserve">Actuals Cumulative </t>
    </r>
    <r>
      <rPr>
        <b/>
        <sz val="11"/>
        <rFont val="Arial"/>
        <family val="2"/>
      </rPr>
      <t>(*)</t>
    </r>
  </si>
  <si>
    <r>
      <t>(</t>
    </r>
    <r>
      <rPr>
        <b/>
        <sz val="12"/>
        <rFont val="Arial"/>
        <family val="2"/>
      </rPr>
      <t>*)</t>
    </r>
    <r>
      <rPr>
        <b/>
        <sz val="11"/>
        <rFont val="Arial"/>
        <family val="2"/>
      </rPr>
      <t xml:space="preserve"> Be carefull, cells contains  formulas.</t>
    </r>
  </si>
  <si>
    <t>Requirement Management Tool Orchestra URI(s)</t>
  </si>
  <si>
    <r>
      <t xml:space="preserve">Requirement Management Tool Orchestra URI(s) </t>
    </r>
    <r>
      <rPr>
        <b/>
        <sz val="11"/>
        <color indexed="8"/>
        <rFont val="Calibri"/>
        <family val="2"/>
      </rPr>
      <t>(</t>
    </r>
    <r>
      <rPr>
        <b/>
        <sz val="8"/>
        <color indexed="8"/>
        <rFont val="Calibri"/>
        <family val="2"/>
      </rPr>
      <t>1</t>
    </r>
    <r>
      <rPr>
        <b/>
        <sz val="11"/>
        <color indexed="8"/>
        <rFont val="Calibri"/>
        <family val="2"/>
      </rPr>
      <t>)(2)</t>
    </r>
  </si>
  <si>
    <r>
      <t xml:space="preserve">Reference date for the next measure </t>
    </r>
    <r>
      <rPr>
        <b/>
        <sz val="11"/>
        <color indexed="8"/>
        <rFont val="Calibri"/>
        <family val="2"/>
      </rPr>
      <t>(3</t>
    </r>
    <r>
      <rPr>
        <b/>
        <sz val="11"/>
        <color indexed="8"/>
        <rFont val="Calibri"/>
        <family val="2"/>
      </rPr>
      <t>)</t>
    </r>
  </si>
  <si>
    <r>
      <rPr>
        <b/>
        <sz val="10"/>
        <color indexed="8"/>
        <rFont val="Calibri"/>
        <family val="2"/>
      </rPr>
      <t>(</t>
    </r>
    <r>
      <rPr>
        <b/>
        <sz val="8"/>
        <color indexed="8"/>
        <rFont val="Calibri"/>
        <family val="2"/>
      </rPr>
      <t>3</t>
    </r>
    <r>
      <rPr>
        <b/>
        <sz val="10"/>
        <color indexed="8"/>
        <rFont val="Calibri"/>
        <family val="2"/>
      </rPr>
      <t>)</t>
    </r>
    <r>
      <rPr>
        <sz val="10"/>
        <color indexed="8"/>
        <rFont val="Calibri"/>
        <family val="2"/>
      </rPr>
      <t xml:space="preserve"> Date initialized to "</t>
    </r>
    <r>
      <rPr>
        <b/>
        <sz val="10"/>
        <color indexed="8"/>
        <rFont val="Calibri"/>
        <family val="2"/>
      </rPr>
      <t>01/01/2012</t>
    </r>
    <r>
      <rPr>
        <sz val="10"/>
        <color indexed="8"/>
        <rFont val="Calibri"/>
        <family val="2"/>
      </rPr>
      <t>" for the first measure.</t>
    </r>
  </si>
  <si>
    <r>
      <rPr>
        <b/>
        <sz val="11"/>
        <color indexed="8"/>
        <rFont val="Calibri"/>
        <family val="2"/>
      </rPr>
      <t>(1)</t>
    </r>
    <r>
      <rPr>
        <sz val="11"/>
        <color indexed="8"/>
        <rFont val="Calibri"/>
        <family val="2"/>
      </rPr>
      <t xml:space="preserve">  </t>
    </r>
    <r>
      <rPr>
        <i/>
        <sz val="11"/>
        <color indexed="8"/>
        <rFont val="Calibri"/>
        <family val="2"/>
      </rPr>
      <t>Mandatory.</t>
    </r>
  </si>
  <si>
    <r>
      <rPr>
        <b/>
        <sz val="11"/>
        <color indexed="8"/>
        <rFont val="Calibri"/>
        <family val="2"/>
      </rPr>
      <t>(2)</t>
    </r>
    <r>
      <rPr>
        <sz val="11"/>
        <color indexed="8"/>
        <rFont val="Calibri"/>
        <family val="2"/>
      </rPr>
      <t xml:space="preserve">  </t>
    </r>
    <r>
      <rPr>
        <i/>
        <sz val="11"/>
        <color indexed="8"/>
        <rFont val="Calibri"/>
        <family val="2"/>
      </rPr>
      <t>If more Doors URIs are needed, just insert new URI rows.</t>
    </r>
  </si>
  <si>
    <t>Autofit dashboard/widget to Excel range location</t>
  </si>
  <si>
    <t xml:space="preserve"> V&amp;Q tests progress</t>
  </si>
  <si>
    <t xml:space="preserve"> V&amp;Q tests steps OK</t>
  </si>
  <si>
    <t>Interface tests progress</t>
  </si>
  <si>
    <t>Interface tests steps OK</t>
  </si>
  <si>
    <t xml:space="preserve"> Requirement analysis progress (cumul) - Requirement stability</t>
  </si>
  <si>
    <t xml:space="preserve"> Critical requirements</t>
  </si>
  <si>
    <t>&amp; Requirements stability</t>
  </si>
  <si>
    <t>• Requirements flow down</t>
  </si>
  <si>
    <t xml:space="preserve">Project Name : </t>
  </si>
  <si>
    <r>
      <t xml:space="preserve">The "Project name" appears at the top of all worksheets. Entering the name in this box will automatically enter the "Project name" on every metric's sheets. </t>
    </r>
    <r>
      <rPr>
        <i/>
        <sz val="11"/>
        <rFont val="Arial"/>
        <family val="2"/>
      </rPr>
      <t>(Change taken into account automatically)</t>
    </r>
  </si>
  <si>
    <r>
      <t>(</t>
    </r>
    <r>
      <rPr>
        <b/>
        <sz val="12"/>
        <rFont val="Arial"/>
        <family val="2"/>
      </rPr>
      <t>*)</t>
    </r>
    <r>
      <rPr>
        <b/>
        <sz val="11"/>
        <rFont val="Arial"/>
        <family val="2"/>
      </rPr>
      <t xml:space="preserve"> Date cells contains  formulas, be carefull when adding or deleting ages measures.</t>
    </r>
  </si>
  <si>
    <t>M0</t>
  </si>
  <si>
    <r>
      <rPr>
        <b/>
        <sz val="11"/>
        <rFont val="Arial"/>
        <family val="2"/>
      </rPr>
      <t>Init. dashboard</t>
    </r>
    <r>
      <rPr>
        <sz val="11"/>
        <rFont val="Arial"/>
        <family val="2"/>
      </rPr>
      <t xml:space="preserve"> button hides all sheets that are not required according to the metrics category.
Tailoring may be performed according to the tailoring rules defined in Chorus, based on criteria depending of the complexity of the project </t>
    </r>
    <r>
      <rPr>
        <b/>
        <sz val="11"/>
        <rFont val="Arial"/>
        <family val="2"/>
      </rPr>
      <t>(M0, M1, M2)</t>
    </r>
    <r>
      <rPr>
        <sz val="11"/>
        <rFont val="Arial"/>
        <family val="2"/>
      </rPr>
      <t xml:space="preserve">.
</t>
    </r>
    <r>
      <rPr>
        <b/>
        <sz val="11"/>
        <rFont val="Arial"/>
        <family val="2"/>
      </rPr>
      <t xml:space="preserve">PS: </t>
    </r>
    <r>
      <rPr>
        <b/>
        <u/>
        <sz val="11"/>
        <color rgb="FF0000FF"/>
        <rFont val="Arial"/>
        <family val="2"/>
      </rPr>
      <t>You can configure each categories by clicking here</t>
    </r>
    <r>
      <rPr>
        <b/>
        <sz val="11"/>
        <rFont val="Arial"/>
        <family val="2"/>
      </rPr>
      <t>.</t>
    </r>
  </si>
  <si>
    <t>Tailoring categories</t>
  </si>
  <si>
    <t>Parameters</t>
  </si>
  <si>
    <t>Actions &amp; alarms</t>
  </si>
  <si>
    <t>Tech. Risks</t>
  </si>
  <si>
    <t>Req. analysis</t>
  </si>
  <si>
    <t>Req. testability</t>
  </si>
  <si>
    <t>Req. flowdown</t>
  </si>
  <si>
    <t>Sizing params &amp; critical perfs</t>
  </si>
  <si>
    <t>Validate &amp; qualif.</t>
  </si>
  <si>
    <t>Sheet names</t>
  </si>
  <si>
    <t>x</t>
  </si>
  <si>
    <t>User defined 1</t>
  </si>
  <si>
    <t>User defined 2</t>
  </si>
  <si>
    <t>Tailoring categories configuration</t>
  </si>
  <si>
    <r>
      <rPr>
        <b/>
        <sz val="11"/>
        <rFont val="Calibri"/>
        <family val="2"/>
        <scheme val="minor"/>
      </rPr>
      <t>NB:</t>
    </r>
    <r>
      <rPr>
        <i/>
        <sz val="11"/>
        <rFont val="Calibri"/>
        <family val="2"/>
        <scheme val="minor"/>
      </rPr>
      <t xml:space="preserve"> 'Sheet names' and 'tailoring categories' can be modified by adding rows or colums and changing label.</t>
    </r>
  </si>
  <si>
    <t>SLI</t>
  </si>
  <si>
    <t>&lt;blank&gt;</t>
  </si>
  <si>
    <r>
      <t>Init. requirements tests data</t>
    </r>
    <r>
      <rPr>
        <sz val="11"/>
        <rFont val="Arial"/>
        <family val="2"/>
      </rPr>
      <t xml:space="preserve"> will initialize the "</t>
    </r>
    <r>
      <rPr>
        <b/>
        <sz val="11"/>
        <rFont val="Arial"/>
        <family val="2"/>
      </rPr>
      <t>Requirement testability</t>
    </r>
    <r>
      <rPr>
        <sz val="11"/>
        <rFont val="Arial"/>
        <family val="2"/>
      </rPr>
      <t>" sheet and the associated KPIs.</t>
    </r>
    <r>
      <rPr>
        <b/>
        <sz val="11"/>
        <rFont val="Arial"/>
        <family val="2"/>
      </rPr>
      <t xml:space="preserve">
</t>
    </r>
    <r>
      <rPr>
        <b/>
        <sz val="11"/>
        <color rgb="FFFF0000"/>
        <rFont val="Arial"/>
        <family val="2"/>
      </rPr>
      <t>CAUTION: This function erases data related to graphics.</t>
    </r>
  </si>
  <si>
    <t>Frequency values</t>
  </si>
  <si>
    <t>Weekly</t>
  </si>
  <si>
    <t>Every two weeks</t>
  </si>
  <si>
    <t>Company confidential - Technical dashboard overview (Release Candidate 3)</t>
  </si>
  <si>
    <t>Orchestra</t>
  </si>
  <si>
    <t>FGA</t>
  </si>
  <si>
    <t>AHE</t>
  </si>
  <si>
    <t>GBR</t>
  </si>
  <si>
    <t>BCH</t>
  </si>
  <si>
    <t>orchestra://Jira/Jira%2FVMO394/Query/10171</t>
  </si>
  <si>
    <t>Data File</t>
  </si>
  <si>
    <t>orchestra://Jira/Jira%2FVMO394/Query/10190</t>
  </si>
  <si>
    <t>orchestra://Jira/Jira%2FVMO394/Query/10191</t>
  </si>
  <si>
    <t>orchestra://Doors/WakeUpClock/View/4ca05e8652d31da4%2E00001a04%21Requirements%20analysis%20for%20metrics</t>
  </si>
  <si>
    <t>orchestra://Reqtify/SystemVerification%2FTestCampaignRepository%2FV1%2FLinkManager%2FTCR%5FV1/Matrix/Orchestra%20Traceability%20Matrix%20%28all%20elements%29-matrixN79497</t>
  </si>
  <si>
    <t>PBS-CI-002 - Hardware</t>
  </si>
  <si>
    <t>PBS-CI-001 - Software</t>
  </si>
  <si>
    <t>PBS-CI-003 - Power supply</t>
  </si>
  <si>
    <t>orchestra://Sonar/Xdt%2FArtifacts%2FsonarStaff%2FSonar/Dashboard/com%2Ethalesgroup%3Amozart3G%2Edash?gadget=dashboard&amp;resourceKey=com%2Ethalesgroup%3Amozart3G&amp;resourceName=Mozart%203G&amp;widget=Dashboard</t>
  </si>
  <si>
    <t>orchestra://Ivv/SystemVerification%2FTestCampaignRepository%2FV1%2FTCR%5FV1</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</si>
</sst>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164" formatCode="mm/yy"/>
    <numFmt numFmtId="165" formatCode="ddmmmyy"/>
    <numFmt numFmtId="166" formatCode="_-* #,##0\ &quot;F&quot;_-;\-* #,##0\ &quot;F&quot;_-;_-* &quot;-&quot;\ &quot;F&quot;_-;_-@_-"/>
    <numFmt numFmtId="167" formatCode="_-* #,##0\ _F_-;\-* #,##0\ _F_-;_-* &quot;-&quot;\ _F_-;_-@_-"/>
    <numFmt numFmtId="168" formatCode="#,##0&quot; h&quot;"/>
    <numFmt numFmtId="169" formatCode="mmm&quot; &quot;yy"/>
    <numFmt numFmtId="170" formatCode="#,##0.0&quot; déf/kLoc&quot;"/>
    <numFmt numFmtId="171" formatCode="#,##0.0&quot; h/déf&quot;"/>
    <numFmt numFmtId="172" formatCode="??0&quot; %&quot;"/>
    <numFmt numFmtId="173" formatCode="d\-mmm\-yy"/>
    <numFmt numFmtId="174" formatCode="d\ mmmm\ yyyy"/>
    <numFmt numFmtId="175" formatCode="[$-F800]dddd\,\ mmmm\ dd\,\ yyyy"/>
    <numFmt numFmtId="176" formatCode="0.0"/>
    <numFmt numFmtId="177" formatCode="mmmyy"/>
    <numFmt numFmtId="178" formatCode="0.00000"/>
  </numFmts>
  <fonts count="120">
    <font>
      <sz val="10"/>
      <name val="Arial"/>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20"/>
      <name val="Arial"/>
      <family val="2"/>
    </font>
    <font>
      <sz val="14"/>
      <name val="Arial"/>
      <family val="2"/>
    </font>
    <font>
      <b/>
      <sz val="14"/>
      <name val="Arial"/>
      <family val="2"/>
    </font>
    <font>
      <sz val="12"/>
      <name val="Arial"/>
      <family val="2"/>
    </font>
    <font>
      <b/>
      <sz val="12"/>
      <name val="Arial"/>
      <family val="2"/>
    </font>
    <font>
      <b/>
      <sz val="10"/>
      <name val="Arial"/>
      <family val="2"/>
    </font>
    <font>
      <b/>
      <sz val="12"/>
      <color indexed="12"/>
      <name val="Arial"/>
      <family val="2"/>
    </font>
    <font>
      <b/>
      <sz val="18"/>
      <name val="Arial"/>
      <family val="2"/>
    </font>
    <font>
      <sz val="11"/>
      <name val="Arial"/>
      <family val="2"/>
    </font>
    <font>
      <sz val="8"/>
      <color indexed="12"/>
      <name val="Arial"/>
      <family val="2"/>
    </font>
    <font>
      <b/>
      <sz val="9"/>
      <name val="Arial"/>
      <family val="2"/>
    </font>
    <font>
      <b/>
      <sz val="10"/>
      <color indexed="12"/>
      <name val="Arial"/>
      <family val="2"/>
    </font>
    <font>
      <sz val="9"/>
      <color indexed="12"/>
      <name val="Arial"/>
      <family val="2"/>
    </font>
    <font>
      <sz val="10"/>
      <name val="Arial"/>
      <family val="2"/>
    </font>
    <font>
      <sz val="9"/>
      <color indexed="81"/>
      <name val="Tahoma"/>
      <family val="2"/>
    </font>
    <font>
      <b/>
      <sz val="9"/>
      <color indexed="81"/>
      <name val="Tahoma"/>
      <family val="2"/>
    </font>
    <font>
      <sz val="8"/>
      <name val="Arial"/>
      <family val="2"/>
    </font>
    <font>
      <sz val="9"/>
      <name val="Arial"/>
      <family val="2"/>
    </font>
    <font>
      <sz val="28"/>
      <name val="Arial"/>
      <family val="2"/>
    </font>
    <font>
      <b/>
      <sz val="28"/>
      <name val="Arial"/>
      <family val="2"/>
    </font>
    <font>
      <b/>
      <sz val="14"/>
      <color indexed="12"/>
      <name val="Arial"/>
      <family val="2"/>
    </font>
    <font>
      <sz val="8"/>
      <name val="Arial"/>
      <family val="2"/>
    </font>
    <font>
      <u/>
      <sz val="10"/>
      <color indexed="12"/>
      <name val="Arial"/>
      <family val="2"/>
    </font>
    <font>
      <sz val="18"/>
      <name val="Arial"/>
      <family val="2"/>
    </font>
    <font>
      <sz val="8"/>
      <color indexed="9"/>
      <name val="Arial"/>
      <family val="2"/>
    </font>
    <font>
      <sz val="10"/>
      <color indexed="8"/>
      <name val="Arial"/>
      <family val="2"/>
    </font>
    <font>
      <b/>
      <sz val="10"/>
      <color indexed="8"/>
      <name val="Arial"/>
      <family val="2"/>
    </font>
    <font>
      <sz val="8"/>
      <name val="MS Sans Serif"/>
      <family val="2"/>
    </font>
    <font>
      <b/>
      <sz val="12"/>
      <color indexed="12"/>
      <name val="Arial"/>
      <family val="2"/>
    </font>
    <font>
      <sz val="8"/>
      <color indexed="15"/>
      <name val="MS Sans Serif"/>
      <family val="2"/>
    </font>
    <font>
      <sz val="8"/>
      <color indexed="9"/>
      <name val="Arial"/>
      <family val="2"/>
    </font>
    <font>
      <b/>
      <sz val="8"/>
      <name val="Arial"/>
      <family val="2"/>
    </font>
    <font>
      <sz val="8"/>
      <name val="Times New Roman"/>
      <family val="1"/>
    </font>
    <font>
      <i/>
      <sz val="9"/>
      <color indexed="12"/>
      <name val="Arial"/>
      <family val="2"/>
    </font>
    <font>
      <b/>
      <sz val="24"/>
      <name val="Arial"/>
      <family val="2"/>
    </font>
    <font>
      <b/>
      <sz val="24"/>
      <color indexed="57"/>
      <name val="Arial"/>
      <family val="2"/>
    </font>
    <font>
      <sz val="11"/>
      <name val="Trebuchet MS"/>
      <family val="2"/>
    </font>
    <font>
      <sz val="20"/>
      <name val="Arial Black"/>
      <family val="2"/>
    </font>
    <font>
      <sz val="12"/>
      <name val="Wingdings"/>
      <charset val="2"/>
    </font>
    <font>
      <b/>
      <sz val="14"/>
      <name val="Trebuchet MS"/>
      <family val="2"/>
    </font>
    <font>
      <b/>
      <sz val="28"/>
      <name val="Trebuchet MS"/>
      <family val="2"/>
    </font>
    <font>
      <b/>
      <sz val="11"/>
      <color indexed="63"/>
      <name val="Trebuchet MS"/>
      <family val="2"/>
    </font>
    <font>
      <b/>
      <sz val="16"/>
      <name val="Arial"/>
      <family val="2"/>
    </font>
    <font>
      <b/>
      <sz val="24"/>
      <color indexed="12"/>
      <name val="Arial"/>
      <family val="2"/>
    </font>
    <font>
      <u/>
      <sz val="9"/>
      <color indexed="12"/>
      <name val="Arial"/>
      <family val="2"/>
    </font>
    <font>
      <sz val="36"/>
      <name val="Wingdings"/>
      <charset val="2"/>
    </font>
    <font>
      <sz val="36"/>
      <color indexed="22"/>
      <name val="Arial Black"/>
      <family val="2"/>
    </font>
    <font>
      <sz val="20"/>
      <color indexed="22"/>
      <name val="Arial Black"/>
      <family val="2"/>
    </font>
    <font>
      <b/>
      <sz val="10"/>
      <color indexed="12"/>
      <name val="Trebuchet MS"/>
      <family val="2"/>
    </font>
    <font>
      <sz val="10"/>
      <color indexed="81"/>
      <name val="Trebuchet MS"/>
      <family val="2"/>
    </font>
    <font>
      <b/>
      <sz val="10"/>
      <color indexed="81"/>
      <name val="Trebuchet MS"/>
      <family val="2"/>
    </font>
    <font>
      <b/>
      <sz val="12"/>
      <color indexed="63"/>
      <name val="Trebuchet MS"/>
      <family val="2"/>
    </font>
    <font>
      <sz val="12"/>
      <name val="Trebuchet MS"/>
      <family val="2"/>
    </font>
    <font>
      <sz val="10"/>
      <name val="Geneva"/>
      <family val="2"/>
    </font>
    <font>
      <sz val="10"/>
      <color indexed="12"/>
      <name val="Arial"/>
      <family val="2"/>
    </font>
    <font>
      <sz val="11"/>
      <color indexed="12"/>
      <name val="Trebuchet MS"/>
      <family val="2"/>
    </font>
    <font>
      <sz val="8"/>
      <name val="Trebuchet MS"/>
      <family val="2"/>
    </font>
    <font>
      <b/>
      <sz val="16"/>
      <color indexed="9"/>
      <name val="Trebuchet MS"/>
      <family val="2"/>
    </font>
    <font>
      <sz val="14"/>
      <name val="Calibri"/>
      <family val="2"/>
    </font>
    <font>
      <sz val="14"/>
      <name val="Monotype Sorts"/>
      <charset val="2"/>
    </font>
    <font>
      <sz val="16"/>
      <name val="Arial"/>
      <family val="2"/>
    </font>
    <font>
      <b/>
      <sz val="14"/>
      <color indexed="63"/>
      <name val="Trebuchet MS"/>
      <family val="2"/>
    </font>
    <font>
      <b/>
      <sz val="9"/>
      <color indexed="9"/>
      <name val="Arial"/>
      <family val="2"/>
    </font>
    <font>
      <b/>
      <sz val="11"/>
      <name val="Trebuchet MS"/>
      <family val="2"/>
    </font>
    <font>
      <sz val="16"/>
      <color indexed="9"/>
      <name val="Trebuchet MS"/>
      <family val="2"/>
    </font>
    <font>
      <b/>
      <sz val="14"/>
      <color indexed="23"/>
      <name val="Trebuchet MS"/>
      <family val="2"/>
    </font>
    <font>
      <b/>
      <i/>
      <sz val="14"/>
      <name val="Arial"/>
      <family val="2"/>
    </font>
    <font>
      <b/>
      <sz val="12"/>
      <name val="Trebuchet MS"/>
      <family val="2"/>
    </font>
    <font>
      <b/>
      <sz val="14"/>
      <color indexed="9"/>
      <name val="Trebuchet MS"/>
      <family val="2"/>
    </font>
    <font>
      <sz val="7"/>
      <name val="Geneva"/>
      <family val="2"/>
    </font>
    <font>
      <sz val="10"/>
      <color indexed="54"/>
      <name val="Arial"/>
      <family val="2"/>
    </font>
    <font>
      <sz val="14"/>
      <color indexed="12"/>
      <name val="Arial"/>
      <family val="2"/>
    </font>
    <font>
      <sz val="11"/>
      <color rgb="FF9C0006"/>
      <name val="Calibri"/>
      <family val="2"/>
      <scheme val="minor"/>
    </font>
    <font>
      <sz val="11"/>
      <color indexed="8"/>
      <name val="Calibri"/>
      <family val="2"/>
    </font>
    <font>
      <sz val="11"/>
      <color indexed="9"/>
      <name val="Calibri"/>
      <family val="2"/>
    </font>
    <font>
      <b/>
      <sz val="14"/>
      <color indexed="9"/>
      <name val="Calibri"/>
      <family val="2"/>
    </font>
    <font>
      <sz val="12"/>
      <color indexed="22"/>
      <name val="Arial Narrow"/>
      <family val="2"/>
    </font>
    <font>
      <b/>
      <sz val="12"/>
      <color indexed="8"/>
      <name val="Calibri"/>
      <family val="2"/>
    </font>
    <font>
      <b/>
      <sz val="11"/>
      <color indexed="8"/>
      <name val="Calibri"/>
      <family val="2"/>
    </font>
    <font>
      <b/>
      <sz val="8"/>
      <color indexed="8"/>
      <name val="Calibri"/>
      <family val="2"/>
    </font>
    <font>
      <sz val="11"/>
      <name val="Calibri"/>
      <family val="2"/>
    </font>
    <font>
      <sz val="10"/>
      <color indexed="8"/>
      <name val="Calibri"/>
      <family val="2"/>
    </font>
    <font>
      <b/>
      <sz val="10"/>
      <color indexed="8"/>
      <name val="Calibri"/>
      <family val="2"/>
    </font>
    <font>
      <i/>
      <sz val="10"/>
      <color indexed="8"/>
      <name val="Calibri"/>
      <family val="2"/>
    </font>
    <font>
      <b/>
      <u/>
      <sz val="14"/>
      <name val="Trebuchet MS"/>
      <family val="2"/>
    </font>
    <font>
      <u/>
      <sz val="10"/>
      <name val="Arial"/>
      <family val="2"/>
    </font>
    <font>
      <b/>
      <u/>
      <sz val="11"/>
      <name val="Trebuchet MS"/>
      <family val="2"/>
    </font>
    <font>
      <b/>
      <i/>
      <sz val="10"/>
      <color indexed="81"/>
      <name val="Trebuchet MS"/>
      <family val="2"/>
    </font>
    <font>
      <sz val="10"/>
      <color theme="1"/>
      <name val="Arial"/>
      <family val="2"/>
    </font>
    <font>
      <sz val="8"/>
      <color indexed="81"/>
      <name val="Tahoma"/>
      <family val="2"/>
    </font>
    <font>
      <b/>
      <sz val="10"/>
      <color indexed="81"/>
      <name val="Tahoma"/>
      <family val="2"/>
    </font>
    <font>
      <sz val="10"/>
      <color indexed="81"/>
      <name val="Tahoma"/>
      <family val="2"/>
    </font>
    <font>
      <b/>
      <sz val="9"/>
      <color indexed="8"/>
      <name val="Calibri"/>
      <family val="2"/>
    </font>
    <font>
      <b/>
      <i/>
      <sz val="10"/>
      <color indexed="81"/>
      <name val="Tahoma"/>
      <family val="2"/>
    </font>
    <font>
      <sz val="9"/>
      <color indexed="81"/>
      <name val="Trebuchet MS"/>
      <family val="2"/>
    </font>
    <font>
      <b/>
      <sz val="9"/>
      <color indexed="81"/>
      <name val="Trebuchet MS"/>
      <family val="2"/>
    </font>
    <font>
      <b/>
      <i/>
      <sz val="9"/>
      <color indexed="81"/>
      <name val="Trebuchet MS"/>
      <family val="2"/>
    </font>
    <font>
      <b/>
      <sz val="12"/>
      <color indexed="81"/>
      <name val="Trebuchet MS"/>
      <family val="2"/>
    </font>
    <font>
      <i/>
      <sz val="9"/>
      <color indexed="81"/>
      <name val="Trebuchet MS"/>
      <family val="2"/>
    </font>
    <font>
      <b/>
      <sz val="11"/>
      <color indexed="9"/>
      <name val="Trebuchet MS"/>
      <family val="2"/>
    </font>
    <font>
      <sz val="11"/>
      <color rgb="FF0000FF"/>
      <name val="Cambria"/>
      <family val="1"/>
    </font>
    <font>
      <b/>
      <sz val="11"/>
      <name val="Arial"/>
      <family val="2"/>
    </font>
    <font>
      <b/>
      <sz val="11"/>
      <color indexed="81"/>
      <name val="Trebuchet MS"/>
      <family val="2"/>
    </font>
    <font>
      <sz val="11"/>
      <color indexed="81"/>
      <name val="Trebuchet MS"/>
      <family val="2"/>
    </font>
    <font>
      <u/>
      <sz val="11"/>
      <color indexed="12"/>
      <name val="Arial"/>
      <family val="2"/>
    </font>
    <font>
      <b/>
      <sz val="11"/>
      <color rgb="FFFF0000"/>
      <name val="Arial"/>
      <family val="2"/>
    </font>
    <font>
      <i/>
      <sz val="11"/>
      <name val="Arial"/>
      <family val="2"/>
    </font>
    <font>
      <b/>
      <sz val="16"/>
      <color indexed="8"/>
      <name val="Calibri"/>
      <family val="2"/>
    </font>
    <font>
      <b/>
      <sz val="32"/>
      <color theme="1"/>
      <name val="Calibri"/>
      <family val="2"/>
      <scheme val="minor"/>
    </font>
    <font>
      <sz val="10"/>
      <name val="Cambria"/>
      <family val="1"/>
    </font>
    <font>
      <i/>
      <sz val="11"/>
      <color indexed="8"/>
      <name val="Calibri"/>
      <family val="2"/>
    </font>
    <font>
      <sz val="8"/>
      <color rgb="FFC0C0C0"/>
      <name val="Calibri"/>
      <family val="2"/>
      <scheme val="minor"/>
    </font>
    <font>
      <b/>
      <u/>
      <sz val="11"/>
      <color rgb="FF0000FF"/>
      <name val="Arial"/>
      <family val="2"/>
    </font>
    <font>
      <b/>
      <sz val="11"/>
      <name val="Calibri"/>
      <family val="2"/>
      <scheme val="minor"/>
    </font>
    <font>
      <i/>
      <sz val="11"/>
      <name val="Calibri"/>
      <family val="2"/>
      <scheme val="minor"/>
    </font>
  </fonts>
  <fills count="25">
    <fill>
      <patternFill patternType="none"/>
    </fill>
    <fill>
      <patternFill patternType="gray125"/>
    </fill>
    <fill>
      <patternFill patternType="solid">
        <fgColor indexed="42"/>
        <bgColor indexed="64"/>
      </patternFill>
    </fill>
    <fill>
      <patternFill patternType="solid">
        <fgColor indexed="18"/>
      </patternFill>
    </fill>
    <fill>
      <patternFill patternType="solid">
        <fgColor indexed="41"/>
        <bgColor indexed="64"/>
      </patternFill>
    </fill>
    <fill>
      <patternFill patternType="solid">
        <fgColor indexed="44"/>
        <bgColor indexed="64"/>
      </patternFill>
    </fill>
    <fill>
      <patternFill patternType="solid">
        <fgColor indexed="9"/>
        <bgColor indexed="64"/>
      </patternFill>
    </fill>
    <fill>
      <patternFill patternType="solid">
        <fgColor rgb="FFDDDDDD"/>
        <bgColor indexed="64"/>
      </patternFill>
    </fill>
    <fill>
      <patternFill patternType="solid">
        <fgColor indexed="52"/>
        <bgColor indexed="64"/>
      </patternFill>
    </fill>
    <fill>
      <patternFill patternType="solid">
        <fgColor indexed="10"/>
        <bgColor indexed="64"/>
      </patternFill>
    </fill>
    <fill>
      <patternFill patternType="solid">
        <fgColor rgb="FF666699"/>
        <bgColor indexed="64"/>
      </patternFill>
    </fill>
    <fill>
      <patternFill patternType="solid">
        <fgColor indexed="54"/>
        <bgColor indexed="64"/>
      </patternFill>
    </fill>
    <fill>
      <patternFill patternType="solid">
        <fgColor indexed="51"/>
        <bgColor indexed="64"/>
      </patternFill>
    </fill>
    <fill>
      <patternFill patternType="solid">
        <fgColor indexed="50"/>
        <bgColor indexed="64"/>
      </patternFill>
    </fill>
    <fill>
      <patternFill patternType="solid">
        <fgColor theme="0"/>
        <bgColor indexed="64"/>
      </patternFill>
    </fill>
    <fill>
      <patternFill patternType="solid">
        <fgColor rgb="FFCC6600"/>
        <bgColor indexed="64"/>
      </patternFill>
    </fill>
    <fill>
      <patternFill patternType="solid">
        <fgColor rgb="FFFF9900"/>
        <bgColor indexed="64"/>
      </patternFill>
    </fill>
    <fill>
      <patternFill patternType="solid">
        <fgColor rgb="FF99CC00"/>
        <bgColor indexed="64"/>
      </patternFill>
    </fill>
    <fill>
      <patternFill patternType="solid">
        <fgColor rgb="FFFFC7CE"/>
      </patternFill>
    </fill>
    <fill>
      <patternFill patternType="solid">
        <fgColor indexed="31"/>
      </patternFill>
    </fill>
    <fill>
      <patternFill patternType="solid">
        <fgColor indexed="23"/>
        <bgColor indexed="64"/>
      </patternFill>
    </fill>
    <fill>
      <patternFill patternType="solid">
        <fgColor indexed="55"/>
        <bgColor indexed="64"/>
      </patternFill>
    </fill>
    <fill>
      <patternFill patternType="solid">
        <fgColor indexed="22"/>
        <bgColor indexed="64"/>
      </patternFill>
    </fill>
    <fill>
      <patternFill patternType="solid">
        <fgColor rgb="FFCCFF99"/>
        <bgColor indexed="64"/>
      </patternFill>
    </fill>
    <fill>
      <patternFill patternType="solid">
        <fgColor rgb="FFCCFFFF"/>
        <bgColor indexed="64"/>
      </patternFill>
    </fill>
  </fills>
  <borders count="174">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bottom/>
      <diagonal/>
    </border>
    <border>
      <left style="medium">
        <color indexed="64"/>
      </left>
      <right style="medium">
        <color indexed="64"/>
      </right>
      <top/>
      <bottom/>
      <diagonal/>
    </border>
    <border>
      <left style="thick">
        <color indexed="64"/>
      </left>
      <right style="thin">
        <color indexed="64"/>
      </right>
      <top style="thick">
        <color indexed="64"/>
      </top>
      <bottom/>
      <diagonal/>
    </border>
    <border>
      <left/>
      <right style="thick">
        <color indexed="64"/>
      </right>
      <top/>
      <bottom style="thick">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bottom/>
      <diagonal/>
    </border>
    <border>
      <left/>
      <right/>
      <top/>
      <bottom style="thin">
        <color indexed="64"/>
      </bottom>
      <diagonal/>
    </border>
    <border>
      <left style="thin">
        <color indexed="64"/>
      </left>
      <right style="thin">
        <color indexed="22"/>
      </right>
      <top style="thin">
        <color indexed="64"/>
      </top>
      <bottom style="thin">
        <color indexed="55"/>
      </bottom>
      <diagonal/>
    </border>
    <border>
      <left style="thin">
        <color indexed="64"/>
      </left>
      <right style="thin">
        <color indexed="22"/>
      </right>
      <top style="thin">
        <color indexed="22"/>
      </top>
      <bottom style="thin">
        <color indexed="64"/>
      </bottom>
      <diagonal/>
    </border>
    <border>
      <left style="thin">
        <color indexed="22"/>
      </left>
      <right style="thin">
        <color indexed="22"/>
      </right>
      <top style="thin">
        <color indexed="22"/>
      </top>
      <bottom style="thin">
        <color indexed="64"/>
      </bottom>
      <diagonal/>
    </border>
    <border>
      <left style="thin">
        <color indexed="64"/>
      </left>
      <right style="thin">
        <color indexed="22"/>
      </right>
      <top style="thin">
        <color indexed="22"/>
      </top>
      <bottom style="thin">
        <color indexed="22"/>
      </bottom>
      <diagonal/>
    </border>
    <border>
      <left style="thin">
        <color indexed="64"/>
      </left>
      <right/>
      <top style="thin">
        <color indexed="64"/>
      </top>
      <bottom/>
      <diagonal/>
    </border>
    <border>
      <left/>
      <right/>
      <top style="thin">
        <color indexed="64"/>
      </top>
      <bottom/>
      <diagonal/>
    </border>
    <border>
      <left style="thin">
        <color indexed="22"/>
      </left>
      <right style="thin">
        <color indexed="22"/>
      </right>
      <top style="thin">
        <color indexed="22"/>
      </top>
      <bottom/>
      <diagonal/>
    </border>
    <border>
      <left style="thin">
        <color indexed="64"/>
      </left>
      <right/>
      <top/>
      <bottom style="thin">
        <color indexed="64"/>
      </bottom>
      <diagonal/>
    </border>
    <border>
      <left style="thin">
        <color indexed="22"/>
      </left>
      <right style="thin">
        <color indexed="22"/>
      </right>
      <top/>
      <bottom style="thin">
        <color indexed="22"/>
      </bottom>
      <diagonal/>
    </border>
    <border>
      <left style="thin">
        <color indexed="64"/>
      </left>
      <right style="thin">
        <color indexed="22"/>
      </right>
      <top/>
      <bottom style="thin">
        <color indexed="22"/>
      </bottom>
      <diagonal/>
    </border>
    <border>
      <left style="thin">
        <color indexed="22"/>
      </left>
      <right style="thin">
        <color indexed="64"/>
      </right>
      <top/>
      <bottom style="thin">
        <color indexed="22"/>
      </bottom>
      <diagonal/>
    </border>
    <border>
      <left style="thin">
        <color indexed="22"/>
      </left>
      <right style="thin">
        <color indexed="64"/>
      </right>
      <top style="thin">
        <color indexed="22"/>
      </top>
      <bottom style="thin">
        <color indexed="22"/>
      </bottom>
      <diagonal/>
    </border>
    <border>
      <left style="thin">
        <color indexed="22"/>
      </left>
      <right style="thin">
        <color indexed="64"/>
      </right>
      <top style="thin">
        <color indexed="22"/>
      </top>
      <bottom style="thin">
        <color indexed="64"/>
      </bottom>
      <diagonal/>
    </border>
    <border>
      <left style="thin">
        <color indexed="64"/>
      </left>
      <right style="thin">
        <color indexed="22"/>
      </right>
      <top style="thin">
        <color indexed="64"/>
      </top>
      <bottom style="thin">
        <color indexed="64"/>
      </bottom>
      <diagonal/>
    </border>
    <border>
      <left style="thin">
        <color indexed="22"/>
      </left>
      <right style="thin">
        <color indexed="22"/>
      </right>
      <top style="thin">
        <color indexed="64"/>
      </top>
      <bottom style="thin">
        <color indexed="64"/>
      </bottom>
      <diagonal/>
    </border>
    <border>
      <left style="thin">
        <color indexed="22"/>
      </left>
      <right style="thin">
        <color indexed="64"/>
      </right>
      <top style="thin">
        <color indexed="64"/>
      </top>
      <bottom style="thin">
        <color indexed="64"/>
      </bottom>
      <diagonal/>
    </border>
    <border>
      <left/>
      <right style="thin">
        <color indexed="22"/>
      </right>
      <top style="thin">
        <color indexed="22"/>
      </top>
      <bottom style="thin">
        <color indexed="22"/>
      </bottom>
      <diagonal/>
    </border>
    <border>
      <left/>
      <right style="thin">
        <color indexed="64"/>
      </right>
      <top style="thin">
        <color indexed="64"/>
      </top>
      <bottom/>
      <diagonal/>
    </border>
    <border>
      <left style="thin">
        <color indexed="22"/>
      </left>
      <right style="thin">
        <color indexed="22"/>
      </right>
      <top/>
      <bottom/>
      <diagonal/>
    </border>
    <border>
      <left style="thin">
        <color indexed="22"/>
      </left>
      <right style="thin">
        <color indexed="64"/>
      </right>
      <top style="thin">
        <color indexed="22"/>
      </top>
      <bottom/>
      <diagonal/>
    </border>
    <border>
      <left style="thin">
        <color indexed="22"/>
      </left>
      <right style="thin">
        <color indexed="64"/>
      </right>
      <top/>
      <bottom style="thin">
        <color indexed="64"/>
      </bottom>
      <diagonal/>
    </border>
    <border>
      <left style="thin">
        <color indexed="22"/>
      </left>
      <right style="thin">
        <color indexed="22"/>
      </right>
      <top/>
      <bottom style="thin">
        <color indexed="64"/>
      </bottom>
      <diagonal/>
    </border>
    <border>
      <left/>
      <right style="thin">
        <color indexed="64"/>
      </right>
      <top/>
      <bottom style="thin">
        <color indexed="64"/>
      </bottom>
      <diagonal/>
    </border>
    <border>
      <left style="thin">
        <color indexed="22"/>
      </left>
      <right style="thin">
        <color indexed="22"/>
      </right>
      <top style="thin">
        <color indexed="64"/>
      </top>
      <bottom style="thin">
        <color indexed="55"/>
      </bottom>
      <diagonal/>
    </border>
    <border>
      <left style="thin">
        <color indexed="64"/>
      </left>
      <right style="thin">
        <color indexed="22"/>
      </right>
      <top style="thin">
        <color indexed="55"/>
      </top>
      <bottom style="thin">
        <color indexed="22"/>
      </bottom>
      <diagonal/>
    </border>
    <border>
      <left style="thin">
        <color indexed="22"/>
      </left>
      <right style="thin">
        <color indexed="22"/>
      </right>
      <top style="thin">
        <color indexed="55"/>
      </top>
      <bottom style="thin">
        <color indexed="22"/>
      </bottom>
      <diagonal/>
    </border>
    <border>
      <left style="thin">
        <color indexed="22"/>
      </left>
      <right/>
      <top style="thin">
        <color indexed="22"/>
      </top>
      <bottom style="thin">
        <color indexed="22"/>
      </bottom>
      <diagonal/>
    </border>
    <border>
      <left style="thin">
        <color indexed="64"/>
      </left>
      <right style="thin">
        <color indexed="22"/>
      </right>
      <top style="thin">
        <color indexed="22"/>
      </top>
      <bottom/>
      <diagonal/>
    </border>
    <border>
      <left style="thin">
        <color indexed="64"/>
      </left>
      <right style="thin">
        <color indexed="22"/>
      </right>
      <top/>
      <bottom/>
      <diagonal/>
    </border>
    <border>
      <left style="thin">
        <color indexed="64"/>
      </left>
      <right style="thin">
        <color indexed="22"/>
      </right>
      <top/>
      <bottom style="thin">
        <color indexed="64"/>
      </bottom>
      <diagonal/>
    </border>
    <border>
      <left style="thin">
        <color indexed="22"/>
      </left>
      <right style="thin">
        <color auto="1"/>
      </right>
      <top style="thin">
        <color indexed="64"/>
      </top>
      <bottom style="thin">
        <color indexed="55"/>
      </bottom>
      <diagonal/>
    </border>
    <border>
      <left style="thin">
        <color indexed="22"/>
      </left>
      <right style="thin">
        <color auto="1"/>
      </right>
      <top style="thin">
        <color indexed="55"/>
      </top>
      <bottom style="thin">
        <color indexed="22"/>
      </bottom>
      <diagonal/>
    </border>
    <border>
      <left style="thin">
        <color indexed="22"/>
      </left>
      <right style="thin">
        <color auto="1"/>
      </right>
      <top style="thin">
        <color indexed="22"/>
      </top>
      <bottom style="thin">
        <color indexed="22"/>
      </bottom>
      <diagonal/>
    </border>
    <border>
      <left style="thin">
        <color indexed="22"/>
      </left>
      <right style="thin">
        <color auto="1"/>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22"/>
      </bottom>
      <diagonal/>
    </border>
    <border>
      <left style="thin">
        <color indexed="64"/>
      </left>
      <right style="thin">
        <color indexed="64"/>
      </right>
      <top style="thin">
        <color indexed="22"/>
      </top>
      <bottom style="thin">
        <color indexed="22"/>
      </bottom>
      <diagonal/>
    </border>
    <border>
      <left style="thin">
        <color indexed="64"/>
      </left>
      <right style="thin">
        <color indexed="64"/>
      </right>
      <top style="thin">
        <color indexed="22"/>
      </top>
      <bottom style="thin">
        <color indexed="64"/>
      </bottom>
      <diagonal/>
    </border>
    <border>
      <left/>
      <right style="thin">
        <color indexed="64"/>
      </right>
      <top/>
      <bottom style="thin">
        <color indexed="22"/>
      </bottom>
      <diagonal/>
    </border>
    <border>
      <left/>
      <right style="thin">
        <color indexed="64"/>
      </right>
      <top style="thin">
        <color indexed="22"/>
      </top>
      <bottom style="thin">
        <color indexed="22"/>
      </bottom>
      <diagonal/>
    </border>
    <border>
      <left/>
      <right style="thin">
        <color indexed="64"/>
      </right>
      <top style="thin">
        <color indexed="22"/>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22"/>
      </top>
      <bottom/>
      <diagonal/>
    </border>
    <border>
      <left style="thin">
        <color indexed="64"/>
      </left>
      <right/>
      <top style="thin">
        <color indexed="64"/>
      </top>
      <bottom style="thin">
        <color indexed="64"/>
      </bottom>
      <diagonal/>
    </border>
    <border>
      <left/>
      <right style="thin">
        <color indexed="64"/>
      </right>
      <top style="thin">
        <color indexed="22"/>
      </top>
      <bottom/>
      <diagonal/>
    </border>
    <border>
      <left style="thin">
        <color indexed="64"/>
      </left>
      <right style="thin">
        <color indexed="22"/>
      </right>
      <top style="thin">
        <color indexed="64"/>
      </top>
      <bottom style="thin">
        <color indexed="22"/>
      </bottom>
      <diagonal/>
    </border>
    <border>
      <left style="thin">
        <color indexed="64"/>
      </left>
      <right style="thin">
        <color indexed="64"/>
      </right>
      <top style="thin">
        <color indexed="64"/>
      </top>
      <bottom/>
      <diagonal/>
    </border>
    <border>
      <left/>
      <right/>
      <top style="thin">
        <color indexed="22"/>
      </top>
      <bottom style="thin">
        <color indexed="64"/>
      </bottom>
      <diagonal/>
    </border>
    <border>
      <left style="thin">
        <color indexed="64"/>
      </left>
      <right/>
      <top style="thin">
        <color indexed="22"/>
      </top>
      <bottom style="thin">
        <color indexed="64"/>
      </bottom>
      <diagonal/>
    </border>
    <border>
      <left/>
      <right/>
      <top style="thin">
        <color indexed="22"/>
      </top>
      <bottom style="thin">
        <color indexed="22"/>
      </bottom>
      <diagonal/>
    </border>
    <border>
      <left style="thin">
        <color indexed="64"/>
      </left>
      <right/>
      <top style="thin">
        <color indexed="22"/>
      </top>
      <bottom style="thin">
        <color indexed="22"/>
      </bottom>
      <diagonal/>
    </border>
    <border>
      <left/>
      <right style="thin">
        <color indexed="64"/>
      </right>
      <top style="thin">
        <color indexed="64"/>
      </top>
      <bottom style="thin">
        <color indexed="22"/>
      </bottom>
      <diagonal/>
    </border>
    <border>
      <left/>
      <right/>
      <top style="thin">
        <color indexed="64"/>
      </top>
      <bottom style="thin">
        <color indexed="22"/>
      </bottom>
      <diagonal/>
    </border>
    <border>
      <left style="thin">
        <color indexed="64"/>
      </left>
      <right/>
      <top style="thin">
        <color indexed="64"/>
      </top>
      <bottom style="thin">
        <color indexed="22"/>
      </bottom>
      <diagonal/>
    </border>
    <border>
      <left style="thin">
        <color indexed="64"/>
      </left>
      <right/>
      <top/>
      <bottom style="thin">
        <color indexed="22"/>
      </bottom>
      <diagonal/>
    </border>
    <border>
      <left style="dotted">
        <color indexed="23"/>
      </left>
      <right/>
      <top/>
      <bottom style="thin">
        <color indexed="64"/>
      </bottom>
      <diagonal/>
    </border>
    <border>
      <left style="dotted">
        <color indexed="23"/>
      </left>
      <right/>
      <top/>
      <bottom/>
      <diagonal/>
    </border>
    <border>
      <left/>
      <right style="thin">
        <color indexed="64"/>
      </right>
      <top/>
      <bottom style="dotted">
        <color indexed="23"/>
      </bottom>
      <diagonal/>
    </border>
    <border>
      <left/>
      <right/>
      <top/>
      <bottom style="dotted">
        <color indexed="23"/>
      </bottom>
      <diagonal/>
    </border>
    <border>
      <left style="dotted">
        <color indexed="23"/>
      </left>
      <right/>
      <top/>
      <bottom style="dotted">
        <color indexed="23"/>
      </bottom>
      <diagonal/>
    </border>
    <border>
      <left style="thin">
        <color indexed="64"/>
      </left>
      <right/>
      <top/>
      <bottom style="dotted">
        <color indexed="23"/>
      </bottom>
      <diagonal/>
    </border>
    <border>
      <left style="dotted">
        <color indexed="23"/>
      </left>
      <right/>
      <top style="thin">
        <color indexed="64"/>
      </top>
      <bottom/>
      <diagonal/>
    </border>
    <border>
      <left style="thin">
        <color indexed="64"/>
      </left>
      <right style="thin">
        <color indexed="64"/>
      </right>
      <top style="thin">
        <color indexed="64"/>
      </top>
      <bottom style="thin">
        <color indexed="22"/>
      </bottom>
      <diagonal/>
    </border>
    <border>
      <left style="thin">
        <color indexed="64"/>
      </left>
      <right/>
      <top style="thin">
        <color indexed="22"/>
      </top>
      <bottom/>
      <diagonal/>
    </border>
    <border>
      <left/>
      <right/>
      <top style="thin">
        <color indexed="64"/>
      </top>
      <bottom style="thin">
        <color indexed="64"/>
      </bottom>
      <diagonal/>
    </border>
    <border>
      <left/>
      <right/>
      <top style="dotted">
        <color theme="0" tint="-0.499984740745262"/>
      </top>
      <bottom/>
      <diagonal/>
    </border>
    <border>
      <left/>
      <right/>
      <top style="dotted">
        <color theme="0" tint="-0.499984740745262"/>
      </top>
      <bottom style="dotted">
        <color theme="0" tint="-0.499984740745262"/>
      </bottom>
      <diagonal/>
    </border>
    <border>
      <left/>
      <right/>
      <top/>
      <bottom style="dotted">
        <color theme="0" tint="-0.499984740745262"/>
      </bottom>
      <diagonal/>
    </border>
    <border>
      <left style="thin">
        <color indexed="22"/>
      </left>
      <right style="medium">
        <color indexed="64"/>
      </right>
      <top/>
      <bottom style="medium">
        <color indexed="64"/>
      </bottom>
      <diagonal/>
    </border>
    <border>
      <left style="thin">
        <color indexed="22"/>
      </left>
      <right style="thin">
        <color indexed="22"/>
      </right>
      <top/>
      <bottom style="medium">
        <color indexed="64"/>
      </bottom>
      <diagonal/>
    </border>
    <border>
      <left/>
      <right/>
      <top/>
      <bottom style="medium">
        <color indexed="64"/>
      </bottom>
      <diagonal/>
    </border>
    <border>
      <left style="thin">
        <color indexed="22"/>
      </left>
      <right/>
      <top/>
      <bottom style="medium">
        <color indexed="64"/>
      </bottom>
      <diagonal/>
    </border>
    <border>
      <left style="medium">
        <color indexed="64"/>
      </left>
      <right/>
      <top style="medium">
        <color indexed="64"/>
      </top>
      <bottom style="medium">
        <color indexed="64"/>
      </bottom>
      <diagonal/>
    </border>
    <border>
      <left style="thin">
        <color indexed="22"/>
      </left>
      <right style="medium">
        <color indexed="64"/>
      </right>
      <top/>
      <bottom/>
      <diagonal/>
    </border>
    <border>
      <left/>
      <right/>
      <top style="medium">
        <color indexed="64"/>
      </top>
      <bottom/>
      <diagonal/>
    </border>
    <border>
      <left style="thin">
        <color indexed="22"/>
      </left>
      <right/>
      <top style="medium">
        <color indexed="64"/>
      </top>
      <bottom/>
      <diagonal/>
    </border>
    <border>
      <left style="thin">
        <color indexed="22"/>
      </left>
      <right/>
      <top/>
      <bottom/>
      <diagonal/>
    </border>
    <border>
      <left style="medium">
        <color indexed="64"/>
      </left>
      <right/>
      <top/>
      <bottom style="medium">
        <color indexed="64"/>
      </bottom>
      <diagonal/>
    </border>
    <border>
      <left style="thin">
        <color indexed="22"/>
      </left>
      <right style="medium">
        <color indexed="64"/>
      </right>
      <top style="medium">
        <color indexed="64"/>
      </top>
      <bottom style="medium">
        <color indexed="64"/>
      </bottom>
      <diagonal/>
    </border>
    <border>
      <left/>
      <right style="thin">
        <color indexed="22"/>
      </right>
      <top style="medium">
        <color indexed="64"/>
      </top>
      <bottom style="medium">
        <color indexed="64"/>
      </bottom>
      <diagonal/>
    </border>
    <border>
      <left style="thin">
        <color indexed="22"/>
      </left>
      <right style="thin">
        <color indexed="22"/>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rgb="FFC0C0C0"/>
      </bottom>
      <diagonal/>
    </border>
    <border>
      <left/>
      <right/>
      <top style="thin">
        <color indexed="64"/>
      </top>
      <bottom style="thin">
        <color rgb="FFC0C0C0"/>
      </bottom>
      <diagonal/>
    </border>
    <border>
      <left/>
      <right style="thin">
        <color indexed="64"/>
      </right>
      <top style="thin">
        <color indexed="64"/>
      </top>
      <bottom style="thin">
        <color rgb="FFC0C0C0"/>
      </bottom>
      <diagonal/>
    </border>
    <border>
      <left style="thin">
        <color indexed="64"/>
      </left>
      <right/>
      <top style="thin">
        <color rgb="FFC0C0C0"/>
      </top>
      <bottom style="thin">
        <color rgb="FFC0C0C0"/>
      </bottom>
      <diagonal/>
    </border>
    <border>
      <left/>
      <right/>
      <top style="thin">
        <color rgb="FFC0C0C0"/>
      </top>
      <bottom style="thin">
        <color rgb="FFC0C0C0"/>
      </bottom>
      <diagonal/>
    </border>
    <border>
      <left/>
      <right style="thin">
        <color indexed="64"/>
      </right>
      <top style="thin">
        <color rgb="FFC0C0C0"/>
      </top>
      <bottom style="thin">
        <color rgb="FFC0C0C0"/>
      </bottom>
      <diagonal/>
    </border>
    <border>
      <left style="thin">
        <color indexed="64"/>
      </left>
      <right/>
      <top style="thin">
        <color rgb="FFC0C0C0"/>
      </top>
      <bottom style="thin">
        <color indexed="64"/>
      </bottom>
      <diagonal/>
    </border>
    <border>
      <left/>
      <right/>
      <top style="thin">
        <color rgb="FFC0C0C0"/>
      </top>
      <bottom style="thin">
        <color indexed="64"/>
      </bottom>
      <diagonal/>
    </border>
    <border>
      <left/>
      <right style="thin">
        <color indexed="64"/>
      </right>
      <top style="thin">
        <color rgb="FFC0C0C0"/>
      </top>
      <bottom style="thin">
        <color indexed="64"/>
      </bottom>
      <diagonal/>
    </border>
    <border>
      <left/>
      <right/>
      <top/>
      <bottom style="thin">
        <color indexed="22"/>
      </bottom>
      <diagonal/>
    </border>
    <border>
      <left/>
      <right/>
      <top style="thin">
        <color indexed="22"/>
      </top>
      <bottom/>
      <diagonal/>
    </border>
    <border>
      <left style="thin">
        <color indexed="64"/>
      </left>
      <right style="thin">
        <color rgb="FFC0C0C0"/>
      </right>
      <top style="thin">
        <color indexed="64"/>
      </top>
      <bottom style="thin">
        <color indexed="22"/>
      </bottom>
      <diagonal/>
    </border>
    <border>
      <left style="thin">
        <color rgb="FFC0C0C0"/>
      </left>
      <right style="thin">
        <color rgb="FFC0C0C0"/>
      </right>
      <top style="thin">
        <color indexed="64"/>
      </top>
      <bottom style="thin">
        <color indexed="22"/>
      </bottom>
      <diagonal/>
    </border>
    <border>
      <left style="thin">
        <color rgb="FFC0C0C0"/>
      </left>
      <right style="thin">
        <color indexed="64"/>
      </right>
      <top style="thin">
        <color indexed="64"/>
      </top>
      <bottom style="thin">
        <color indexed="22"/>
      </bottom>
      <diagonal/>
    </border>
    <border>
      <left style="thin">
        <color indexed="64"/>
      </left>
      <right style="thin">
        <color rgb="FFC0C0C0"/>
      </right>
      <top style="thin">
        <color indexed="22"/>
      </top>
      <bottom style="thin">
        <color indexed="22"/>
      </bottom>
      <diagonal/>
    </border>
    <border>
      <left style="thin">
        <color rgb="FFC0C0C0"/>
      </left>
      <right style="thin">
        <color rgb="FFC0C0C0"/>
      </right>
      <top style="thin">
        <color indexed="22"/>
      </top>
      <bottom style="thin">
        <color indexed="22"/>
      </bottom>
      <diagonal/>
    </border>
    <border>
      <left style="thin">
        <color rgb="FFC0C0C0"/>
      </left>
      <right style="thin">
        <color indexed="64"/>
      </right>
      <top style="thin">
        <color indexed="22"/>
      </top>
      <bottom style="thin">
        <color indexed="22"/>
      </bottom>
      <diagonal/>
    </border>
    <border>
      <left style="thin">
        <color indexed="64"/>
      </left>
      <right style="thin">
        <color rgb="FFC0C0C0"/>
      </right>
      <top style="thin">
        <color indexed="22"/>
      </top>
      <bottom style="thin">
        <color indexed="64"/>
      </bottom>
      <diagonal/>
    </border>
    <border>
      <left style="thin">
        <color rgb="FFC0C0C0"/>
      </left>
      <right style="thin">
        <color rgb="FFC0C0C0"/>
      </right>
      <top style="thin">
        <color indexed="22"/>
      </top>
      <bottom style="thin">
        <color indexed="64"/>
      </bottom>
      <diagonal/>
    </border>
    <border>
      <left style="thin">
        <color rgb="FFC0C0C0"/>
      </left>
      <right style="thin">
        <color indexed="64"/>
      </right>
      <top style="thin">
        <color indexed="22"/>
      </top>
      <bottom style="thin">
        <color indexed="64"/>
      </bottom>
      <diagonal/>
    </border>
    <border>
      <left style="thin">
        <color rgb="FFC0C0C0"/>
      </left>
      <right style="thin">
        <color rgb="FFC0C0C0"/>
      </right>
      <top/>
      <bottom style="thin">
        <color indexed="22"/>
      </bottom>
      <diagonal/>
    </border>
    <border>
      <left style="thin">
        <color indexed="64"/>
      </left>
      <right style="thin">
        <color indexed="64"/>
      </right>
      <top style="thin">
        <color indexed="64"/>
      </top>
      <bottom style="thin">
        <color rgb="FFC0C0C0"/>
      </bottom>
      <diagonal/>
    </border>
    <border>
      <left/>
      <right style="thin">
        <color rgb="FFC0C0C0"/>
      </right>
      <top style="thin">
        <color rgb="FFC0C0C0"/>
      </top>
      <bottom style="thin">
        <color indexed="64"/>
      </bottom>
      <diagonal/>
    </border>
    <border>
      <left style="thin">
        <color rgb="FFC0C0C0"/>
      </left>
      <right/>
      <top style="thin">
        <color rgb="FFC0C0C0"/>
      </top>
      <bottom style="thin">
        <color indexed="64"/>
      </bottom>
      <diagonal/>
    </border>
    <border>
      <left style="thin">
        <color indexed="22"/>
      </left>
      <right style="thin">
        <color indexed="64"/>
      </right>
      <top style="thin">
        <color indexed="64"/>
      </top>
      <bottom style="thin">
        <color indexed="22"/>
      </bottom>
      <diagonal/>
    </border>
    <border>
      <left style="thin">
        <color indexed="64"/>
      </left>
      <right style="thin">
        <color indexed="64"/>
      </right>
      <top style="thin">
        <color indexed="64"/>
      </top>
      <bottom style="thin">
        <color theme="0" tint="-0.24994659260841701"/>
      </bottom>
      <diagonal/>
    </border>
    <border>
      <left style="thin">
        <color indexed="64"/>
      </left>
      <right style="thin">
        <color indexed="64"/>
      </right>
      <top style="thin">
        <color theme="0" tint="-0.24994659260841701"/>
      </top>
      <bottom style="thin">
        <color indexed="64"/>
      </bottom>
      <diagonal/>
    </border>
    <border>
      <left/>
      <right/>
      <top style="thin">
        <color indexed="64"/>
      </top>
      <bottom style="thin">
        <color theme="0" tint="-0.24994659260841701"/>
      </bottom>
      <diagonal/>
    </border>
    <border>
      <left/>
      <right/>
      <top style="thin">
        <color theme="0" tint="-0.24994659260841701"/>
      </top>
      <bottom style="thin">
        <color indexed="64"/>
      </bottom>
      <diagonal/>
    </border>
    <border>
      <left style="hair">
        <color indexed="56"/>
      </left>
      <right style="thin">
        <color indexed="64"/>
      </right>
      <top style="thin">
        <color indexed="64"/>
      </top>
      <bottom style="thin">
        <color indexed="64"/>
      </bottom>
      <diagonal/>
    </border>
    <border>
      <left/>
      <right style="hair">
        <color indexed="56"/>
      </right>
      <top style="thin">
        <color indexed="64"/>
      </top>
      <bottom style="thin">
        <color indexed="64"/>
      </bottom>
      <diagonal/>
    </border>
    <border>
      <left style="thin">
        <color indexed="64"/>
      </left>
      <right style="thin">
        <color indexed="64"/>
      </right>
      <top style="thin">
        <color rgb="FFC0C0C0"/>
      </top>
      <bottom style="thin">
        <color rgb="FFC0C0C0"/>
      </bottom>
      <diagonal/>
    </border>
    <border>
      <left style="thin">
        <color indexed="64"/>
      </left>
      <right style="thin">
        <color indexed="64"/>
      </right>
      <top style="thin">
        <color rgb="FFC0C0C0"/>
      </top>
      <bottom style="thin">
        <color indexed="64"/>
      </bottom>
      <diagonal/>
    </border>
    <border>
      <left style="thin">
        <color indexed="64"/>
      </left>
      <right style="thin">
        <color indexed="64"/>
      </right>
      <top style="thin">
        <color rgb="FFC0C0C0"/>
      </top>
      <bottom/>
      <diagonal/>
    </border>
    <border>
      <left/>
      <right/>
      <top style="thin">
        <color rgb="FFC0C0C0"/>
      </top>
      <bottom/>
      <diagonal/>
    </border>
    <border>
      <left style="thin">
        <color indexed="64"/>
      </left>
      <right style="thin">
        <color indexed="64"/>
      </right>
      <top/>
      <bottom style="thin">
        <color rgb="FFC0C0C0"/>
      </bottom>
      <diagonal/>
    </border>
    <border>
      <left style="thin">
        <color rgb="FFC0C0C0"/>
      </left>
      <right style="thin">
        <color indexed="64"/>
      </right>
      <top style="thin">
        <color indexed="64"/>
      </top>
      <bottom style="thin">
        <color rgb="FFC0C0C0"/>
      </bottom>
      <diagonal/>
    </border>
    <border>
      <left style="thin">
        <color rgb="FFC0C0C0"/>
      </left>
      <right style="thin">
        <color indexed="64"/>
      </right>
      <top style="thin">
        <color rgb="FFC0C0C0"/>
      </top>
      <bottom style="thin">
        <color rgb="FFC0C0C0"/>
      </bottom>
      <diagonal/>
    </border>
    <border>
      <left style="thin">
        <color rgb="FFC0C0C0"/>
      </left>
      <right style="thin">
        <color indexed="64"/>
      </right>
      <top style="thin">
        <color rgb="FFC0C0C0"/>
      </top>
      <bottom style="thin">
        <color indexed="64"/>
      </bottom>
      <diagonal/>
    </border>
    <border>
      <left/>
      <right style="thin">
        <color rgb="FFC0C0C0"/>
      </right>
      <top style="thin">
        <color indexed="64"/>
      </top>
      <bottom style="thin">
        <color indexed="64"/>
      </bottom>
      <diagonal/>
    </border>
    <border>
      <left/>
      <right style="thin">
        <color rgb="FFC0C0C0"/>
      </right>
      <top style="thin">
        <color indexed="64"/>
      </top>
      <bottom style="thin">
        <color rgb="FFC0C0C0"/>
      </bottom>
      <diagonal/>
    </border>
    <border>
      <left/>
      <right style="thin">
        <color rgb="FFC0C0C0"/>
      </right>
      <top style="thin">
        <color rgb="FFC0C0C0"/>
      </top>
      <bottom style="thin">
        <color rgb="FFC0C0C0"/>
      </bottom>
      <diagonal/>
    </border>
    <border>
      <left style="thin">
        <color indexed="64"/>
      </left>
      <right style="thin">
        <color rgb="FFC0C0C0"/>
      </right>
      <top style="thin">
        <color rgb="FFC0C0C0"/>
      </top>
      <bottom style="thin">
        <color rgb="FFC0C0C0"/>
      </bottom>
      <diagonal/>
    </border>
    <border>
      <left style="thin">
        <color indexed="64"/>
      </left>
      <right style="thin">
        <color rgb="FFC0C0C0"/>
      </right>
      <top style="thin">
        <color rgb="FFC0C0C0"/>
      </top>
      <bottom style="thin">
        <color indexed="64"/>
      </bottom>
      <diagonal/>
    </border>
    <border>
      <left style="thin">
        <color indexed="64"/>
      </left>
      <right style="thin">
        <color rgb="FFC0C0C0"/>
      </right>
      <top/>
      <bottom style="thin">
        <color rgb="FFC0C0C0"/>
      </bottom>
      <diagonal/>
    </border>
    <border>
      <left style="thin">
        <color rgb="FFC0C0C0"/>
      </left>
      <right/>
      <top/>
      <bottom style="thin">
        <color rgb="FFC0C0C0"/>
      </bottom>
      <diagonal/>
    </border>
    <border>
      <left style="thin">
        <color rgb="FFC0C0C0"/>
      </left>
      <right/>
      <top style="thin">
        <color rgb="FFC0C0C0"/>
      </top>
      <bottom style="thin">
        <color rgb="FFC0C0C0"/>
      </bottom>
      <diagonal/>
    </border>
    <border>
      <left style="thin">
        <color indexed="64"/>
      </left>
      <right style="thin">
        <color rgb="FFC0C0C0"/>
      </right>
      <top style="thin">
        <color indexed="64"/>
      </top>
      <bottom/>
      <diagonal/>
    </border>
    <border>
      <left style="thin">
        <color rgb="FFC0C0C0"/>
      </left>
      <right style="thin">
        <color rgb="FFC0C0C0"/>
      </right>
      <top style="thin">
        <color indexed="64"/>
      </top>
      <bottom/>
      <diagonal/>
    </border>
    <border>
      <left style="thin">
        <color rgb="FFC0C0C0"/>
      </left>
      <right style="thin">
        <color indexed="64"/>
      </right>
      <top style="thin">
        <color indexed="64"/>
      </top>
      <bottom/>
      <diagonal/>
    </border>
    <border>
      <left style="thin">
        <color indexed="64"/>
      </left>
      <right style="thin">
        <color rgb="FFC0C0C0"/>
      </right>
      <top style="thin">
        <color indexed="64"/>
      </top>
      <bottom style="thin">
        <color indexed="64"/>
      </bottom>
      <diagonal/>
    </border>
    <border>
      <left style="thin">
        <color rgb="FFC0C0C0"/>
      </left>
      <right/>
      <top style="thin">
        <color indexed="64"/>
      </top>
      <bottom style="thin">
        <color indexed="64"/>
      </bottom>
      <diagonal/>
    </border>
    <border>
      <left style="thin">
        <color rgb="FFC0C0C0"/>
      </left>
      <right style="thin">
        <color rgb="FFC0C0C0"/>
      </right>
      <top style="thin">
        <color indexed="64"/>
      </top>
      <bottom style="thin">
        <color indexed="64"/>
      </bottom>
      <diagonal/>
    </border>
    <border>
      <left style="thin">
        <color indexed="64"/>
      </left>
      <right style="thin">
        <color rgb="FFC0C0C0"/>
      </right>
      <top style="thin">
        <color indexed="64"/>
      </top>
      <bottom style="thin">
        <color rgb="FFC0C0C0"/>
      </bottom>
      <diagonal/>
    </border>
    <border>
      <left style="thin">
        <color rgb="FFC0C0C0"/>
      </left>
      <right/>
      <top style="thin">
        <color indexed="64"/>
      </top>
      <bottom style="thin">
        <color rgb="FFC0C0C0"/>
      </bottom>
      <diagonal/>
    </border>
    <border>
      <left style="thin">
        <color indexed="64"/>
      </left>
      <right style="thin">
        <color rgb="FFC0C0C0"/>
      </right>
      <top style="thin">
        <color rgb="FFC0C0C0"/>
      </top>
      <bottom/>
      <diagonal/>
    </border>
    <border>
      <left style="thin">
        <color rgb="FFC0C0C0"/>
      </left>
      <right/>
      <top style="thin">
        <color rgb="FFC0C0C0"/>
      </top>
      <bottom/>
      <diagonal/>
    </border>
    <border>
      <left style="medium">
        <color indexed="64"/>
      </left>
      <right/>
      <top/>
      <bottom style="thin">
        <color indexed="64"/>
      </bottom>
      <diagonal/>
    </border>
    <border>
      <left style="thin">
        <color rgb="FFC0C0C0"/>
      </left>
      <right style="thin">
        <color rgb="FFC0C0C0"/>
      </right>
      <top style="thin">
        <color indexed="64"/>
      </top>
      <bottom style="thin">
        <color rgb="FFC0C0C0"/>
      </bottom>
      <diagonal/>
    </border>
    <border>
      <left style="thin">
        <color rgb="FFC0C0C0"/>
      </left>
      <right style="thin">
        <color rgb="FFC0C0C0"/>
      </right>
      <top style="thin">
        <color rgb="FFC0C0C0"/>
      </top>
      <bottom style="thin">
        <color rgb="FFC0C0C0"/>
      </bottom>
      <diagonal/>
    </border>
    <border>
      <left style="thin">
        <color rgb="FFC0C0C0"/>
      </left>
      <right style="thin">
        <color rgb="FFC0C0C0"/>
      </right>
      <top style="thin">
        <color rgb="FFC0C0C0"/>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medium">
        <color indexed="64"/>
      </right>
      <top/>
      <bottom style="thin">
        <color indexed="64"/>
      </bottom>
      <diagonal/>
    </border>
  </borders>
  <cellStyleXfs count="33">
    <xf numFmtId="0" fontId="0" fillId="0" borderId="0"/>
    <xf numFmtId="0" fontId="29" fillId="0" borderId="0" applyNumberFormat="0" applyFill="0" applyBorder="0" applyAlignment="0"/>
    <xf numFmtId="167" fontId="4" fillId="0" borderId="0" applyFont="0" applyFill="0" applyBorder="0" applyAlignment="0" applyProtection="0"/>
    <xf numFmtId="168" fontId="32" fillId="0" borderId="0" applyFont="0" applyFill="0" applyBorder="0">
      <alignment horizontal="right"/>
      <protection locked="0"/>
    </xf>
    <xf numFmtId="166" fontId="4" fillId="0" borderId="0" applyFont="0" applyFill="0" applyBorder="0" applyAlignment="0" applyProtection="0"/>
    <xf numFmtId="14" fontId="32" fillId="2" borderId="0" applyFont="0" applyBorder="0" applyAlignment="0">
      <alignment vertical="top"/>
    </xf>
    <xf numFmtId="169" fontId="32" fillId="2" borderId="0" applyFont="0" applyBorder="0" applyAlignment="0">
      <alignment vertical="top"/>
    </xf>
    <xf numFmtId="14" fontId="32" fillId="0" borderId="0" applyFont="0" applyFill="0" applyBorder="0" applyProtection="0">
      <alignment horizontal="center"/>
      <protection locked="0"/>
    </xf>
    <xf numFmtId="170" fontId="21" fillId="0" borderId="0" applyFill="0" applyBorder="0">
      <alignment horizontal="right"/>
    </xf>
    <xf numFmtId="0" fontId="26" fillId="0" borderId="2" applyBorder="0"/>
    <xf numFmtId="0" fontId="33" fillId="0" borderId="0" applyNumberFormat="0" applyFont="0" applyFill="0" applyBorder="0" applyAlignment="0">
      <alignment horizontal="left" vertical="top"/>
    </xf>
    <xf numFmtId="171" fontId="21" fillId="0" borderId="0" applyFill="0" applyBorder="0">
      <alignment horizontal="right"/>
      <protection locked="0"/>
    </xf>
    <xf numFmtId="0" fontId="27" fillId="0" borderId="0" applyNumberFormat="0" applyFill="0" applyBorder="0" applyAlignment="0" applyProtection="0">
      <alignment vertical="top"/>
      <protection locked="0"/>
    </xf>
    <xf numFmtId="0" fontId="34" fillId="3" borderId="0"/>
    <xf numFmtId="0" fontId="32" fillId="2" borderId="0" applyNumberFormat="0" applyFont="0" applyBorder="0" applyAlignment="0">
      <alignment vertical="top"/>
    </xf>
    <xf numFmtId="172" fontId="21" fillId="0" borderId="0" applyFont="0" applyFill="0" applyBorder="0">
      <alignment horizontal="right"/>
      <protection locked="0"/>
    </xf>
    <xf numFmtId="0" fontId="35" fillId="0" borderId="3" applyBorder="0"/>
    <xf numFmtId="0" fontId="36" fillId="0" borderId="4" applyBorder="0"/>
    <xf numFmtId="0" fontId="37" fillId="0" borderId="5" applyBorder="0"/>
    <xf numFmtId="0" fontId="58" fillId="0" borderId="0"/>
    <xf numFmtId="0" fontId="4" fillId="0" borderId="0"/>
    <xf numFmtId="0" fontId="77" fillId="18" borderId="0" applyNumberFormat="0" applyBorder="0" applyAlignment="0" applyProtection="0"/>
    <xf numFmtId="0" fontId="4" fillId="0" borderId="0"/>
    <xf numFmtId="0" fontId="78" fillId="19" borderId="0" applyNumberFormat="0" applyBorder="0" applyAlignment="0" applyProtection="0"/>
    <xf numFmtId="0" fontId="3" fillId="0" borderId="0"/>
    <xf numFmtId="0" fontId="2" fillId="0" borderId="0"/>
    <xf numFmtId="0" fontId="2" fillId="0" borderId="0"/>
    <xf numFmtId="0" fontId="21" fillId="0" borderId="2" applyBorder="0"/>
    <xf numFmtId="0" fontId="11" fillId="0" borderId="0" applyNumberFormat="0" applyFont="0" applyFill="0" applyBorder="0" applyAlignment="0">
      <alignment horizontal="left" vertical="top"/>
    </xf>
    <xf numFmtId="0" fontId="29" fillId="0" borderId="3" applyBorder="0"/>
    <xf numFmtId="0" fontId="1" fillId="0" borderId="0"/>
    <xf numFmtId="0" fontId="1" fillId="0" borderId="0"/>
    <xf numFmtId="0" fontId="1" fillId="0" borderId="0"/>
  </cellStyleXfs>
  <cellXfs count="1035">
    <xf numFmtId="0" fontId="0" fillId="0" borderId="0" xfId="0"/>
    <xf numFmtId="0" fontId="0" fillId="0" borderId="0" xfId="0" applyAlignment="1"/>
    <xf numFmtId="0" fontId="5" fillId="0" borderId="0" xfId="0" applyFont="1" applyBorder="1" applyAlignment="1">
      <alignment horizontal="center" vertical="center"/>
    </xf>
    <xf numFmtId="0" fontId="0" fillId="0" borderId="0" xfId="0" applyFill="1"/>
    <xf numFmtId="0" fontId="22" fillId="0" borderId="6" xfId="0" applyFont="1" applyBorder="1" applyAlignment="1" applyProtection="1">
      <alignment horizontal="center" vertical="center" wrapText="1"/>
      <protection locked="0"/>
    </xf>
    <xf numFmtId="0" fontId="17" fillId="0" borderId="6" xfId="0" applyFont="1" applyBorder="1" applyAlignment="1" applyProtection="1">
      <alignment horizontal="center" vertical="center" wrapText="1"/>
      <protection locked="0"/>
    </xf>
    <xf numFmtId="0" fontId="17" fillId="0" borderId="6" xfId="0" applyFont="1" applyBorder="1" applyAlignment="1" applyProtection="1">
      <alignment vertical="center" wrapText="1"/>
      <protection locked="0"/>
    </xf>
    <xf numFmtId="49" fontId="17" fillId="0" borderId="6" xfId="0" applyNumberFormat="1" applyFont="1" applyBorder="1" applyAlignment="1" applyProtection="1">
      <alignment vertical="center" wrapText="1"/>
      <protection locked="0"/>
    </xf>
    <xf numFmtId="165" fontId="17" fillId="0" borderId="6" xfId="0" applyNumberFormat="1" applyFont="1" applyBorder="1" applyAlignment="1" applyProtection="1">
      <alignment horizontal="center" vertical="center"/>
      <protection locked="0"/>
    </xf>
    <xf numFmtId="0" fontId="0" fillId="0" borderId="0" xfId="0" applyBorder="1" applyAlignment="1" applyProtection="1"/>
    <xf numFmtId="0" fontId="0" fillId="0" borderId="0" xfId="0" applyProtection="1"/>
    <xf numFmtId="0" fontId="0" fillId="0" borderId="0" xfId="0" applyAlignment="1" applyProtection="1">
      <alignment vertical="center"/>
    </xf>
    <xf numFmtId="0" fontId="0" fillId="0" borderId="0" xfId="0" applyBorder="1" applyAlignment="1" applyProtection="1">
      <alignment vertical="center"/>
    </xf>
    <xf numFmtId="0" fontId="22" fillId="0" borderId="0" xfId="0" applyFont="1" applyBorder="1" applyProtection="1"/>
    <xf numFmtId="0" fontId="0" fillId="0" borderId="0" xfId="0" applyAlignment="1" applyProtection="1"/>
    <xf numFmtId="0" fontId="10" fillId="0" borderId="0" xfId="0" applyFont="1" applyAlignment="1" applyProtection="1">
      <alignment horizontal="center" vertical="center" wrapText="1"/>
    </xf>
    <xf numFmtId="0" fontId="22" fillId="0" borderId="0" xfId="0" applyFont="1" applyAlignment="1" applyProtection="1"/>
    <xf numFmtId="0" fontId="24" fillId="0" borderId="0" xfId="0" applyFont="1" applyAlignment="1" applyProtection="1"/>
    <xf numFmtId="0" fontId="23" fillId="0" borderId="0" xfId="0" applyFont="1" applyAlignment="1" applyProtection="1">
      <alignment horizontal="center"/>
    </xf>
    <xf numFmtId="0" fontId="15" fillId="0" borderId="0" xfId="0" applyFont="1" applyAlignment="1" applyProtection="1"/>
    <xf numFmtId="0" fontId="15" fillId="0" borderId="0" xfId="0" applyFont="1" applyAlignment="1" applyProtection="1">
      <alignment vertical="center"/>
    </xf>
    <xf numFmtId="0" fontId="9" fillId="0" borderId="0" xfId="0" applyFont="1" applyAlignment="1" applyProtection="1">
      <alignment vertical="center"/>
    </xf>
    <xf numFmtId="0" fontId="14" fillId="0" borderId="0" xfId="0" applyFont="1" applyBorder="1" applyAlignment="1" applyProtection="1">
      <alignment vertical="center"/>
    </xf>
    <xf numFmtId="0" fontId="14" fillId="0" borderId="0" xfId="0" applyFont="1" applyBorder="1" applyAlignment="1" applyProtection="1">
      <alignment horizontal="left" vertical="center"/>
    </xf>
    <xf numFmtId="0" fontId="14" fillId="0" borderId="0" xfId="0" applyFont="1" applyBorder="1" applyAlignment="1" applyProtection="1">
      <alignment horizontal="center" vertical="center"/>
    </xf>
    <xf numFmtId="14" fontId="14" fillId="0" borderId="0" xfId="0" applyNumberFormat="1" applyFont="1" applyBorder="1" applyAlignment="1" applyProtection="1">
      <alignment horizontal="center" vertical="center"/>
    </xf>
    <xf numFmtId="0" fontId="7" fillId="0" borderId="0" xfId="0" applyFont="1" applyAlignment="1" applyProtection="1">
      <alignment vertical="center"/>
    </xf>
    <xf numFmtId="0" fontId="12" fillId="0" borderId="0" xfId="0" applyFont="1" applyAlignment="1" applyProtection="1">
      <alignment vertical="center"/>
    </xf>
    <xf numFmtId="0" fontId="21" fillId="0" borderId="0" xfId="0" applyFont="1" applyBorder="1" applyAlignment="1" applyProtection="1">
      <alignment horizontal="left" vertical="center"/>
    </xf>
    <xf numFmtId="0" fontId="15" fillId="0" borderId="0" xfId="0" applyFont="1" applyBorder="1" applyAlignment="1" applyProtection="1">
      <alignment vertical="center"/>
    </xf>
    <xf numFmtId="0" fontId="7" fillId="0" borderId="0" xfId="0" applyFont="1" applyBorder="1" applyAlignment="1" applyProtection="1">
      <alignment vertical="center"/>
    </xf>
    <xf numFmtId="0" fontId="12" fillId="0" borderId="0" xfId="0" applyFont="1" applyBorder="1" applyAlignment="1" applyProtection="1">
      <alignment vertical="center"/>
    </xf>
    <xf numFmtId="0" fontId="14" fillId="0" borderId="0" xfId="0" applyFont="1" applyFill="1" applyBorder="1" applyAlignment="1" applyProtection="1">
      <alignment horizontal="left" vertical="center"/>
    </xf>
    <xf numFmtId="0" fontId="0" fillId="0" borderId="0" xfId="0" applyFill="1" applyBorder="1" applyAlignment="1" applyProtection="1">
      <alignment horizontal="left" vertical="center"/>
    </xf>
    <xf numFmtId="0" fontId="14" fillId="0" borderId="0" xfId="0" applyFont="1" applyFill="1" applyBorder="1" applyAlignment="1" applyProtection="1">
      <alignment horizontal="center" vertical="center"/>
    </xf>
    <xf numFmtId="14" fontId="14" fillId="0" borderId="0" xfId="0" applyNumberFormat="1" applyFont="1" applyFill="1" applyBorder="1" applyAlignment="1" applyProtection="1">
      <alignment horizontal="center" vertical="center"/>
    </xf>
    <xf numFmtId="0" fontId="0" fillId="0" borderId="0" xfId="0" applyFill="1" applyBorder="1" applyAlignment="1" applyProtection="1">
      <alignment vertical="center"/>
    </xf>
    <xf numFmtId="0" fontId="13" fillId="0" borderId="0" xfId="0" applyFont="1" applyAlignment="1" applyProtection="1">
      <alignment vertical="center"/>
    </xf>
    <xf numFmtId="0" fontId="13" fillId="0" borderId="0" xfId="0" applyFont="1" applyProtection="1"/>
    <xf numFmtId="0" fontId="18" fillId="0" borderId="0" xfId="0" applyFont="1" applyProtection="1"/>
    <xf numFmtId="0" fontId="0" fillId="0" borderId="0" xfId="0" applyAlignment="1" applyProtection="1">
      <alignment horizontal="center"/>
    </xf>
    <xf numFmtId="0" fontId="21" fillId="0" borderId="0" xfId="0" applyFont="1" applyBorder="1" applyAlignment="1" applyProtection="1">
      <alignment horizontal="center" vertical="center" wrapText="1"/>
    </xf>
    <xf numFmtId="0" fontId="17" fillId="0" borderId="6" xfId="0" applyFont="1" applyBorder="1" applyAlignment="1" applyProtection="1">
      <alignment horizontal="center" vertical="center" wrapText="1"/>
    </xf>
    <xf numFmtId="164" fontId="25" fillId="0" borderId="6" xfId="0" applyNumberFormat="1" applyFont="1" applyBorder="1" applyAlignment="1" applyProtection="1">
      <alignment horizontal="center" vertical="center"/>
      <protection locked="0"/>
    </xf>
    <xf numFmtId="0" fontId="38" fillId="0" borderId="6" xfId="0" applyFont="1" applyBorder="1" applyAlignment="1" applyProtection="1">
      <alignment vertical="center" wrapText="1"/>
      <protection locked="0"/>
    </xf>
    <xf numFmtId="0" fontId="8" fillId="0" borderId="0" xfId="0" applyFont="1"/>
    <xf numFmtId="0" fontId="40" fillId="0" borderId="0" xfId="0" applyFont="1" applyAlignment="1" applyProtection="1"/>
    <xf numFmtId="0" fontId="10" fillId="0" borderId="0" xfId="0" applyFont="1" applyBorder="1" applyAlignment="1" applyProtection="1">
      <alignment horizontal="center" vertical="center" wrapText="1"/>
    </xf>
    <xf numFmtId="14" fontId="16" fillId="0" borderId="0" xfId="0" applyNumberFormat="1" applyFont="1" applyBorder="1" applyAlignment="1" applyProtection="1">
      <alignment horizontal="center" vertical="center" wrapText="1"/>
    </xf>
    <xf numFmtId="0" fontId="16" fillId="0" borderId="0" xfId="0" applyFont="1" applyBorder="1" applyAlignment="1" applyProtection="1">
      <alignment horizontal="center" vertical="center" wrapText="1"/>
    </xf>
    <xf numFmtId="0" fontId="39" fillId="0" borderId="0" xfId="0" applyFont="1" applyFill="1" applyBorder="1" applyAlignment="1" applyProtection="1">
      <alignment horizontal="center" vertical="center"/>
    </xf>
    <xf numFmtId="0" fontId="0" fillId="0" borderId="0" xfId="0" applyFill="1" applyAlignment="1" applyProtection="1"/>
    <xf numFmtId="0" fontId="9" fillId="0" borderId="0" xfId="0" applyFont="1" applyBorder="1" applyAlignment="1" applyProtection="1">
      <alignment horizontal="center" vertical="top" wrapText="1"/>
    </xf>
    <xf numFmtId="0" fontId="9" fillId="0" borderId="8" xfId="0" applyFont="1" applyBorder="1" applyAlignment="1" applyProtection="1">
      <alignment horizontal="center" vertical="top" wrapText="1"/>
    </xf>
    <xf numFmtId="0" fontId="28" fillId="0" borderId="0" xfId="0" applyFont="1" applyAlignment="1" applyProtection="1">
      <alignment vertical="center"/>
    </xf>
    <xf numFmtId="0" fontId="22" fillId="0" borderId="0" xfId="0" applyFont="1" applyBorder="1" applyAlignment="1" applyProtection="1">
      <alignment vertical="center"/>
    </xf>
    <xf numFmtId="0" fontId="6" fillId="0" borderId="0" xfId="0" applyFont="1" applyBorder="1" applyAlignment="1" applyProtection="1">
      <alignment vertical="center"/>
    </xf>
    <xf numFmtId="0" fontId="18" fillId="0" borderId="0" xfId="0" applyFont="1" applyAlignment="1" applyProtection="1">
      <alignment vertical="center"/>
    </xf>
    <xf numFmtId="0" fontId="24" fillId="0" borderId="0" xfId="0" applyFont="1" applyBorder="1" applyAlignment="1" applyProtection="1"/>
    <xf numFmtId="0" fontId="9" fillId="0" borderId="0" xfId="0" applyFont="1" applyBorder="1" applyAlignment="1" applyProtection="1">
      <alignment vertical="center"/>
    </xf>
    <xf numFmtId="0" fontId="0" fillId="0" borderId="0" xfId="0" applyBorder="1" applyAlignment="1" applyProtection="1">
      <alignment horizontal="center"/>
    </xf>
    <xf numFmtId="0" fontId="28" fillId="0" borderId="0" xfId="0" applyFont="1" applyBorder="1" applyAlignment="1" applyProtection="1">
      <alignment vertical="center"/>
    </xf>
    <xf numFmtId="0" fontId="0" fillId="0" borderId="0" xfId="0" applyFill="1" applyBorder="1" applyAlignment="1" applyProtection="1">
      <alignment horizontal="center" vertical="center"/>
    </xf>
    <xf numFmtId="0" fontId="22" fillId="0" borderId="0" xfId="0" applyFont="1" applyFill="1" applyAlignment="1" applyProtection="1"/>
    <xf numFmtId="0" fontId="21" fillId="0" borderId="0" xfId="0" applyFont="1" applyFill="1" applyBorder="1" applyAlignment="1" applyProtection="1">
      <alignment horizontal="left" vertical="center"/>
    </xf>
    <xf numFmtId="0" fontId="12" fillId="0" borderId="0" xfId="0" applyFont="1" applyFill="1" applyAlignment="1" applyProtection="1">
      <alignment vertical="center"/>
    </xf>
    <xf numFmtId="0" fontId="22" fillId="0" borderId="0" xfId="0" applyFont="1" applyAlignment="1" applyProtection="1">
      <alignment horizontal="center"/>
    </xf>
    <xf numFmtId="0" fontId="22" fillId="0" borderId="0" xfId="0" applyFont="1" applyFill="1" applyAlignment="1" applyProtection="1">
      <alignment horizontal="center"/>
    </xf>
    <xf numFmtId="0" fontId="15" fillId="0" borderId="0" xfId="0" applyFont="1" applyAlignment="1" applyProtection="1">
      <alignment horizontal="center" vertical="center"/>
    </xf>
    <xf numFmtId="0" fontId="7" fillId="0" borderId="0" xfId="0" applyFont="1" applyAlignment="1" applyProtection="1">
      <alignment horizontal="center" vertical="center"/>
    </xf>
    <xf numFmtId="0" fontId="6" fillId="0" borderId="0" xfId="0" applyFont="1" applyAlignment="1" applyProtection="1">
      <alignment horizontal="center" vertical="center"/>
    </xf>
    <xf numFmtId="0" fontId="41" fillId="4" borderId="10" xfId="0" applyFont="1" applyFill="1" applyBorder="1" applyAlignment="1" applyProtection="1">
      <alignment horizontal="right" vertical="center"/>
    </xf>
    <xf numFmtId="0" fontId="41" fillId="6" borderId="0" xfId="0" applyFont="1" applyFill="1" applyBorder="1" applyAlignment="1" applyProtection="1">
      <alignment horizontal="right" vertical="center"/>
    </xf>
    <xf numFmtId="0" fontId="45" fillId="6" borderId="0" xfId="0" applyFont="1" applyFill="1" applyBorder="1" applyAlignment="1" applyProtection="1">
      <alignment horizontal="center" vertical="center"/>
    </xf>
    <xf numFmtId="0" fontId="22" fillId="0" borderId="0" xfId="0" applyFont="1" applyAlignment="1" applyProtection="1">
      <alignment horizontal="center" vertical="center"/>
    </xf>
    <xf numFmtId="0" fontId="22" fillId="0" borderId="0" xfId="0" applyFont="1" applyFill="1" applyAlignment="1" applyProtection="1">
      <alignment horizontal="center" vertical="center"/>
    </xf>
    <xf numFmtId="0" fontId="25" fillId="0" borderId="18" xfId="0" applyFont="1" applyBorder="1" applyAlignment="1" applyProtection="1">
      <alignment vertical="center" wrapText="1"/>
      <protection locked="0"/>
    </xf>
    <xf numFmtId="164" fontId="25" fillId="0" borderId="18" xfId="0" applyNumberFormat="1" applyFont="1" applyBorder="1" applyAlignment="1" applyProtection="1">
      <alignment horizontal="center" vertical="center"/>
      <protection locked="0"/>
    </xf>
    <xf numFmtId="164" fontId="25" fillId="0" borderId="1" xfId="0" applyNumberFormat="1" applyFont="1" applyBorder="1" applyAlignment="1" applyProtection="1">
      <alignment horizontal="center" vertical="center"/>
      <protection locked="0"/>
    </xf>
    <xf numFmtId="164" fontId="25" fillId="0" borderId="12" xfId="0" applyNumberFormat="1" applyFont="1" applyBorder="1" applyAlignment="1" applyProtection="1">
      <alignment horizontal="center" vertical="center"/>
      <protection locked="0"/>
    </xf>
    <xf numFmtId="0" fontId="25" fillId="0" borderId="19" xfId="0" applyFont="1" applyBorder="1" applyAlignment="1" applyProtection="1">
      <alignment horizontal="center" vertical="center"/>
    </xf>
    <xf numFmtId="0" fontId="25" fillId="0" borderId="18" xfId="0" applyFont="1" applyBorder="1" applyAlignment="1" applyProtection="1">
      <alignment horizontal="center" vertical="center"/>
    </xf>
    <xf numFmtId="0" fontId="25" fillId="0" borderId="18" xfId="0" applyFont="1" applyBorder="1" applyAlignment="1" applyProtection="1">
      <alignment horizontal="center" vertical="center" wrapText="1"/>
      <protection locked="0"/>
    </xf>
    <xf numFmtId="14" fontId="25" fillId="0" borderId="18" xfId="0" applyNumberFormat="1" applyFont="1" applyBorder="1" applyAlignment="1" applyProtection="1">
      <alignment horizontal="center" vertical="center"/>
      <protection locked="0"/>
    </xf>
    <xf numFmtId="0" fontId="25" fillId="0" borderId="20" xfId="0" applyFont="1" applyBorder="1" applyAlignment="1" applyProtection="1">
      <alignment vertical="center" wrapText="1"/>
      <protection locked="0"/>
    </xf>
    <xf numFmtId="0" fontId="25" fillId="0" borderId="13" xfId="0" applyFont="1" applyBorder="1" applyAlignment="1" applyProtection="1">
      <alignment horizontal="center" vertical="center"/>
    </xf>
    <xf numFmtId="0" fontId="25" fillId="0" borderId="1" xfId="0" applyFont="1" applyBorder="1" applyAlignment="1" applyProtection="1">
      <alignment horizontal="center" vertical="center"/>
    </xf>
    <xf numFmtId="0" fontId="25" fillId="0" borderId="1" xfId="0" applyFont="1" applyBorder="1" applyAlignment="1" applyProtection="1">
      <alignment vertical="center" wrapText="1"/>
      <protection locked="0"/>
    </xf>
    <xf numFmtId="0" fontId="25" fillId="0" borderId="1" xfId="0" applyFont="1" applyBorder="1" applyAlignment="1" applyProtection="1">
      <alignment horizontal="center" vertical="center" wrapText="1"/>
      <protection locked="0"/>
    </xf>
    <xf numFmtId="0" fontId="25" fillId="0" borderId="21" xfId="0" applyFont="1" applyBorder="1" applyAlignment="1" applyProtection="1">
      <alignment vertical="center" wrapText="1"/>
      <protection locked="0"/>
    </xf>
    <xf numFmtId="0" fontId="25" fillId="0" borderId="13" xfId="0" applyFont="1" applyBorder="1" applyAlignment="1" applyProtection="1">
      <alignment horizontal="center" vertical="center" wrapText="1"/>
    </xf>
    <xf numFmtId="0" fontId="25" fillId="0" borderId="1" xfId="0" applyFont="1" applyBorder="1" applyAlignment="1" applyProtection="1">
      <alignment horizontal="center" vertical="center" wrapText="1"/>
    </xf>
    <xf numFmtId="0" fontId="25" fillId="0" borderId="11" xfId="0" applyFont="1" applyBorder="1" applyAlignment="1" applyProtection="1">
      <alignment horizontal="center" vertical="center" wrapText="1"/>
    </xf>
    <xf numFmtId="0" fontId="25" fillId="0" borderId="12" xfId="0" applyFont="1" applyBorder="1" applyAlignment="1" applyProtection="1">
      <alignment horizontal="center" vertical="center" wrapText="1"/>
    </xf>
    <xf numFmtId="0" fontId="25" fillId="0" borderId="12" xfId="0" applyFont="1" applyBorder="1" applyAlignment="1" applyProtection="1">
      <alignment vertical="center" wrapText="1"/>
      <protection locked="0"/>
    </xf>
    <xf numFmtId="0" fontId="25" fillId="0" borderId="12" xfId="0" applyFont="1" applyBorder="1" applyAlignment="1" applyProtection="1">
      <alignment horizontal="center" vertical="center" wrapText="1"/>
      <protection locked="0"/>
    </xf>
    <xf numFmtId="14" fontId="25" fillId="0" borderId="12" xfId="0" applyNumberFormat="1" applyFont="1" applyBorder="1" applyAlignment="1" applyProtection="1">
      <alignment horizontal="center" vertical="center"/>
      <protection locked="0"/>
    </xf>
    <xf numFmtId="0" fontId="25" fillId="0" borderId="22" xfId="0" applyFont="1" applyBorder="1" applyAlignment="1" applyProtection="1">
      <alignment vertical="center" wrapText="1"/>
      <protection locked="0"/>
    </xf>
    <xf numFmtId="0" fontId="46" fillId="4" borderId="23" xfId="0" applyFont="1" applyFill="1" applyBorder="1" applyAlignment="1" applyProtection="1">
      <alignment horizontal="center" vertical="center" wrapText="1"/>
    </xf>
    <xf numFmtId="0" fontId="46" fillId="4" borderId="24" xfId="0" applyFont="1" applyFill="1" applyBorder="1" applyAlignment="1" applyProtection="1">
      <alignment horizontal="center" vertical="center" wrapText="1"/>
    </xf>
    <xf numFmtId="0" fontId="46" fillId="4" borderId="25" xfId="0" applyFont="1" applyFill="1" applyBorder="1" applyAlignment="1" applyProtection="1">
      <alignment horizontal="center" vertical="center" wrapText="1"/>
    </xf>
    <xf numFmtId="0" fontId="0" fillId="6" borderId="0" xfId="0" applyFill="1" applyProtection="1"/>
    <xf numFmtId="0" fontId="42" fillId="0" borderId="0" xfId="0" applyFont="1"/>
    <xf numFmtId="0" fontId="47" fillId="0" borderId="0" xfId="0" applyFont="1"/>
    <xf numFmtId="0" fontId="50" fillId="0" borderId="1" xfId="0" applyFont="1" applyBorder="1" applyAlignment="1" applyProtection="1">
      <alignment horizontal="center" vertical="center" wrapText="1"/>
    </xf>
    <xf numFmtId="0" fontId="51" fillId="6" borderId="35" xfId="0" applyFont="1" applyFill="1" applyBorder="1" applyAlignment="1" applyProtection="1">
      <alignment horizontal="center" vertical="center" wrapText="1"/>
    </xf>
    <xf numFmtId="0" fontId="52" fillId="6" borderId="35" xfId="0" applyFont="1" applyFill="1" applyBorder="1" applyAlignment="1" applyProtection="1">
      <alignment horizontal="center" vertical="center" wrapText="1"/>
    </xf>
    <xf numFmtId="0" fontId="51" fillId="6" borderId="41" xfId="0" applyFont="1" applyFill="1" applyBorder="1" applyAlignment="1" applyProtection="1">
      <alignment horizontal="center" vertical="center" wrapText="1"/>
    </xf>
    <xf numFmtId="0" fontId="50" fillId="0" borderId="42" xfId="0" applyFont="1" applyBorder="1" applyAlignment="1" applyProtection="1">
      <alignment horizontal="center" vertical="center" wrapText="1"/>
    </xf>
    <xf numFmtId="0" fontId="49" fillId="0" borderId="0" xfId="12" applyFont="1" applyAlignment="1" applyProtection="1">
      <alignment vertical="center"/>
    </xf>
    <xf numFmtId="0" fontId="56" fillId="4" borderId="44" xfId="0" applyFont="1" applyFill="1" applyBorder="1" applyAlignment="1" applyProtection="1">
      <alignment horizontal="left" vertical="center" wrapText="1"/>
    </xf>
    <xf numFmtId="0" fontId="56" fillId="4" borderId="51" xfId="0" applyFont="1" applyFill="1" applyBorder="1" applyAlignment="1" applyProtection="1">
      <alignment horizontal="left" vertical="center" wrapText="1"/>
    </xf>
    <xf numFmtId="0" fontId="11" fillId="0" borderId="45" xfId="0" applyFont="1" applyBorder="1" applyAlignment="1" applyProtection="1">
      <alignment horizontal="left" vertical="center" wrapText="1"/>
      <protection locked="0"/>
    </xf>
    <xf numFmtId="174" fontId="11" fillId="0" borderId="52" xfId="0" applyNumberFormat="1" applyFont="1" applyBorder="1" applyAlignment="1" applyProtection="1">
      <alignment horizontal="left" vertical="center" wrapText="1"/>
      <protection locked="0"/>
    </xf>
    <xf numFmtId="0" fontId="4" fillId="0" borderId="0" xfId="0" applyFont="1" applyFill="1" applyBorder="1" applyAlignment="1" applyProtection="1"/>
    <xf numFmtId="0" fontId="56" fillId="4" borderId="53" xfId="0" applyFont="1" applyFill="1" applyBorder="1" applyAlignment="1" applyProtection="1">
      <alignment horizontal="right" vertical="center" wrapText="1"/>
    </xf>
    <xf numFmtId="0" fontId="8" fillId="0" borderId="45" xfId="0" applyFont="1" applyBorder="1" applyAlignment="1" applyProtection="1">
      <alignment horizontal="right" vertical="center"/>
    </xf>
    <xf numFmtId="0" fontId="8" fillId="0" borderId="52" xfId="0" applyFont="1" applyBorder="1" applyAlignment="1" applyProtection="1">
      <alignment horizontal="right" vertical="center"/>
    </xf>
    <xf numFmtId="0" fontId="8" fillId="0" borderId="34" xfId="0" applyFont="1" applyBorder="1" applyAlignment="1" applyProtection="1">
      <alignment horizontal="right" vertical="center" wrapText="1"/>
    </xf>
    <xf numFmtId="0" fontId="8" fillId="0" borderId="13" xfId="0" applyFont="1" applyBorder="1" applyAlignment="1" applyProtection="1">
      <alignment horizontal="right" vertical="center" wrapText="1"/>
    </xf>
    <xf numFmtId="0" fontId="57" fillId="6" borderId="0" xfId="0" applyFont="1" applyFill="1" applyBorder="1" applyAlignment="1" applyProtection="1">
      <alignment horizontal="right" vertical="center"/>
    </xf>
    <xf numFmtId="0" fontId="8" fillId="0" borderId="52" xfId="0" applyFont="1" applyBorder="1" applyAlignment="1" applyProtection="1">
      <alignment horizontal="right" vertical="center" wrapText="1"/>
    </xf>
    <xf numFmtId="0" fontId="18" fillId="0" borderId="0" xfId="0" applyFont="1" applyAlignment="1" applyProtection="1">
      <alignment horizontal="left" vertical="center" wrapText="1"/>
    </xf>
    <xf numFmtId="0" fontId="13" fillId="0" borderId="0" xfId="0" applyFont="1" applyAlignment="1" applyProtection="1">
      <alignment horizontal="left" vertical="center" wrapText="1"/>
    </xf>
    <xf numFmtId="0" fontId="22" fillId="0" borderId="0" xfId="0" applyFont="1" applyFill="1" applyProtection="1"/>
    <xf numFmtId="0" fontId="22" fillId="0" borderId="0" xfId="0" applyFont="1" applyProtection="1"/>
    <xf numFmtId="175" fontId="11" fillId="0" borderId="47" xfId="0" applyNumberFormat="1" applyFont="1" applyBorder="1" applyAlignment="1" applyProtection="1">
      <alignment horizontal="left" vertical="center" wrapText="1"/>
    </xf>
    <xf numFmtId="0" fontId="8" fillId="0" borderId="47" xfId="0" applyFont="1" applyBorder="1" applyAlignment="1" applyProtection="1">
      <alignment horizontal="right" vertical="center"/>
    </xf>
    <xf numFmtId="0" fontId="43" fillId="0" borderId="0" xfId="0" applyFont="1" applyAlignment="1" applyProtection="1">
      <alignment horizontal="center" vertical="center"/>
    </xf>
    <xf numFmtId="0" fontId="0" fillId="0" borderId="0" xfId="0" applyFill="1" applyBorder="1" applyProtection="1"/>
    <xf numFmtId="0" fontId="0" fillId="0" borderId="0" xfId="0" applyBorder="1" applyProtection="1"/>
    <xf numFmtId="14" fontId="25" fillId="0" borderId="0" xfId="0" applyNumberFormat="1" applyFont="1" applyFill="1" applyBorder="1" applyAlignment="1" applyProtection="1">
      <alignment horizontal="center" vertical="center"/>
    </xf>
    <xf numFmtId="0" fontId="30" fillId="0" borderId="0" xfId="0" applyFont="1" applyBorder="1" applyAlignment="1" applyProtection="1">
      <alignment vertical="center"/>
    </xf>
    <xf numFmtId="0" fontId="44" fillId="4" borderId="33" xfId="0" applyFont="1" applyFill="1" applyBorder="1" applyAlignment="1" applyProtection="1">
      <alignment horizontal="center" vertical="center" wrapText="1"/>
    </xf>
    <xf numFmtId="0" fontId="44" fillId="4" borderId="40" xfId="0" applyFont="1" applyFill="1" applyBorder="1" applyAlignment="1" applyProtection="1">
      <alignment horizontal="center" vertical="center" wrapText="1"/>
    </xf>
    <xf numFmtId="0" fontId="10" fillId="0" borderId="0" xfId="0" applyFont="1" applyFill="1" applyBorder="1" applyAlignment="1" applyProtection="1">
      <alignment horizontal="center" vertical="center" wrapText="1"/>
    </xf>
    <xf numFmtId="0" fontId="31" fillId="0" borderId="0" xfId="0" applyFont="1" applyBorder="1" applyAlignment="1" applyProtection="1">
      <alignment horizontal="center" vertical="center" wrapText="1"/>
    </xf>
    <xf numFmtId="173" fontId="11" fillId="0" borderId="0" xfId="0" applyNumberFormat="1" applyFont="1" applyFill="1" applyBorder="1" applyAlignment="1" applyProtection="1">
      <alignment horizontal="left" vertical="center"/>
    </xf>
    <xf numFmtId="0" fontId="0" fillId="0" borderId="0" xfId="0" applyAlignment="1">
      <alignment horizontal="left" vertical="center"/>
    </xf>
    <xf numFmtId="0" fontId="27" fillId="0" borderId="0" xfId="12" applyAlignment="1" applyProtection="1">
      <alignment horizontal="left" vertical="center"/>
    </xf>
    <xf numFmtId="0" fontId="58" fillId="0" borderId="0" xfId="19"/>
    <xf numFmtId="0" fontId="58" fillId="0" borderId="0" xfId="19" applyFont="1"/>
    <xf numFmtId="0" fontId="58" fillId="0" borderId="0" xfId="19" applyFont="1" applyAlignment="1">
      <alignment horizontal="right"/>
    </xf>
    <xf numFmtId="0" fontId="58" fillId="10" borderId="0" xfId="19" applyFill="1"/>
    <xf numFmtId="0" fontId="58" fillId="10" borderId="0" xfId="19" applyFont="1" applyFill="1"/>
    <xf numFmtId="0" fontId="58" fillId="10" borderId="0" xfId="19" applyFont="1" applyFill="1" applyAlignment="1">
      <alignment horizontal="right"/>
    </xf>
    <xf numFmtId="0" fontId="62" fillId="10" borderId="0" xfId="19" applyFont="1" applyFill="1" applyAlignment="1">
      <alignment vertical="top"/>
    </xf>
    <xf numFmtId="0" fontId="21" fillId="0" borderId="0" xfId="0" applyFont="1" applyAlignment="1">
      <alignment horizontal="center"/>
    </xf>
    <xf numFmtId="0" fontId="22" fillId="0" borderId="0" xfId="0" applyFont="1" applyAlignment="1">
      <alignment horizontal="left"/>
    </xf>
    <xf numFmtId="0" fontId="6" fillId="0" borderId="0" xfId="0" applyFont="1" applyAlignment="1">
      <alignment vertical="top" wrapText="1"/>
    </xf>
    <xf numFmtId="0" fontId="63" fillId="0" borderId="0" xfId="0" applyFont="1" applyAlignment="1">
      <alignment vertical="top" wrapText="1"/>
    </xf>
    <xf numFmtId="0" fontId="64" fillId="0" borderId="58" xfId="0" applyFont="1" applyBorder="1" applyAlignment="1">
      <alignment vertical="center" wrapText="1"/>
    </xf>
    <xf numFmtId="0" fontId="64" fillId="0" borderId="60" xfId="0" applyFont="1" applyBorder="1" applyAlignment="1">
      <alignment vertical="center" wrapText="1"/>
    </xf>
    <xf numFmtId="0" fontId="65" fillId="0" borderId="0" xfId="0" applyFont="1" applyAlignment="1">
      <alignment vertical="top" wrapText="1"/>
    </xf>
    <xf numFmtId="0" fontId="21" fillId="0" borderId="0" xfId="0" applyFont="1" applyBorder="1" applyAlignment="1" applyProtection="1">
      <alignment horizontal="centerContinuous"/>
    </xf>
    <xf numFmtId="0" fontId="0" fillId="0" borderId="0" xfId="0" applyBorder="1"/>
    <xf numFmtId="176" fontId="67" fillId="0" borderId="0" xfId="0" applyNumberFormat="1" applyFont="1" applyAlignment="1">
      <alignment horizontal="center"/>
    </xf>
    <xf numFmtId="176" fontId="15" fillId="0" borderId="0" xfId="0" applyNumberFormat="1" applyFont="1" applyAlignment="1">
      <alignment horizontal="center"/>
    </xf>
    <xf numFmtId="177" fontId="21" fillId="0" borderId="0" xfId="0" applyNumberFormat="1" applyFont="1" applyAlignment="1">
      <alignment horizontal="center"/>
    </xf>
    <xf numFmtId="0" fontId="21" fillId="11" borderId="0" xfId="0" applyFont="1" applyFill="1" applyAlignment="1">
      <alignment horizontal="center"/>
    </xf>
    <xf numFmtId="0" fontId="21" fillId="11" borderId="0" xfId="0" quotePrefix="1" applyFont="1" applyFill="1" applyAlignment="1">
      <alignment horizontal="center"/>
    </xf>
    <xf numFmtId="0" fontId="21" fillId="0" borderId="0" xfId="0" applyFont="1" applyBorder="1" applyAlignment="1" applyProtection="1">
      <alignment horizontal="center" vertical="top"/>
    </xf>
    <xf numFmtId="0" fontId="58" fillId="6" borderId="0" xfId="19" applyFont="1" applyFill="1"/>
    <xf numFmtId="0" fontId="58" fillId="6" borderId="0" xfId="19" applyFont="1" applyFill="1" applyAlignment="1">
      <alignment horizontal="right"/>
    </xf>
    <xf numFmtId="0" fontId="21" fillId="6" borderId="0" xfId="0" applyFont="1" applyFill="1" applyAlignment="1">
      <alignment horizontal="center"/>
    </xf>
    <xf numFmtId="0" fontId="71" fillId="11" borderId="0" xfId="0" applyFont="1" applyFill="1" applyAlignment="1">
      <alignment horizontal="center" vertical="top"/>
    </xf>
    <xf numFmtId="0" fontId="21" fillId="8" borderId="32" xfId="0" applyFont="1" applyFill="1" applyBorder="1" applyAlignment="1">
      <alignment horizontal="center"/>
    </xf>
    <xf numFmtId="0" fontId="21" fillId="8" borderId="9" xfId="0" applyFont="1" applyFill="1" applyBorder="1" applyAlignment="1">
      <alignment horizontal="center"/>
    </xf>
    <xf numFmtId="0" fontId="21" fillId="8" borderId="65" xfId="0" applyFont="1" applyFill="1" applyBorder="1" applyAlignment="1">
      <alignment horizontal="center"/>
    </xf>
    <xf numFmtId="0" fontId="21" fillId="12" borderId="9" xfId="0" applyFont="1" applyFill="1" applyBorder="1" applyAlignment="1">
      <alignment horizontal="center"/>
    </xf>
    <xf numFmtId="0" fontId="21" fillId="12" borderId="65" xfId="0" applyFont="1" applyFill="1" applyBorder="1" applyAlignment="1">
      <alignment horizontal="center"/>
    </xf>
    <xf numFmtId="0" fontId="21" fillId="13" borderId="9" xfId="0" applyFont="1" applyFill="1" applyBorder="1" applyAlignment="1">
      <alignment horizontal="center"/>
    </xf>
    <xf numFmtId="0" fontId="21" fillId="13" borderId="65" xfId="0" applyFont="1" applyFill="1" applyBorder="1" applyAlignment="1">
      <alignment horizontal="center"/>
    </xf>
    <xf numFmtId="0" fontId="21" fillId="13" borderId="17" xfId="0" applyFont="1" applyFill="1" applyBorder="1" applyAlignment="1">
      <alignment horizontal="center"/>
    </xf>
    <xf numFmtId="0" fontId="21" fillId="8" borderId="8" xfId="0" applyFont="1" applyFill="1" applyBorder="1" applyAlignment="1">
      <alignment horizontal="center"/>
    </xf>
    <xf numFmtId="0" fontId="21" fillId="8" borderId="0" xfId="0" applyFont="1" applyFill="1" applyBorder="1" applyAlignment="1">
      <alignment horizontal="center"/>
    </xf>
    <xf numFmtId="0" fontId="21" fillId="8" borderId="66" xfId="0" applyFont="1" applyFill="1" applyBorder="1" applyAlignment="1">
      <alignment horizontal="center"/>
    </xf>
    <xf numFmtId="0" fontId="21" fillId="12" borderId="0" xfId="0" applyFont="1" applyFill="1" applyBorder="1" applyAlignment="1">
      <alignment horizontal="center"/>
    </xf>
    <xf numFmtId="0" fontId="21" fillId="12" borderId="66" xfId="0" applyFont="1" applyFill="1" applyBorder="1" applyAlignment="1">
      <alignment horizontal="center"/>
    </xf>
    <xf numFmtId="0" fontId="21" fillId="13" borderId="0" xfId="0" applyFont="1" applyFill="1" applyBorder="1" applyAlignment="1">
      <alignment horizontal="center"/>
    </xf>
    <xf numFmtId="0" fontId="21" fillId="13" borderId="66" xfId="0" applyFont="1" applyFill="1" applyBorder="1" applyAlignment="1">
      <alignment horizontal="center"/>
    </xf>
    <xf numFmtId="0" fontId="21" fillId="13" borderId="7" xfId="0" applyFont="1" applyFill="1" applyBorder="1" applyAlignment="1">
      <alignment horizontal="center"/>
    </xf>
    <xf numFmtId="0" fontId="21" fillId="8" borderId="67" xfId="0" applyFont="1" applyFill="1" applyBorder="1" applyAlignment="1">
      <alignment horizontal="center"/>
    </xf>
    <xf numFmtId="0" fontId="21" fillId="8" borderId="68" xfId="0" applyFont="1" applyFill="1" applyBorder="1" applyAlignment="1">
      <alignment horizontal="center"/>
    </xf>
    <xf numFmtId="0" fontId="21" fillId="8" borderId="69" xfId="0" applyFont="1" applyFill="1" applyBorder="1" applyAlignment="1">
      <alignment horizontal="center"/>
    </xf>
    <xf numFmtId="0" fontId="21" fillId="12" borderId="68" xfId="0" applyFont="1" applyFill="1" applyBorder="1" applyAlignment="1">
      <alignment horizontal="center"/>
    </xf>
    <xf numFmtId="0" fontId="21" fillId="12" borderId="69" xfId="0" applyFont="1" applyFill="1" applyBorder="1" applyAlignment="1">
      <alignment horizontal="center"/>
    </xf>
    <xf numFmtId="0" fontId="21" fillId="13" borderId="68" xfId="0" applyFont="1" applyFill="1" applyBorder="1" applyAlignment="1">
      <alignment horizontal="center"/>
    </xf>
    <xf numFmtId="0" fontId="21" fillId="13" borderId="70" xfId="0" applyFont="1" applyFill="1" applyBorder="1" applyAlignment="1">
      <alignment horizontal="center"/>
    </xf>
    <xf numFmtId="0" fontId="73" fillId="11" borderId="0" xfId="0" applyFont="1" applyFill="1" applyAlignment="1">
      <alignment horizontal="left" vertical="center"/>
    </xf>
    <xf numFmtId="0" fontId="21" fillId="9" borderId="67" xfId="0" applyFont="1" applyFill="1" applyBorder="1" applyAlignment="1">
      <alignment horizontal="center"/>
    </xf>
    <xf numFmtId="0" fontId="21" fillId="9" borderId="68" xfId="0" applyFont="1" applyFill="1" applyBorder="1" applyAlignment="1">
      <alignment horizontal="center"/>
    </xf>
    <xf numFmtId="0" fontId="21" fillId="9" borderId="69" xfId="0" applyFont="1" applyFill="1" applyBorder="1" applyAlignment="1">
      <alignment horizontal="center"/>
    </xf>
    <xf numFmtId="0" fontId="21" fillId="12" borderId="70" xfId="0" applyFont="1" applyFill="1" applyBorder="1" applyAlignment="1">
      <alignment horizontal="center"/>
    </xf>
    <xf numFmtId="0" fontId="21" fillId="9" borderId="8" xfId="0" applyFont="1" applyFill="1" applyBorder="1" applyAlignment="1">
      <alignment horizontal="center"/>
    </xf>
    <xf numFmtId="0" fontId="21" fillId="9" borderId="0" xfId="0" applyFont="1" applyFill="1" applyBorder="1" applyAlignment="1">
      <alignment horizontal="center"/>
    </xf>
    <xf numFmtId="0" fontId="21" fillId="9" borderId="66" xfId="0" applyFont="1" applyFill="1" applyBorder="1" applyAlignment="1">
      <alignment horizontal="center"/>
    </xf>
    <xf numFmtId="0" fontId="21" fillId="12" borderId="7" xfId="0" applyFont="1" applyFill="1" applyBorder="1" applyAlignment="1">
      <alignment horizontal="center"/>
    </xf>
    <xf numFmtId="0" fontId="21" fillId="8" borderId="70" xfId="0" applyFont="1" applyFill="1" applyBorder="1" applyAlignment="1">
      <alignment horizontal="center"/>
    </xf>
    <xf numFmtId="0" fontId="21" fillId="8" borderId="7" xfId="0" applyFont="1" applyFill="1" applyBorder="1" applyAlignment="1">
      <alignment horizontal="center"/>
    </xf>
    <xf numFmtId="0" fontId="21" fillId="9" borderId="27" xfId="0" applyFont="1" applyFill="1" applyBorder="1" applyAlignment="1">
      <alignment horizontal="center"/>
    </xf>
    <xf numFmtId="0" fontId="21" fillId="9" borderId="15" xfId="0" applyFont="1" applyFill="1" applyBorder="1" applyAlignment="1">
      <alignment horizontal="center"/>
    </xf>
    <xf numFmtId="0" fontId="21" fillId="9" borderId="71" xfId="0" applyFont="1" applyFill="1" applyBorder="1" applyAlignment="1">
      <alignment horizontal="center"/>
    </xf>
    <xf numFmtId="0" fontId="21" fillId="8" borderId="15" xfId="0" applyFont="1" applyFill="1" applyBorder="1" applyAlignment="1">
      <alignment horizontal="center"/>
    </xf>
    <xf numFmtId="0" fontId="21" fillId="8" borderId="71" xfId="0" applyFont="1" applyFill="1" applyBorder="1" applyAlignment="1">
      <alignment horizontal="center"/>
    </xf>
    <xf numFmtId="0" fontId="21" fillId="8" borderId="14" xfId="0" applyFont="1" applyFill="1" applyBorder="1" applyAlignment="1">
      <alignment horizontal="center"/>
    </xf>
    <xf numFmtId="0" fontId="73" fillId="11" borderId="0" xfId="0" applyFont="1" applyFill="1" applyAlignment="1">
      <alignment horizontal="left"/>
    </xf>
    <xf numFmtId="0" fontId="62" fillId="11" borderId="0" xfId="0" applyFont="1" applyFill="1" applyAlignment="1">
      <alignment horizontal="left" vertical="center"/>
    </xf>
    <xf numFmtId="0" fontId="62" fillId="6" borderId="0" xfId="0" applyFont="1" applyFill="1" applyAlignment="1">
      <alignment horizontal="left" vertical="center"/>
    </xf>
    <xf numFmtId="0" fontId="6" fillId="0" borderId="0" xfId="0" applyFont="1" applyAlignment="1">
      <alignment horizontal="center" vertical="top" wrapText="1"/>
    </xf>
    <xf numFmtId="0" fontId="4" fillId="0" borderId="0" xfId="0" applyFont="1"/>
    <xf numFmtId="9" fontId="4" fillId="0" borderId="0" xfId="0" applyNumberFormat="1" applyFont="1" applyFill="1" applyBorder="1" applyAlignment="1">
      <alignment horizontal="center" vertical="center"/>
    </xf>
    <xf numFmtId="1" fontId="59" fillId="0" borderId="0" xfId="0" applyNumberFormat="1" applyFont="1" applyFill="1" applyBorder="1" applyAlignment="1">
      <alignment horizontal="center" vertical="center"/>
    </xf>
    <xf numFmtId="0" fontId="10" fillId="0" borderId="0" xfId="0" applyFont="1" applyBorder="1" applyAlignment="1">
      <alignment horizontal="center"/>
    </xf>
    <xf numFmtId="0" fontId="10" fillId="0" borderId="0" xfId="0" applyFont="1" applyBorder="1" applyAlignment="1">
      <alignment horizontal="left"/>
    </xf>
    <xf numFmtId="1" fontId="4" fillId="0" borderId="0" xfId="0" applyNumberFormat="1" applyFont="1" applyFill="1" applyBorder="1" applyAlignment="1">
      <alignment horizontal="center" vertical="center"/>
    </xf>
    <xf numFmtId="176" fontId="4" fillId="0" borderId="0" xfId="0" applyNumberFormat="1" applyFont="1" applyFill="1" applyBorder="1" applyAlignment="1">
      <alignment horizontal="left" vertical="center"/>
    </xf>
    <xf numFmtId="177" fontId="61" fillId="6" borderId="0" xfId="0" applyNumberFormat="1" applyFont="1" applyFill="1" applyBorder="1" applyAlignment="1">
      <alignment horizontal="center" vertical="center"/>
    </xf>
    <xf numFmtId="0" fontId="0" fillId="6" borderId="0" xfId="0" applyFill="1" applyBorder="1"/>
    <xf numFmtId="0" fontId="0" fillId="0" borderId="0" xfId="0" applyBorder="1" applyAlignment="1">
      <alignment vertical="top"/>
    </xf>
    <xf numFmtId="0" fontId="0" fillId="11" borderId="0" xfId="0" applyFill="1" applyBorder="1"/>
    <xf numFmtId="0" fontId="75" fillId="11" borderId="0" xfId="0" applyFont="1" applyFill="1" applyBorder="1"/>
    <xf numFmtId="0" fontId="62" fillId="11" borderId="0" xfId="0" applyFont="1" applyFill="1" applyBorder="1" applyAlignment="1">
      <alignment horizontal="left"/>
    </xf>
    <xf numFmtId="0" fontId="0" fillId="11" borderId="0" xfId="0" applyFill="1"/>
    <xf numFmtId="0" fontId="0" fillId="6" borderId="0" xfId="0" applyFill="1"/>
    <xf numFmtId="0" fontId="75" fillId="11" borderId="0" xfId="0" applyFont="1" applyFill="1"/>
    <xf numFmtId="0" fontId="62" fillId="6" borderId="0" xfId="0" applyFont="1" applyFill="1" applyBorder="1" applyAlignment="1">
      <alignment horizontal="left"/>
    </xf>
    <xf numFmtId="0" fontId="22" fillId="0" borderId="0" xfId="0" applyFont="1"/>
    <xf numFmtId="0" fontId="64" fillId="0" borderId="63" xfId="0" applyFont="1" applyBorder="1" applyAlignment="1">
      <alignment vertical="center" wrapText="1"/>
    </xf>
    <xf numFmtId="178" fontId="0" fillId="0" borderId="0" xfId="0" applyNumberFormat="1"/>
    <xf numFmtId="9" fontId="67" fillId="0" borderId="0" xfId="0" applyNumberFormat="1" applyFont="1" applyAlignment="1">
      <alignment horizontal="center"/>
    </xf>
    <xf numFmtId="0" fontId="8" fillId="0" borderId="0" xfId="0" applyFont="1" applyAlignment="1">
      <alignment horizontal="center"/>
    </xf>
    <xf numFmtId="0" fontId="0" fillId="10" borderId="0" xfId="0" applyFill="1"/>
    <xf numFmtId="0" fontId="0" fillId="14" borderId="0" xfId="0" applyFill="1"/>
    <xf numFmtId="0" fontId="0" fillId="15" borderId="75" xfId="0" applyFill="1" applyBorder="1"/>
    <xf numFmtId="0" fontId="9" fillId="15" borderId="75" xfId="0" applyFont="1" applyFill="1" applyBorder="1" applyAlignment="1">
      <alignment horizontal="center" vertical="center"/>
    </xf>
    <xf numFmtId="0" fontId="0" fillId="15" borderId="76" xfId="0" applyFill="1" applyBorder="1"/>
    <xf numFmtId="0" fontId="9" fillId="15" borderId="76" xfId="0" applyFont="1" applyFill="1" applyBorder="1" applyAlignment="1">
      <alignment horizontal="center" vertical="center"/>
    </xf>
    <xf numFmtId="0" fontId="0" fillId="16" borderId="76" xfId="0" applyFill="1" applyBorder="1"/>
    <xf numFmtId="0" fontId="9" fillId="16" borderId="76" xfId="0" applyFont="1" applyFill="1" applyBorder="1" applyAlignment="1">
      <alignment horizontal="center" vertical="center"/>
    </xf>
    <xf numFmtId="0" fontId="0" fillId="17" borderId="76" xfId="0" applyFill="1" applyBorder="1"/>
    <xf numFmtId="0" fontId="9" fillId="17" borderId="76" xfId="0" applyFont="1" applyFill="1" applyBorder="1" applyAlignment="1">
      <alignment horizontal="center" vertical="center"/>
    </xf>
    <xf numFmtId="0" fontId="0" fillId="17" borderId="77" xfId="0" applyFill="1" applyBorder="1"/>
    <xf numFmtId="0" fontId="9" fillId="17" borderId="77" xfId="0" applyFont="1" applyFill="1" applyBorder="1" applyAlignment="1">
      <alignment horizontal="center" vertical="center"/>
    </xf>
    <xf numFmtId="0" fontId="65" fillId="0" borderId="0" xfId="0" applyFont="1" applyAlignment="1">
      <alignment vertical="top"/>
    </xf>
    <xf numFmtId="0" fontId="65" fillId="0" borderId="0" xfId="0" applyFont="1" applyAlignment="1">
      <alignment horizontal="right" vertical="center"/>
    </xf>
    <xf numFmtId="0" fontId="6" fillId="0" borderId="0" xfId="0" applyFont="1" applyAlignment="1">
      <alignment horizontal="center" vertical="center" wrapText="1"/>
    </xf>
    <xf numFmtId="9" fontId="0" fillId="0" borderId="0" xfId="0" applyNumberFormat="1"/>
    <xf numFmtId="0" fontId="21" fillId="0" borderId="0" xfId="0" applyFont="1" applyAlignment="1"/>
    <xf numFmtId="0" fontId="8" fillId="0" borderId="2" xfId="0" applyFont="1" applyBorder="1" applyAlignment="1" applyProtection="1">
      <alignment horizontal="right" vertical="center"/>
    </xf>
    <xf numFmtId="0" fontId="11" fillId="0" borderId="2" xfId="0" applyFont="1" applyBorder="1" applyAlignment="1" applyProtection="1">
      <alignment horizontal="left" vertical="center" wrapText="1"/>
      <protection locked="0"/>
    </xf>
    <xf numFmtId="0" fontId="8" fillId="0" borderId="72" xfId="0" applyFont="1" applyBorder="1" applyAlignment="1" applyProtection="1">
      <alignment horizontal="right" vertical="center"/>
    </xf>
    <xf numFmtId="174" fontId="11" fillId="0" borderId="72" xfId="0" applyNumberFormat="1" applyFont="1" applyBorder="1" applyAlignment="1" applyProtection="1">
      <alignment horizontal="left" vertical="center" wrapText="1"/>
      <protection locked="0"/>
    </xf>
    <xf numFmtId="0" fontId="21" fillId="0" borderId="0" xfId="22" applyFont="1" applyAlignment="1" applyProtection="1">
      <alignment horizontal="center" vertical="center"/>
    </xf>
    <xf numFmtId="0" fontId="45" fillId="0" borderId="0" xfId="22" applyFont="1" applyFill="1" applyBorder="1" applyAlignment="1" applyProtection="1">
      <alignment vertical="center"/>
    </xf>
    <xf numFmtId="0" fontId="21" fillId="0" borderId="0" xfId="22" applyFont="1" applyAlignment="1" applyProtection="1">
      <alignment vertical="center"/>
    </xf>
    <xf numFmtId="0" fontId="65" fillId="0" borderId="0" xfId="22" applyFont="1" applyAlignment="1" applyProtection="1">
      <alignment vertical="center"/>
    </xf>
    <xf numFmtId="0" fontId="6" fillId="0" borderId="0" xfId="22" applyFont="1" applyAlignment="1" applyProtection="1">
      <alignment vertical="center"/>
    </xf>
    <xf numFmtId="0" fontId="64" fillId="0" borderId="60" xfId="22" applyFont="1" applyBorder="1" applyAlignment="1" applyProtection="1">
      <alignment vertical="center"/>
    </xf>
    <xf numFmtId="0" fontId="64" fillId="0" borderId="58" xfId="22" applyFont="1" applyBorder="1" applyAlignment="1" applyProtection="1">
      <alignment vertical="center"/>
    </xf>
    <xf numFmtId="0" fontId="63" fillId="0" borderId="0" xfId="22" applyFont="1" applyAlignment="1" applyProtection="1">
      <alignment vertical="center"/>
    </xf>
    <xf numFmtId="0" fontId="4" fillId="0" borderId="0" xfId="22" applyAlignment="1" applyProtection="1">
      <alignment vertical="center"/>
    </xf>
    <xf numFmtId="0" fontId="74" fillId="0" borderId="0" xfId="19" applyFont="1" applyAlignment="1" applyProtection="1">
      <alignment vertical="center"/>
    </xf>
    <xf numFmtId="0" fontId="58" fillId="0" borderId="0" xfId="19" applyAlignment="1" applyProtection="1">
      <alignment vertical="center"/>
    </xf>
    <xf numFmtId="0" fontId="4" fillId="0" borderId="0" xfId="22" applyFont="1" applyAlignment="1" applyProtection="1">
      <alignment vertical="center"/>
    </xf>
    <xf numFmtId="0" fontId="27" fillId="0" borderId="0" xfId="12" applyAlignment="1" applyProtection="1">
      <alignment vertical="center"/>
    </xf>
    <xf numFmtId="0" fontId="3" fillId="6" borderId="0" xfId="24" applyFill="1" applyAlignment="1" applyProtection="1">
      <alignment vertical="center" wrapText="1"/>
    </xf>
    <xf numFmtId="0" fontId="79" fillId="6" borderId="0" xfId="24" applyFont="1" applyFill="1" applyAlignment="1" applyProtection="1">
      <alignment vertical="center" wrapText="1"/>
    </xf>
    <xf numFmtId="0" fontId="79" fillId="6" borderId="0" xfId="24" applyFont="1" applyFill="1" applyBorder="1" applyAlignment="1" applyProtection="1">
      <alignment vertical="center" wrapText="1"/>
    </xf>
    <xf numFmtId="0" fontId="3" fillId="20" borderId="95" xfId="24" applyFill="1" applyBorder="1" applyAlignment="1" applyProtection="1">
      <alignment vertical="center" wrapText="1"/>
    </xf>
    <xf numFmtId="0" fontId="78" fillId="20" borderId="94" xfId="23" applyFont="1" applyFill="1" applyBorder="1" applyAlignment="1" applyProtection="1">
      <alignment horizontal="left" vertical="center" wrapText="1"/>
    </xf>
    <xf numFmtId="0" fontId="78" fillId="20" borderId="94" xfId="23" applyFill="1" applyBorder="1" applyAlignment="1" applyProtection="1">
      <alignment vertical="center" wrapText="1"/>
    </xf>
    <xf numFmtId="0" fontId="78" fillId="20" borderId="0" xfId="23" applyFill="1" applyBorder="1" applyAlignment="1" applyProtection="1">
      <alignment vertical="center" wrapText="1"/>
    </xf>
    <xf numFmtId="0" fontId="86" fillId="20" borderId="0" xfId="23" applyFont="1" applyFill="1" applyBorder="1" applyAlignment="1" applyProtection="1">
      <alignment horizontal="right" vertical="top" wrapText="1"/>
    </xf>
    <xf numFmtId="0" fontId="3" fillId="20" borderId="96" xfId="24" applyFill="1" applyBorder="1" applyAlignment="1" applyProtection="1">
      <alignment vertical="center" wrapText="1"/>
    </xf>
    <xf numFmtId="0" fontId="89" fillId="0" borderId="0" xfId="22" applyFont="1" applyAlignment="1">
      <alignment horizontal="left" vertical="center"/>
    </xf>
    <xf numFmtId="14" fontId="44" fillId="0" borderId="0" xfId="22" applyNumberFormat="1" applyFont="1" applyAlignment="1">
      <alignment horizontal="center" vertical="center"/>
    </xf>
    <xf numFmtId="0" fontId="4" fillId="0" borderId="0" xfId="22"/>
    <xf numFmtId="0" fontId="4" fillId="0" borderId="0" xfId="22" applyAlignment="1">
      <alignment horizontal="center" vertical="center"/>
    </xf>
    <xf numFmtId="0" fontId="10" fillId="0" borderId="0" xfId="22" applyFont="1"/>
    <xf numFmtId="0" fontId="44" fillId="0" borderId="0" xfId="22" applyFont="1" applyAlignment="1">
      <alignment horizontal="center" vertical="center"/>
    </xf>
    <xf numFmtId="0" fontId="90" fillId="0" borderId="0" xfId="22" applyFont="1"/>
    <xf numFmtId="0" fontId="89" fillId="0" borderId="0" xfId="22" applyFont="1"/>
    <xf numFmtId="14" fontId="4" fillId="0" borderId="0" xfId="22" applyNumberFormat="1"/>
    <xf numFmtId="0" fontId="4" fillId="23" borderId="56" xfId="22" applyFont="1" applyFill="1" applyBorder="1" applyAlignment="1">
      <alignment horizontal="right" vertical="center" wrapText="1"/>
    </xf>
    <xf numFmtId="0" fontId="4" fillId="23" borderId="52" xfId="22" applyFont="1" applyFill="1" applyBorder="1" applyAlignment="1">
      <alignment horizontal="right" vertical="center" wrapText="1"/>
    </xf>
    <xf numFmtId="0" fontId="4" fillId="23" borderId="47" xfId="22" applyFont="1" applyFill="1" applyBorder="1" applyAlignment="1">
      <alignment horizontal="right" vertical="center" wrapText="1"/>
    </xf>
    <xf numFmtId="0" fontId="4" fillId="7" borderId="56" xfId="22" applyFont="1" applyFill="1" applyBorder="1" applyAlignment="1">
      <alignment horizontal="right" vertical="center" wrapText="1"/>
    </xf>
    <xf numFmtId="0" fontId="4" fillId="7" borderId="47" xfId="22" applyFont="1" applyFill="1" applyBorder="1" applyAlignment="1">
      <alignment horizontal="right" vertical="center" wrapText="1"/>
    </xf>
    <xf numFmtId="0" fontId="4" fillId="7" borderId="52" xfId="22" applyFont="1" applyFill="1" applyBorder="1" applyAlignment="1">
      <alignment horizontal="right" vertical="center" wrapText="1"/>
    </xf>
    <xf numFmtId="0" fontId="21" fillId="0" borderId="0" xfId="22" applyFont="1" applyAlignment="1">
      <alignment horizontal="center"/>
    </xf>
    <xf numFmtId="0" fontId="21" fillId="0" borderId="0" xfId="22" applyFont="1" applyBorder="1" applyAlignment="1" applyProtection="1">
      <alignment horizontal="center"/>
      <protection locked="0"/>
    </xf>
    <xf numFmtId="0" fontId="4" fillId="0" borderId="0" xfId="22" applyBorder="1"/>
    <xf numFmtId="0" fontId="4" fillId="0" borderId="0" xfId="22" applyFont="1"/>
    <xf numFmtId="0" fontId="4" fillId="0" borderId="0" xfId="22" applyFont="1" applyBorder="1"/>
    <xf numFmtId="0" fontId="91" fillId="0" borderId="0" xfId="22" applyFont="1"/>
    <xf numFmtId="0" fontId="27" fillId="0" borderId="0" xfId="12" applyAlignment="1" applyProtection="1">
      <alignment horizontal="left" vertical="center"/>
    </xf>
    <xf numFmtId="0" fontId="0" fillId="0" borderId="0" xfId="0" applyAlignment="1">
      <alignment horizontal="left" vertical="center"/>
    </xf>
    <xf numFmtId="0" fontId="21" fillId="0" borderId="0" xfId="0" applyFont="1" applyAlignment="1">
      <alignment horizontal="center"/>
    </xf>
    <xf numFmtId="0" fontId="2" fillId="20" borderId="95" xfId="25" applyFill="1" applyBorder="1" applyAlignment="1" applyProtection="1">
      <alignment vertical="center" wrapText="1"/>
    </xf>
    <xf numFmtId="0" fontId="64" fillId="0" borderId="60" xfId="22" applyFont="1" applyBorder="1" applyAlignment="1" applyProtection="1">
      <alignment vertical="center" wrapText="1"/>
    </xf>
    <xf numFmtId="0" fontId="64" fillId="0" borderId="58" xfId="22" applyFont="1" applyBorder="1" applyAlignment="1" applyProtection="1">
      <alignment vertical="center" wrapText="1"/>
    </xf>
    <xf numFmtId="177" fontId="21" fillId="0" borderId="0" xfId="22" applyNumberFormat="1" applyFont="1" applyAlignment="1" applyProtection="1">
      <alignment horizontal="center" vertical="center"/>
    </xf>
    <xf numFmtId="176" fontId="15" fillId="0" borderId="0" xfId="22" applyNumberFormat="1" applyFont="1" applyAlignment="1" applyProtection="1">
      <alignment horizontal="center" vertical="center"/>
    </xf>
    <xf numFmtId="176" fontId="67" fillId="0" borderId="0" xfId="22" applyNumberFormat="1" applyFont="1" applyAlignment="1" applyProtection="1">
      <alignment horizontal="center" vertical="center"/>
    </xf>
    <xf numFmtId="0" fontId="4" fillId="0" borderId="0" xfId="22" applyAlignment="1"/>
    <xf numFmtId="0" fontId="2" fillId="20" borderId="95" xfId="26" applyFill="1" applyBorder="1" applyAlignment="1" applyProtection="1">
      <alignment vertical="center" wrapText="1"/>
    </xf>
    <xf numFmtId="0" fontId="21" fillId="0" borderId="0" xfId="22" applyFont="1" applyAlignment="1" applyProtection="1">
      <alignment horizontal="center"/>
    </xf>
    <xf numFmtId="0" fontId="65" fillId="0" borderId="0" xfId="22" applyFont="1" applyAlignment="1" applyProtection="1">
      <alignment vertical="top" wrapText="1"/>
    </xf>
    <xf numFmtId="0" fontId="64" fillId="0" borderId="64" xfId="22" applyFont="1" applyBorder="1" applyAlignment="1" applyProtection="1">
      <alignment vertical="center" wrapText="1"/>
    </xf>
    <xf numFmtId="0" fontId="6" fillId="0" borderId="0" xfId="22" applyFont="1" applyAlignment="1" applyProtection="1">
      <alignment vertical="top" wrapText="1"/>
    </xf>
    <xf numFmtId="177" fontId="21" fillId="0" borderId="0" xfId="22" applyNumberFormat="1" applyFont="1" applyAlignment="1" applyProtection="1">
      <alignment horizontal="center"/>
    </xf>
    <xf numFmtId="176" fontId="15" fillId="0" borderId="0" xfId="22" applyNumberFormat="1" applyFont="1" applyAlignment="1" applyProtection="1">
      <alignment horizontal="center"/>
    </xf>
    <xf numFmtId="176" fontId="67" fillId="0" borderId="0" xfId="22" applyNumberFormat="1" applyFont="1" applyAlignment="1" applyProtection="1">
      <alignment horizontal="center"/>
    </xf>
    <xf numFmtId="0" fontId="4" fillId="0" borderId="0" xfId="22" applyProtection="1"/>
    <xf numFmtId="0" fontId="2" fillId="0" borderId="0" xfId="26"/>
    <xf numFmtId="0" fontId="4" fillId="0" borderId="0" xfId="22" applyProtection="1">
      <protection locked="0"/>
    </xf>
    <xf numFmtId="0" fontId="89" fillId="0" borderId="0" xfId="22" applyFont="1" applyAlignment="1" applyProtection="1">
      <alignment horizontal="left" vertical="center"/>
      <protection locked="0"/>
    </xf>
    <xf numFmtId="14" fontId="44" fillId="0" borderId="0" xfId="22" applyNumberFormat="1" applyFont="1" applyAlignment="1" applyProtection="1">
      <alignment horizontal="center" vertical="center"/>
      <protection locked="0"/>
    </xf>
    <xf numFmtId="0" fontId="44" fillId="0" borderId="0" xfId="22" applyFont="1" applyAlignment="1" applyProtection="1">
      <alignment horizontal="center" vertical="center"/>
      <protection locked="0"/>
    </xf>
    <xf numFmtId="0" fontId="89" fillId="0" borderId="0" xfId="22" applyFont="1" applyProtection="1">
      <protection locked="0"/>
    </xf>
    <xf numFmtId="0" fontId="21" fillId="0" borderId="0" xfId="22" applyFont="1" applyAlignment="1" applyProtection="1">
      <alignment horizontal="center"/>
      <protection locked="0"/>
    </xf>
    <xf numFmtId="1" fontId="93" fillId="23" borderId="72" xfId="22" applyNumberFormat="1" applyFont="1" applyFill="1" applyBorder="1" applyAlignment="1" applyProtection="1">
      <alignment horizontal="right" vertical="center"/>
      <protection locked="0"/>
    </xf>
    <xf numFmtId="1" fontId="93" fillId="23" borderId="46" xfId="22" applyNumberFormat="1" applyFont="1" applyFill="1" applyBorder="1" applyAlignment="1" applyProtection="1">
      <alignment horizontal="right" vertical="center"/>
      <protection locked="0"/>
    </xf>
    <xf numFmtId="1" fontId="93" fillId="23" borderId="52" xfId="22" applyNumberFormat="1" applyFont="1" applyFill="1" applyBorder="1" applyAlignment="1" applyProtection="1">
      <alignment horizontal="right" vertical="center"/>
      <protection locked="0"/>
    </xf>
    <xf numFmtId="1" fontId="93" fillId="7" borderId="44" xfId="22" applyNumberFormat="1" applyFont="1" applyFill="1" applyBorder="1" applyAlignment="1" applyProtection="1">
      <alignment horizontal="right" vertical="center"/>
      <protection locked="0"/>
    </xf>
    <xf numFmtId="0" fontId="4" fillId="0" borderId="0" xfId="22" applyAlignment="1" applyProtection="1">
      <alignment vertical="center"/>
      <protection locked="0"/>
    </xf>
    <xf numFmtId="0" fontId="93" fillId="7" borderId="44" xfId="22" applyNumberFormat="1" applyFont="1" applyFill="1" applyBorder="1" applyAlignment="1" applyProtection="1">
      <alignment horizontal="right" vertical="center"/>
      <protection locked="0"/>
    </xf>
    <xf numFmtId="0" fontId="21" fillId="0" borderId="0" xfId="0" applyFont="1" applyAlignment="1">
      <alignment horizontal="center"/>
    </xf>
    <xf numFmtId="0" fontId="21" fillId="0" borderId="0" xfId="22" applyFont="1" applyAlignment="1" applyProtection="1">
      <alignment horizontal="center" vertical="center"/>
    </xf>
    <xf numFmtId="0" fontId="21" fillId="11" borderId="0" xfId="22" quotePrefix="1" applyFont="1" applyFill="1" applyAlignment="1" applyProtection="1">
      <alignment vertical="top"/>
    </xf>
    <xf numFmtId="0" fontId="13" fillId="4" borderId="108" xfId="22" applyNumberFormat="1" applyFont="1" applyFill="1" applyBorder="1" applyAlignment="1">
      <alignment horizontal="left" vertical="center"/>
    </xf>
    <xf numFmtId="0" fontId="13" fillId="4" borderId="109" xfId="22" applyNumberFormat="1" applyFont="1" applyFill="1" applyBorder="1" applyAlignment="1">
      <alignment horizontal="right" vertical="center"/>
    </xf>
    <xf numFmtId="0" fontId="13" fillId="4" borderId="110" xfId="22" applyNumberFormat="1" applyFont="1" applyFill="1" applyBorder="1" applyAlignment="1">
      <alignment horizontal="right" vertical="center"/>
    </xf>
    <xf numFmtId="0" fontId="93" fillId="7" borderId="56" xfId="22" applyNumberFormat="1" applyFont="1" applyFill="1" applyBorder="1" applyAlignment="1">
      <alignment horizontal="right" vertical="center"/>
    </xf>
    <xf numFmtId="0" fontId="13" fillId="4" borderId="111" xfId="22" applyNumberFormat="1" applyFont="1" applyFill="1" applyBorder="1" applyAlignment="1">
      <alignment horizontal="left" vertical="center"/>
    </xf>
    <xf numFmtId="0" fontId="13" fillId="4" borderId="112" xfId="22" applyNumberFormat="1" applyFont="1" applyFill="1" applyBorder="1" applyAlignment="1">
      <alignment horizontal="left" vertical="center"/>
    </xf>
    <xf numFmtId="0" fontId="13" fillId="4" borderId="112" xfId="22" applyNumberFormat="1" applyFont="1" applyFill="1" applyBorder="1" applyAlignment="1">
      <alignment horizontal="right" vertical="center"/>
    </xf>
    <xf numFmtId="0" fontId="13" fillId="4" borderId="113" xfId="22" applyNumberFormat="1" applyFont="1" applyFill="1" applyBorder="1" applyAlignment="1">
      <alignment horizontal="right" vertical="center"/>
    </xf>
    <xf numFmtId="0" fontId="93" fillId="7" borderId="52" xfId="22" applyNumberFormat="1" applyFont="1" applyFill="1" applyBorder="1" applyAlignment="1">
      <alignment horizontal="right" vertical="center"/>
    </xf>
    <xf numFmtId="0" fontId="13" fillId="4" borderId="114" xfId="22" applyNumberFormat="1" applyFont="1" applyFill="1" applyBorder="1" applyAlignment="1">
      <alignment horizontal="left" vertical="center"/>
    </xf>
    <xf numFmtId="0" fontId="13" fillId="4" borderId="115" xfId="22" applyNumberFormat="1" applyFont="1" applyFill="1" applyBorder="1" applyAlignment="1">
      <alignment horizontal="left" vertical="center"/>
    </xf>
    <xf numFmtId="0" fontId="13" fillId="4" borderId="115" xfId="22" applyNumberFormat="1" applyFont="1" applyFill="1" applyBorder="1" applyAlignment="1">
      <alignment horizontal="right" vertical="center"/>
    </xf>
    <xf numFmtId="0" fontId="13" fillId="4" borderId="116" xfId="22" applyNumberFormat="1" applyFont="1" applyFill="1" applyBorder="1" applyAlignment="1">
      <alignment horizontal="right" vertical="center"/>
    </xf>
    <xf numFmtId="0" fontId="93" fillId="7" borderId="47" xfId="22" applyNumberFormat="1" applyFont="1" applyFill="1" applyBorder="1" applyAlignment="1">
      <alignment horizontal="right" vertical="center"/>
    </xf>
    <xf numFmtId="0" fontId="93" fillId="23" borderId="72" xfId="22" applyNumberFormat="1" applyFont="1" applyFill="1" applyBorder="1" applyAlignment="1">
      <alignment horizontal="right" vertical="center"/>
    </xf>
    <xf numFmtId="0" fontId="93" fillId="23" borderId="46" xfId="22" applyNumberFormat="1" applyFont="1" applyFill="1" applyBorder="1" applyAlignment="1">
      <alignment horizontal="right" vertical="center"/>
    </xf>
    <xf numFmtId="0" fontId="93" fillId="23" borderId="52" xfId="22" applyNumberFormat="1" applyFont="1" applyFill="1" applyBorder="1" applyAlignment="1">
      <alignment horizontal="right" vertical="center"/>
    </xf>
    <xf numFmtId="0" fontId="93" fillId="7" borderId="72" xfId="22" applyNumberFormat="1" applyFont="1" applyFill="1" applyBorder="1" applyAlignment="1">
      <alignment horizontal="right" vertical="center"/>
    </xf>
    <xf numFmtId="0" fontId="13" fillId="4" borderId="117" xfId="22" applyNumberFormat="1" applyFont="1" applyFill="1" applyBorder="1" applyAlignment="1">
      <alignment horizontal="left" vertical="center"/>
    </xf>
    <xf numFmtId="0" fontId="93" fillId="7" borderId="56" xfId="22" applyNumberFormat="1" applyFont="1" applyFill="1" applyBorder="1" applyAlignment="1">
      <alignment horizontal="center" vertical="center"/>
    </xf>
    <xf numFmtId="0" fontId="93" fillId="7" borderId="47" xfId="22" applyNumberFormat="1" applyFont="1" applyFill="1" applyBorder="1" applyAlignment="1">
      <alignment horizontal="center" vertical="center"/>
    </xf>
    <xf numFmtId="0" fontId="4" fillId="7" borderId="47" xfId="22" applyFont="1" applyFill="1" applyBorder="1" applyAlignment="1">
      <alignment horizontal="center" vertical="center" wrapText="1"/>
    </xf>
    <xf numFmtId="1" fontId="93" fillId="7" borderId="6" xfId="22" applyNumberFormat="1" applyFont="1" applyFill="1" applyBorder="1" applyAlignment="1" applyProtection="1">
      <alignment horizontal="center" vertical="center"/>
      <protection locked="0"/>
    </xf>
    <xf numFmtId="0" fontId="27" fillId="7" borderId="47" xfId="12" applyNumberFormat="1" applyFill="1" applyBorder="1" applyAlignment="1" applyProtection="1">
      <alignment horizontal="center" vertical="center"/>
    </xf>
    <xf numFmtId="0" fontId="27" fillId="7" borderId="47" xfId="12" applyFill="1" applyBorder="1" applyAlignment="1" applyProtection="1">
      <alignment horizontal="center" vertical="center" wrapText="1"/>
    </xf>
    <xf numFmtId="1" fontId="27" fillId="7" borderId="6" xfId="12" applyNumberFormat="1" applyFill="1" applyBorder="1" applyAlignment="1" applyProtection="1">
      <alignment horizontal="center" vertical="center"/>
      <protection locked="0"/>
    </xf>
    <xf numFmtId="0" fontId="93" fillId="7" borderId="118" xfId="22" applyNumberFormat="1" applyFont="1" applyFill="1" applyBorder="1" applyAlignment="1" applyProtection="1">
      <alignment horizontal="center" vertical="center"/>
      <protection locked="0"/>
    </xf>
    <xf numFmtId="0" fontId="4" fillId="7" borderId="72" xfId="22" applyNumberFormat="1" applyFont="1" applyFill="1" applyBorder="1" applyAlignment="1">
      <alignment horizontal="center" vertical="center" wrapText="1"/>
    </xf>
    <xf numFmtId="0" fontId="21" fillId="0" borderId="0" xfId="0" applyFont="1" applyAlignment="1">
      <alignment horizontal="center"/>
    </xf>
    <xf numFmtId="0" fontId="62" fillId="11" borderId="0" xfId="0" applyFont="1" applyFill="1" applyAlignment="1">
      <alignment horizontal="left" vertical="center"/>
    </xf>
    <xf numFmtId="0" fontId="62" fillId="11" borderId="0" xfId="0" applyFont="1" applyFill="1" applyBorder="1" applyAlignment="1">
      <alignment horizontal="left" vertical="center"/>
    </xf>
    <xf numFmtId="0" fontId="60" fillId="24" borderId="72" xfId="19" applyNumberFormat="1" applyFont="1" applyFill="1" applyBorder="1" applyAlignment="1">
      <alignment horizontal="left" vertical="center"/>
    </xf>
    <xf numFmtId="0" fontId="60" fillId="24" borderId="46" xfId="19" applyNumberFormat="1" applyFont="1" applyFill="1" applyBorder="1" applyAlignment="1">
      <alignment horizontal="left" vertical="center"/>
    </xf>
    <xf numFmtId="0" fontId="60" fillId="24" borderId="47" xfId="19" applyNumberFormat="1" applyFont="1" applyFill="1" applyBorder="1" applyAlignment="1">
      <alignment horizontal="left" vertical="center"/>
    </xf>
    <xf numFmtId="17" fontId="68" fillId="4" borderId="56" xfId="0" applyNumberFormat="1" applyFont="1" applyFill="1" applyBorder="1" applyAlignment="1">
      <alignment horizontal="center" vertical="center"/>
    </xf>
    <xf numFmtId="176" fontId="41" fillId="4" borderId="64" xfId="0" applyNumberFormat="1" applyFont="1" applyFill="1" applyBorder="1" applyAlignment="1">
      <alignment horizontal="left" vertical="center"/>
    </xf>
    <xf numFmtId="176" fontId="68" fillId="4" borderId="48" xfId="0" applyNumberFormat="1" applyFont="1" applyFill="1" applyBorder="1" applyAlignment="1">
      <alignment horizontal="center"/>
    </xf>
    <xf numFmtId="176" fontId="41" fillId="4" borderId="60" xfId="0" applyNumberFormat="1" applyFont="1" applyFill="1" applyBorder="1" applyAlignment="1">
      <alignment horizontal="left" vertical="center"/>
    </xf>
    <xf numFmtId="176" fontId="41" fillId="4" borderId="58" xfId="0" applyNumberFormat="1" applyFont="1" applyFill="1" applyBorder="1" applyAlignment="1">
      <alignment horizontal="left" vertical="center"/>
    </xf>
    <xf numFmtId="176" fontId="104" fillId="4" borderId="50" xfId="0" applyNumberFormat="1" applyFont="1" applyFill="1" applyBorder="1" applyAlignment="1">
      <alignment horizontal="center"/>
    </xf>
    <xf numFmtId="176" fontId="41" fillId="24" borderId="72" xfId="0" applyNumberFormat="1" applyFont="1" applyFill="1" applyBorder="1" applyAlignment="1">
      <alignment vertical="center" wrapText="1"/>
    </xf>
    <xf numFmtId="176" fontId="41" fillId="24" borderId="46" xfId="0" applyNumberFormat="1" applyFont="1" applyFill="1" applyBorder="1" applyAlignment="1">
      <alignment vertical="center" wrapText="1"/>
    </xf>
    <xf numFmtId="176" fontId="41" fillId="24" borderId="47" xfId="0" applyNumberFormat="1" applyFont="1" applyFill="1" applyBorder="1" applyAlignment="1">
      <alignment vertical="center" wrapText="1"/>
    </xf>
    <xf numFmtId="0" fontId="72" fillId="4" borderId="53" xfId="0" applyFont="1" applyFill="1" applyBorder="1" applyAlignment="1">
      <alignment horizontal="center" vertical="center"/>
    </xf>
    <xf numFmtId="176" fontId="41" fillId="4" borderId="17" xfId="0" applyNumberFormat="1" applyFont="1" applyFill="1" applyBorder="1" applyAlignment="1">
      <alignment horizontal="left" vertical="center"/>
    </xf>
    <xf numFmtId="177" fontId="68" fillId="4" borderId="44" xfId="0" applyNumberFormat="1" applyFont="1" applyFill="1" applyBorder="1" applyAlignment="1">
      <alignment horizontal="center" vertical="center"/>
    </xf>
    <xf numFmtId="0" fontId="68" fillId="24" borderId="44" xfId="20" applyFont="1" applyFill="1" applyBorder="1" applyAlignment="1">
      <alignment horizontal="center" vertical="center" wrapText="1"/>
    </xf>
    <xf numFmtId="0" fontId="68" fillId="24" borderId="127" xfId="20" applyFont="1" applyFill="1" applyBorder="1" applyAlignment="1">
      <alignment horizontal="center" vertical="center" wrapText="1"/>
    </xf>
    <xf numFmtId="0" fontId="68" fillId="24" borderId="126" xfId="20" applyFont="1" applyFill="1" applyBorder="1" applyAlignment="1">
      <alignment horizontal="center" vertical="center" wrapText="1"/>
    </xf>
    <xf numFmtId="177" fontId="68" fillId="4" borderId="74" xfId="0" applyNumberFormat="1" applyFont="1" applyFill="1" applyBorder="1" applyAlignment="1">
      <alignment horizontal="center" vertical="center"/>
    </xf>
    <xf numFmtId="177" fontId="68" fillId="4" borderId="74" xfId="0" applyNumberFormat="1" applyFont="1" applyFill="1" applyBorder="1" applyAlignment="1">
      <alignment horizontal="center" vertical="center" wrapText="1"/>
    </xf>
    <xf numFmtId="176" fontId="41" fillId="4" borderId="72" xfId="0" applyNumberFormat="1" applyFont="1" applyFill="1" applyBorder="1" applyAlignment="1">
      <alignment horizontal="left" vertical="center"/>
    </xf>
    <xf numFmtId="176" fontId="41" fillId="4" borderId="46" xfId="0" applyNumberFormat="1" applyFont="1" applyFill="1" applyBorder="1" applyAlignment="1">
      <alignment horizontal="left" vertical="center"/>
    </xf>
    <xf numFmtId="176" fontId="41" fillId="4" borderId="73" xfId="0" applyNumberFormat="1" applyFont="1" applyFill="1" applyBorder="1" applyAlignment="1">
      <alignment horizontal="left" vertical="center"/>
    </xf>
    <xf numFmtId="176" fontId="41" fillId="4" borderId="58" xfId="0" applyNumberFormat="1" applyFont="1" applyFill="1" applyBorder="1" applyAlignment="1">
      <alignment vertical="center"/>
    </xf>
    <xf numFmtId="176" fontId="41" fillId="4" borderId="14" xfId="0" applyNumberFormat="1" applyFont="1" applyFill="1" applyBorder="1" applyAlignment="1">
      <alignment vertical="center"/>
    </xf>
    <xf numFmtId="176" fontId="41" fillId="4" borderId="45" xfId="0" applyNumberFormat="1" applyFont="1" applyFill="1" applyBorder="1" applyAlignment="1">
      <alignment horizontal="left" vertical="center"/>
    </xf>
    <xf numFmtId="176" fontId="41" fillId="4" borderId="52" xfId="0" applyNumberFormat="1" applyFont="1" applyFill="1" applyBorder="1" applyAlignment="1">
      <alignment horizontal="left" vertical="center"/>
    </xf>
    <xf numFmtId="176" fontId="41" fillId="4" borderId="47" xfId="0" applyNumberFormat="1" applyFont="1" applyFill="1" applyBorder="1" applyAlignment="1">
      <alignment vertical="center"/>
    </xf>
    <xf numFmtId="176" fontId="41" fillId="4" borderId="72" xfId="0" applyNumberFormat="1" applyFont="1" applyFill="1" applyBorder="1" applyAlignment="1">
      <alignment vertical="center"/>
    </xf>
    <xf numFmtId="176" fontId="41" fillId="4" borderId="46" xfId="0" applyNumberFormat="1" applyFont="1" applyFill="1" applyBorder="1" applyAlignment="1">
      <alignment vertical="center"/>
    </xf>
    <xf numFmtId="176" fontId="41" fillId="24" borderId="45" xfId="0" applyNumberFormat="1" applyFont="1" applyFill="1" applyBorder="1" applyAlignment="1">
      <alignment horizontal="left" vertical="center"/>
    </xf>
    <xf numFmtId="176" fontId="41" fillId="24" borderId="46" xfId="0" applyNumberFormat="1" applyFont="1" applyFill="1" applyBorder="1" applyAlignment="1">
      <alignment horizontal="left" vertical="center"/>
    </xf>
    <xf numFmtId="176" fontId="41" fillId="24" borderId="47" xfId="0" applyNumberFormat="1" applyFont="1" applyFill="1" applyBorder="1" applyAlignment="1">
      <alignment horizontal="left" vertical="center"/>
    </xf>
    <xf numFmtId="0" fontId="41" fillId="24" borderId="53" xfId="0" applyFont="1" applyFill="1" applyBorder="1" applyAlignment="1">
      <alignment horizontal="left" vertical="center"/>
    </xf>
    <xf numFmtId="0" fontId="41" fillId="24" borderId="44" xfId="0" applyFont="1" applyFill="1" applyBorder="1" applyAlignment="1">
      <alignment horizontal="left" vertical="center"/>
    </xf>
    <xf numFmtId="0" fontId="41" fillId="24" borderId="44" xfId="0" applyFont="1" applyFill="1" applyBorder="1" applyAlignment="1">
      <alignment horizontal="right" vertical="center"/>
    </xf>
    <xf numFmtId="0" fontId="41" fillId="24" borderId="51" xfId="0" applyFont="1" applyFill="1" applyBorder="1" applyAlignment="1">
      <alignment horizontal="right" vertical="center"/>
    </xf>
    <xf numFmtId="0" fontId="105" fillId="24" borderId="118" xfId="0" applyFont="1" applyFill="1" applyBorder="1" applyAlignment="1">
      <alignment horizontal="left" vertical="center"/>
    </xf>
    <xf numFmtId="0" fontId="105" fillId="24" borderId="128" xfId="0" applyFont="1" applyFill="1" applyBorder="1" applyAlignment="1">
      <alignment horizontal="left" vertical="center"/>
    </xf>
    <xf numFmtId="0" fontId="105" fillId="24" borderId="2" xfId="0" applyFont="1" applyFill="1" applyBorder="1" applyAlignment="1">
      <alignment horizontal="left" vertical="center"/>
    </xf>
    <xf numFmtId="0" fontId="105" fillId="24" borderId="130" xfId="0" applyFont="1" applyFill="1" applyBorder="1" applyAlignment="1">
      <alignment horizontal="left" vertical="center"/>
    </xf>
    <xf numFmtId="0" fontId="105" fillId="24" borderId="129" xfId="0" applyFont="1" applyFill="1" applyBorder="1" applyAlignment="1">
      <alignment horizontal="left" vertical="center"/>
    </xf>
    <xf numFmtId="0" fontId="72" fillId="4" borderId="56" xfId="0" applyFont="1" applyFill="1" applyBorder="1" applyAlignment="1">
      <alignment horizontal="center" vertical="center"/>
    </xf>
    <xf numFmtId="0" fontId="72" fillId="4" borderId="56" xfId="0" applyFont="1" applyFill="1" applyBorder="1" applyAlignment="1">
      <alignment horizontal="center" vertical="center" wrapText="1"/>
    </xf>
    <xf numFmtId="15" fontId="68" fillId="4" borderId="14" xfId="22" applyNumberFormat="1" applyFont="1" applyFill="1" applyBorder="1" applyAlignment="1">
      <alignment horizontal="center" vertical="center"/>
    </xf>
    <xf numFmtId="15" fontId="68" fillId="4" borderId="56" xfId="22" applyNumberFormat="1" applyFont="1" applyFill="1" applyBorder="1" applyAlignment="1">
      <alignment horizontal="center" vertical="center"/>
    </xf>
    <xf numFmtId="15" fontId="68" fillId="4" borderId="56" xfId="22" applyNumberFormat="1" applyFont="1" applyFill="1" applyBorder="1" applyAlignment="1">
      <alignment horizontal="center" vertical="center" wrapText="1"/>
    </xf>
    <xf numFmtId="0" fontId="21" fillId="6" borderId="14" xfId="0" applyFont="1" applyFill="1" applyBorder="1" applyAlignment="1">
      <alignment horizontal="center"/>
    </xf>
    <xf numFmtId="0" fontId="21" fillId="6" borderId="15" xfId="0" applyFont="1" applyFill="1" applyBorder="1" applyAlignment="1">
      <alignment horizontal="center"/>
    </xf>
    <xf numFmtId="0" fontId="21" fillId="6" borderId="27" xfId="0" applyFont="1" applyFill="1" applyBorder="1" applyAlignment="1">
      <alignment horizontal="center"/>
    </xf>
    <xf numFmtId="0" fontId="21" fillId="6" borderId="7" xfId="0" applyFont="1" applyFill="1" applyBorder="1" applyAlignment="1">
      <alignment horizontal="center"/>
    </xf>
    <xf numFmtId="0" fontId="21" fillId="6" borderId="0" xfId="0" applyFont="1" applyFill="1" applyBorder="1" applyAlignment="1">
      <alignment horizontal="center"/>
    </xf>
    <xf numFmtId="0" fontId="21" fillId="6" borderId="8" xfId="0" applyFont="1" applyFill="1" applyBorder="1" applyAlignment="1">
      <alignment horizontal="center"/>
    </xf>
    <xf numFmtId="0" fontId="21" fillId="6" borderId="17" xfId="0" applyFont="1" applyFill="1" applyBorder="1" applyAlignment="1">
      <alignment horizontal="center"/>
    </xf>
    <xf numFmtId="0" fontId="21" fillId="6" borderId="9" xfId="0" applyFont="1" applyFill="1" applyBorder="1" applyAlignment="1">
      <alignment horizontal="center"/>
    </xf>
    <xf numFmtId="0" fontId="21" fillId="6" borderId="32" xfId="0" applyFont="1" applyFill="1" applyBorder="1" applyAlignment="1">
      <alignment horizontal="center"/>
    </xf>
    <xf numFmtId="0" fontId="72" fillId="4" borderId="51" xfId="0" applyFont="1" applyFill="1" applyBorder="1" applyAlignment="1">
      <alignment vertical="center"/>
    </xf>
    <xf numFmtId="17" fontId="68" fillId="4" borderId="44" xfId="0" applyNumberFormat="1" applyFont="1" applyFill="1" applyBorder="1" applyAlignment="1">
      <alignment horizontal="center" vertical="center"/>
    </xf>
    <xf numFmtId="9" fontId="4" fillId="7" borderId="72" xfId="0" applyNumberFormat="1" applyFont="1" applyFill="1" applyBorder="1" applyAlignment="1">
      <alignment horizontal="right" vertical="center"/>
    </xf>
    <xf numFmtId="9" fontId="4" fillId="7" borderId="47" xfId="0" applyNumberFormat="1" applyFont="1" applyFill="1" applyBorder="1" applyAlignment="1">
      <alignment horizontal="right" vertical="center"/>
    </xf>
    <xf numFmtId="17" fontId="68" fillId="4" borderId="23" xfId="0" applyNumberFormat="1" applyFont="1" applyFill="1" applyBorder="1" applyAlignment="1">
      <alignment horizontal="center" vertical="center"/>
    </xf>
    <xf numFmtId="17" fontId="68" fillId="4" borderId="51" xfId="0" applyNumberFormat="1" applyFont="1" applyFill="1" applyBorder="1" applyAlignment="1">
      <alignment horizontal="center" vertical="center"/>
    </xf>
    <xf numFmtId="9" fontId="4" fillId="7" borderId="44" xfId="0" applyNumberFormat="1" applyFont="1" applyFill="1" applyBorder="1" applyAlignment="1">
      <alignment horizontal="right" vertical="center"/>
    </xf>
    <xf numFmtId="176" fontId="41" fillId="24" borderId="122" xfId="0" applyNumberFormat="1" applyFont="1" applyFill="1" applyBorder="1" applyAlignment="1">
      <alignment horizontal="left" vertical="center"/>
    </xf>
    <xf numFmtId="176" fontId="41" fillId="24" borderId="123" xfId="0" applyNumberFormat="1" applyFont="1" applyFill="1" applyBorder="1" applyAlignment="1">
      <alignment horizontal="left" vertical="center"/>
    </xf>
    <xf numFmtId="176" fontId="41" fillId="24" borderId="72" xfId="0" applyNumberFormat="1" applyFont="1" applyFill="1" applyBorder="1" applyAlignment="1">
      <alignment horizontal="left" vertical="center"/>
    </xf>
    <xf numFmtId="1" fontId="4" fillId="7" borderId="47" xfId="0" applyNumberFormat="1" applyFont="1" applyFill="1" applyBorder="1" applyAlignment="1">
      <alignment horizontal="right" vertical="center"/>
    </xf>
    <xf numFmtId="176" fontId="104" fillId="4" borderId="54" xfId="0" applyNumberFormat="1" applyFont="1" applyFill="1" applyBorder="1" applyAlignment="1">
      <alignment horizontal="center"/>
    </xf>
    <xf numFmtId="176" fontId="68" fillId="4" borderId="61" xfId="0" applyNumberFormat="1" applyFont="1" applyFill="1" applyBorder="1" applyAlignment="1">
      <alignment horizontal="center"/>
    </xf>
    <xf numFmtId="1" fontId="4" fillId="7" borderId="72" xfId="0" applyNumberFormat="1" applyFont="1" applyFill="1" applyBorder="1" applyAlignment="1">
      <alignment horizontal="right" vertical="center"/>
    </xf>
    <xf numFmtId="0" fontId="21" fillId="11" borderId="0" xfId="22" applyFont="1" applyFill="1" applyAlignment="1" applyProtection="1">
      <alignment horizontal="center" vertical="center"/>
    </xf>
    <xf numFmtId="0" fontId="21" fillId="0" borderId="0" xfId="22" applyFont="1" applyAlignment="1" applyProtection="1">
      <alignment horizontal="center" vertical="center"/>
    </xf>
    <xf numFmtId="0" fontId="4" fillId="7" borderId="2" xfId="22" applyFont="1" applyFill="1" applyBorder="1" applyAlignment="1">
      <alignment horizontal="right" vertical="center" wrapText="1"/>
    </xf>
    <xf numFmtId="0" fontId="106" fillId="0" borderId="0" xfId="22" applyFont="1"/>
    <xf numFmtId="177" fontId="68" fillId="4" borderId="44" xfId="22" applyNumberFormat="1" applyFont="1" applyFill="1" applyBorder="1" applyAlignment="1">
      <alignment horizontal="right" vertical="center"/>
    </xf>
    <xf numFmtId="14" fontId="13" fillId="4" borderId="133" xfId="22" applyNumberFormat="1" applyFont="1" applyFill="1" applyBorder="1" applyAlignment="1">
      <alignment horizontal="right" vertical="center"/>
    </xf>
    <xf numFmtId="14" fontId="13" fillId="4" borderId="134" xfId="22" applyNumberFormat="1" applyFont="1" applyFill="1" applyBorder="1" applyAlignment="1">
      <alignment horizontal="right" vertical="center"/>
    </xf>
    <xf numFmtId="14" fontId="13" fillId="4" borderId="135" xfId="22" applyNumberFormat="1" applyFont="1" applyFill="1" applyBorder="1" applyAlignment="1">
      <alignment horizontal="right" vertical="center"/>
    </xf>
    <xf numFmtId="177" fontId="68" fillId="4" borderId="51" xfId="22" applyNumberFormat="1" applyFont="1" applyFill="1" applyBorder="1" applyAlignment="1">
      <alignment horizontal="right" vertical="center"/>
    </xf>
    <xf numFmtId="177" fontId="68" fillId="4" borderId="136" xfId="22" applyNumberFormat="1" applyFont="1" applyFill="1" applyBorder="1" applyAlignment="1">
      <alignment horizontal="right" vertical="center"/>
    </xf>
    <xf numFmtId="14" fontId="13" fillId="4" borderId="137" xfId="22" applyNumberFormat="1" applyFont="1" applyFill="1" applyBorder="1" applyAlignment="1">
      <alignment horizontal="right" vertical="center"/>
    </xf>
    <xf numFmtId="14" fontId="13" fillId="4" borderId="138" xfId="22" applyNumberFormat="1" applyFont="1" applyFill="1" applyBorder="1" applyAlignment="1">
      <alignment horizontal="right" vertical="center"/>
    </xf>
    <xf numFmtId="14" fontId="13" fillId="4" borderId="119" xfId="22" applyNumberFormat="1" applyFont="1" applyFill="1" applyBorder="1" applyAlignment="1">
      <alignment horizontal="right" vertical="center"/>
    </xf>
    <xf numFmtId="22" fontId="4" fillId="7" borderId="72" xfId="22" applyNumberFormat="1" applyFont="1" applyFill="1" applyBorder="1" applyAlignment="1">
      <alignment horizontal="center" vertical="center" wrapText="1"/>
    </xf>
    <xf numFmtId="0" fontId="72" fillId="4" borderId="14" xfId="0" applyFont="1" applyFill="1" applyBorder="1" applyAlignment="1">
      <alignment horizontal="center" vertical="center" wrapText="1"/>
    </xf>
    <xf numFmtId="0" fontId="58" fillId="0" borderId="0" xfId="19" applyAlignment="1"/>
    <xf numFmtId="0" fontId="4" fillId="0" borderId="0" xfId="22" applyFont="1" applyAlignment="1"/>
    <xf numFmtId="14" fontId="44" fillId="0" borderId="0" xfId="22" applyNumberFormat="1" applyFont="1" applyAlignment="1"/>
    <xf numFmtId="0" fontId="44" fillId="0" borderId="0" xfId="22" applyFont="1" applyAlignment="1"/>
    <xf numFmtId="0" fontId="21" fillId="0" borderId="0" xfId="22" applyFont="1" applyAlignment="1"/>
    <xf numFmtId="0" fontId="21" fillId="0" borderId="0" xfId="22" applyFont="1" applyBorder="1" applyAlignment="1" applyProtection="1">
      <protection locked="0"/>
    </xf>
    <xf numFmtId="1" fontId="4" fillId="23" borderId="122" xfId="0" applyNumberFormat="1" applyFont="1" applyFill="1" applyBorder="1" applyAlignment="1">
      <alignment horizontal="right" vertical="center"/>
    </xf>
    <xf numFmtId="1" fontId="4" fillId="23" borderId="124" xfId="0" applyNumberFormat="1" applyFont="1" applyFill="1" applyBorder="1" applyAlignment="1">
      <alignment horizontal="right" vertical="center"/>
    </xf>
    <xf numFmtId="1" fontId="4" fillId="23" borderId="123" xfId="0" applyNumberFormat="1" applyFont="1" applyFill="1" applyBorder="1" applyAlignment="1">
      <alignment horizontal="right" vertical="center"/>
    </xf>
    <xf numFmtId="1" fontId="4" fillId="23" borderId="125" xfId="0" applyNumberFormat="1" applyFont="1" applyFill="1" applyBorder="1" applyAlignment="1">
      <alignment horizontal="right" vertical="center"/>
    </xf>
    <xf numFmtId="0" fontId="68" fillId="0" borderId="0" xfId="0" applyFont="1" applyBorder="1" applyAlignment="1">
      <alignment horizontal="center"/>
    </xf>
    <xf numFmtId="176" fontId="13" fillId="4" borderId="142" xfId="22" applyNumberFormat="1" applyFont="1" applyFill="1" applyBorder="1" applyAlignment="1">
      <alignment vertical="center"/>
    </xf>
    <xf numFmtId="176" fontId="13" fillId="4" borderId="143" xfId="22" applyNumberFormat="1" applyFont="1" applyFill="1" applyBorder="1" applyAlignment="1">
      <alignment vertical="center"/>
    </xf>
    <xf numFmtId="176" fontId="13" fillId="4" borderId="120" xfId="22" applyNumberFormat="1" applyFont="1" applyFill="1" applyBorder="1" applyAlignment="1">
      <alignment vertical="center"/>
    </xf>
    <xf numFmtId="0" fontId="4" fillId="7" borderId="118" xfId="22" applyFont="1" applyFill="1" applyBorder="1" applyAlignment="1">
      <alignment horizontal="right" vertical="center" wrapText="1"/>
    </xf>
    <xf numFmtId="0" fontId="4" fillId="7" borderId="128" xfId="22" applyFont="1" applyFill="1" applyBorder="1" applyAlignment="1">
      <alignment horizontal="right" vertical="center" wrapText="1"/>
    </xf>
    <xf numFmtId="0" fontId="4" fillId="7" borderId="129" xfId="22" applyFont="1" applyFill="1" applyBorder="1" applyAlignment="1">
      <alignment horizontal="right" vertical="center" wrapText="1"/>
    </xf>
    <xf numFmtId="176" fontId="106" fillId="4" borderId="147" xfId="22" applyNumberFormat="1" applyFont="1" applyFill="1" applyBorder="1" applyAlignment="1">
      <alignment horizontal="center" vertical="center"/>
    </xf>
    <xf numFmtId="176" fontId="106" fillId="4" borderId="148" xfId="22" applyNumberFormat="1" applyFont="1" applyFill="1" applyBorder="1" applyAlignment="1">
      <alignment horizontal="left" vertical="center"/>
    </xf>
    <xf numFmtId="176" fontId="106" fillId="4" borderId="44" xfId="22" applyNumberFormat="1" applyFont="1" applyFill="1" applyBorder="1" applyAlignment="1">
      <alignment horizontal="right" vertical="center"/>
    </xf>
    <xf numFmtId="0" fontId="106" fillId="24" borderId="147" xfId="22" applyFont="1" applyFill="1" applyBorder="1" applyAlignment="1">
      <alignment horizontal="center" vertical="center"/>
    </xf>
    <xf numFmtId="176" fontId="106" fillId="4" borderId="148" xfId="22" applyNumberFormat="1" applyFont="1" applyFill="1" applyBorder="1" applyAlignment="1">
      <alignment vertical="center"/>
    </xf>
    <xf numFmtId="0" fontId="106" fillId="24" borderId="44" xfId="22" applyFont="1" applyFill="1" applyBorder="1" applyAlignment="1">
      <alignment horizontal="right" vertical="center"/>
    </xf>
    <xf numFmtId="176" fontId="41" fillId="24" borderId="56" xfId="0" applyNumberFormat="1" applyFont="1" applyFill="1" applyBorder="1" applyAlignment="1">
      <alignment horizontal="left" vertical="center"/>
    </xf>
    <xf numFmtId="1" fontId="4" fillId="23" borderId="56" xfId="0" applyNumberFormat="1" applyFont="1" applyFill="1" applyBorder="1" applyAlignment="1">
      <alignment horizontal="right" vertical="center"/>
    </xf>
    <xf numFmtId="1" fontId="4" fillId="23" borderId="15" xfId="0" applyNumberFormat="1" applyFont="1" applyFill="1" applyBorder="1" applyAlignment="1">
      <alignment horizontal="right" vertical="center"/>
    </xf>
    <xf numFmtId="176" fontId="41" fillId="24" borderId="44" xfId="0" applyNumberFormat="1" applyFont="1" applyFill="1" applyBorder="1" applyAlignment="1">
      <alignment horizontal="left" vertical="center"/>
    </xf>
    <xf numFmtId="1" fontId="4" fillId="7" borderId="44" xfId="0" applyNumberFormat="1" applyFont="1" applyFill="1" applyBorder="1" applyAlignment="1">
      <alignment horizontal="right" vertical="center"/>
    </xf>
    <xf numFmtId="1" fontId="4" fillId="7" borderId="74" xfId="0" applyNumberFormat="1" applyFont="1" applyFill="1" applyBorder="1" applyAlignment="1">
      <alignment horizontal="right" vertical="center"/>
    </xf>
    <xf numFmtId="176" fontId="13" fillId="4" borderId="53" xfId="22" applyNumberFormat="1" applyFont="1" applyFill="1" applyBorder="1" applyAlignment="1">
      <alignment horizontal="left" vertical="center"/>
    </xf>
    <xf numFmtId="176" fontId="13" fillId="4" borderId="148" xfId="22" applyNumberFormat="1" applyFont="1" applyFill="1" applyBorder="1" applyAlignment="1">
      <alignment horizontal="left" vertical="center"/>
    </xf>
    <xf numFmtId="176" fontId="13" fillId="4" borderId="149" xfId="22" applyNumberFormat="1" applyFont="1" applyFill="1" applyBorder="1" applyAlignment="1">
      <alignment horizontal="right" vertical="center"/>
    </xf>
    <xf numFmtId="176" fontId="13" fillId="4" borderId="74" xfId="22" applyNumberFormat="1" applyFont="1" applyFill="1" applyBorder="1" applyAlignment="1">
      <alignment horizontal="right" vertical="center"/>
    </xf>
    <xf numFmtId="176" fontId="13" fillId="4" borderId="44" xfId="22" applyNumberFormat="1" applyFont="1" applyFill="1" applyBorder="1" applyAlignment="1">
      <alignment horizontal="right" vertical="center"/>
    </xf>
    <xf numFmtId="176" fontId="13" fillId="4" borderId="151" xfId="22" applyNumberFormat="1" applyFont="1" applyFill="1" applyBorder="1" applyAlignment="1">
      <alignment vertical="center"/>
    </xf>
    <xf numFmtId="0" fontId="13" fillId="24" borderId="151" xfId="22" applyFont="1" applyFill="1" applyBorder="1" applyAlignment="1">
      <alignment horizontal="left" vertical="center"/>
    </xf>
    <xf numFmtId="177" fontId="13" fillId="24" borderId="147" xfId="22" applyNumberFormat="1" applyFont="1" applyFill="1" applyBorder="1" applyAlignment="1">
      <alignment horizontal="center" vertical="center"/>
    </xf>
    <xf numFmtId="0" fontId="13" fillId="24" borderId="148" xfId="22" applyFont="1" applyFill="1" applyBorder="1" applyAlignment="1">
      <alignment horizontal="left" vertical="center"/>
    </xf>
    <xf numFmtId="176" fontId="13" fillId="4" borderId="148" xfId="22" applyNumberFormat="1" applyFont="1" applyFill="1" applyBorder="1" applyAlignment="1">
      <alignment vertical="center"/>
    </xf>
    <xf numFmtId="176" fontId="13" fillId="4" borderId="153" xfId="22" applyNumberFormat="1" applyFont="1" applyFill="1" applyBorder="1" applyAlignment="1">
      <alignment vertical="center"/>
    </xf>
    <xf numFmtId="0" fontId="21" fillId="0" borderId="0" xfId="0" applyFont="1" applyAlignment="1">
      <alignment horizontal="center"/>
    </xf>
    <xf numFmtId="9" fontId="4" fillId="7" borderId="52" xfId="22" applyNumberFormat="1" applyFont="1" applyFill="1" applyBorder="1" applyAlignment="1">
      <alignment horizontal="right" vertical="center" wrapText="1"/>
    </xf>
    <xf numFmtId="0" fontId="4" fillId="7" borderId="132" xfId="22" applyFont="1" applyFill="1" applyBorder="1" applyAlignment="1">
      <alignment horizontal="right" vertical="center" wrapText="1"/>
    </xf>
    <xf numFmtId="0" fontId="4" fillId="7" borderId="44" xfId="22" applyFont="1" applyFill="1" applyBorder="1" applyAlignment="1">
      <alignment horizontal="right" vertical="center" wrapText="1"/>
    </xf>
    <xf numFmtId="0" fontId="4" fillId="7" borderId="6" xfId="22" applyFont="1" applyFill="1" applyBorder="1" applyAlignment="1">
      <alignment horizontal="right" vertical="center" wrapText="1"/>
    </xf>
    <xf numFmtId="0" fontId="109" fillId="2" borderId="16" xfId="12" applyFont="1" applyFill="1" applyBorder="1" applyAlignment="1" applyProtection="1">
      <alignment horizontal="center" vertical="center" wrapText="1"/>
    </xf>
    <xf numFmtId="0" fontId="109" fillId="2" borderId="16" xfId="12" quotePrefix="1" applyFont="1" applyFill="1" applyBorder="1" applyAlignment="1" applyProtection="1">
      <alignment horizontal="center" vertical="center"/>
    </xf>
    <xf numFmtId="0" fontId="109" fillId="2" borderId="16" xfId="12" quotePrefix="1" applyFont="1" applyFill="1" applyBorder="1" applyAlignment="1" applyProtection="1">
      <alignment horizontal="center" vertical="center" wrapText="1"/>
    </xf>
    <xf numFmtId="0" fontId="109" fillId="2" borderId="29" xfId="12" applyFont="1" applyFill="1" applyBorder="1" applyAlignment="1" applyProtection="1">
      <alignment horizontal="center" vertical="center" wrapText="1"/>
    </xf>
    <xf numFmtId="0" fontId="109" fillId="2" borderId="28" xfId="12" applyFont="1" applyFill="1" applyBorder="1" applyAlignment="1" applyProtection="1">
      <alignment horizontal="center" vertical="center" wrapText="1"/>
    </xf>
    <xf numFmtId="0" fontId="13" fillId="2" borderId="28" xfId="0" applyFont="1" applyFill="1" applyBorder="1" applyAlignment="1" applyProtection="1">
      <alignment horizontal="center" vertical="center"/>
    </xf>
    <xf numFmtId="0" fontId="109" fillId="2" borderId="28" xfId="12" quotePrefix="1" applyFont="1" applyFill="1" applyBorder="1" applyAlignment="1" applyProtection="1">
      <alignment horizontal="center" vertical="center" wrapText="1"/>
    </xf>
    <xf numFmtId="0" fontId="109" fillId="2" borderId="28" xfId="12" quotePrefix="1" applyFont="1" applyFill="1" applyBorder="1" applyAlignment="1" applyProtection="1">
      <alignment horizontal="center" vertical="center"/>
    </xf>
    <xf numFmtId="0" fontId="109" fillId="2" borderId="43" xfId="12" applyFont="1" applyFill="1" applyBorder="1" applyAlignment="1" applyProtection="1">
      <alignment horizontal="center" vertical="center" wrapText="1"/>
    </xf>
    <xf numFmtId="0" fontId="109" fillId="2" borderId="31" xfId="12" quotePrefix="1" applyFont="1" applyFill="1" applyBorder="1" applyAlignment="1" applyProtection="1">
      <alignment horizontal="center" vertical="center" wrapText="1"/>
    </xf>
    <xf numFmtId="0" fontId="13" fillId="2" borderId="31" xfId="0" applyFont="1" applyFill="1" applyBorder="1" applyAlignment="1" applyProtection="1">
      <alignment horizontal="center" vertical="center"/>
    </xf>
    <xf numFmtId="0" fontId="109" fillId="2" borderId="31" xfId="12" quotePrefix="1" applyFont="1" applyFill="1" applyBorder="1" applyAlignment="1" applyProtection="1">
      <alignment horizontal="center" vertical="center"/>
    </xf>
    <xf numFmtId="0" fontId="109" fillId="2" borderId="30" xfId="12" quotePrefix="1" applyFont="1" applyFill="1" applyBorder="1" applyAlignment="1" applyProtection="1">
      <alignment horizontal="center" vertical="center"/>
    </xf>
    <xf numFmtId="0" fontId="11" fillId="0" borderId="52" xfId="0" applyNumberFormat="1" applyFont="1" applyBorder="1" applyAlignment="1" applyProtection="1">
      <alignment horizontal="left" vertical="center" wrapText="1"/>
    </xf>
    <xf numFmtId="0" fontId="8" fillId="0" borderId="47" xfId="0" applyFont="1" applyBorder="1" applyAlignment="1" applyProtection="1">
      <alignment horizontal="right" vertical="center" wrapText="1"/>
    </xf>
    <xf numFmtId="174" fontId="11" fillId="0" borderId="47" xfId="0" applyNumberFormat="1" applyFont="1" applyBorder="1" applyAlignment="1" applyProtection="1">
      <alignment horizontal="left" vertical="center" wrapText="1"/>
      <protection locked="0"/>
    </xf>
    <xf numFmtId="0" fontId="13" fillId="7" borderId="54" xfId="0" applyFont="1" applyFill="1" applyBorder="1" applyAlignment="1" applyProtection="1">
      <alignment horizontal="left" vertical="center" wrapText="1"/>
    </xf>
    <xf numFmtId="0" fontId="13" fillId="7" borderId="48" xfId="0" applyFont="1" applyFill="1" applyBorder="1" applyAlignment="1" applyProtection="1">
      <alignment horizontal="left" vertical="center" wrapText="1"/>
    </xf>
    <xf numFmtId="0" fontId="111" fillId="7" borderId="48" xfId="0" applyFont="1" applyFill="1" applyBorder="1" applyAlignment="1" applyProtection="1">
      <alignment horizontal="left" vertical="center" wrapText="1"/>
    </xf>
    <xf numFmtId="0" fontId="111" fillId="7" borderId="8" xfId="0" applyFont="1" applyFill="1" applyBorder="1" applyAlignment="1" applyProtection="1">
      <alignment horizontal="left" vertical="center" wrapText="1"/>
    </xf>
    <xf numFmtId="0" fontId="13" fillId="7" borderId="72" xfId="0" applyFont="1" applyFill="1" applyBorder="1" applyAlignment="1" applyProtection="1">
      <alignment horizontal="left" vertical="center" wrapText="1"/>
    </xf>
    <xf numFmtId="0" fontId="13" fillId="7" borderId="50" xfId="0" applyFont="1" applyFill="1" applyBorder="1" applyAlignment="1" applyProtection="1">
      <alignment horizontal="left" vertical="center" wrapText="1"/>
    </xf>
    <xf numFmtId="0" fontId="21" fillId="0" borderId="0" xfId="0" applyFont="1" applyAlignment="1">
      <alignment horizontal="center"/>
    </xf>
    <xf numFmtId="0" fontId="27" fillId="0" borderId="0" xfId="12" applyAlignment="1" applyProtection="1">
      <alignment horizontal="center" vertical="center"/>
    </xf>
    <xf numFmtId="0" fontId="21" fillId="11" borderId="0" xfId="0" quotePrefix="1" applyFont="1" applyFill="1" applyAlignment="1">
      <alignment vertical="center"/>
    </xf>
    <xf numFmtId="0" fontId="78" fillId="21" borderId="44" xfId="23" applyFont="1" applyFill="1" applyBorder="1" applyAlignment="1" applyProtection="1">
      <alignment horizontal="left" vertical="center" wrapText="1"/>
    </xf>
    <xf numFmtId="0" fontId="85" fillId="22" borderId="44" xfId="23" applyFont="1" applyFill="1" applyBorder="1" applyAlignment="1" applyProtection="1">
      <alignment horizontal="left" vertical="center" wrapText="1"/>
      <protection locked="0"/>
    </xf>
    <xf numFmtId="0" fontId="78" fillId="21" borderId="6" xfId="23" applyFont="1" applyFill="1" applyBorder="1" applyAlignment="1" applyProtection="1">
      <alignment horizontal="left" vertical="center" wrapText="1"/>
    </xf>
    <xf numFmtId="0" fontId="85" fillId="22" borderId="6" xfId="23" applyFont="1" applyFill="1" applyBorder="1" applyAlignment="1" applyProtection="1">
      <alignment horizontal="left" vertical="center" wrapText="1"/>
      <protection locked="0"/>
    </xf>
    <xf numFmtId="175" fontId="85" fillId="22" borderId="6" xfId="23" applyNumberFormat="1" applyFont="1" applyFill="1" applyBorder="1" applyAlignment="1" applyProtection="1">
      <alignment horizontal="left" vertical="center" wrapText="1"/>
      <protection locked="0"/>
    </xf>
    <xf numFmtId="0" fontId="1" fillId="6" borderId="0" xfId="32" applyFont="1" applyFill="1" applyAlignment="1" applyProtection="1">
      <alignment vertical="center"/>
    </xf>
    <xf numFmtId="0" fontId="1" fillId="6" borderId="0" xfId="30" applyFont="1" applyFill="1" applyAlignment="1" applyProtection="1">
      <alignment vertical="center" wrapText="1"/>
    </xf>
    <xf numFmtId="0" fontId="1" fillId="6" borderId="0" xfId="32" applyFont="1" applyFill="1" applyAlignment="1" applyProtection="1">
      <alignment vertical="center" wrapText="1"/>
    </xf>
    <xf numFmtId="0" fontId="78" fillId="20" borderId="87" xfId="23" applyFont="1" applyFill="1" applyBorder="1" applyAlignment="1" applyProtection="1">
      <alignment horizontal="left" vertical="center" wrapText="1"/>
    </xf>
    <xf numFmtId="0" fontId="78" fillId="20" borderId="80" xfId="23" applyFill="1" applyBorder="1" applyAlignment="1" applyProtection="1">
      <alignment vertical="center" wrapText="1"/>
    </xf>
    <xf numFmtId="0" fontId="86" fillId="20" borderId="80" xfId="23" applyFont="1" applyFill="1" applyBorder="1" applyAlignment="1" applyProtection="1">
      <alignment horizontal="right" vertical="top" wrapText="1"/>
    </xf>
    <xf numFmtId="0" fontId="27" fillId="6" borderId="0" xfId="12" applyFill="1" applyAlignment="1" applyProtection="1">
      <alignment horizontal="center" vertical="center" wrapText="1"/>
    </xf>
    <xf numFmtId="0" fontId="27" fillId="0" borderId="0" xfId="12" applyFont="1" applyAlignment="1" applyProtection="1">
      <alignment horizontal="center" vertical="center"/>
    </xf>
    <xf numFmtId="0" fontId="27" fillId="6" borderId="0" xfId="12" applyFont="1" applyFill="1" applyAlignment="1" applyProtection="1">
      <alignment horizontal="center" vertical="center" wrapText="1"/>
    </xf>
    <xf numFmtId="0" fontId="3" fillId="6" borderId="0" xfId="24" applyFill="1" applyAlignment="1" applyProtection="1">
      <alignment horizontal="center" vertical="center" wrapText="1"/>
    </xf>
    <xf numFmtId="0" fontId="3" fillId="6" borderId="0" xfId="24" applyFill="1" applyAlignment="1" applyProtection="1">
      <alignment horizontal="left" vertical="center" wrapText="1"/>
    </xf>
    <xf numFmtId="0" fontId="79" fillId="6" borderId="0" xfId="24" applyFont="1" applyFill="1" applyBorder="1" applyAlignment="1" applyProtection="1">
      <alignment horizontal="left" vertical="center" wrapText="1"/>
    </xf>
    <xf numFmtId="0" fontId="79" fillId="6" borderId="0" xfId="24" applyFont="1" applyFill="1" applyAlignment="1" applyProtection="1">
      <alignment horizontal="left" vertical="center" wrapText="1"/>
    </xf>
    <xf numFmtId="0" fontId="79" fillId="6" borderId="0" xfId="24" applyFont="1" applyFill="1" applyAlignment="1" applyProtection="1">
      <alignment horizontal="right" vertical="center" wrapText="1"/>
    </xf>
    <xf numFmtId="0" fontId="79" fillId="6" borderId="0" xfId="24" applyFont="1" applyFill="1" applyBorder="1" applyAlignment="1" applyProtection="1">
      <alignment horizontal="right" vertical="center" wrapText="1"/>
    </xf>
    <xf numFmtId="0" fontId="4" fillId="0" borderId="0" xfId="22" applyAlignment="1">
      <alignment horizontal="right"/>
    </xf>
    <xf numFmtId="0" fontId="27" fillId="0" borderId="0" xfId="12" applyAlignment="1" applyProtection="1">
      <alignment horizontal="right"/>
    </xf>
    <xf numFmtId="0" fontId="27" fillId="0" borderId="0" xfId="12" applyBorder="1" applyAlignment="1" applyProtection="1">
      <alignment vertical="center"/>
    </xf>
    <xf numFmtId="0" fontId="27" fillId="0" borderId="0" xfId="12" applyBorder="1" applyAlignment="1" applyProtection="1">
      <alignment horizontal="center" vertical="center"/>
    </xf>
    <xf numFmtId="0" fontId="4" fillId="0" borderId="0" xfId="22" applyBorder="1" applyProtection="1">
      <protection locked="0"/>
    </xf>
    <xf numFmtId="0" fontId="27" fillId="0" borderId="0" xfId="12" applyBorder="1" applyAlignment="1" applyProtection="1">
      <alignment horizontal="center" vertical="center"/>
      <protection locked="0"/>
    </xf>
    <xf numFmtId="0" fontId="4" fillId="0" borderId="0" xfId="0" applyFont="1" applyProtection="1"/>
    <xf numFmtId="0" fontId="21" fillId="0" borderId="0" xfId="0" applyFont="1" applyAlignment="1">
      <alignment horizontal="center"/>
    </xf>
    <xf numFmtId="0" fontId="27" fillId="0" borderId="0" xfId="12" applyAlignment="1" applyProtection="1">
      <alignment horizontal="center"/>
    </xf>
    <xf numFmtId="0" fontId="106" fillId="0" borderId="0" xfId="0" applyFont="1" applyAlignment="1">
      <alignment vertical="top"/>
    </xf>
    <xf numFmtId="0" fontId="106" fillId="0" borderId="0" xfId="0" applyFont="1" applyBorder="1"/>
    <xf numFmtId="0" fontId="10" fillId="0" borderId="0" xfId="0" applyFont="1"/>
    <xf numFmtId="9" fontId="68" fillId="4" borderId="17" xfId="0" applyNumberFormat="1" applyFont="1" applyFill="1" applyBorder="1" applyAlignment="1">
      <alignment vertical="center"/>
    </xf>
    <xf numFmtId="176" fontId="68" fillId="4" borderId="17" xfId="0" applyNumberFormat="1" applyFont="1" applyFill="1" applyBorder="1" applyAlignment="1">
      <alignment vertical="center"/>
    </xf>
    <xf numFmtId="0" fontId="2" fillId="0" borderId="0" xfId="26" applyAlignment="1">
      <alignment horizontal="center" vertical="center"/>
    </xf>
    <xf numFmtId="0" fontId="4" fillId="0" borderId="0" xfId="22" applyBorder="1" applyAlignment="1" applyProtection="1">
      <alignment horizontal="center" vertical="center"/>
      <protection locked="0"/>
    </xf>
    <xf numFmtId="0" fontId="21" fillId="0" borderId="0" xfId="0" applyFont="1" applyAlignment="1">
      <alignment horizontal="center"/>
    </xf>
    <xf numFmtId="0" fontId="58" fillId="0" borderId="0" xfId="19" applyAlignment="1">
      <alignment horizontal="center"/>
    </xf>
    <xf numFmtId="0" fontId="58" fillId="0" borderId="0" xfId="19" applyFont="1" applyAlignment="1">
      <alignment horizontal="center"/>
    </xf>
    <xf numFmtId="0" fontId="21" fillId="0" borderId="0" xfId="0" applyFont="1" applyBorder="1" applyAlignment="1">
      <alignment horizontal="center"/>
    </xf>
    <xf numFmtId="0" fontId="27" fillId="0" borderId="0" xfId="12" applyFont="1" applyBorder="1" applyAlignment="1" applyProtection="1">
      <alignment horizontal="center" vertical="center"/>
    </xf>
    <xf numFmtId="0" fontId="21" fillId="0" borderId="0" xfId="0" applyFont="1" applyAlignment="1">
      <alignment horizontal="center"/>
    </xf>
    <xf numFmtId="0" fontId="62" fillId="11" borderId="0" xfId="0" applyFont="1" applyFill="1" applyAlignment="1">
      <alignment horizontal="left" vertical="center"/>
    </xf>
    <xf numFmtId="0" fontId="21" fillId="0" borderId="0" xfId="0" applyFont="1" applyAlignment="1">
      <alignment horizontal="center"/>
    </xf>
    <xf numFmtId="0" fontId="21" fillId="0" borderId="0" xfId="0" applyFont="1" applyAlignment="1">
      <alignment horizontal="center"/>
    </xf>
    <xf numFmtId="176" fontId="68" fillId="4" borderId="53" xfId="0" applyNumberFormat="1" applyFont="1" applyFill="1" applyBorder="1" applyAlignment="1">
      <alignment vertical="center"/>
    </xf>
    <xf numFmtId="177" fontId="68" fillId="4" borderId="44" xfId="0" applyNumberFormat="1" applyFont="1" applyFill="1" applyBorder="1" applyAlignment="1">
      <alignment horizontal="right" vertical="center"/>
    </xf>
    <xf numFmtId="9" fontId="4" fillId="23" borderId="72" xfId="0" applyNumberFormat="1" applyFont="1" applyFill="1" applyBorder="1" applyAlignment="1">
      <alignment horizontal="right" vertical="center"/>
    </xf>
    <xf numFmtId="9" fontId="4" fillId="23" borderId="46" xfId="0" applyNumberFormat="1" applyFont="1" applyFill="1" applyBorder="1" applyAlignment="1">
      <alignment horizontal="right" vertical="center"/>
    </xf>
    <xf numFmtId="9" fontId="4" fillId="23" borderId="47" xfId="0" applyNumberFormat="1" applyFont="1" applyFill="1" applyBorder="1" applyAlignment="1">
      <alignment horizontal="right" vertical="center"/>
    </xf>
    <xf numFmtId="1" fontId="4" fillId="7" borderId="45" xfId="0" applyNumberFormat="1" applyFont="1" applyFill="1" applyBorder="1" applyAlignment="1">
      <alignment horizontal="right" vertical="center"/>
    </xf>
    <xf numFmtId="1" fontId="4" fillId="7" borderId="46" xfId="0" applyNumberFormat="1" applyFont="1" applyFill="1" applyBorder="1" applyAlignment="1">
      <alignment horizontal="right" vertical="center"/>
    </xf>
    <xf numFmtId="1" fontId="4" fillId="7" borderId="52" xfId="0" applyNumberFormat="1" applyFont="1" applyFill="1" applyBorder="1" applyAlignment="1">
      <alignment horizontal="right" vertical="center"/>
    </xf>
    <xf numFmtId="176" fontId="13" fillId="4" borderId="64" xfId="0" applyNumberFormat="1" applyFont="1" applyFill="1" applyBorder="1" applyAlignment="1">
      <alignment vertical="center"/>
    </xf>
    <xf numFmtId="176" fontId="13" fillId="4" borderId="60" xfId="0" applyNumberFormat="1" applyFont="1" applyFill="1" applyBorder="1" applyAlignment="1">
      <alignment vertical="center"/>
    </xf>
    <xf numFmtId="176" fontId="13" fillId="4" borderId="58" xfId="0" applyNumberFormat="1" applyFont="1" applyFill="1" applyBorder="1" applyAlignment="1">
      <alignment vertical="center"/>
    </xf>
    <xf numFmtId="176" fontId="68" fillId="4" borderId="51" xfId="0" applyNumberFormat="1" applyFont="1" applyFill="1" applyBorder="1" applyAlignment="1">
      <alignment horizontal="right" vertical="center"/>
    </xf>
    <xf numFmtId="14" fontId="13" fillId="4" borderId="99" xfId="22" applyNumberFormat="1" applyFont="1" applyFill="1" applyBorder="1" applyAlignment="1">
      <alignment horizontal="right" vertical="center"/>
    </xf>
    <xf numFmtId="14" fontId="13" fillId="4" borderId="102" xfId="22" applyNumberFormat="1" applyFont="1" applyFill="1" applyBorder="1" applyAlignment="1">
      <alignment horizontal="right" vertical="center"/>
    </xf>
    <xf numFmtId="14" fontId="13" fillId="4" borderId="105" xfId="22" applyNumberFormat="1" applyFont="1" applyFill="1" applyBorder="1" applyAlignment="1">
      <alignment horizontal="right" vertical="center"/>
    </xf>
    <xf numFmtId="176" fontId="68" fillId="4" borderId="149" xfId="0" applyNumberFormat="1" applyFont="1" applyFill="1" applyBorder="1" applyAlignment="1">
      <alignment horizontal="right" vertical="center"/>
    </xf>
    <xf numFmtId="14" fontId="13" fillId="4" borderId="155" xfId="22" applyNumberFormat="1" applyFont="1" applyFill="1" applyBorder="1" applyAlignment="1">
      <alignment horizontal="right" vertical="center"/>
    </xf>
    <xf numFmtId="14" fontId="13" fillId="4" borderId="156" xfId="22" applyNumberFormat="1" applyFont="1" applyFill="1" applyBorder="1" applyAlignment="1">
      <alignment horizontal="right" vertical="center"/>
    </xf>
    <xf numFmtId="14" fontId="13" fillId="4" borderId="157" xfId="22" applyNumberFormat="1" applyFont="1" applyFill="1" applyBorder="1" applyAlignment="1">
      <alignment horizontal="right" vertical="center"/>
    </xf>
    <xf numFmtId="0" fontId="4" fillId="0" borderId="0" xfId="0" applyFont="1" applyFill="1"/>
    <xf numFmtId="22" fontId="4" fillId="7" borderId="51" xfId="0" applyNumberFormat="1" applyFont="1" applyFill="1" applyBorder="1" applyAlignment="1">
      <alignment horizontal="center" vertical="center"/>
    </xf>
    <xf numFmtId="14" fontId="13" fillId="4" borderId="44" xfId="22" applyNumberFormat="1" applyFont="1" applyFill="1" applyBorder="1" applyAlignment="1">
      <alignment horizontal="left" vertical="center"/>
    </xf>
    <xf numFmtId="14" fontId="13" fillId="4" borderId="129" xfId="22" applyNumberFormat="1" applyFont="1" applyFill="1" applyBorder="1" applyAlignment="1">
      <alignment horizontal="left" vertical="center"/>
    </xf>
    <xf numFmtId="0" fontId="72" fillId="24" borderId="44" xfId="0" applyFont="1" applyFill="1" applyBorder="1" applyAlignment="1">
      <alignment horizontal="center" vertical="center"/>
    </xf>
    <xf numFmtId="0" fontId="21" fillId="0" borderId="0" xfId="0" applyFont="1" applyAlignment="1">
      <alignment horizontal="center"/>
    </xf>
    <xf numFmtId="176" fontId="13" fillId="4" borderId="64" xfId="0" applyNumberFormat="1" applyFont="1" applyFill="1" applyBorder="1" applyAlignment="1">
      <alignment horizontal="left" vertical="center"/>
    </xf>
    <xf numFmtId="176" fontId="13" fillId="4" borderId="58" xfId="0" applyNumberFormat="1" applyFont="1" applyFill="1" applyBorder="1" applyAlignment="1">
      <alignment horizontal="left" vertical="center"/>
    </xf>
    <xf numFmtId="176" fontId="13" fillId="4" borderId="63" xfId="0" applyNumberFormat="1" applyFont="1" applyFill="1" applyBorder="1" applyAlignment="1">
      <alignment horizontal="left" vertical="center"/>
    </xf>
    <xf numFmtId="1" fontId="4" fillId="23" borderId="45" xfId="0" applyNumberFormat="1" applyFont="1" applyFill="1" applyBorder="1" applyAlignment="1">
      <alignment horizontal="right" vertical="center"/>
    </xf>
    <xf numFmtId="1" fontId="4" fillId="23" borderId="52" xfId="0" applyNumberFormat="1" applyFont="1" applyFill="1" applyBorder="1" applyAlignment="1">
      <alignment horizontal="right" vertical="center"/>
    </xf>
    <xf numFmtId="0" fontId="68" fillId="24" borderId="44" xfId="0" applyFont="1" applyFill="1" applyBorder="1" applyAlignment="1">
      <alignment horizontal="center" vertical="center"/>
    </xf>
    <xf numFmtId="0" fontId="68" fillId="24" borderId="74" xfId="0" applyFont="1" applyFill="1" applyBorder="1" applyAlignment="1">
      <alignment horizontal="center" vertical="center"/>
    </xf>
    <xf numFmtId="0" fontId="72" fillId="24" borderId="44" xfId="0" applyFont="1" applyFill="1" applyBorder="1" applyAlignment="1">
      <alignment horizontal="center" vertical="center" wrapText="1"/>
    </xf>
    <xf numFmtId="1" fontId="4" fillId="23" borderId="72" xfId="0" applyNumberFormat="1" applyFont="1" applyFill="1" applyBorder="1" applyAlignment="1">
      <alignment horizontal="right" vertical="center"/>
    </xf>
    <xf numFmtId="1" fontId="4" fillId="23" borderId="46" xfId="0" applyNumberFormat="1" applyFont="1" applyFill="1" applyBorder="1" applyAlignment="1">
      <alignment horizontal="right" vertical="center"/>
    </xf>
    <xf numFmtId="1" fontId="4" fillId="23" borderId="47" xfId="0" applyNumberFormat="1" applyFont="1" applyFill="1" applyBorder="1" applyAlignment="1">
      <alignment horizontal="right" vertical="center"/>
    </xf>
    <xf numFmtId="0" fontId="114" fillId="23" borderId="118" xfId="0" applyFont="1" applyFill="1" applyBorder="1" applyAlignment="1">
      <alignment horizontal="right" vertical="center" wrapText="1"/>
    </xf>
    <xf numFmtId="0" fontId="114" fillId="23" borderId="98" xfId="0" applyFont="1" applyFill="1" applyBorder="1" applyAlignment="1">
      <alignment horizontal="right" vertical="center" wrapText="1"/>
    </xf>
    <xf numFmtId="0" fontId="114" fillId="23" borderId="128" xfId="0" applyFont="1" applyFill="1" applyBorder="1" applyAlignment="1">
      <alignment horizontal="right" vertical="center" wrapText="1"/>
    </xf>
    <xf numFmtId="0" fontId="114" fillId="23" borderId="101" xfId="0" applyFont="1" applyFill="1" applyBorder="1" applyAlignment="1">
      <alignment horizontal="right" vertical="center" wrapText="1"/>
    </xf>
    <xf numFmtId="0" fontId="114" fillId="23" borderId="2" xfId="0" applyFont="1" applyFill="1" applyBorder="1" applyAlignment="1">
      <alignment horizontal="right" vertical="center" wrapText="1"/>
    </xf>
    <xf numFmtId="0" fontId="114" fillId="23" borderId="0" xfId="0" applyFont="1" applyFill="1" applyBorder="1" applyAlignment="1">
      <alignment horizontal="right" vertical="center" wrapText="1"/>
    </xf>
    <xf numFmtId="0" fontId="114" fillId="23" borderId="130" xfId="0" applyFont="1" applyFill="1" applyBorder="1" applyAlignment="1">
      <alignment horizontal="right" vertical="center" wrapText="1"/>
    </xf>
    <xf numFmtId="0" fontId="114" fillId="23" borderId="131" xfId="0" applyFont="1" applyFill="1" applyBorder="1" applyAlignment="1">
      <alignment horizontal="right" vertical="center" wrapText="1"/>
    </xf>
    <xf numFmtId="0" fontId="114" fillId="23" borderId="129" xfId="0" applyFont="1" applyFill="1" applyBorder="1" applyAlignment="1">
      <alignment horizontal="right" vertical="center" wrapText="1"/>
    </xf>
    <xf numFmtId="0" fontId="114" fillId="23" borderId="104" xfId="0" applyFont="1" applyFill="1" applyBorder="1" applyAlignment="1">
      <alignment horizontal="right" vertical="center" wrapText="1"/>
    </xf>
    <xf numFmtId="0" fontId="72" fillId="4" borderId="44" xfId="0" applyFont="1" applyFill="1" applyBorder="1" applyAlignment="1">
      <alignment horizontal="center" vertical="center"/>
    </xf>
    <xf numFmtId="1" fontId="4" fillId="23" borderId="19" xfId="0" applyNumberFormat="1" applyFont="1" applyFill="1" applyBorder="1" applyAlignment="1">
      <alignment horizontal="center" vertical="center"/>
    </xf>
    <xf numFmtId="1" fontId="4" fillId="23" borderId="48" xfId="0" applyNumberFormat="1" applyFont="1" applyFill="1" applyBorder="1" applyAlignment="1">
      <alignment horizontal="center" vertical="center"/>
    </xf>
    <xf numFmtId="1" fontId="4" fillId="23" borderId="13" xfId="0" applyNumberFormat="1" applyFont="1" applyFill="1" applyBorder="1" applyAlignment="1">
      <alignment horizontal="center" vertical="center"/>
    </xf>
    <xf numFmtId="1" fontId="4" fillId="23" borderId="49" xfId="0" applyNumberFormat="1" applyFont="1" applyFill="1" applyBorder="1" applyAlignment="1">
      <alignment horizontal="center" vertical="center"/>
    </xf>
    <xf numFmtId="1" fontId="4" fillId="23" borderId="37" xfId="0" applyNumberFormat="1" applyFont="1" applyFill="1" applyBorder="1" applyAlignment="1">
      <alignment horizontal="center" vertical="center"/>
    </xf>
    <xf numFmtId="1" fontId="4" fillId="23" borderId="54" xfId="0" applyNumberFormat="1" applyFont="1" applyFill="1" applyBorder="1" applyAlignment="1">
      <alignment horizontal="center" vertical="center"/>
    </xf>
    <xf numFmtId="1" fontId="4" fillId="23" borderId="11" xfId="0" applyNumberFormat="1" applyFont="1" applyFill="1" applyBorder="1" applyAlignment="1">
      <alignment horizontal="center" vertical="center"/>
    </xf>
    <xf numFmtId="1" fontId="4" fillId="23" borderId="50" xfId="0" applyNumberFormat="1" applyFont="1" applyFill="1" applyBorder="1" applyAlignment="1">
      <alignment horizontal="center" vertical="center"/>
    </xf>
    <xf numFmtId="1" fontId="4" fillId="23" borderId="55" xfId="0" applyNumberFormat="1" applyFont="1" applyFill="1" applyBorder="1" applyAlignment="1">
      <alignment horizontal="right" vertical="center"/>
    </xf>
    <xf numFmtId="1" fontId="4" fillId="23" borderId="121" xfId="0" applyNumberFormat="1" applyFont="1" applyFill="1" applyBorder="1" applyAlignment="1">
      <alignment horizontal="right" vertical="center"/>
    </xf>
    <xf numFmtId="1" fontId="4" fillId="23" borderId="13" xfId="0" applyNumberFormat="1" applyFont="1" applyFill="1" applyBorder="1" applyAlignment="1">
      <alignment horizontal="right" vertical="center"/>
    </xf>
    <xf numFmtId="1" fontId="4" fillId="23" borderId="21" xfId="0" applyNumberFormat="1" applyFont="1" applyFill="1" applyBorder="1" applyAlignment="1">
      <alignment horizontal="right" vertical="center"/>
    </xf>
    <xf numFmtId="1" fontId="4" fillId="23" borderId="39" xfId="0" applyNumberFormat="1" applyFont="1" applyFill="1" applyBorder="1" applyAlignment="1">
      <alignment horizontal="right" vertical="center"/>
    </xf>
    <xf numFmtId="1" fontId="4" fillId="23" borderId="30" xfId="0" applyNumberFormat="1" applyFont="1" applyFill="1" applyBorder="1" applyAlignment="1">
      <alignment horizontal="right" vertical="center"/>
    </xf>
    <xf numFmtId="0" fontId="68" fillId="4" borderId="44" xfId="19" applyFont="1" applyFill="1" applyBorder="1" applyAlignment="1">
      <alignment horizontal="left" vertical="center"/>
    </xf>
    <xf numFmtId="17" fontId="10" fillId="4" borderId="44" xfId="0" applyNumberFormat="1" applyFont="1" applyFill="1" applyBorder="1" applyAlignment="1">
      <alignment horizontal="center" vertical="center"/>
    </xf>
    <xf numFmtId="0" fontId="9" fillId="0" borderId="0" xfId="19" applyFont="1" applyAlignment="1">
      <alignment horizontal="left" vertical="center"/>
    </xf>
    <xf numFmtId="17" fontId="4" fillId="23" borderId="72" xfId="19" applyNumberFormat="1" applyFont="1" applyFill="1" applyBorder="1" applyAlignment="1" applyProtection="1">
      <alignment horizontal="center" vertical="center"/>
      <protection locked="0"/>
    </xf>
    <xf numFmtId="17" fontId="4" fillId="23" borderId="46" xfId="19" applyNumberFormat="1" applyFont="1" applyFill="1" applyBorder="1" applyAlignment="1" applyProtection="1">
      <alignment horizontal="center" vertical="center"/>
      <protection locked="0"/>
    </xf>
    <xf numFmtId="17" fontId="4" fillId="23" borderId="47" xfId="19" applyNumberFormat="1" applyFont="1" applyFill="1" applyBorder="1" applyAlignment="1" applyProtection="1">
      <alignment horizontal="center" vertical="center"/>
      <protection locked="0"/>
    </xf>
    <xf numFmtId="176" fontId="4" fillId="23" borderId="45" xfId="0" applyNumberFormat="1" applyFont="1" applyFill="1" applyBorder="1" applyAlignment="1">
      <alignment horizontal="right" vertical="center"/>
    </xf>
    <xf numFmtId="176" fontId="4" fillId="23" borderId="52" xfId="0" applyNumberFormat="1" applyFont="1" applyFill="1" applyBorder="1" applyAlignment="1">
      <alignment horizontal="right" vertical="center"/>
    </xf>
    <xf numFmtId="176" fontId="13" fillId="4" borderId="73" xfId="0" applyNumberFormat="1" applyFont="1" applyFill="1" applyBorder="1" applyAlignment="1">
      <alignment horizontal="left" vertical="center"/>
    </xf>
    <xf numFmtId="0" fontId="106" fillId="0" borderId="0" xfId="22" applyFont="1" applyAlignment="1">
      <alignment horizontal="left" vertical="center"/>
    </xf>
    <xf numFmtId="1" fontId="4" fillId="23" borderId="6" xfId="0" applyNumberFormat="1" applyFont="1" applyFill="1" applyBorder="1" applyAlignment="1">
      <alignment horizontal="right" vertical="center"/>
    </xf>
    <xf numFmtId="2" fontId="8" fillId="23" borderId="118" xfId="20" applyNumberFormat="1" applyFont="1" applyFill="1" applyBorder="1" applyAlignment="1">
      <alignment horizontal="right" vertical="center"/>
    </xf>
    <xf numFmtId="2" fontId="8" fillId="23" borderId="128" xfId="20" applyNumberFormat="1" applyFont="1" applyFill="1" applyBorder="1" applyAlignment="1">
      <alignment horizontal="right" vertical="center"/>
    </xf>
    <xf numFmtId="2" fontId="8" fillId="23" borderId="129" xfId="20" applyNumberFormat="1" applyFont="1" applyFill="1" applyBorder="1" applyAlignment="1">
      <alignment horizontal="right" vertical="center"/>
    </xf>
    <xf numFmtId="0" fontId="41" fillId="24" borderId="118" xfId="20" applyFont="1" applyFill="1" applyBorder="1" applyAlignment="1">
      <alignment horizontal="left" vertical="center"/>
    </xf>
    <xf numFmtId="0" fontId="41" fillId="24" borderId="128" xfId="20" applyFont="1" applyFill="1" applyBorder="1" applyAlignment="1">
      <alignment horizontal="left" vertical="center"/>
    </xf>
    <xf numFmtId="0" fontId="41" fillId="24" borderId="129" xfId="20" applyFont="1" applyFill="1" applyBorder="1" applyAlignment="1">
      <alignment horizontal="left" vertical="center"/>
    </xf>
    <xf numFmtId="0" fontId="0" fillId="23" borderId="128" xfId="0" applyFill="1" applyBorder="1"/>
    <xf numFmtId="9" fontId="0" fillId="23" borderId="128" xfId="0" applyNumberFormat="1" applyFill="1" applyBorder="1"/>
    <xf numFmtId="0" fontId="0" fillId="23" borderId="129" xfId="0" applyFill="1" applyBorder="1"/>
    <xf numFmtId="9" fontId="0" fillId="23" borderId="129" xfId="0" applyNumberFormat="1" applyFill="1" applyBorder="1"/>
    <xf numFmtId="0" fontId="4" fillId="23" borderId="132" xfId="0" applyFont="1" applyFill="1" applyBorder="1"/>
    <xf numFmtId="9" fontId="4" fillId="23" borderId="132" xfId="0" applyNumberFormat="1" applyFont="1" applyFill="1" applyBorder="1"/>
    <xf numFmtId="0" fontId="4" fillId="23" borderId="128" xfId="0" applyFont="1" applyFill="1" applyBorder="1"/>
    <xf numFmtId="9" fontId="4" fillId="23" borderId="128" xfId="0" applyNumberFormat="1" applyFont="1" applyFill="1" applyBorder="1"/>
    <xf numFmtId="0" fontId="4" fillId="23" borderId="129" xfId="0" applyFont="1" applyFill="1" applyBorder="1"/>
    <xf numFmtId="9" fontId="4" fillId="23" borderId="129" xfId="0" applyNumberFormat="1" applyFont="1" applyFill="1" applyBorder="1"/>
    <xf numFmtId="0" fontId="0" fillId="23" borderId="118" xfId="0" applyFill="1" applyBorder="1"/>
    <xf numFmtId="9" fontId="0" fillId="23" borderId="118" xfId="0" applyNumberFormat="1" applyFill="1" applyBorder="1"/>
    <xf numFmtId="0" fontId="0" fillId="23" borderId="0" xfId="0" applyFill="1"/>
    <xf numFmtId="0" fontId="78" fillId="21" borderId="17" xfId="23" applyFont="1" applyFill="1" applyBorder="1" applyAlignment="1" applyProtection="1">
      <alignment horizontal="left" vertical="center" wrapText="1"/>
    </xf>
    <xf numFmtId="0" fontId="78" fillId="20" borderId="0" xfId="23" applyFill="1" applyBorder="1" applyAlignment="1" applyProtection="1">
      <alignment horizontal="right" vertical="center" wrapText="1"/>
    </xf>
    <xf numFmtId="22" fontId="93" fillId="7" borderId="56" xfId="22" applyNumberFormat="1" applyFont="1" applyFill="1" applyBorder="1" applyAlignment="1">
      <alignment horizontal="center" vertical="center"/>
    </xf>
    <xf numFmtId="0" fontId="86" fillId="20" borderId="0" xfId="23" applyFont="1" applyFill="1" applyBorder="1" applyAlignment="1" applyProtection="1">
      <alignment horizontal="right" vertical="center" wrapText="1"/>
    </xf>
    <xf numFmtId="0" fontId="116" fillId="22" borderId="51" xfId="23" applyFont="1" applyFill="1" applyBorder="1" applyAlignment="1" applyProtection="1">
      <alignment horizontal="left" vertical="center" wrapText="1"/>
      <protection locked="0"/>
    </xf>
    <xf numFmtId="0" fontId="13" fillId="0" borderId="0" xfId="22" applyFont="1" applyAlignment="1" applyProtection="1">
      <alignment vertical="center"/>
    </xf>
    <xf numFmtId="0" fontId="13" fillId="0" borderId="0" xfId="0" applyFont="1"/>
    <xf numFmtId="0" fontId="109" fillId="0" borderId="9" xfId="12" applyFont="1" applyBorder="1" applyAlignment="1" applyProtection="1">
      <alignment vertical="center"/>
    </xf>
    <xf numFmtId="0" fontId="13" fillId="0" borderId="0" xfId="0" applyFont="1" applyFill="1"/>
    <xf numFmtId="0" fontId="13" fillId="0" borderId="0" xfId="0" applyFont="1" applyBorder="1" applyProtection="1"/>
    <xf numFmtId="0" fontId="13" fillId="0" borderId="0" xfId="0" applyFont="1" applyAlignment="1" applyProtection="1">
      <alignment vertical="top"/>
    </xf>
    <xf numFmtId="0" fontId="109" fillId="0" borderId="9" xfId="12" applyFont="1" applyBorder="1" applyAlignment="1" applyProtection="1">
      <alignment horizontal="center" vertical="center"/>
    </xf>
    <xf numFmtId="0" fontId="13" fillId="0" borderId="0" xfId="0" applyFont="1" applyAlignment="1" applyProtection="1">
      <alignment horizontal="center" vertical="top"/>
    </xf>
    <xf numFmtId="0" fontId="109" fillId="0" borderId="9" xfId="12" applyFont="1" applyBorder="1" applyAlignment="1" applyProtection="1">
      <alignment horizontal="center" vertical="top"/>
    </xf>
    <xf numFmtId="0" fontId="13" fillId="0" borderId="0" xfId="0" applyFont="1" applyAlignment="1" applyProtection="1">
      <alignment horizontal="left" vertical="center"/>
    </xf>
    <xf numFmtId="0" fontId="109" fillId="0" borderId="9" xfId="12" applyFont="1" applyBorder="1" applyAlignment="1" applyProtection="1">
      <alignment horizontal="left" vertical="center"/>
    </xf>
    <xf numFmtId="0" fontId="13" fillId="0" borderId="0" xfId="22" applyFont="1" applyAlignment="1" applyProtection="1">
      <alignment horizontal="center" vertical="center"/>
    </xf>
    <xf numFmtId="0" fontId="13" fillId="0" borderId="0" xfId="0" applyFont="1" applyAlignment="1">
      <alignment horizontal="center" vertical="center"/>
    </xf>
    <xf numFmtId="0" fontId="109" fillId="0" borderId="0" xfId="12" applyFont="1" applyAlignment="1" applyProtection="1">
      <alignment horizontal="left" vertical="center"/>
    </xf>
    <xf numFmtId="0" fontId="13" fillId="0" borderId="0" xfId="22" applyFont="1" applyAlignment="1" applyProtection="1">
      <alignment horizontal="left" vertical="center"/>
    </xf>
    <xf numFmtId="0" fontId="13" fillId="0" borderId="0" xfId="0" applyFont="1" applyAlignment="1">
      <alignment horizontal="left" vertical="center"/>
    </xf>
    <xf numFmtId="0" fontId="109" fillId="0" borderId="0" xfId="12" applyFont="1" applyAlignment="1" applyProtection="1">
      <alignment horizontal="center" vertical="center"/>
    </xf>
    <xf numFmtId="174" fontId="4" fillId="0" borderId="60" xfId="0" applyNumberFormat="1" applyFont="1" applyBorder="1" applyAlignment="1" applyProtection="1">
      <alignment vertical="center" wrapText="1"/>
    </xf>
    <xf numFmtId="174" fontId="4" fillId="0" borderId="49" xfId="0" applyNumberFormat="1" applyFont="1" applyBorder="1" applyAlignment="1" applyProtection="1">
      <alignment horizontal="left" vertical="center" wrapText="1"/>
    </xf>
    <xf numFmtId="0" fontId="13" fillId="7" borderId="54" xfId="0" applyFont="1" applyFill="1" applyBorder="1" applyAlignment="1" applyProtection="1">
      <alignment horizontal="left" vertical="top" wrapText="1"/>
    </xf>
    <xf numFmtId="0" fontId="8" fillId="0" borderId="170" xfId="0" applyFont="1" applyBorder="1" applyAlignment="1" applyProtection="1">
      <alignment horizontal="left" vertical="center"/>
    </xf>
    <xf numFmtId="0" fontId="8" fillId="0" borderId="171" xfId="0" applyFont="1" applyBorder="1" applyAlignment="1" applyProtection="1">
      <alignment horizontal="left" vertical="center"/>
    </xf>
    <xf numFmtId="0" fontId="0" fillId="0" borderId="0" xfId="0" applyAlignment="1" applyProtection="1">
      <alignment horizontal="left"/>
    </xf>
    <xf numFmtId="0" fontId="56" fillId="4" borderId="164" xfId="0" applyFont="1" applyFill="1" applyBorder="1" applyAlignment="1" applyProtection="1">
      <alignment horizontal="center" vertical="center" wrapText="1"/>
      <protection locked="0"/>
    </xf>
    <xf numFmtId="0" fontId="56" fillId="4" borderId="162" xfId="0" applyFont="1" applyFill="1" applyBorder="1" applyAlignment="1" applyProtection="1">
      <alignment horizontal="center" vertical="center" wrapText="1"/>
      <protection locked="0"/>
    </xf>
    <xf numFmtId="0" fontId="56" fillId="4" borderId="96" xfId="0" applyFont="1" applyFill="1" applyBorder="1" applyAlignment="1" applyProtection="1">
      <alignment horizontal="center" vertical="center" wrapText="1"/>
      <protection locked="0"/>
    </xf>
    <xf numFmtId="0" fontId="9" fillId="0" borderId="169" xfId="0" applyFont="1" applyBorder="1" applyAlignment="1" applyProtection="1">
      <alignment horizontal="center" vertical="center"/>
      <protection locked="0"/>
    </xf>
    <xf numFmtId="0" fontId="9" fillId="0" borderId="167" xfId="0" applyFont="1" applyBorder="1" applyAlignment="1" applyProtection="1">
      <alignment horizontal="center" vertical="center"/>
      <protection locked="0"/>
    </xf>
    <xf numFmtId="0" fontId="9" fillId="0" borderId="158" xfId="0" applyFont="1" applyBorder="1" applyAlignment="1" applyProtection="1">
      <alignment horizontal="center" vertical="center"/>
      <protection locked="0"/>
    </xf>
    <xf numFmtId="0" fontId="9" fillId="0" borderId="168" xfId="0" applyFont="1" applyBorder="1" applyAlignment="1" applyProtection="1">
      <alignment horizontal="center" vertical="center"/>
      <protection locked="0"/>
    </xf>
    <xf numFmtId="0" fontId="9" fillId="0" borderId="51" xfId="0" applyFont="1" applyBorder="1" applyAlignment="1" applyProtection="1">
      <alignment horizontal="center" vertical="center"/>
      <protection locked="0"/>
    </xf>
    <xf numFmtId="0" fontId="9" fillId="0" borderId="44" xfId="0" applyFont="1" applyBorder="1" applyAlignment="1" applyProtection="1">
      <alignment horizontal="center" vertical="center"/>
      <protection locked="0"/>
    </xf>
    <xf numFmtId="0" fontId="9" fillId="0" borderId="53" xfId="0" applyFont="1" applyBorder="1" applyAlignment="1" applyProtection="1">
      <alignment horizontal="center" vertical="center"/>
      <protection locked="0"/>
    </xf>
    <xf numFmtId="0" fontId="9" fillId="0" borderId="161" xfId="0" applyFont="1" applyBorder="1" applyAlignment="1" applyProtection="1">
      <alignment horizontal="center" vertical="center"/>
      <protection locked="0"/>
    </xf>
    <xf numFmtId="0" fontId="9" fillId="0" borderId="164" xfId="0" applyFont="1" applyBorder="1" applyAlignment="1" applyProtection="1">
      <alignment horizontal="center" vertical="center"/>
      <protection locked="0"/>
    </xf>
    <xf numFmtId="0" fontId="9" fillId="0" borderId="162" xfId="0" applyFont="1" applyBorder="1" applyAlignment="1" applyProtection="1">
      <alignment horizontal="center" vertical="center"/>
      <protection locked="0"/>
    </xf>
    <xf numFmtId="0" fontId="9" fillId="0" borderId="172" xfId="0" applyFont="1" applyBorder="1" applyAlignment="1" applyProtection="1">
      <alignment horizontal="center" vertical="center"/>
      <protection locked="0"/>
    </xf>
    <xf numFmtId="0" fontId="9" fillId="0" borderId="163" xfId="0" applyFont="1" applyBorder="1" applyAlignment="1" applyProtection="1">
      <alignment horizontal="center" vertical="center"/>
      <protection locked="0"/>
    </xf>
    <xf numFmtId="0" fontId="66" fillId="4" borderId="165" xfId="0" applyFont="1" applyFill="1" applyBorder="1" applyAlignment="1" applyProtection="1">
      <alignment vertical="center" wrapText="1"/>
    </xf>
    <xf numFmtId="0" fontId="66" fillId="4" borderId="166" xfId="0" applyFont="1" applyFill="1" applyBorder="1" applyAlignment="1" applyProtection="1">
      <alignment vertical="center" wrapText="1"/>
    </xf>
    <xf numFmtId="0" fontId="8" fillId="0" borderId="173" xfId="0" applyFont="1" applyBorder="1" applyAlignment="1" applyProtection="1">
      <alignment horizontal="left" vertical="center"/>
    </xf>
    <xf numFmtId="0" fontId="119" fillId="0" borderId="0" xfId="0" applyFont="1" applyAlignment="1" applyProtection="1">
      <alignment horizontal="left"/>
    </xf>
    <xf numFmtId="9" fontId="4" fillId="23" borderId="52" xfId="0" applyNumberFormat="1" applyFont="1" applyFill="1" applyBorder="1" applyAlignment="1">
      <alignment horizontal="right" vertical="center"/>
    </xf>
    <xf numFmtId="0" fontId="106" fillId="0" borderId="0" xfId="0" applyFont="1" applyAlignment="1" applyProtection="1">
      <alignment horizontal="center" vertical="center"/>
    </xf>
    <xf numFmtId="17" fontId="68" fillId="4" borderId="14" xfId="22" applyNumberFormat="1" applyFont="1" applyFill="1" applyBorder="1" applyAlignment="1">
      <alignment horizontal="center" vertical="center"/>
    </xf>
    <xf numFmtId="17" fontId="68" fillId="4" borderId="56" xfId="22" applyNumberFormat="1" applyFont="1" applyFill="1" applyBorder="1" applyAlignment="1">
      <alignment horizontal="center" vertical="center"/>
    </xf>
    <xf numFmtId="15" fontId="68" fillId="4" borderId="44" xfId="0" applyNumberFormat="1" applyFont="1" applyFill="1" applyBorder="1" applyAlignment="1">
      <alignment horizontal="center" vertical="center"/>
    </xf>
    <xf numFmtId="15" fontId="68" fillId="4" borderId="56" xfId="22" applyNumberFormat="1" applyFont="1" applyFill="1" applyBorder="1" applyAlignment="1" applyProtection="1">
      <alignment horizontal="center" vertical="center" wrapText="1"/>
      <protection locked="0"/>
    </xf>
    <xf numFmtId="15" fontId="68" fillId="4" borderId="23" xfId="0" applyNumberFormat="1" applyFont="1" applyFill="1" applyBorder="1" applyAlignment="1">
      <alignment horizontal="center" vertical="center"/>
    </xf>
    <xf numFmtId="15" fontId="68" fillId="4" borderId="51" xfId="0" applyNumberFormat="1" applyFont="1" applyFill="1" applyBorder="1" applyAlignment="1">
      <alignment horizontal="center" vertical="center"/>
    </xf>
    <xf numFmtId="1" fontId="27" fillId="7" borderId="50" xfId="12" applyNumberFormat="1" applyFill="1" applyBorder="1" applyAlignment="1" applyProtection="1">
      <alignment horizontal="center" vertical="center"/>
    </xf>
    <xf numFmtId="22" fontId="93" fillId="7" borderId="118" xfId="22" applyNumberFormat="1" applyFont="1" applyFill="1" applyBorder="1" applyAlignment="1" applyProtection="1">
      <alignment horizontal="center" vertical="center"/>
      <protection locked="0"/>
    </xf>
    <xf numFmtId="0" fontId="66" fillId="4" borderId="159" xfId="0" applyFont="1" applyFill="1" applyBorder="1" applyAlignment="1" applyProtection="1">
      <alignment horizontal="center" vertical="center" wrapText="1"/>
    </xf>
    <xf numFmtId="0" fontId="66" fillId="4" borderId="160" xfId="0" applyFont="1" applyFill="1" applyBorder="1" applyAlignment="1" applyProtection="1">
      <alignment horizontal="center" vertical="center" wrapText="1"/>
    </xf>
    <xf numFmtId="0" fontId="45" fillId="5" borderId="0" xfId="0" applyFont="1" applyFill="1" applyBorder="1" applyAlignment="1" applyProtection="1">
      <alignment horizontal="center" vertical="center"/>
    </xf>
    <xf numFmtId="174" fontId="11" fillId="0" borderId="17" xfId="0" applyNumberFormat="1" applyFont="1" applyBorder="1" applyAlignment="1" applyProtection="1">
      <alignment horizontal="center" vertical="center" wrapText="1"/>
      <protection locked="0"/>
    </xf>
    <xf numFmtId="174" fontId="11" fillId="0" borderId="32" xfId="0" applyNumberFormat="1" applyFont="1" applyBorder="1" applyAlignment="1" applyProtection="1">
      <alignment horizontal="center" vertical="center" wrapText="1"/>
      <protection locked="0"/>
    </xf>
    <xf numFmtId="0" fontId="56" fillId="4" borderId="53" xfId="0" applyFont="1" applyFill="1" applyBorder="1" applyAlignment="1" applyProtection="1">
      <alignment horizontal="left" vertical="center" wrapText="1"/>
    </xf>
    <xf numFmtId="0" fontId="56" fillId="4" borderId="51" xfId="0" applyFont="1" applyFill="1" applyBorder="1" applyAlignment="1" applyProtection="1">
      <alignment horizontal="left" vertical="center" wrapText="1"/>
    </xf>
    <xf numFmtId="174" fontId="11" fillId="0" borderId="14" xfId="0" applyNumberFormat="1" applyFont="1" applyBorder="1" applyAlignment="1" applyProtection="1">
      <alignment horizontal="center" vertical="center" wrapText="1"/>
      <protection locked="0"/>
    </xf>
    <xf numFmtId="174" fontId="11" fillId="0" borderId="27" xfId="0" applyNumberFormat="1" applyFont="1" applyBorder="1" applyAlignment="1" applyProtection="1">
      <alignment horizontal="center" vertical="center" wrapText="1"/>
      <protection locked="0"/>
    </xf>
    <xf numFmtId="0" fontId="106" fillId="7" borderId="56" xfId="0" applyFont="1" applyFill="1" applyBorder="1" applyAlignment="1" applyProtection="1">
      <alignment horizontal="left" vertical="center" wrapText="1"/>
    </xf>
    <xf numFmtId="0" fontId="13" fillId="7" borderId="6" xfId="0" applyFont="1" applyFill="1" applyBorder="1" applyAlignment="1" applyProtection="1">
      <alignment horizontal="left" vertical="center" wrapText="1"/>
    </xf>
    <xf numFmtId="0" fontId="0" fillId="0" borderId="0" xfId="0" applyAlignment="1" applyProtection="1">
      <alignment horizontal="left" vertical="center"/>
    </xf>
    <xf numFmtId="0" fontId="27" fillId="0" borderId="0" xfId="12" applyFont="1" applyAlignment="1" applyProtection="1">
      <alignment horizontal="left" vertical="center"/>
    </xf>
    <xf numFmtId="0" fontId="4" fillId="0" borderId="0" xfId="0" applyFont="1" applyFill="1" applyBorder="1" applyAlignment="1" applyProtection="1">
      <alignment horizontal="left"/>
    </xf>
    <xf numFmtId="0" fontId="11" fillId="0" borderId="63" xfId="0" applyFont="1" applyBorder="1" applyAlignment="1" applyProtection="1">
      <alignment horizontal="left" vertical="center" wrapText="1"/>
      <protection locked="0"/>
    </xf>
    <xf numFmtId="0" fontId="11" fillId="0" borderId="61" xfId="0" applyFont="1" applyBorder="1" applyAlignment="1" applyProtection="1">
      <alignment horizontal="left" vertical="center" wrapText="1"/>
      <protection locked="0"/>
    </xf>
    <xf numFmtId="0" fontId="11" fillId="0" borderId="60" xfId="0" applyFont="1" applyBorder="1" applyAlignment="1" applyProtection="1">
      <alignment horizontal="center" vertical="center" wrapText="1"/>
      <protection locked="0"/>
    </xf>
    <xf numFmtId="0" fontId="11" fillId="0" borderId="49" xfId="0" applyFont="1" applyBorder="1" applyAlignment="1" applyProtection="1">
      <alignment horizontal="center" vertical="center" wrapText="1"/>
      <protection locked="0"/>
    </xf>
    <xf numFmtId="0" fontId="11" fillId="0" borderId="58" xfId="0" applyFont="1" applyBorder="1" applyAlignment="1" applyProtection="1">
      <alignment horizontal="center" vertical="center" wrapText="1"/>
      <protection locked="0"/>
    </xf>
    <xf numFmtId="0" fontId="11" fillId="0" borderId="50" xfId="0" applyFont="1" applyBorder="1" applyAlignment="1" applyProtection="1">
      <alignment horizontal="center" vertical="center" wrapText="1"/>
      <protection locked="0"/>
    </xf>
    <xf numFmtId="174" fontId="11" fillId="0" borderId="63" xfId="0" applyNumberFormat="1" applyFont="1" applyBorder="1" applyAlignment="1" applyProtection="1">
      <alignment horizontal="center" vertical="center" wrapText="1"/>
      <protection locked="0"/>
    </xf>
    <xf numFmtId="174" fontId="11" fillId="0" borderId="61" xfId="0" applyNumberFormat="1" applyFont="1" applyBorder="1" applyAlignment="1" applyProtection="1">
      <alignment horizontal="center" vertical="center" wrapText="1"/>
      <protection locked="0"/>
    </xf>
    <xf numFmtId="174" fontId="11" fillId="0" borderId="60" xfId="0" applyNumberFormat="1" applyFont="1" applyBorder="1" applyAlignment="1" applyProtection="1">
      <alignment horizontal="center" vertical="center" wrapText="1"/>
      <protection locked="0"/>
    </xf>
    <xf numFmtId="174" fontId="11" fillId="0" borderId="49" xfId="0" applyNumberFormat="1" applyFont="1" applyBorder="1" applyAlignment="1" applyProtection="1">
      <alignment horizontal="center" vertical="center" wrapText="1"/>
      <protection locked="0"/>
    </xf>
    <xf numFmtId="175" fontId="11" fillId="0" borderId="58" xfId="0" applyNumberFormat="1" applyFont="1" applyBorder="1" applyAlignment="1" applyProtection="1">
      <alignment horizontal="center" vertical="center" wrapText="1"/>
    </xf>
    <xf numFmtId="175" fontId="11" fillId="0" borderId="50" xfId="0" applyNumberFormat="1" applyFont="1" applyBorder="1" applyAlignment="1" applyProtection="1">
      <alignment horizontal="center" vertical="center" wrapText="1"/>
    </xf>
    <xf numFmtId="0" fontId="82" fillId="21" borderId="154" xfId="23" applyFont="1" applyFill="1" applyBorder="1" applyAlignment="1" applyProtection="1">
      <alignment horizontal="left" vertical="center" wrapText="1"/>
    </xf>
    <xf numFmtId="0" fontId="82" fillId="21" borderId="9" xfId="23" applyFont="1" applyFill="1" applyBorder="1" applyAlignment="1" applyProtection="1">
      <alignment horizontal="left" vertical="center" wrapText="1"/>
    </xf>
    <xf numFmtId="0" fontId="113" fillId="6" borderId="0" xfId="24" applyFont="1" applyFill="1" applyAlignment="1" applyProtection="1">
      <alignment horizontal="center" vertical="center" wrapText="1"/>
    </xf>
    <xf numFmtId="0" fontId="80" fillId="20" borderId="92" xfId="21" applyFont="1" applyFill="1" applyBorder="1" applyAlignment="1" applyProtection="1">
      <alignment horizontal="center" vertical="center" wrapText="1"/>
    </xf>
    <xf numFmtId="0" fontId="80" fillId="20" borderId="84" xfId="21" applyFont="1" applyFill="1" applyBorder="1" applyAlignment="1" applyProtection="1">
      <alignment horizontal="center" vertical="center" wrapText="1"/>
    </xf>
    <xf numFmtId="0" fontId="80" fillId="20" borderId="93" xfId="21" applyFont="1" applyFill="1" applyBorder="1" applyAlignment="1" applyProtection="1">
      <alignment horizontal="center" vertical="center" wrapText="1"/>
    </xf>
    <xf numFmtId="0" fontId="112" fillId="20" borderId="94" xfId="24" applyFont="1" applyFill="1" applyBorder="1" applyAlignment="1" applyProtection="1">
      <alignment horizontal="left" vertical="center"/>
    </xf>
    <xf numFmtId="0" fontId="112" fillId="20" borderId="0" xfId="24" applyFont="1" applyFill="1" applyBorder="1" applyAlignment="1" applyProtection="1">
      <alignment horizontal="left" vertical="center"/>
    </xf>
    <xf numFmtId="0" fontId="112" fillId="20" borderId="95" xfId="24" applyFont="1" applyFill="1" applyBorder="1" applyAlignment="1" applyProtection="1">
      <alignment horizontal="left" vertical="center"/>
    </xf>
    <xf numFmtId="0" fontId="81" fillId="20" borderId="94" xfId="21" applyFont="1" applyFill="1" applyBorder="1" applyAlignment="1" applyProtection="1">
      <alignment horizontal="left" vertical="center"/>
    </xf>
    <xf numFmtId="0" fontId="81" fillId="20" borderId="0" xfId="21" applyFont="1" applyFill="1" applyBorder="1" applyAlignment="1" applyProtection="1">
      <alignment horizontal="left" vertical="center"/>
    </xf>
    <xf numFmtId="0" fontId="81" fillId="20" borderId="95" xfId="21" applyFont="1" applyFill="1" applyBorder="1" applyAlignment="1" applyProtection="1">
      <alignment horizontal="left" vertical="center"/>
    </xf>
    <xf numFmtId="0" fontId="3" fillId="20" borderId="94" xfId="24" applyFill="1" applyBorder="1" applyAlignment="1" applyProtection="1">
      <alignment horizontal="left" vertical="center" wrapText="1"/>
    </xf>
    <xf numFmtId="0" fontId="3" fillId="20" borderId="0" xfId="24" applyFill="1" applyBorder="1" applyAlignment="1" applyProtection="1">
      <alignment horizontal="left" vertical="center" wrapText="1"/>
    </xf>
    <xf numFmtId="0" fontId="3" fillId="20" borderId="95" xfId="24" applyFill="1" applyBorder="1" applyAlignment="1" applyProtection="1">
      <alignment horizontal="left" vertical="center" wrapText="1"/>
    </xf>
    <xf numFmtId="0" fontId="3" fillId="20" borderId="87" xfId="24" applyFill="1" applyBorder="1" applyAlignment="1" applyProtection="1">
      <alignment horizontal="left" vertical="center" wrapText="1"/>
    </xf>
    <xf numFmtId="0" fontId="3" fillId="20" borderId="80" xfId="24" applyFill="1" applyBorder="1" applyAlignment="1" applyProtection="1">
      <alignment horizontal="left" vertical="center" wrapText="1"/>
    </xf>
    <xf numFmtId="0" fontId="3" fillId="20" borderId="96" xfId="24" applyFill="1" applyBorder="1" applyAlignment="1" applyProtection="1">
      <alignment horizontal="left" vertical="center" wrapText="1"/>
    </xf>
    <xf numFmtId="0" fontId="80" fillId="20" borderId="92" xfId="21" applyFont="1" applyFill="1" applyBorder="1" applyAlignment="1" applyProtection="1">
      <alignment horizontal="left" vertical="center" wrapText="1"/>
    </xf>
    <xf numFmtId="0" fontId="80" fillId="20" borderId="84" xfId="21" applyFont="1" applyFill="1" applyBorder="1" applyAlignment="1" applyProtection="1">
      <alignment horizontal="left" vertical="center" wrapText="1"/>
    </xf>
    <xf numFmtId="0" fontId="80" fillId="20" borderId="93" xfId="21" applyFont="1" applyFill="1" applyBorder="1" applyAlignment="1" applyProtection="1">
      <alignment horizontal="left" vertical="center" wrapText="1"/>
    </xf>
    <xf numFmtId="0" fontId="3" fillId="6" borderId="0" xfId="24" applyFill="1" applyAlignment="1" applyProtection="1">
      <alignment horizontal="left" vertical="center"/>
    </xf>
    <xf numFmtId="0" fontId="78" fillId="20" borderId="87" xfId="23" applyFill="1" applyBorder="1" applyAlignment="1" applyProtection="1">
      <alignment horizontal="left" vertical="center" wrapText="1"/>
    </xf>
    <xf numFmtId="0" fontId="78" fillId="20" borderId="80" xfId="23" applyFill="1" applyBorder="1" applyAlignment="1" applyProtection="1">
      <alignment horizontal="left" vertical="center" wrapText="1"/>
    </xf>
    <xf numFmtId="0" fontId="78" fillId="20" borderId="96" xfId="23" applyFill="1" applyBorder="1" applyAlignment="1" applyProtection="1">
      <alignment horizontal="left" vertical="center" wrapText="1"/>
    </xf>
    <xf numFmtId="0" fontId="2" fillId="20" borderId="94" xfId="26" applyFill="1" applyBorder="1" applyAlignment="1" applyProtection="1">
      <alignment horizontal="center" vertical="center" wrapText="1"/>
    </xf>
    <xf numFmtId="0" fontId="2" fillId="20" borderId="0" xfId="26" applyFill="1" applyBorder="1" applyAlignment="1" applyProtection="1">
      <alignment horizontal="center" vertical="center" wrapText="1"/>
    </xf>
    <xf numFmtId="0" fontId="2" fillId="20" borderId="95" xfId="26" applyFill="1" applyBorder="1" applyAlignment="1" applyProtection="1">
      <alignment horizontal="center" vertical="center" wrapText="1"/>
    </xf>
    <xf numFmtId="0" fontId="112" fillId="20" borderId="94" xfId="26" applyFont="1" applyFill="1" applyBorder="1" applyAlignment="1" applyProtection="1">
      <alignment horizontal="left" vertical="center"/>
    </xf>
    <xf numFmtId="0" fontId="112" fillId="20" borderId="0" xfId="26" applyFont="1" applyFill="1" applyBorder="1" applyAlignment="1" applyProtection="1">
      <alignment horizontal="left" vertical="center"/>
    </xf>
    <xf numFmtId="0" fontId="112" fillId="20" borderId="95" xfId="26" applyFont="1" applyFill="1" applyBorder="1" applyAlignment="1" applyProtection="1">
      <alignment horizontal="left" vertical="center"/>
    </xf>
    <xf numFmtId="0" fontId="2" fillId="20" borderId="94" xfId="25" applyFill="1" applyBorder="1" applyAlignment="1" applyProtection="1">
      <alignment horizontal="left" vertical="center" wrapText="1"/>
    </xf>
    <xf numFmtId="0" fontId="2" fillId="20" borderId="0" xfId="25" applyFill="1" applyBorder="1" applyAlignment="1" applyProtection="1">
      <alignment horizontal="left" vertical="center" wrapText="1"/>
    </xf>
    <xf numFmtId="0" fontId="2" fillId="20" borderId="95" xfId="25" applyFill="1" applyBorder="1" applyAlignment="1" applyProtection="1">
      <alignment horizontal="left" vertical="center" wrapText="1"/>
    </xf>
    <xf numFmtId="0" fontId="112" fillId="20" borderId="94" xfId="25" applyFont="1" applyFill="1" applyBorder="1" applyAlignment="1" applyProtection="1">
      <alignment horizontal="left" vertical="center"/>
    </xf>
    <xf numFmtId="0" fontId="112" fillId="20" borderId="0" xfId="25" applyFont="1" applyFill="1" applyBorder="1" applyAlignment="1" applyProtection="1">
      <alignment horizontal="left" vertical="center"/>
    </xf>
    <xf numFmtId="0" fontId="112" fillId="20" borderId="95" xfId="25" applyFont="1" applyFill="1" applyBorder="1" applyAlignment="1" applyProtection="1">
      <alignment horizontal="left" vertical="center"/>
    </xf>
    <xf numFmtId="0" fontId="81" fillId="20" borderId="87" xfId="21" applyFont="1" applyFill="1" applyBorder="1" applyAlignment="1" applyProtection="1">
      <alignment horizontal="left" vertical="center" wrapText="1"/>
    </xf>
    <xf numFmtId="0" fontId="81" fillId="20" borderId="80" xfId="21" applyFont="1" applyFill="1" applyBorder="1" applyAlignment="1" applyProtection="1">
      <alignment horizontal="left" vertical="center" wrapText="1"/>
    </xf>
    <xf numFmtId="0" fontId="81" fillId="20" borderId="96" xfId="21" applyFont="1" applyFill="1" applyBorder="1" applyAlignment="1" applyProtection="1">
      <alignment horizontal="left" vertical="center" wrapText="1"/>
    </xf>
    <xf numFmtId="0" fontId="81" fillId="20" borderId="94" xfId="21" applyFont="1" applyFill="1" applyBorder="1" applyAlignment="1" applyProtection="1">
      <alignment horizontal="left" vertical="center" wrapText="1"/>
    </xf>
    <xf numFmtId="0" fontId="81" fillId="20" borderId="0" xfId="21" applyFont="1" applyFill="1" applyBorder="1" applyAlignment="1" applyProtection="1">
      <alignment horizontal="left" vertical="center" wrapText="1"/>
    </xf>
    <xf numFmtId="0" fontId="81" fillId="20" borderId="95" xfId="21" applyFont="1" applyFill="1" applyBorder="1" applyAlignment="1" applyProtection="1">
      <alignment horizontal="left" vertical="center" wrapText="1"/>
    </xf>
    <xf numFmtId="173" fontId="11" fillId="0" borderId="0" xfId="0" applyNumberFormat="1" applyFont="1" applyFill="1" applyBorder="1" applyAlignment="1" applyProtection="1">
      <alignment horizontal="left" vertical="center"/>
    </xf>
    <xf numFmtId="173" fontId="0" fillId="0" borderId="0" xfId="0" applyNumberFormat="1" applyFill="1" applyBorder="1" applyAlignment="1" applyProtection="1">
      <alignment horizontal="left" vertical="center"/>
    </xf>
    <xf numFmtId="0" fontId="8" fillId="0" borderId="37" xfId="0" applyFont="1" applyBorder="1" applyAlignment="1" applyProtection="1">
      <alignment horizontal="right" vertical="center" wrapText="1"/>
    </xf>
    <xf numFmtId="0" fontId="8" fillId="0" borderId="38" xfId="0" applyFont="1" applyBorder="1" applyAlignment="1" applyProtection="1">
      <alignment horizontal="right" vertical="center" wrapText="1"/>
    </xf>
    <xf numFmtId="0" fontId="8" fillId="0" borderId="39" xfId="0" applyFont="1" applyBorder="1" applyAlignment="1" applyProtection="1">
      <alignment horizontal="right" vertical="center" wrapText="1"/>
    </xf>
    <xf numFmtId="173" fontId="11" fillId="4" borderId="36" xfId="0" applyNumberFormat="1" applyFont="1" applyFill="1" applyBorder="1" applyAlignment="1" applyProtection="1">
      <alignment horizontal="center" vertical="center"/>
    </xf>
    <xf numFmtId="0" fontId="0" fillId="4" borderId="26" xfId="0" applyFill="1" applyBorder="1" applyAlignment="1" applyProtection="1">
      <alignment horizontal="center"/>
    </xf>
    <xf numFmtId="0" fontId="48" fillId="4" borderId="15" xfId="0" applyFont="1" applyFill="1" applyBorder="1" applyAlignment="1" applyProtection="1">
      <alignment horizontal="left" vertical="center"/>
    </xf>
    <xf numFmtId="0" fontId="48" fillId="4" borderId="27" xfId="0" applyFont="1" applyFill="1" applyBorder="1" applyAlignment="1" applyProtection="1">
      <alignment horizontal="left" vertical="center"/>
    </xf>
    <xf numFmtId="0" fontId="11" fillId="4" borderId="0" xfId="0" applyFont="1" applyFill="1" applyBorder="1" applyAlignment="1" applyProtection="1">
      <alignment horizontal="left" vertical="center"/>
    </xf>
    <xf numFmtId="0" fontId="11" fillId="4" borderId="8" xfId="0" applyFont="1" applyFill="1" applyBorder="1" applyAlignment="1" applyProtection="1">
      <alignment horizontal="left" vertical="center"/>
    </xf>
    <xf numFmtId="174" fontId="11" fillId="4" borderId="0" xfId="0" applyNumberFormat="1" applyFont="1" applyFill="1" applyBorder="1" applyAlignment="1" applyProtection="1">
      <alignment horizontal="left" vertical="center"/>
    </xf>
    <xf numFmtId="174" fontId="11" fillId="4" borderId="8" xfId="0" applyNumberFormat="1" applyFont="1" applyFill="1" applyBorder="1" applyAlignment="1" applyProtection="1">
      <alignment horizontal="left" vertical="center"/>
    </xf>
    <xf numFmtId="174" fontId="11" fillId="4" borderId="9" xfId="0" applyNumberFormat="1" applyFont="1" applyFill="1" applyBorder="1" applyAlignment="1" applyProtection="1">
      <alignment horizontal="left" vertical="center"/>
    </xf>
    <xf numFmtId="174" fontId="11" fillId="4" borderId="32" xfId="0" applyNumberFormat="1" applyFont="1" applyFill="1" applyBorder="1" applyAlignment="1" applyProtection="1">
      <alignment horizontal="left" vertical="center"/>
    </xf>
    <xf numFmtId="0" fontId="57" fillId="4" borderId="14" xfId="0" applyFont="1" applyFill="1" applyBorder="1" applyAlignment="1" applyProtection="1">
      <alignment horizontal="right" vertical="center"/>
    </xf>
    <xf numFmtId="0" fontId="57" fillId="4" borderId="15" xfId="0" applyFont="1" applyFill="1" applyBorder="1" applyAlignment="1" applyProtection="1">
      <alignment horizontal="right" vertical="center"/>
    </xf>
    <xf numFmtId="0" fontId="57" fillId="4" borderId="7" xfId="0" applyFont="1" applyFill="1" applyBorder="1" applyAlignment="1" applyProtection="1">
      <alignment horizontal="right" vertical="center"/>
    </xf>
    <xf numFmtId="0" fontId="57" fillId="4" borderId="0" xfId="0" applyFont="1" applyFill="1" applyBorder="1" applyAlignment="1" applyProtection="1">
      <alignment horizontal="right" vertical="center"/>
    </xf>
    <xf numFmtId="0" fontId="0" fillId="0" borderId="15" xfId="0" applyBorder="1" applyAlignment="1" applyProtection="1">
      <alignment horizontal="left" vertical="center"/>
    </xf>
    <xf numFmtId="0" fontId="9" fillId="0" borderId="9" xfId="0" applyFont="1" applyBorder="1" applyAlignment="1" applyProtection="1">
      <alignment horizontal="left" vertical="center"/>
    </xf>
    <xf numFmtId="0" fontId="21" fillId="0" borderId="15" xfId="0" applyFont="1" applyBorder="1" applyAlignment="1" applyProtection="1">
      <alignment horizontal="left" vertical="center" wrapText="1"/>
    </xf>
    <xf numFmtId="0" fontId="57" fillId="4" borderId="17" xfId="0" applyFont="1" applyFill="1" applyBorder="1" applyAlignment="1" applyProtection="1">
      <alignment horizontal="right" vertical="center"/>
    </xf>
    <xf numFmtId="0" fontId="57" fillId="4" borderId="9" xfId="0" applyFont="1" applyFill="1" applyBorder="1" applyAlignment="1" applyProtection="1">
      <alignment horizontal="right" vertical="center"/>
    </xf>
    <xf numFmtId="0" fontId="39" fillId="0" borderId="9" xfId="0" applyFont="1" applyFill="1" applyBorder="1" applyAlignment="1" applyProtection="1">
      <alignment horizontal="left" vertical="center"/>
    </xf>
    <xf numFmtId="0" fontId="109" fillId="0" borderId="0" xfId="12" applyFont="1" applyAlignment="1" applyProtection="1">
      <alignment horizontal="left" vertical="center"/>
    </xf>
    <xf numFmtId="0" fontId="25" fillId="0" borderId="0" xfId="0" applyFont="1" applyAlignment="1" applyProtection="1">
      <alignment horizontal="left" vertical="center"/>
    </xf>
    <xf numFmtId="0" fontId="25" fillId="0" borderId="0" xfId="0" applyFont="1" applyAlignment="1" applyProtection="1">
      <alignment horizontal="left" vertical="center" wrapText="1"/>
    </xf>
    <xf numFmtId="0" fontId="18" fillId="0" borderId="9" xfId="0" applyFont="1" applyFill="1" applyBorder="1" applyAlignment="1" applyProtection="1">
      <alignment horizontal="left"/>
    </xf>
    <xf numFmtId="0" fontId="18" fillId="0" borderId="15" xfId="0" applyFont="1" applyBorder="1" applyAlignment="1" applyProtection="1">
      <alignment horizontal="right" vertical="top"/>
    </xf>
    <xf numFmtId="0" fontId="0" fillId="0" borderId="0" xfId="0" applyAlignment="1">
      <alignment horizontal="left" vertical="center"/>
    </xf>
    <xf numFmtId="0" fontId="22" fillId="0" borderId="15" xfId="0" applyFont="1" applyBorder="1" applyAlignment="1">
      <alignment horizontal="left" vertical="center"/>
    </xf>
    <xf numFmtId="0" fontId="25" fillId="0" borderId="60" xfId="0" applyFont="1" applyBorder="1" applyAlignment="1" applyProtection="1">
      <alignment horizontal="left" vertical="center" wrapText="1"/>
      <protection locked="0"/>
    </xf>
    <xf numFmtId="0" fontId="25" fillId="0" borderId="59" xfId="0" applyFont="1" applyBorder="1" applyAlignment="1" applyProtection="1">
      <alignment horizontal="left" vertical="center" wrapText="1"/>
      <protection locked="0"/>
    </xf>
    <xf numFmtId="0" fontId="25" fillId="0" borderId="49" xfId="0" applyFont="1" applyBorder="1" applyAlignment="1" applyProtection="1">
      <alignment horizontal="left" vertical="center" wrapText="1"/>
      <protection locked="0"/>
    </xf>
    <xf numFmtId="0" fontId="0" fillId="0" borderId="0" xfId="0" applyAlignment="1" applyProtection="1">
      <alignment horizontal="center" vertical="center"/>
    </xf>
    <xf numFmtId="0" fontId="25" fillId="0" borderId="57" xfId="0" applyFont="1" applyBorder="1" applyAlignment="1" applyProtection="1">
      <alignment horizontal="left" vertical="center" wrapText="1"/>
      <protection locked="0"/>
    </xf>
    <xf numFmtId="0" fontId="25" fillId="0" borderId="50" xfId="0" applyFont="1" applyBorder="1" applyAlignment="1" applyProtection="1">
      <alignment horizontal="left" vertical="center" wrapText="1"/>
      <protection locked="0"/>
    </xf>
    <xf numFmtId="0" fontId="25" fillId="0" borderId="58" xfId="0" applyFont="1" applyBorder="1" applyAlignment="1" applyProtection="1">
      <alignment horizontal="left" vertical="center" wrapText="1"/>
      <protection locked="0"/>
    </xf>
    <xf numFmtId="0" fontId="66" fillId="4" borderId="63" xfId="0" applyFont="1" applyFill="1" applyBorder="1" applyAlignment="1">
      <alignment horizontal="left" vertical="center"/>
    </xf>
    <xf numFmtId="0" fontId="66" fillId="4" borderId="62" xfId="0" applyFont="1" applyFill="1" applyBorder="1" applyAlignment="1">
      <alignment horizontal="left" vertical="center"/>
    </xf>
    <xf numFmtId="0" fontId="66" fillId="4" borderId="61" xfId="0" applyFont="1" applyFill="1" applyBorder="1" applyAlignment="1">
      <alignment horizontal="left" vertical="center"/>
    </xf>
    <xf numFmtId="0" fontId="66" fillId="4" borderId="63" xfId="0" applyFont="1" applyFill="1" applyBorder="1" applyAlignment="1">
      <alignment horizontal="left" vertical="center" wrapText="1"/>
    </xf>
    <xf numFmtId="0" fontId="66" fillId="4" borderId="62" xfId="0" applyFont="1" applyFill="1" applyBorder="1" applyAlignment="1">
      <alignment horizontal="left" vertical="center" wrapText="1"/>
    </xf>
    <xf numFmtId="0" fontId="66" fillId="4" borderId="61" xfId="0" applyFont="1" applyFill="1" applyBorder="1" applyAlignment="1">
      <alignment horizontal="left" vertical="center" wrapText="1"/>
    </xf>
    <xf numFmtId="0" fontId="109" fillId="0" borderId="9" xfId="12" applyFont="1" applyBorder="1" applyAlignment="1" applyProtection="1">
      <alignment horizontal="left" vertical="center"/>
    </xf>
    <xf numFmtId="0" fontId="109" fillId="0" borderId="9" xfId="12" applyFont="1" applyBorder="1" applyAlignment="1" applyProtection="1">
      <alignment horizontal="center" vertical="center"/>
    </xf>
    <xf numFmtId="0" fontId="21" fillId="0" borderId="0" xfId="0" applyFont="1" applyAlignment="1">
      <alignment horizontal="center"/>
    </xf>
    <xf numFmtId="0" fontId="62" fillId="11" borderId="0" xfId="0" applyFont="1" applyFill="1" applyAlignment="1">
      <alignment horizontal="left" vertical="center"/>
    </xf>
    <xf numFmtId="0" fontId="69" fillId="11" borderId="0" xfId="0" applyFont="1" applyFill="1" applyAlignment="1">
      <alignment horizontal="left" vertical="center"/>
    </xf>
    <xf numFmtId="0" fontId="70" fillId="4" borderId="63" xfId="0" applyFont="1" applyFill="1" applyBorder="1" applyAlignment="1">
      <alignment horizontal="left" vertical="center" wrapText="1"/>
    </xf>
    <xf numFmtId="0" fontId="70" fillId="4" borderId="62" xfId="0" applyFont="1" applyFill="1" applyBorder="1" applyAlignment="1">
      <alignment horizontal="left" vertical="center" wrapText="1"/>
    </xf>
    <xf numFmtId="0" fontId="70" fillId="4" borderId="61" xfId="0" applyFont="1" applyFill="1" applyBorder="1" applyAlignment="1">
      <alignment horizontal="left" vertical="center" wrapText="1"/>
    </xf>
    <xf numFmtId="0" fontId="70" fillId="4" borderId="63" xfId="0" applyFont="1" applyFill="1" applyBorder="1" applyAlignment="1">
      <alignment horizontal="left" vertical="center"/>
    </xf>
    <xf numFmtId="0" fontId="70" fillId="4" borderId="62" xfId="0" applyFont="1" applyFill="1" applyBorder="1" applyAlignment="1">
      <alignment horizontal="left" vertical="center"/>
    </xf>
    <xf numFmtId="0" fontId="109" fillId="0" borderId="9" xfId="12" applyFont="1" applyBorder="1" applyAlignment="1" applyProtection="1">
      <alignment horizontal="center" vertical="top"/>
    </xf>
    <xf numFmtId="0" fontId="71" fillId="6" borderId="9" xfId="0" applyFont="1" applyFill="1" applyBorder="1" applyAlignment="1">
      <alignment horizontal="center" vertical="top"/>
    </xf>
    <xf numFmtId="0" fontId="6" fillId="6" borderId="0" xfId="0" applyFont="1" applyFill="1" applyBorder="1" applyAlignment="1">
      <alignment horizontal="center" vertical="center" textRotation="90"/>
    </xf>
    <xf numFmtId="0" fontId="6" fillId="6" borderId="0" xfId="0" applyFont="1" applyFill="1" applyBorder="1" applyAlignment="1">
      <alignment horizontal="center" vertical="center"/>
    </xf>
    <xf numFmtId="0" fontId="71" fillId="6" borderId="7" xfId="0" applyFont="1" applyFill="1" applyBorder="1" applyAlignment="1">
      <alignment horizontal="right" vertical="center" textRotation="90"/>
    </xf>
    <xf numFmtId="176" fontId="13" fillId="4" borderId="100" xfId="22" applyNumberFormat="1" applyFont="1" applyFill="1" applyBorder="1" applyAlignment="1">
      <alignment horizontal="left" vertical="center"/>
    </xf>
    <xf numFmtId="176" fontId="13" fillId="4" borderId="138" xfId="22" applyNumberFormat="1" applyFont="1" applyFill="1" applyBorder="1" applyAlignment="1">
      <alignment horizontal="left" vertical="center"/>
    </xf>
    <xf numFmtId="176" fontId="13" fillId="4" borderId="103" xfId="22" applyNumberFormat="1" applyFont="1" applyFill="1" applyBorder="1" applyAlignment="1">
      <alignment horizontal="left" vertical="center"/>
    </xf>
    <xf numFmtId="176" fontId="13" fillId="4" borderId="119" xfId="22" applyNumberFormat="1" applyFont="1" applyFill="1" applyBorder="1" applyAlignment="1">
      <alignment horizontal="left" vertical="center"/>
    </xf>
    <xf numFmtId="177" fontId="68" fillId="4" borderId="53" xfId="22" applyNumberFormat="1" applyFont="1" applyFill="1" applyBorder="1" applyAlignment="1">
      <alignment horizontal="left" vertical="center"/>
    </xf>
    <xf numFmtId="177" fontId="68" fillId="4" borderId="136" xfId="22" applyNumberFormat="1" applyFont="1" applyFill="1" applyBorder="1" applyAlignment="1">
      <alignment horizontal="left" vertical="center"/>
    </xf>
    <xf numFmtId="176" fontId="13" fillId="4" borderId="58" xfId="22" applyNumberFormat="1" applyFont="1" applyFill="1" applyBorder="1" applyAlignment="1">
      <alignment horizontal="left" vertical="center"/>
    </xf>
    <xf numFmtId="176" fontId="13" fillId="4" borderId="57" xfId="22" applyNumberFormat="1" applyFont="1" applyFill="1" applyBorder="1" applyAlignment="1">
      <alignment horizontal="left" vertical="center"/>
    </xf>
    <xf numFmtId="176" fontId="13" fillId="4" borderId="50" xfId="22" applyNumberFormat="1" applyFont="1" applyFill="1" applyBorder="1" applyAlignment="1">
      <alignment horizontal="left" vertical="center"/>
    </xf>
    <xf numFmtId="176" fontId="13" fillId="4" borderId="97" xfId="22" applyNumberFormat="1" applyFont="1" applyFill="1" applyBorder="1" applyAlignment="1">
      <alignment horizontal="left" vertical="center"/>
    </xf>
    <xf numFmtId="176" fontId="13" fillId="4" borderId="137" xfId="22" applyNumberFormat="1" applyFont="1" applyFill="1" applyBorder="1" applyAlignment="1">
      <alignment horizontal="left" vertical="center"/>
    </xf>
    <xf numFmtId="176" fontId="13" fillId="4" borderId="60" xfId="22" applyNumberFormat="1" applyFont="1" applyFill="1" applyBorder="1" applyAlignment="1">
      <alignment horizontal="left" vertical="center"/>
    </xf>
    <xf numFmtId="176" fontId="13" fillId="4" borderId="59" xfId="22" applyNumberFormat="1" applyFont="1" applyFill="1" applyBorder="1" applyAlignment="1">
      <alignment horizontal="left" vertical="center"/>
    </xf>
    <xf numFmtId="176" fontId="13" fillId="4" borderId="49" xfId="22" applyNumberFormat="1" applyFont="1" applyFill="1" applyBorder="1" applyAlignment="1">
      <alignment horizontal="left" vertical="center"/>
    </xf>
    <xf numFmtId="176" fontId="13" fillId="4" borderId="63" xfId="22" applyNumberFormat="1" applyFont="1" applyFill="1" applyBorder="1" applyAlignment="1">
      <alignment horizontal="left" vertical="center"/>
    </xf>
    <xf numFmtId="176" fontId="13" fillId="4" borderId="62" xfId="22" applyNumberFormat="1" applyFont="1" applyFill="1" applyBorder="1" applyAlignment="1">
      <alignment horizontal="left" vertical="center"/>
    </xf>
    <xf numFmtId="176" fontId="13" fillId="4" borderId="61" xfId="22" applyNumberFormat="1" applyFont="1" applyFill="1" applyBorder="1" applyAlignment="1">
      <alignment horizontal="left" vertical="center"/>
    </xf>
    <xf numFmtId="0" fontId="72" fillId="4" borderId="14" xfId="22" applyFont="1" applyFill="1" applyBorder="1" applyAlignment="1">
      <alignment horizontal="center" vertical="center" wrapText="1"/>
    </xf>
    <xf numFmtId="0" fontId="72" fillId="4" borderId="15" xfId="22" applyFont="1" applyFill="1" applyBorder="1" applyAlignment="1">
      <alignment horizontal="center" vertical="center" wrapText="1"/>
    </xf>
    <xf numFmtId="0" fontId="72" fillId="4" borderId="27" xfId="22" applyFont="1" applyFill="1" applyBorder="1" applyAlignment="1">
      <alignment horizontal="center" vertical="center" wrapText="1"/>
    </xf>
    <xf numFmtId="176" fontId="13" fillId="4" borderId="73" xfId="22" applyNumberFormat="1" applyFont="1" applyFill="1" applyBorder="1" applyAlignment="1">
      <alignment horizontal="left" vertical="center"/>
    </xf>
    <xf numFmtId="176" fontId="13" fillId="4" borderId="107" xfId="22" applyNumberFormat="1" applyFont="1" applyFill="1" applyBorder="1" applyAlignment="1">
      <alignment horizontal="left" vertical="center"/>
    </xf>
    <xf numFmtId="176" fontId="13" fillId="4" borderId="54" xfId="22" applyNumberFormat="1" applyFont="1" applyFill="1" applyBorder="1" applyAlignment="1">
      <alignment horizontal="left" vertical="center"/>
    </xf>
    <xf numFmtId="0" fontId="13" fillId="4" borderId="63" xfId="22" applyNumberFormat="1" applyFont="1" applyFill="1" applyBorder="1" applyAlignment="1">
      <alignment horizontal="left" vertical="center"/>
    </xf>
    <xf numFmtId="0" fontId="13" fillId="4" borderId="62" xfId="22" applyNumberFormat="1" applyFont="1" applyFill="1" applyBorder="1" applyAlignment="1">
      <alignment horizontal="left" vertical="center"/>
    </xf>
    <xf numFmtId="0" fontId="13" fillId="4" borderId="61" xfId="22" applyNumberFormat="1" applyFont="1" applyFill="1" applyBorder="1" applyAlignment="1">
      <alignment horizontal="left" vertical="center"/>
    </xf>
    <xf numFmtId="0" fontId="13" fillId="4" borderId="58" xfId="22" applyNumberFormat="1" applyFont="1" applyFill="1" applyBorder="1" applyAlignment="1">
      <alignment horizontal="left" vertical="center"/>
    </xf>
    <xf numFmtId="0" fontId="13" fillId="4" borderId="57" xfId="22" applyNumberFormat="1" applyFont="1" applyFill="1" applyBorder="1" applyAlignment="1">
      <alignment horizontal="left" vertical="center"/>
    </xf>
    <xf numFmtId="0" fontId="13" fillId="4" borderId="50" xfId="22" applyNumberFormat="1" applyFont="1" applyFill="1" applyBorder="1" applyAlignment="1">
      <alignment horizontal="left" vertical="center"/>
    </xf>
    <xf numFmtId="0" fontId="72" fillId="4" borderId="53" xfId="22" applyFont="1" applyFill="1" applyBorder="1" applyAlignment="1">
      <alignment horizontal="center" vertical="center"/>
    </xf>
    <xf numFmtId="0" fontId="72" fillId="4" borderId="74" xfId="22" applyFont="1" applyFill="1" applyBorder="1" applyAlignment="1">
      <alignment horizontal="center" vertical="center"/>
    </xf>
    <xf numFmtId="0" fontId="72" fillId="4" borderId="51" xfId="22" applyFont="1" applyFill="1" applyBorder="1" applyAlignment="1">
      <alignment horizontal="center" vertical="center"/>
    </xf>
    <xf numFmtId="177" fontId="72" fillId="4" borderId="53" xfId="22" applyNumberFormat="1" applyFont="1" applyFill="1" applyBorder="1" applyAlignment="1">
      <alignment horizontal="center" vertical="center"/>
    </xf>
    <xf numFmtId="177" fontId="72" fillId="4" borderId="74" xfId="22" applyNumberFormat="1" applyFont="1" applyFill="1" applyBorder="1" applyAlignment="1">
      <alignment horizontal="center" vertical="center"/>
    </xf>
    <xf numFmtId="177" fontId="72" fillId="4" borderId="51" xfId="22" applyNumberFormat="1" applyFont="1" applyFill="1" applyBorder="1" applyAlignment="1">
      <alignment horizontal="center" vertical="center"/>
    </xf>
    <xf numFmtId="0" fontId="45" fillId="5" borderId="0" xfId="22" applyFont="1" applyFill="1" applyBorder="1" applyAlignment="1" applyProtection="1">
      <alignment horizontal="center" vertical="center"/>
    </xf>
    <xf numFmtId="0" fontId="66" fillId="4" borderId="63" xfId="22" applyFont="1" applyFill="1" applyBorder="1" applyAlignment="1" applyProtection="1">
      <alignment horizontal="left" vertical="center"/>
    </xf>
    <xf numFmtId="0" fontId="66" fillId="4" borderId="62" xfId="22" applyFont="1" applyFill="1" applyBorder="1" applyAlignment="1" applyProtection="1">
      <alignment horizontal="left" vertical="center"/>
    </xf>
    <xf numFmtId="0" fontId="66" fillId="4" borderId="61" xfId="22" applyFont="1" applyFill="1" applyBorder="1" applyAlignment="1" applyProtection="1">
      <alignment horizontal="left" vertical="center"/>
    </xf>
    <xf numFmtId="0" fontId="25" fillId="0" borderId="59" xfId="22" applyFont="1" applyBorder="1" applyAlignment="1" applyProtection="1">
      <alignment horizontal="left" vertical="center"/>
      <protection locked="0"/>
    </xf>
    <xf numFmtId="0" fontId="25" fillId="0" borderId="49" xfId="22" applyFont="1" applyBorder="1" applyAlignment="1" applyProtection="1">
      <alignment horizontal="left" vertical="center"/>
      <protection locked="0"/>
    </xf>
    <xf numFmtId="0" fontId="25" fillId="0" borderId="60" xfId="22" applyFont="1" applyBorder="1" applyAlignment="1" applyProtection="1">
      <alignment horizontal="left" vertical="center"/>
      <protection locked="0"/>
    </xf>
    <xf numFmtId="0" fontId="25" fillId="0" borderId="57" xfId="22" applyFont="1" applyBorder="1" applyAlignment="1" applyProtection="1">
      <alignment horizontal="left" vertical="center"/>
      <protection locked="0"/>
    </xf>
    <xf numFmtId="0" fontId="25" fillId="0" borderId="50" xfId="22" applyFont="1" applyBorder="1" applyAlignment="1" applyProtection="1">
      <alignment horizontal="left" vertical="center"/>
      <protection locked="0"/>
    </xf>
    <xf numFmtId="0" fontId="25" fillId="0" borderId="58" xfId="22" applyFont="1" applyBorder="1" applyAlignment="1" applyProtection="1">
      <alignment horizontal="left" vertical="center"/>
      <protection locked="0"/>
    </xf>
    <xf numFmtId="0" fontId="22" fillId="0" borderId="15" xfId="22" applyFont="1" applyBorder="1" applyAlignment="1" applyProtection="1">
      <alignment horizontal="left" vertical="center"/>
    </xf>
    <xf numFmtId="0" fontId="62" fillId="11" borderId="0" xfId="22" applyFont="1" applyFill="1" applyAlignment="1" applyProtection="1">
      <alignment horizontal="left" vertical="top"/>
    </xf>
    <xf numFmtId="0" fontId="62" fillId="11" borderId="0" xfId="22" applyFont="1" applyFill="1" applyAlignment="1" applyProtection="1">
      <alignment horizontal="left"/>
    </xf>
    <xf numFmtId="0" fontId="21" fillId="11" borderId="0" xfId="22" applyFont="1" applyFill="1" applyAlignment="1" applyProtection="1">
      <alignment horizontal="center" vertical="center"/>
    </xf>
    <xf numFmtId="0" fontId="62" fillId="11" borderId="0" xfId="22" applyFont="1" applyFill="1" applyAlignment="1" applyProtection="1">
      <alignment horizontal="left" vertical="center"/>
    </xf>
    <xf numFmtId="177" fontId="13" fillId="24" borderId="150" xfId="22" applyNumberFormat="1" applyFont="1" applyFill="1" applyBorder="1" applyAlignment="1">
      <alignment horizontal="center" vertical="center" wrapText="1"/>
    </xf>
    <xf numFmtId="0" fontId="13" fillId="24" borderId="139" xfId="22" applyFont="1" applyFill="1" applyBorder="1" applyAlignment="1">
      <alignment horizontal="center" vertical="center" wrapText="1"/>
    </xf>
    <xf numFmtId="0" fontId="13" fillId="24" borderId="140" xfId="22" applyFont="1" applyFill="1" applyBorder="1" applyAlignment="1">
      <alignment horizontal="center" vertical="center" wrapText="1"/>
    </xf>
    <xf numFmtId="0" fontId="72" fillId="24" borderId="144" xfId="22" applyFont="1" applyFill="1" applyBorder="1" applyAlignment="1">
      <alignment horizontal="center" vertical="center"/>
    </xf>
    <xf numFmtId="0" fontId="72" fillId="24" borderId="145" xfId="22" applyFont="1" applyFill="1" applyBorder="1" applyAlignment="1">
      <alignment horizontal="center" vertical="center"/>
    </xf>
    <xf numFmtId="0" fontId="72" fillId="24" borderId="146" xfId="22" applyFont="1" applyFill="1" applyBorder="1" applyAlignment="1">
      <alignment horizontal="center" vertical="center"/>
    </xf>
    <xf numFmtId="177" fontId="13" fillId="24" borderId="150" xfId="22" applyNumberFormat="1" applyFont="1" applyFill="1" applyBorder="1" applyAlignment="1">
      <alignment horizontal="center" vertical="center"/>
    </xf>
    <xf numFmtId="0" fontId="13" fillId="24" borderId="139" xfId="22" applyFont="1" applyFill="1" applyBorder="1" applyAlignment="1">
      <alignment horizontal="center" vertical="center"/>
    </xf>
    <xf numFmtId="0" fontId="13" fillId="24" borderId="140" xfId="22" applyFont="1" applyFill="1" applyBorder="1" applyAlignment="1">
      <alignment horizontal="center" vertical="center"/>
    </xf>
    <xf numFmtId="177" fontId="13" fillId="24" borderId="141" xfId="22" applyNumberFormat="1" applyFont="1" applyFill="1" applyBorder="1" applyAlignment="1">
      <alignment horizontal="center" vertical="center" wrapText="1"/>
    </xf>
    <xf numFmtId="0" fontId="13" fillId="24" borderId="152" xfId="22" applyFont="1" applyFill="1" applyBorder="1" applyAlignment="1">
      <alignment horizontal="center" vertical="center"/>
    </xf>
    <xf numFmtId="0" fontId="62" fillId="11" borderId="0" xfId="0" applyFont="1" applyFill="1" applyBorder="1" applyAlignment="1">
      <alignment horizontal="left"/>
    </xf>
    <xf numFmtId="0" fontId="39" fillId="5" borderId="0" xfId="0" applyFont="1" applyFill="1" applyBorder="1" applyAlignment="1" applyProtection="1">
      <alignment horizontal="center" vertical="center"/>
    </xf>
    <xf numFmtId="0" fontId="66" fillId="4" borderId="53" xfId="0" applyFont="1" applyFill="1" applyBorder="1" applyAlignment="1">
      <alignment horizontal="left" vertical="center"/>
    </xf>
    <xf numFmtId="0" fontId="66" fillId="4" borderId="74" xfId="0" applyFont="1" applyFill="1" applyBorder="1" applyAlignment="1">
      <alignment horizontal="left" vertical="center"/>
    </xf>
    <xf numFmtId="0" fontId="66" fillId="4" borderId="51" xfId="0" applyFont="1" applyFill="1" applyBorder="1" applyAlignment="1">
      <alignment horizontal="left" vertical="center"/>
    </xf>
    <xf numFmtId="0" fontId="66" fillId="4" borderId="53" xfId="0" applyFont="1" applyFill="1" applyBorder="1" applyAlignment="1">
      <alignment horizontal="left" vertical="center" wrapText="1"/>
    </xf>
    <xf numFmtId="0" fontId="66" fillId="4" borderId="74" xfId="0" applyFont="1" applyFill="1" applyBorder="1" applyAlignment="1">
      <alignment horizontal="left" vertical="center" wrapText="1"/>
    </xf>
    <xf numFmtId="0" fontId="66" fillId="4" borderId="51" xfId="0" applyFont="1" applyFill="1" applyBorder="1" applyAlignment="1">
      <alignment horizontal="left" vertical="center" wrapText="1"/>
    </xf>
    <xf numFmtId="0" fontId="25" fillId="0" borderId="62" xfId="0" applyFont="1" applyBorder="1" applyAlignment="1" applyProtection="1">
      <alignment horizontal="left" vertical="center" wrapText="1"/>
      <protection locked="0"/>
    </xf>
    <xf numFmtId="0" fontId="25" fillId="0" borderId="61" xfId="0" applyFont="1" applyBorder="1" applyAlignment="1" applyProtection="1">
      <alignment horizontal="left" vertical="center" wrapText="1"/>
      <protection locked="0"/>
    </xf>
    <xf numFmtId="0" fontId="25" fillId="0" borderId="63" xfId="0" applyFont="1" applyBorder="1" applyAlignment="1" applyProtection="1">
      <alignment horizontal="left" vertical="center" wrapText="1"/>
      <protection locked="0"/>
    </xf>
    <xf numFmtId="176" fontId="72" fillId="4" borderId="53" xfId="0" applyNumberFormat="1" applyFont="1" applyFill="1" applyBorder="1" applyAlignment="1">
      <alignment horizontal="center" vertical="center"/>
    </xf>
    <xf numFmtId="176" fontId="72" fillId="4" borderId="74" xfId="0" applyNumberFormat="1" applyFont="1" applyFill="1" applyBorder="1" applyAlignment="1">
      <alignment horizontal="center" vertical="center"/>
    </xf>
    <xf numFmtId="176" fontId="72" fillId="4" borderId="51" xfId="0" applyNumberFormat="1" applyFont="1" applyFill="1" applyBorder="1" applyAlignment="1">
      <alignment horizontal="center" vertical="center"/>
    </xf>
    <xf numFmtId="176" fontId="13" fillId="4" borderId="64" xfId="0" applyNumberFormat="1" applyFont="1" applyFill="1" applyBorder="1" applyAlignment="1">
      <alignment horizontal="left" vertical="center"/>
    </xf>
    <xf numFmtId="176" fontId="13" fillId="4" borderId="106" xfId="0" applyNumberFormat="1" applyFont="1" applyFill="1" applyBorder="1" applyAlignment="1">
      <alignment horizontal="left" vertical="center"/>
    </xf>
    <xf numFmtId="176" fontId="13" fillId="4" borderId="48" xfId="0" applyNumberFormat="1" applyFont="1" applyFill="1" applyBorder="1" applyAlignment="1">
      <alignment horizontal="left" vertical="center"/>
    </xf>
    <xf numFmtId="176" fontId="13" fillId="4" borderId="58" xfId="0" applyNumberFormat="1" applyFont="1" applyFill="1" applyBorder="1" applyAlignment="1">
      <alignment horizontal="left" vertical="center"/>
    </xf>
    <xf numFmtId="176" fontId="13" fillId="4" borderId="57" xfId="0" applyNumberFormat="1" applyFont="1" applyFill="1" applyBorder="1" applyAlignment="1">
      <alignment horizontal="left" vertical="center"/>
    </xf>
    <xf numFmtId="176" fontId="13" fillId="4" borderId="50" xfId="0" applyNumberFormat="1" applyFont="1" applyFill="1" applyBorder="1" applyAlignment="1">
      <alignment horizontal="left" vertical="center"/>
    </xf>
    <xf numFmtId="176" fontId="13" fillId="24" borderId="63" xfId="0" applyNumberFormat="1" applyFont="1" applyFill="1" applyBorder="1" applyAlignment="1">
      <alignment horizontal="left" vertical="center"/>
    </xf>
    <xf numFmtId="176" fontId="13" fillId="24" borderId="62" xfId="0" applyNumberFormat="1" applyFont="1" applyFill="1" applyBorder="1" applyAlignment="1">
      <alignment horizontal="left" vertical="center"/>
    </xf>
    <xf numFmtId="176" fontId="13" fillId="24" borderId="61" xfId="0" applyNumberFormat="1" applyFont="1" applyFill="1" applyBorder="1" applyAlignment="1">
      <alignment horizontal="left" vertical="center"/>
    </xf>
    <xf numFmtId="176" fontId="13" fillId="24" borderId="58" xfId="0" applyNumberFormat="1" applyFont="1" applyFill="1" applyBorder="1" applyAlignment="1">
      <alignment horizontal="left" vertical="center"/>
    </xf>
    <xf numFmtId="176" fontId="13" fillId="24" borderId="57" xfId="0" applyNumberFormat="1" applyFont="1" applyFill="1" applyBorder="1" applyAlignment="1">
      <alignment horizontal="left" vertical="center"/>
    </xf>
    <xf numFmtId="176" fontId="13" fillId="24" borderId="50" xfId="0" applyNumberFormat="1" applyFont="1" applyFill="1" applyBorder="1" applyAlignment="1">
      <alignment horizontal="left" vertical="center"/>
    </xf>
    <xf numFmtId="176" fontId="13" fillId="4" borderId="63" xfId="0" applyNumberFormat="1" applyFont="1" applyFill="1" applyBorder="1" applyAlignment="1">
      <alignment horizontal="left" vertical="center"/>
    </xf>
    <xf numFmtId="176" fontId="13" fillId="4" borderId="62" xfId="0" applyNumberFormat="1" applyFont="1" applyFill="1" applyBorder="1" applyAlignment="1">
      <alignment horizontal="left" vertical="center"/>
    </xf>
    <xf numFmtId="176" fontId="13" fillId="4" borderId="61" xfId="0" applyNumberFormat="1" applyFont="1" applyFill="1" applyBorder="1" applyAlignment="1">
      <alignment horizontal="left" vertical="center"/>
    </xf>
    <xf numFmtId="176" fontId="13" fillId="4" borderId="60" xfId="0" applyNumberFormat="1" applyFont="1" applyFill="1" applyBorder="1" applyAlignment="1">
      <alignment horizontal="left" vertical="center"/>
    </xf>
    <xf numFmtId="176" fontId="13" fillId="4" borderId="59" xfId="0" applyNumberFormat="1" applyFont="1" applyFill="1" applyBorder="1" applyAlignment="1">
      <alignment horizontal="left" vertical="center"/>
    </xf>
    <xf numFmtId="176" fontId="13" fillId="4" borderId="49" xfId="0" applyNumberFormat="1" applyFont="1" applyFill="1" applyBorder="1" applyAlignment="1">
      <alignment horizontal="left" vertical="center"/>
    </xf>
    <xf numFmtId="0" fontId="0" fillId="0" borderId="0" xfId="0" applyAlignment="1">
      <alignment horizontal="center" vertical="center"/>
    </xf>
    <xf numFmtId="0" fontId="0" fillId="0" borderId="15" xfId="0" applyBorder="1" applyAlignment="1">
      <alignment horizontal="left" vertical="center"/>
    </xf>
    <xf numFmtId="0" fontId="13" fillId="4" borderId="60" xfId="22" applyNumberFormat="1" applyFont="1" applyFill="1" applyBorder="1" applyAlignment="1">
      <alignment horizontal="left" vertical="center"/>
    </xf>
    <xf numFmtId="0" fontId="13" fillId="4" borderId="59" xfId="22" applyNumberFormat="1" applyFont="1" applyFill="1" applyBorder="1" applyAlignment="1">
      <alignment horizontal="left" vertical="center"/>
    </xf>
    <xf numFmtId="0" fontId="13" fillId="4" borderId="49" xfId="22" applyNumberFormat="1" applyFont="1" applyFill="1" applyBorder="1" applyAlignment="1">
      <alignment horizontal="left" vertical="center"/>
    </xf>
    <xf numFmtId="0" fontId="72" fillId="4" borderId="53" xfId="22" applyFont="1" applyFill="1" applyBorder="1" applyAlignment="1">
      <alignment horizontal="center" vertical="center" wrapText="1"/>
    </xf>
    <xf numFmtId="0" fontId="72" fillId="4" borderId="74" xfId="22" applyFont="1" applyFill="1" applyBorder="1" applyAlignment="1">
      <alignment horizontal="center" vertical="center" wrapText="1"/>
    </xf>
    <xf numFmtId="0" fontId="72" fillId="4" borderId="51" xfId="22" applyFont="1" applyFill="1" applyBorder="1" applyAlignment="1">
      <alignment horizontal="center" vertical="center" wrapText="1"/>
    </xf>
    <xf numFmtId="0" fontId="25" fillId="0" borderId="59" xfId="22" applyFont="1" applyBorder="1" applyAlignment="1" applyProtection="1">
      <alignment horizontal="left" vertical="center" wrapText="1"/>
      <protection locked="0"/>
    </xf>
    <xf numFmtId="0" fontId="25" fillId="0" borderId="49" xfId="22" applyFont="1" applyBorder="1" applyAlignment="1" applyProtection="1">
      <alignment horizontal="left" vertical="center" wrapText="1"/>
      <protection locked="0"/>
    </xf>
    <xf numFmtId="0" fontId="25" fillId="0" borderId="60" xfId="22" applyFont="1" applyBorder="1" applyAlignment="1" applyProtection="1">
      <alignment horizontal="left" vertical="center" wrapText="1"/>
      <protection locked="0"/>
    </xf>
    <xf numFmtId="0" fontId="22" fillId="0" borderId="15" xfId="22" applyFont="1" applyBorder="1" applyAlignment="1" applyProtection="1">
      <alignment horizontal="left" vertical="top"/>
    </xf>
    <xf numFmtId="0" fontId="21" fillId="11" borderId="0" xfId="22" quotePrefix="1" applyFont="1" applyFill="1" applyAlignment="1" applyProtection="1">
      <alignment horizontal="center" vertical="top"/>
    </xf>
    <xf numFmtId="0" fontId="21" fillId="11" borderId="0" xfId="22" quotePrefix="1" applyFont="1" applyFill="1" applyAlignment="1" applyProtection="1">
      <alignment horizontal="left" vertical="top"/>
    </xf>
    <xf numFmtId="0" fontId="21" fillId="0" borderId="0" xfId="22" applyFont="1" applyAlignment="1" applyProtection="1">
      <alignment horizontal="center" vertical="center"/>
    </xf>
    <xf numFmtId="0" fontId="25" fillId="0" borderId="57" xfId="22" applyFont="1" applyBorder="1" applyAlignment="1" applyProtection="1">
      <alignment horizontal="left" vertical="center" wrapText="1"/>
      <protection locked="0"/>
    </xf>
    <xf numFmtId="0" fontId="25" fillId="0" borderId="50" xfId="22" applyFont="1" applyBorder="1" applyAlignment="1" applyProtection="1">
      <alignment horizontal="left" vertical="center" wrapText="1"/>
      <protection locked="0"/>
    </xf>
    <xf numFmtId="0" fontId="25" fillId="0" borderId="58" xfId="22" applyFont="1" applyBorder="1" applyAlignment="1" applyProtection="1">
      <alignment horizontal="left" vertical="center" wrapText="1"/>
      <protection locked="0"/>
    </xf>
    <xf numFmtId="0" fontId="66" fillId="4" borderId="63" xfId="22" applyFont="1" applyFill="1" applyBorder="1" applyAlignment="1" applyProtection="1">
      <alignment horizontal="left" vertical="center" wrapText="1"/>
    </xf>
    <xf numFmtId="0" fontId="66" fillId="4" borderId="62" xfId="22" applyFont="1" applyFill="1" applyBorder="1" applyAlignment="1" applyProtection="1">
      <alignment horizontal="left" vertical="center" wrapText="1"/>
    </xf>
    <xf numFmtId="0" fontId="66" fillId="4" borderId="61" xfId="22" applyFont="1" applyFill="1" applyBorder="1" applyAlignment="1" applyProtection="1">
      <alignment horizontal="left" vertical="center" wrapText="1"/>
    </xf>
    <xf numFmtId="0" fontId="21" fillId="0" borderId="0" xfId="0" applyFont="1" applyAlignment="1">
      <alignment horizontal="left" vertical="center"/>
    </xf>
    <xf numFmtId="0" fontId="109" fillId="0" borderId="9" xfId="12" applyFont="1" applyBorder="1" applyAlignment="1" applyProtection="1">
      <alignment vertical="center"/>
    </xf>
    <xf numFmtId="0" fontId="13" fillId="4" borderId="53" xfId="22" applyNumberFormat="1" applyFont="1" applyFill="1" applyBorder="1" applyAlignment="1" applyProtection="1">
      <alignment horizontal="left" vertical="center"/>
      <protection locked="0"/>
    </xf>
    <xf numFmtId="0" fontId="13" fillId="4" borderId="74" xfId="22" applyNumberFormat="1" applyFont="1" applyFill="1" applyBorder="1" applyAlignment="1" applyProtection="1">
      <alignment horizontal="left" vertical="center"/>
      <protection locked="0"/>
    </xf>
    <xf numFmtId="0" fontId="13" fillId="4" borderId="51" xfId="22" applyNumberFormat="1" applyFont="1" applyFill="1" applyBorder="1" applyAlignment="1" applyProtection="1">
      <alignment horizontal="left" vertical="center"/>
      <protection locked="0"/>
    </xf>
    <xf numFmtId="0" fontId="66" fillId="4" borderId="53" xfId="22" applyFont="1" applyFill="1" applyBorder="1" applyAlignment="1" applyProtection="1">
      <alignment horizontal="left" vertical="center" wrapText="1"/>
    </xf>
    <xf numFmtId="0" fontId="66" fillId="4" borderId="74" xfId="22" applyFont="1" applyFill="1" applyBorder="1" applyAlignment="1" applyProtection="1">
      <alignment horizontal="left" vertical="center" wrapText="1"/>
    </xf>
    <xf numFmtId="0" fontId="66" fillId="4" borderId="51" xfId="22" applyFont="1" applyFill="1" applyBorder="1" applyAlignment="1" applyProtection="1">
      <alignment horizontal="left" vertical="center" wrapText="1"/>
    </xf>
    <xf numFmtId="0" fontId="25" fillId="0" borderId="62" xfId="22" applyFont="1" applyBorder="1" applyAlignment="1" applyProtection="1">
      <alignment horizontal="left" vertical="center" wrapText="1"/>
      <protection locked="0"/>
    </xf>
    <xf numFmtId="0" fontId="25" fillId="0" borderId="61" xfId="22" applyFont="1" applyBorder="1" applyAlignment="1" applyProtection="1">
      <alignment horizontal="left" vertical="center" wrapText="1"/>
      <protection locked="0"/>
    </xf>
    <xf numFmtId="0" fontId="25" fillId="0" borderId="97" xfId="22" applyFont="1" applyBorder="1" applyAlignment="1" applyProtection="1">
      <alignment horizontal="left" vertical="center" wrapText="1"/>
      <protection locked="0"/>
    </xf>
    <xf numFmtId="0" fontId="25" fillId="0" borderId="98" xfId="22" applyFont="1" applyBorder="1" applyAlignment="1" applyProtection="1">
      <alignment horizontal="left" vertical="center" wrapText="1"/>
      <protection locked="0"/>
    </xf>
    <xf numFmtId="0" fontId="25" fillId="0" borderId="99" xfId="22" applyFont="1" applyBorder="1" applyAlignment="1" applyProtection="1">
      <alignment horizontal="left" vertical="center" wrapText="1"/>
      <protection locked="0"/>
    </xf>
    <xf numFmtId="0" fontId="25" fillId="0" borderId="100" xfId="22" applyFont="1" applyBorder="1" applyAlignment="1" applyProtection="1">
      <alignment horizontal="left" vertical="center" wrapText="1"/>
      <protection locked="0"/>
    </xf>
    <xf numFmtId="0" fontId="25" fillId="0" borderId="101" xfId="22" applyFont="1" applyBorder="1" applyAlignment="1" applyProtection="1">
      <alignment horizontal="left" vertical="center" wrapText="1"/>
      <protection locked="0"/>
    </xf>
    <xf numFmtId="0" fontId="25" fillId="0" borderId="102" xfId="22" applyFont="1" applyBorder="1" applyAlignment="1" applyProtection="1">
      <alignment horizontal="left" vertical="center" wrapText="1"/>
      <protection locked="0"/>
    </xf>
    <xf numFmtId="0" fontId="13" fillId="4" borderId="64" xfId="22" applyNumberFormat="1" applyFont="1" applyFill="1" applyBorder="1" applyAlignment="1">
      <alignment horizontal="left" vertical="center"/>
    </xf>
    <xf numFmtId="0" fontId="13" fillId="4" borderId="106" xfId="22" applyNumberFormat="1" applyFont="1" applyFill="1" applyBorder="1" applyAlignment="1">
      <alignment horizontal="left" vertical="center"/>
    </xf>
    <xf numFmtId="0" fontId="13" fillId="4" borderId="48" xfId="22" applyNumberFormat="1" applyFont="1" applyFill="1" applyBorder="1" applyAlignment="1">
      <alignment horizontal="left" vertical="center"/>
    </xf>
    <xf numFmtId="0" fontId="72" fillId="4" borderId="53" xfId="22" applyFont="1" applyFill="1" applyBorder="1" applyAlignment="1" applyProtection="1">
      <alignment horizontal="center" vertical="center"/>
      <protection locked="0"/>
    </xf>
    <xf numFmtId="0" fontId="72" fillId="4" borderId="74" xfId="22" applyFont="1" applyFill="1" applyBorder="1" applyAlignment="1" applyProtection="1">
      <alignment horizontal="center" vertical="center"/>
      <protection locked="0"/>
    </xf>
    <xf numFmtId="0" fontId="72" fillId="4" borderId="51" xfId="22" applyFont="1" applyFill="1" applyBorder="1" applyAlignment="1" applyProtection="1">
      <alignment horizontal="center" vertical="center"/>
      <protection locked="0"/>
    </xf>
    <xf numFmtId="176" fontId="13" fillId="4" borderId="63" xfId="22" applyNumberFormat="1" applyFont="1" applyFill="1" applyBorder="1" applyAlignment="1" applyProtection="1">
      <alignment horizontal="left" vertical="center"/>
      <protection locked="0"/>
    </xf>
    <xf numFmtId="176" fontId="13" fillId="4" borderId="62" xfId="22" applyNumberFormat="1" applyFont="1" applyFill="1" applyBorder="1" applyAlignment="1" applyProtection="1">
      <alignment horizontal="left" vertical="center"/>
      <protection locked="0"/>
    </xf>
    <xf numFmtId="176" fontId="13" fillId="4" borderId="61" xfId="22" applyNumberFormat="1" applyFont="1" applyFill="1" applyBorder="1" applyAlignment="1" applyProtection="1">
      <alignment horizontal="left" vertical="center"/>
      <protection locked="0"/>
    </xf>
    <xf numFmtId="176" fontId="13" fillId="4" borderId="60" xfId="22" applyNumberFormat="1" applyFont="1" applyFill="1" applyBorder="1" applyAlignment="1" applyProtection="1">
      <alignment horizontal="left" vertical="center"/>
      <protection locked="0"/>
    </xf>
    <xf numFmtId="176" fontId="13" fillId="4" borderId="59" xfId="22" applyNumberFormat="1" applyFont="1" applyFill="1" applyBorder="1" applyAlignment="1" applyProtection="1">
      <alignment horizontal="left" vertical="center"/>
      <protection locked="0"/>
    </xf>
    <xf numFmtId="176" fontId="13" fillId="4" borderId="49" xfId="22" applyNumberFormat="1" applyFont="1" applyFill="1" applyBorder="1" applyAlignment="1" applyProtection="1">
      <alignment horizontal="left" vertical="center"/>
      <protection locked="0"/>
    </xf>
    <xf numFmtId="0" fontId="25" fillId="0" borderId="103" xfId="22" applyFont="1" applyBorder="1" applyAlignment="1" applyProtection="1">
      <alignment horizontal="left" vertical="center" wrapText="1"/>
      <protection locked="0"/>
    </xf>
    <xf numFmtId="0" fontId="25" fillId="0" borderId="104" xfId="22" applyFont="1" applyBorder="1" applyAlignment="1" applyProtection="1">
      <alignment horizontal="left" vertical="center" wrapText="1"/>
      <protection locked="0"/>
    </xf>
    <xf numFmtId="0" fontId="25" fillId="0" borderId="105" xfId="22" applyFont="1" applyBorder="1" applyAlignment="1" applyProtection="1">
      <alignment horizontal="left" vertical="center" wrapText="1"/>
      <protection locked="0"/>
    </xf>
    <xf numFmtId="0" fontId="22" fillId="0" borderId="0" xfId="22" applyFont="1" applyBorder="1" applyAlignment="1" applyProtection="1">
      <alignment horizontal="center" vertical="top"/>
    </xf>
    <xf numFmtId="0" fontId="62" fillId="6" borderId="0" xfId="22" applyFont="1" applyFill="1" applyAlignment="1" applyProtection="1">
      <alignment horizontal="center" vertical="center"/>
    </xf>
    <xf numFmtId="0" fontId="21" fillId="11" borderId="0" xfId="22" quotePrefix="1" applyFont="1" applyFill="1" applyAlignment="1" applyProtection="1">
      <alignment horizontal="center"/>
    </xf>
    <xf numFmtId="0" fontId="21" fillId="11" borderId="0" xfId="22" applyFont="1" applyFill="1" applyAlignment="1" applyProtection="1">
      <alignment horizontal="center"/>
    </xf>
    <xf numFmtId="0" fontId="21" fillId="0" borderId="2" xfId="22" applyFont="1" applyBorder="1" applyAlignment="1" applyProtection="1">
      <alignment horizontal="center"/>
    </xf>
    <xf numFmtId="0" fontId="72" fillId="4" borderId="14" xfId="22" applyFont="1" applyFill="1" applyBorder="1" applyAlignment="1" applyProtection="1">
      <alignment horizontal="center" vertical="center" wrapText="1"/>
      <protection locked="0"/>
    </xf>
    <xf numFmtId="0" fontId="72" fillId="4" borderId="15" xfId="22" applyFont="1" applyFill="1" applyBorder="1" applyAlignment="1" applyProtection="1">
      <alignment horizontal="center" vertical="center" wrapText="1"/>
      <protection locked="0"/>
    </xf>
    <xf numFmtId="0" fontId="72" fillId="4" borderId="27" xfId="22" applyFont="1" applyFill="1" applyBorder="1" applyAlignment="1" applyProtection="1">
      <alignment horizontal="center" vertical="center" wrapText="1"/>
      <protection locked="0"/>
    </xf>
    <xf numFmtId="176" fontId="13" fillId="4" borderId="58" xfId="22" applyNumberFormat="1" applyFont="1" applyFill="1" applyBorder="1" applyAlignment="1" applyProtection="1">
      <alignment horizontal="left" vertical="center"/>
      <protection locked="0"/>
    </xf>
    <xf numFmtId="176" fontId="13" fillId="4" borderId="57" xfId="22" applyNumberFormat="1" applyFont="1" applyFill="1" applyBorder="1" applyAlignment="1" applyProtection="1">
      <alignment horizontal="left" vertical="center"/>
      <protection locked="0"/>
    </xf>
    <xf numFmtId="176" fontId="13" fillId="4" borderId="50" xfId="22" applyNumberFormat="1" applyFont="1" applyFill="1" applyBorder="1" applyAlignment="1" applyProtection="1">
      <alignment horizontal="left" vertical="center"/>
      <protection locked="0"/>
    </xf>
    <xf numFmtId="176" fontId="13" fillId="4" borderId="53" xfId="22" applyNumberFormat="1" applyFont="1" applyFill="1" applyBorder="1" applyAlignment="1" applyProtection="1">
      <alignment horizontal="left" vertical="center"/>
      <protection locked="0"/>
    </xf>
    <xf numFmtId="176" fontId="13" fillId="4" borderId="74" xfId="22" applyNumberFormat="1" applyFont="1" applyFill="1" applyBorder="1" applyAlignment="1" applyProtection="1">
      <alignment horizontal="left" vertical="center"/>
      <protection locked="0"/>
    </xf>
    <xf numFmtId="176" fontId="13" fillId="4" borderId="51" xfId="22" applyNumberFormat="1" applyFont="1" applyFill="1" applyBorder="1" applyAlignment="1" applyProtection="1">
      <alignment horizontal="left" vertical="center"/>
      <protection locked="0"/>
    </xf>
    <xf numFmtId="0" fontId="21" fillId="0" borderId="0" xfId="22" applyFont="1" applyAlignment="1" applyProtection="1">
      <alignment horizontal="left" vertical="center"/>
    </xf>
    <xf numFmtId="0" fontId="39" fillId="5" borderId="0" xfId="22" applyFont="1" applyFill="1" applyBorder="1" applyAlignment="1" applyProtection="1">
      <alignment horizontal="center" vertical="center" wrapText="1"/>
    </xf>
    <xf numFmtId="0" fontId="72" fillId="4" borderId="56" xfId="0" applyFont="1" applyFill="1" applyBorder="1" applyAlignment="1">
      <alignment horizontal="center" vertical="center"/>
    </xf>
    <xf numFmtId="0" fontId="72" fillId="4" borderId="17" xfId="0" applyFont="1" applyFill="1" applyBorder="1" applyAlignment="1">
      <alignment horizontal="center" vertical="center"/>
    </xf>
    <xf numFmtId="0" fontId="72" fillId="24" borderId="44" xfId="0" applyFont="1" applyFill="1" applyBorder="1" applyAlignment="1">
      <alignment horizontal="center" vertical="center"/>
    </xf>
    <xf numFmtId="0" fontId="62" fillId="6" borderId="0" xfId="0" applyFont="1" applyFill="1" applyAlignment="1">
      <alignment horizontal="center" vertical="center"/>
    </xf>
    <xf numFmtId="0" fontId="76" fillId="0" borderId="85" xfId="0" applyFont="1" applyBorder="1" applyAlignment="1">
      <alignment horizontal="center" vertical="center"/>
    </xf>
    <xf numFmtId="0" fontId="76" fillId="0" borderId="84" xfId="0" applyFont="1" applyBorder="1" applyAlignment="1">
      <alignment horizontal="center" vertical="center"/>
    </xf>
    <xf numFmtId="0" fontId="76" fillId="0" borderId="81" xfId="0" applyFont="1" applyBorder="1" applyAlignment="1">
      <alignment horizontal="center" vertical="center"/>
    </xf>
    <xf numFmtId="0" fontId="76" fillId="0" borderId="80" xfId="0" applyFont="1" applyBorder="1" applyAlignment="1">
      <alignment horizontal="center" vertical="center"/>
    </xf>
    <xf numFmtId="0" fontId="11" fillId="0" borderId="28" xfId="0" applyFont="1" applyBorder="1" applyAlignment="1">
      <alignment horizontal="center" vertical="center"/>
    </xf>
    <xf numFmtId="0" fontId="11" fillId="0" borderId="83" xfId="0" applyFont="1" applyBorder="1" applyAlignment="1">
      <alignment horizontal="center" vertical="center"/>
    </xf>
    <xf numFmtId="0" fontId="11" fillId="0" borderId="79" xfId="0" applyFont="1" applyBorder="1" applyAlignment="1">
      <alignment horizontal="center" vertical="center"/>
    </xf>
    <xf numFmtId="9" fontId="9" fillId="0" borderId="79" xfId="0" applyNumberFormat="1" applyFont="1" applyBorder="1" applyAlignment="1">
      <alignment horizontal="center" vertical="center"/>
    </xf>
    <xf numFmtId="9" fontId="9" fillId="0" borderId="78" xfId="0" applyNumberFormat="1" applyFont="1" applyBorder="1" applyAlignment="1">
      <alignment horizontal="center" vertical="center"/>
    </xf>
    <xf numFmtId="0" fontId="10" fillId="0" borderId="82" xfId="0" applyFont="1" applyBorder="1" applyAlignment="1">
      <alignment horizontal="center" vertical="center"/>
    </xf>
    <xf numFmtId="0" fontId="11" fillId="0" borderId="16" xfId="0" applyFont="1" applyBorder="1" applyAlignment="1">
      <alignment horizontal="center" vertical="center"/>
    </xf>
    <xf numFmtId="0" fontId="76" fillId="0" borderId="86" xfId="0" applyFont="1" applyBorder="1" applyAlignment="1">
      <alignment horizontal="center" vertical="center"/>
    </xf>
    <xf numFmtId="0" fontId="76" fillId="0" borderId="0" xfId="0" applyFont="1" applyBorder="1" applyAlignment="1">
      <alignment horizontal="center" vertical="center"/>
    </xf>
    <xf numFmtId="0" fontId="10" fillId="0" borderId="87" xfId="0" applyFont="1" applyBorder="1" applyAlignment="1">
      <alignment horizontal="center" vertical="center"/>
    </xf>
    <xf numFmtId="0" fontId="9" fillId="2" borderId="90" xfId="0" applyFont="1" applyFill="1" applyBorder="1" applyAlignment="1">
      <alignment horizontal="center" vertical="center" wrapText="1"/>
    </xf>
    <xf numFmtId="0" fontId="9" fillId="2" borderId="90" xfId="0" applyFont="1" applyFill="1" applyBorder="1" applyAlignment="1">
      <alignment horizontal="center" vertical="center"/>
    </xf>
    <xf numFmtId="0" fontId="9" fillId="2" borderId="89" xfId="0" applyFont="1" applyFill="1" applyBorder="1" applyAlignment="1">
      <alignment horizontal="center" vertical="center"/>
    </xf>
    <xf numFmtId="0" fontId="9" fillId="2" borderId="88" xfId="0" applyFont="1" applyFill="1" applyBorder="1" applyAlignment="1">
      <alignment horizontal="center" vertical="center"/>
    </xf>
    <xf numFmtId="0" fontId="7" fillId="2" borderId="82" xfId="0" applyFont="1" applyFill="1" applyBorder="1" applyAlignment="1">
      <alignment horizontal="center" vertical="center"/>
    </xf>
    <xf numFmtId="0" fontId="7" fillId="2" borderId="91" xfId="0" applyFont="1" applyFill="1" applyBorder="1" applyAlignment="1">
      <alignment horizontal="center" vertical="center"/>
    </xf>
    <xf numFmtId="0" fontId="21" fillId="11" borderId="0" xfId="0" quotePrefix="1" applyFont="1" applyFill="1" applyAlignment="1">
      <alignment horizontal="center" vertical="center"/>
    </xf>
    <xf numFmtId="0" fontId="22" fillId="0" borderId="15" xfId="0" applyFont="1" applyBorder="1" applyAlignment="1">
      <alignment horizontal="center"/>
    </xf>
    <xf numFmtId="0" fontId="72" fillId="4" borderId="14" xfId="0" applyFont="1" applyFill="1" applyBorder="1" applyAlignment="1">
      <alignment horizontal="center" vertical="center" wrapText="1"/>
    </xf>
    <xf numFmtId="0" fontId="72" fillId="4" borderId="15" xfId="0" applyFont="1" applyFill="1" applyBorder="1" applyAlignment="1">
      <alignment horizontal="center" vertical="center" wrapText="1"/>
    </xf>
    <xf numFmtId="0" fontId="72" fillId="4" borderId="27" xfId="0" applyFont="1" applyFill="1" applyBorder="1" applyAlignment="1">
      <alignment horizontal="center" vertical="center" wrapText="1"/>
    </xf>
    <xf numFmtId="0" fontId="72" fillId="4" borderId="17" xfId="0" applyFont="1" applyFill="1" applyBorder="1" applyAlignment="1">
      <alignment horizontal="center" vertical="center" wrapText="1"/>
    </xf>
    <xf numFmtId="0" fontId="72" fillId="4" borderId="9" xfId="0" applyFont="1" applyFill="1" applyBorder="1" applyAlignment="1">
      <alignment horizontal="center" vertical="center" wrapText="1"/>
    </xf>
    <xf numFmtId="0" fontId="72" fillId="4" borderId="32" xfId="0" applyFont="1" applyFill="1" applyBorder="1" applyAlignment="1">
      <alignment horizontal="center" vertical="center" wrapText="1"/>
    </xf>
    <xf numFmtId="0" fontId="68" fillId="4" borderId="53" xfId="0" applyFont="1" applyFill="1" applyBorder="1" applyAlignment="1">
      <alignment horizontal="center" vertical="center" wrapText="1"/>
    </xf>
    <xf numFmtId="0" fontId="68" fillId="4" borderId="74" xfId="0" applyFont="1" applyFill="1" applyBorder="1" applyAlignment="1">
      <alignment horizontal="center" vertical="center" wrapText="1"/>
    </xf>
    <xf numFmtId="0" fontId="68" fillId="4" borderId="51" xfId="0" applyFont="1" applyFill="1" applyBorder="1" applyAlignment="1">
      <alignment horizontal="center" vertical="center" wrapText="1"/>
    </xf>
  </cellXfs>
  <cellStyles count="33">
    <cellStyle name="20% - Accent1_ReqMgt_Data_Extraction-b" xfId="23"/>
    <cellStyle name="Bad" xfId="21" builtinId="27"/>
    <cellStyle name="Caché" xfId="1"/>
    <cellStyle name="Comma [0]" xfId="2"/>
    <cellStyle name="Coût" xfId="3"/>
    <cellStyle name="Currency [0]" xfId="4"/>
    <cellStyle name="Date anglaise" xfId="5"/>
    <cellStyle name="Date mois" xfId="6"/>
    <cellStyle name="Date saisie" xfId="7"/>
    <cellStyle name="Déf_kLoc" xfId="8"/>
    <cellStyle name="Donnée" xfId="9"/>
    <cellStyle name="Donnée 2" xfId="27"/>
    <cellStyle name="Fixé" xfId="10"/>
    <cellStyle name="Fixé 2" xfId="28"/>
    <cellStyle name="H_Déf" xfId="11"/>
    <cellStyle name="Hyperlink" xfId="12" builtinId="8"/>
    <cellStyle name="Masqué" xfId="13"/>
    <cellStyle name="Non modifiable" xfId="14"/>
    <cellStyle name="Normal" xfId="0" builtinId="0"/>
    <cellStyle name="Normal 2" xfId="22"/>
    <cellStyle name="Normal 2 2" xfId="24"/>
    <cellStyle name="Normal 2 2 2" xfId="26"/>
    <cellStyle name="Normal 2 2 2 2" xfId="32"/>
    <cellStyle name="Normal 2 2 3" xfId="30"/>
    <cellStyle name="Normal 2 3" xfId="25"/>
    <cellStyle name="Normal 2 3 2" xfId="31"/>
    <cellStyle name="Normal_indic_milestone" xfId="19"/>
    <cellStyle name="Normal_Sheet1" xfId="20"/>
    <cellStyle name="Pourcentage entier" xfId="15"/>
    <cellStyle name="TitreSérie" xfId="16"/>
    <cellStyle name="TitreSérie 2" xfId="29"/>
    <cellStyle name="TypeDonnée" xfId="17"/>
    <cellStyle name="Variation" xfId="18"/>
  </cellStyles>
  <dxfs count="98">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ill>
        <patternFill>
          <bgColor rgb="FF92D050"/>
        </patternFill>
      </fill>
    </dxf>
    <dxf>
      <font>
        <color theme="0"/>
      </font>
      <fill>
        <patternFill>
          <bgColor rgb="FFFF0000"/>
        </patternFill>
      </fill>
    </dxf>
    <dxf>
      <fill>
        <patternFill>
          <bgColor rgb="FF92D050"/>
        </patternFill>
      </fill>
    </dxf>
    <dxf>
      <font>
        <color theme="0"/>
      </font>
      <fill>
        <patternFill>
          <bgColor rgb="FFFF0000"/>
        </patternFill>
      </fill>
    </dxf>
    <dxf>
      <fill>
        <patternFill>
          <bgColor rgb="FF92D050"/>
        </patternFill>
      </fill>
    </dxf>
    <dxf>
      <font>
        <color theme="0"/>
      </font>
      <fill>
        <patternFill>
          <bgColor rgb="FFFF0000"/>
        </patternFill>
      </fill>
    </dxf>
    <dxf>
      <fill>
        <patternFill>
          <bgColor rgb="FF92D050"/>
        </patternFill>
      </fill>
    </dxf>
    <dxf>
      <font>
        <color theme="0"/>
      </font>
      <fill>
        <patternFill>
          <bgColor rgb="FFFF0000"/>
        </patternFill>
      </fill>
    </dxf>
    <dxf>
      <fill>
        <patternFill>
          <bgColor rgb="FF92D050"/>
        </patternFill>
      </fill>
    </dxf>
    <dxf>
      <font>
        <color theme="0"/>
      </font>
      <fill>
        <patternFill>
          <bgColor rgb="FFFF0000"/>
        </patternFill>
      </fill>
    </dxf>
    <dxf>
      <fill>
        <patternFill>
          <bgColor rgb="FF92D050"/>
        </patternFill>
      </fill>
    </dxf>
    <dxf>
      <font>
        <color theme="0"/>
      </font>
      <fill>
        <patternFill>
          <bgColor rgb="FFFF0000"/>
        </patternFill>
      </fill>
    </dxf>
    <dxf>
      <fill>
        <patternFill>
          <bgColor rgb="FF92D050"/>
        </patternFill>
      </fill>
    </dxf>
    <dxf>
      <font>
        <color theme="0"/>
      </font>
      <fill>
        <patternFill>
          <bgColor rgb="FFFF0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theme="0"/>
      </font>
      <fill>
        <patternFill>
          <bgColor rgb="FFFF0000"/>
        </patternFill>
      </fill>
    </dxf>
    <dxf>
      <font>
        <color theme="1"/>
      </font>
      <fill>
        <patternFill>
          <bgColor rgb="FF92D050"/>
        </patternFill>
      </fill>
    </dxf>
    <dxf>
      <font>
        <color theme="0"/>
      </font>
      <fill>
        <patternFill>
          <bgColor rgb="FFFF0000"/>
        </patternFill>
      </fill>
    </dxf>
    <dxf>
      <font>
        <color theme="1"/>
      </font>
      <fill>
        <patternFill>
          <bgColor rgb="FF92D050"/>
        </patternFill>
      </fill>
    </dxf>
    <dxf>
      <font>
        <color theme="0"/>
      </font>
      <fill>
        <patternFill>
          <bgColor rgb="FFFF0000"/>
        </patternFill>
      </fill>
    </dxf>
    <dxf>
      <font>
        <color theme="1"/>
      </font>
      <fill>
        <patternFill>
          <bgColor rgb="FF92D050"/>
        </patternFill>
      </fill>
    </dxf>
    <dxf>
      <font>
        <color theme="0"/>
      </font>
      <fill>
        <patternFill>
          <bgColor rgb="FFFF0000"/>
        </patternFill>
      </fill>
    </dxf>
    <dxf>
      <font>
        <color theme="1"/>
      </font>
      <fill>
        <patternFill>
          <bgColor rgb="FF92D050"/>
        </patternFill>
      </fill>
    </dxf>
    <dxf>
      <font>
        <color theme="0"/>
      </font>
      <fill>
        <patternFill>
          <bgColor rgb="FFFF0000"/>
        </patternFill>
      </fill>
    </dxf>
    <dxf>
      <font>
        <color theme="1"/>
      </font>
      <fill>
        <patternFill>
          <bgColor rgb="FF92D050"/>
        </patternFill>
      </fill>
    </dxf>
    <dxf>
      <font>
        <color theme="0"/>
      </font>
      <fill>
        <patternFill>
          <bgColor rgb="FFFF0000"/>
        </patternFill>
      </fill>
    </dxf>
    <dxf>
      <font>
        <color theme="1"/>
      </font>
      <fill>
        <patternFill>
          <bgColor rgb="FF92D050"/>
        </patternFill>
      </fill>
    </dxf>
    <dxf>
      <font>
        <color theme="0"/>
      </font>
      <fill>
        <patternFill>
          <bgColor rgb="FFFF0000"/>
        </patternFill>
      </fill>
    </dxf>
    <dxf>
      <font>
        <color theme="1"/>
      </font>
      <fill>
        <patternFill>
          <bgColor rgb="FF92D050"/>
        </patternFill>
      </fill>
    </dxf>
    <dxf>
      <font>
        <color theme="0"/>
      </font>
      <fill>
        <patternFill>
          <bgColor rgb="FFFF0000"/>
        </patternFill>
      </fill>
    </dxf>
    <dxf>
      <font>
        <color theme="1"/>
      </font>
      <fill>
        <patternFill>
          <bgColor rgb="FF92D050"/>
        </patternFill>
      </fill>
    </dxf>
    <dxf>
      <fill>
        <patternFill>
          <bgColor rgb="FF92D050"/>
        </patternFill>
      </fill>
    </dxf>
    <dxf>
      <font>
        <condense val="0"/>
        <extend val="0"/>
        <color indexed="8"/>
      </font>
      <fill>
        <patternFill>
          <bgColor indexed="52"/>
        </patternFill>
      </fill>
    </dxf>
    <dxf>
      <font>
        <condense val="0"/>
        <extend val="0"/>
        <color indexed="9"/>
      </font>
      <fill>
        <patternFill>
          <bgColor indexed="19"/>
        </patternFill>
      </fill>
    </dxf>
    <dxf>
      <font>
        <condense val="0"/>
        <extend val="0"/>
        <color indexed="9"/>
      </font>
      <fill>
        <patternFill>
          <bgColor indexed="10"/>
        </patternFill>
      </fill>
    </dxf>
    <dxf>
      <font>
        <b/>
        <i val="0"/>
        <condense val="0"/>
        <extend val="0"/>
      </font>
    </dxf>
    <dxf>
      <font>
        <b/>
        <i val="0"/>
        <condense val="0"/>
        <extend val="0"/>
        <color auto="1"/>
      </font>
    </dxf>
    <dxf>
      <font>
        <b/>
        <i val="0"/>
        <condense val="0"/>
        <extend val="0"/>
        <color auto="1"/>
      </font>
      <fill>
        <patternFill patternType="none">
          <bgColor indexed="65"/>
        </patternFill>
      </fill>
    </dxf>
    <dxf>
      <font>
        <b/>
        <i val="0"/>
        <condense val="0"/>
        <extend val="0"/>
        <color auto="1"/>
      </font>
    </dxf>
    <dxf>
      <font>
        <b/>
        <i val="0"/>
        <condense val="0"/>
        <extend val="0"/>
        <color auto="1"/>
      </font>
      <fill>
        <patternFill patternType="none">
          <bgColor indexed="65"/>
        </patternFill>
      </fill>
    </dxf>
    <dxf>
      <font>
        <b/>
        <i val="0"/>
        <condense val="0"/>
        <extend val="0"/>
        <color auto="1"/>
      </font>
    </dxf>
    <dxf>
      <font>
        <b/>
        <i val="0"/>
        <condense val="0"/>
        <extend val="0"/>
        <color auto="1"/>
      </font>
      <fill>
        <patternFill patternType="none">
          <bgColor indexed="65"/>
        </patternFill>
      </fill>
    </dxf>
    <dxf>
      <font>
        <b/>
        <i val="0"/>
        <condense val="0"/>
        <extend val="0"/>
        <color indexed="12"/>
      </font>
    </dxf>
    <dxf>
      <font>
        <b/>
        <i val="0"/>
        <condense val="0"/>
        <extend val="0"/>
        <color indexed="12"/>
      </font>
    </dxf>
    <dxf>
      <font>
        <b/>
        <i val="0"/>
        <condense val="0"/>
        <extend val="0"/>
        <color indexed="12"/>
      </font>
      <fill>
        <patternFill patternType="none">
          <bgColor indexed="65"/>
        </patternFill>
      </fill>
    </dxf>
    <dxf>
      <font>
        <condense val="0"/>
        <extend val="0"/>
        <color indexed="8"/>
      </font>
      <fill>
        <patternFill>
          <bgColor indexed="52"/>
        </patternFill>
      </fill>
    </dxf>
    <dxf>
      <font>
        <condense val="0"/>
        <extend val="0"/>
        <color indexed="9"/>
      </font>
      <fill>
        <patternFill>
          <bgColor indexed="19"/>
        </patternFill>
      </fill>
    </dxf>
    <dxf>
      <font>
        <condense val="0"/>
        <extend val="0"/>
        <color indexed="9"/>
      </font>
      <fill>
        <patternFill>
          <bgColor indexed="10"/>
        </patternFill>
      </fill>
    </dxf>
    <dxf>
      <font>
        <b/>
        <i val="0"/>
        <condense val="0"/>
        <extend val="0"/>
        <color indexed="9"/>
      </font>
      <fill>
        <patternFill>
          <bgColor indexed="10"/>
        </patternFill>
      </fill>
    </dxf>
    <dxf>
      <fill>
        <patternFill>
          <bgColor indexed="44"/>
        </patternFill>
      </fill>
    </dxf>
    <dxf>
      <fill>
        <patternFill>
          <bgColor rgb="FF99CCFF"/>
        </patternFill>
      </fill>
    </dxf>
    <dxf>
      <fill>
        <patternFill>
          <bgColor rgb="FF99CCFF"/>
        </patternFill>
      </fill>
    </dxf>
    <dxf>
      <fill>
        <patternFill>
          <bgColor rgb="FF99CCFF"/>
        </patternFill>
      </fill>
    </dxf>
    <dxf>
      <fill>
        <patternFill>
          <bgColor indexed="44"/>
        </patternFill>
      </fill>
    </dxf>
    <dxf>
      <fill>
        <patternFill>
          <bgColor indexed="44"/>
        </patternFill>
      </fill>
    </dxf>
    <dxf>
      <fill>
        <patternFill>
          <bgColor rgb="FF99CCFF"/>
        </patternFill>
      </fill>
    </dxf>
    <dxf>
      <fill>
        <patternFill>
          <bgColor indexed="44"/>
        </patternFill>
      </fill>
    </dxf>
    <dxf>
      <fill>
        <patternFill>
          <bgColor indexed="44"/>
        </patternFill>
      </fill>
    </dxf>
    <dxf>
      <fill>
        <patternFill>
          <bgColor indexed="44"/>
        </patternFill>
      </fill>
    </dxf>
    <dxf>
      <fill>
        <patternFill>
          <bgColor rgb="FF99CCFF"/>
        </patternFill>
      </fill>
    </dxf>
    <dxf>
      <fill>
        <patternFill>
          <bgColor indexed="44"/>
        </patternFill>
      </fill>
    </dxf>
    <dxf>
      <fill>
        <patternFill>
          <bgColor rgb="FF99CCFF"/>
        </patternFill>
      </fill>
    </dxf>
    <dxf>
      <fill>
        <patternFill>
          <bgColor indexed="44"/>
        </patternFill>
      </fill>
    </dxf>
    <dxf>
      <fill>
        <patternFill>
          <bgColor indexed="44"/>
        </patternFill>
      </fill>
    </dxf>
    <dxf>
      <fill>
        <patternFill>
          <bgColor indexed="44"/>
        </patternFill>
      </fill>
    </dxf>
    <dxf>
      <fill>
        <patternFill>
          <bgColor rgb="FF99CCFF"/>
        </patternFill>
      </fill>
    </dxf>
    <dxf>
      <fill>
        <patternFill>
          <bgColor indexed="44"/>
        </patternFill>
      </fill>
    </dxf>
    <dxf>
      <font>
        <b/>
        <i val="0"/>
        <strike val="0"/>
        <condense val="0"/>
        <extend val="0"/>
        <outline val="0"/>
        <shadow val="0"/>
        <u val="none"/>
        <vertAlign val="baseline"/>
        <sz val="11"/>
        <color auto="1"/>
        <name val="Arial"/>
        <scheme val="none"/>
      </font>
      <alignment horizontal="center" vertical="center" textRotation="0" wrapText="0" indent="0" justifyLastLine="0" shrinkToFit="0" readingOrder="0"/>
      <protection locked="1" hidden="0"/>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7DFF7D"/>
      <rgbColor rgb="000000FF"/>
      <rgbColor rgb="00FFFF00"/>
      <rgbColor rgb="00FF00FF"/>
      <rgbColor rgb="0000FFFF"/>
      <rgbColor rgb="00800000"/>
      <rgbColor rgb="00008000"/>
      <rgbColor rgb="00000080"/>
      <rgbColor rgb="00808000"/>
      <rgbColor rgb="00800080"/>
      <rgbColor rgb="00008080"/>
      <rgbColor rgb="00C0C0C0"/>
      <rgbColor rgb="00808080"/>
      <rgbColor rgb="00FFCCCC"/>
      <rgbColor rgb="00FCE2C2"/>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6F91FF"/>
      <rgbColor rgb="0033CCCC"/>
      <rgbColor rgb="00B4F4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00"/>
      <color rgb="FF0000FF"/>
      <color rgb="FFC0C0C0"/>
      <color rgb="FFFF0000"/>
      <color rgb="FFCCFF99"/>
      <color rgb="FFDDDDDD"/>
      <color rgb="FF4480C8"/>
      <color rgb="FFCCFFFF"/>
      <color rgb="FF99FFCC"/>
      <color rgb="FFDED3F1"/>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charts/_rels/chart14.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15.xml.rels><?xml version="1.0" encoding="UTF-8" standalone="yes"?>
<Relationships xmlns="http://schemas.openxmlformats.org/package/2006/relationships"><Relationship Id="rId1" Type="http://schemas.openxmlformats.org/officeDocument/2006/relationships/chartUserShapes" Target="../drawings/drawing15.xml"/></Relationships>
</file>

<file path=xl/charts/_rels/chart19.xml.rels><?xml version="1.0" encoding="UTF-8" standalone="yes"?>
<Relationships xmlns="http://schemas.openxmlformats.org/package/2006/relationships"><Relationship Id="rId2" Type="http://schemas.openxmlformats.org/officeDocument/2006/relationships/chartUserShapes" Target="../drawings/drawing17.xml"/><Relationship Id="rId1" Type="http://schemas.openxmlformats.org/officeDocument/2006/relationships/image" Target="../media/image3.png"/></Relationships>
</file>

<file path=xl/charts/_rels/chart25.xml.rels><?xml version="1.0" encoding="UTF-8" standalone="yes"?>
<Relationships xmlns="http://schemas.openxmlformats.org/package/2006/relationships"><Relationship Id="rId1" Type="http://schemas.openxmlformats.org/officeDocument/2006/relationships/chartUserShapes" Target="../drawings/drawing2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2813769236227968E-2"/>
          <c:y val="2.9897484878481592E-2"/>
          <c:w val="0.7722035003648855"/>
          <c:h val="0.84635588235618697"/>
        </c:manualLayout>
      </c:layout>
      <c:lineChart>
        <c:grouping val="standard"/>
        <c:varyColors val="0"/>
        <c:ser>
          <c:idx val="0"/>
          <c:order val="0"/>
          <c:tx>
            <c:strRef>
              <c:f>Milestones!$AO$26</c:f>
              <c:strCache>
                <c:ptCount val="1"/>
                <c:pt idx="0">
                  <c:v>Bissectrice</c:v>
                </c:pt>
              </c:strCache>
            </c:strRef>
          </c:tx>
          <c:spPr>
            <a:ln w="25400">
              <a:solidFill>
                <a:srgbClr val="C0C0C0"/>
              </a:solidFill>
              <a:prstDash val="solid"/>
            </a:ln>
          </c:spPr>
          <c:marker>
            <c:symbol val="none"/>
          </c:marker>
          <c:cat>
            <c:numRef>
              <c:f>Milestones!$AP$25:$BN$25</c:f>
              <c:numCache>
                <c:formatCode>mmm\-yy</c:formatCode>
                <c:ptCount val="25"/>
                <c:pt idx="0">
                  <c:v>40909</c:v>
                </c:pt>
                <c:pt idx="1">
                  <c:v>40940</c:v>
                </c:pt>
                <c:pt idx="2">
                  <c:v>40969</c:v>
                </c:pt>
                <c:pt idx="3">
                  <c:v>41000</c:v>
                </c:pt>
                <c:pt idx="4">
                  <c:v>41030</c:v>
                </c:pt>
                <c:pt idx="5">
                  <c:v>41061</c:v>
                </c:pt>
                <c:pt idx="6">
                  <c:v>41091</c:v>
                </c:pt>
                <c:pt idx="7">
                  <c:v>41122</c:v>
                </c:pt>
                <c:pt idx="8">
                  <c:v>41153</c:v>
                </c:pt>
                <c:pt idx="9">
                  <c:v>41183</c:v>
                </c:pt>
                <c:pt idx="10">
                  <c:v>41214</c:v>
                </c:pt>
                <c:pt idx="11">
                  <c:v>41244</c:v>
                </c:pt>
                <c:pt idx="12">
                  <c:v>41275</c:v>
                </c:pt>
                <c:pt idx="13">
                  <c:v>41306</c:v>
                </c:pt>
                <c:pt idx="14">
                  <c:v>41334</c:v>
                </c:pt>
                <c:pt idx="15">
                  <c:v>41365</c:v>
                </c:pt>
                <c:pt idx="16">
                  <c:v>41395</c:v>
                </c:pt>
                <c:pt idx="17">
                  <c:v>41426</c:v>
                </c:pt>
                <c:pt idx="18">
                  <c:v>41456</c:v>
                </c:pt>
                <c:pt idx="19">
                  <c:v>41487</c:v>
                </c:pt>
                <c:pt idx="20">
                  <c:v>41518</c:v>
                </c:pt>
                <c:pt idx="21">
                  <c:v>41548</c:v>
                </c:pt>
                <c:pt idx="22">
                  <c:v>41579</c:v>
                </c:pt>
                <c:pt idx="23">
                  <c:v>41609</c:v>
                </c:pt>
                <c:pt idx="24">
                  <c:v>41640</c:v>
                </c:pt>
              </c:numCache>
            </c:numRef>
          </c:cat>
          <c:val>
            <c:numRef>
              <c:f>Milestones!$AP$26:$BN$26</c:f>
              <c:numCache>
                <c:formatCode>mmm\-yy</c:formatCode>
                <c:ptCount val="25"/>
              </c:numCache>
            </c:numRef>
          </c:val>
          <c:smooth val="0"/>
        </c:ser>
        <c:ser>
          <c:idx val="1"/>
          <c:order val="1"/>
          <c:tx>
            <c:strRef>
              <c:f>Milestones!$AO$27</c:f>
              <c:strCache>
                <c:ptCount val="1"/>
                <c:pt idx="0">
                  <c:v>&lt;Milestone01&gt;</c:v>
                </c:pt>
              </c:strCache>
            </c:strRef>
          </c:tx>
          <c:spPr>
            <a:ln w="38100">
              <a:solidFill>
                <a:srgbClr val="000000"/>
              </a:solidFill>
              <a:prstDash val="solid"/>
            </a:ln>
          </c:spPr>
          <c:marker>
            <c:symbol val="square"/>
            <c:size val="9"/>
            <c:spPr>
              <a:solidFill>
                <a:srgbClr val="7DFF7D"/>
              </a:solidFill>
              <a:ln>
                <a:solidFill>
                  <a:srgbClr val="000000"/>
                </a:solidFill>
                <a:prstDash val="solid"/>
              </a:ln>
            </c:spPr>
          </c:marker>
          <c:cat>
            <c:numRef>
              <c:f>Milestones!$AP$25:$BN$25</c:f>
              <c:numCache>
                <c:formatCode>mmm\-yy</c:formatCode>
                <c:ptCount val="25"/>
                <c:pt idx="0">
                  <c:v>40909</c:v>
                </c:pt>
                <c:pt idx="1">
                  <c:v>40940</c:v>
                </c:pt>
                <c:pt idx="2">
                  <c:v>40969</c:v>
                </c:pt>
                <c:pt idx="3">
                  <c:v>41000</c:v>
                </c:pt>
                <c:pt idx="4">
                  <c:v>41030</c:v>
                </c:pt>
                <c:pt idx="5">
                  <c:v>41061</c:v>
                </c:pt>
                <c:pt idx="6">
                  <c:v>41091</c:v>
                </c:pt>
                <c:pt idx="7">
                  <c:v>41122</c:v>
                </c:pt>
                <c:pt idx="8">
                  <c:v>41153</c:v>
                </c:pt>
                <c:pt idx="9">
                  <c:v>41183</c:v>
                </c:pt>
                <c:pt idx="10">
                  <c:v>41214</c:v>
                </c:pt>
                <c:pt idx="11">
                  <c:v>41244</c:v>
                </c:pt>
                <c:pt idx="12">
                  <c:v>41275</c:v>
                </c:pt>
                <c:pt idx="13">
                  <c:v>41306</c:v>
                </c:pt>
                <c:pt idx="14">
                  <c:v>41334</c:v>
                </c:pt>
                <c:pt idx="15">
                  <c:v>41365</c:v>
                </c:pt>
                <c:pt idx="16">
                  <c:v>41395</c:v>
                </c:pt>
                <c:pt idx="17">
                  <c:v>41426</c:v>
                </c:pt>
                <c:pt idx="18">
                  <c:v>41456</c:v>
                </c:pt>
                <c:pt idx="19">
                  <c:v>41487</c:v>
                </c:pt>
                <c:pt idx="20">
                  <c:v>41518</c:v>
                </c:pt>
                <c:pt idx="21">
                  <c:v>41548</c:v>
                </c:pt>
                <c:pt idx="22">
                  <c:v>41579</c:v>
                </c:pt>
                <c:pt idx="23">
                  <c:v>41609</c:v>
                </c:pt>
                <c:pt idx="24">
                  <c:v>41640</c:v>
                </c:pt>
              </c:numCache>
            </c:numRef>
          </c:cat>
          <c:val>
            <c:numRef>
              <c:f>Milestones!$AP$27:$BN$27</c:f>
              <c:numCache>
                <c:formatCode>mmm\-yy</c:formatCode>
                <c:ptCount val="25"/>
              </c:numCache>
            </c:numRef>
          </c:val>
          <c:smooth val="0"/>
        </c:ser>
        <c:ser>
          <c:idx val="2"/>
          <c:order val="2"/>
          <c:tx>
            <c:strRef>
              <c:f>Milestones!$AO$28</c:f>
              <c:strCache>
                <c:ptCount val="1"/>
                <c:pt idx="0">
                  <c:v>&lt;Milestone02&gt;</c:v>
                </c:pt>
              </c:strCache>
            </c:strRef>
          </c:tx>
          <c:spPr>
            <a:ln w="38100">
              <a:solidFill>
                <a:srgbClr val="000000"/>
              </a:solidFill>
              <a:prstDash val="solid"/>
            </a:ln>
          </c:spPr>
          <c:marker>
            <c:symbol val="square"/>
            <c:size val="9"/>
            <c:spPr>
              <a:solidFill>
                <a:srgbClr val="0000FF"/>
              </a:solidFill>
              <a:ln>
                <a:solidFill>
                  <a:srgbClr val="000000"/>
                </a:solidFill>
                <a:prstDash val="solid"/>
              </a:ln>
            </c:spPr>
          </c:marker>
          <c:cat>
            <c:numRef>
              <c:f>Milestones!$AP$25:$BN$25</c:f>
              <c:numCache>
                <c:formatCode>mmm\-yy</c:formatCode>
                <c:ptCount val="25"/>
                <c:pt idx="0">
                  <c:v>40909</c:v>
                </c:pt>
                <c:pt idx="1">
                  <c:v>40940</c:v>
                </c:pt>
                <c:pt idx="2">
                  <c:v>40969</c:v>
                </c:pt>
                <c:pt idx="3">
                  <c:v>41000</c:v>
                </c:pt>
                <c:pt idx="4">
                  <c:v>41030</c:v>
                </c:pt>
                <c:pt idx="5">
                  <c:v>41061</c:v>
                </c:pt>
                <c:pt idx="6">
                  <c:v>41091</c:v>
                </c:pt>
                <c:pt idx="7">
                  <c:v>41122</c:v>
                </c:pt>
                <c:pt idx="8">
                  <c:v>41153</c:v>
                </c:pt>
                <c:pt idx="9">
                  <c:v>41183</c:v>
                </c:pt>
                <c:pt idx="10">
                  <c:v>41214</c:v>
                </c:pt>
                <c:pt idx="11">
                  <c:v>41244</c:v>
                </c:pt>
                <c:pt idx="12">
                  <c:v>41275</c:v>
                </c:pt>
                <c:pt idx="13">
                  <c:v>41306</c:v>
                </c:pt>
                <c:pt idx="14">
                  <c:v>41334</c:v>
                </c:pt>
                <c:pt idx="15">
                  <c:v>41365</c:v>
                </c:pt>
                <c:pt idx="16">
                  <c:v>41395</c:v>
                </c:pt>
                <c:pt idx="17">
                  <c:v>41426</c:v>
                </c:pt>
                <c:pt idx="18">
                  <c:v>41456</c:v>
                </c:pt>
                <c:pt idx="19">
                  <c:v>41487</c:v>
                </c:pt>
                <c:pt idx="20">
                  <c:v>41518</c:v>
                </c:pt>
                <c:pt idx="21">
                  <c:v>41548</c:v>
                </c:pt>
                <c:pt idx="22">
                  <c:v>41579</c:v>
                </c:pt>
                <c:pt idx="23">
                  <c:v>41609</c:v>
                </c:pt>
                <c:pt idx="24">
                  <c:v>41640</c:v>
                </c:pt>
              </c:numCache>
            </c:numRef>
          </c:cat>
          <c:val>
            <c:numRef>
              <c:f>Milestones!$AP$28:$BN$28</c:f>
              <c:numCache>
                <c:formatCode>mmm\-yy</c:formatCode>
                <c:ptCount val="25"/>
              </c:numCache>
            </c:numRef>
          </c:val>
          <c:smooth val="0"/>
        </c:ser>
        <c:ser>
          <c:idx val="3"/>
          <c:order val="3"/>
          <c:tx>
            <c:strRef>
              <c:f>Milestones!$AO$29</c:f>
              <c:strCache>
                <c:ptCount val="1"/>
                <c:pt idx="0">
                  <c:v>&lt;Milestone03&gt;</c:v>
                </c:pt>
              </c:strCache>
            </c:strRef>
          </c:tx>
          <c:spPr>
            <a:ln w="38100">
              <a:solidFill>
                <a:srgbClr val="000000"/>
              </a:solidFill>
              <a:prstDash val="solid"/>
            </a:ln>
          </c:spPr>
          <c:marker>
            <c:symbol val="square"/>
            <c:size val="9"/>
            <c:spPr>
              <a:solidFill>
                <a:srgbClr val="FFFF00"/>
              </a:solidFill>
              <a:ln>
                <a:solidFill>
                  <a:srgbClr val="000000"/>
                </a:solidFill>
                <a:prstDash val="solid"/>
              </a:ln>
            </c:spPr>
          </c:marker>
          <c:cat>
            <c:numRef>
              <c:f>Milestones!$AP$25:$BN$25</c:f>
              <c:numCache>
                <c:formatCode>mmm\-yy</c:formatCode>
                <c:ptCount val="25"/>
                <c:pt idx="0">
                  <c:v>40909</c:v>
                </c:pt>
                <c:pt idx="1">
                  <c:v>40940</c:v>
                </c:pt>
                <c:pt idx="2">
                  <c:v>40969</c:v>
                </c:pt>
                <c:pt idx="3">
                  <c:v>41000</c:v>
                </c:pt>
                <c:pt idx="4">
                  <c:v>41030</c:v>
                </c:pt>
                <c:pt idx="5">
                  <c:v>41061</c:v>
                </c:pt>
                <c:pt idx="6">
                  <c:v>41091</c:v>
                </c:pt>
                <c:pt idx="7">
                  <c:v>41122</c:v>
                </c:pt>
                <c:pt idx="8">
                  <c:v>41153</c:v>
                </c:pt>
                <c:pt idx="9">
                  <c:v>41183</c:v>
                </c:pt>
                <c:pt idx="10">
                  <c:v>41214</c:v>
                </c:pt>
                <c:pt idx="11">
                  <c:v>41244</c:v>
                </c:pt>
                <c:pt idx="12">
                  <c:v>41275</c:v>
                </c:pt>
                <c:pt idx="13">
                  <c:v>41306</c:v>
                </c:pt>
                <c:pt idx="14">
                  <c:v>41334</c:v>
                </c:pt>
                <c:pt idx="15">
                  <c:v>41365</c:v>
                </c:pt>
                <c:pt idx="16">
                  <c:v>41395</c:v>
                </c:pt>
                <c:pt idx="17">
                  <c:v>41426</c:v>
                </c:pt>
                <c:pt idx="18">
                  <c:v>41456</c:v>
                </c:pt>
                <c:pt idx="19">
                  <c:v>41487</c:v>
                </c:pt>
                <c:pt idx="20">
                  <c:v>41518</c:v>
                </c:pt>
                <c:pt idx="21">
                  <c:v>41548</c:v>
                </c:pt>
                <c:pt idx="22">
                  <c:v>41579</c:v>
                </c:pt>
                <c:pt idx="23">
                  <c:v>41609</c:v>
                </c:pt>
                <c:pt idx="24">
                  <c:v>41640</c:v>
                </c:pt>
              </c:numCache>
            </c:numRef>
          </c:cat>
          <c:val>
            <c:numRef>
              <c:f>Milestones!$AP$29:$BN$29</c:f>
              <c:numCache>
                <c:formatCode>mmm\-yy</c:formatCode>
                <c:ptCount val="25"/>
              </c:numCache>
            </c:numRef>
          </c:val>
          <c:smooth val="0"/>
        </c:ser>
        <c:ser>
          <c:idx val="4"/>
          <c:order val="4"/>
          <c:tx>
            <c:strRef>
              <c:f>Milestones!$AO$30</c:f>
              <c:strCache>
                <c:ptCount val="1"/>
                <c:pt idx="0">
                  <c:v>&lt;Milestone04&gt;</c:v>
                </c:pt>
              </c:strCache>
            </c:strRef>
          </c:tx>
          <c:spPr>
            <a:ln w="38100">
              <a:solidFill>
                <a:srgbClr val="000000"/>
              </a:solidFill>
              <a:prstDash val="solid"/>
            </a:ln>
          </c:spPr>
          <c:marker>
            <c:symbol val="triangle"/>
            <c:size val="9"/>
            <c:spPr>
              <a:solidFill>
                <a:srgbClr val="99CCFF"/>
              </a:solidFill>
              <a:ln>
                <a:solidFill>
                  <a:srgbClr val="000000"/>
                </a:solidFill>
                <a:prstDash val="solid"/>
              </a:ln>
            </c:spPr>
          </c:marker>
          <c:cat>
            <c:numRef>
              <c:f>Milestones!$AP$25:$BN$25</c:f>
              <c:numCache>
                <c:formatCode>mmm\-yy</c:formatCode>
                <c:ptCount val="25"/>
                <c:pt idx="0">
                  <c:v>40909</c:v>
                </c:pt>
                <c:pt idx="1">
                  <c:v>40940</c:v>
                </c:pt>
                <c:pt idx="2">
                  <c:v>40969</c:v>
                </c:pt>
                <c:pt idx="3">
                  <c:v>41000</c:v>
                </c:pt>
                <c:pt idx="4">
                  <c:v>41030</c:v>
                </c:pt>
                <c:pt idx="5">
                  <c:v>41061</c:v>
                </c:pt>
                <c:pt idx="6">
                  <c:v>41091</c:v>
                </c:pt>
                <c:pt idx="7">
                  <c:v>41122</c:v>
                </c:pt>
                <c:pt idx="8">
                  <c:v>41153</c:v>
                </c:pt>
                <c:pt idx="9">
                  <c:v>41183</c:v>
                </c:pt>
                <c:pt idx="10">
                  <c:v>41214</c:v>
                </c:pt>
                <c:pt idx="11">
                  <c:v>41244</c:v>
                </c:pt>
                <c:pt idx="12">
                  <c:v>41275</c:v>
                </c:pt>
                <c:pt idx="13">
                  <c:v>41306</c:v>
                </c:pt>
                <c:pt idx="14">
                  <c:v>41334</c:v>
                </c:pt>
                <c:pt idx="15">
                  <c:v>41365</c:v>
                </c:pt>
                <c:pt idx="16">
                  <c:v>41395</c:v>
                </c:pt>
                <c:pt idx="17">
                  <c:v>41426</c:v>
                </c:pt>
                <c:pt idx="18">
                  <c:v>41456</c:v>
                </c:pt>
                <c:pt idx="19">
                  <c:v>41487</c:v>
                </c:pt>
                <c:pt idx="20">
                  <c:v>41518</c:v>
                </c:pt>
                <c:pt idx="21">
                  <c:v>41548</c:v>
                </c:pt>
                <c:pt idx="22">
                  <c:v>41579</c:v>
                </c:pt>
                <c:pt idx="23">
                  <c:v>41609</c:v>
                </c:pt>
                <c:pt idx="24">
                  <c:v>41640</c:v>
                </c:pt>
              </c:numCache>
            </c:numRef>
          </c:cat>
          <c:val>
            <c:numRef>
              <c:f>Milestones!$AP$30:$BN$30</c:f>
              <c:numCache>
                <c:formatCode>mmm\-yy</c:formatCode>
                <c:ptCount val="25"/>
              </c:numCache>
            </c:numRef>
          </c:val>
          <c:smooth val="0"/>
        </c:ser>
        <c:ser>
          <c:idx val="5"/>
          <c:order val="5"/>
          <c:tx>
            <c:strRef>
              <c:f>Milestones!$AO$31</c:f>
              <c:strCache>
                <c:ptCount val="1"/>
                <c:pt idx="0">
                  <c:v>&lt;Milestone05&gt;</c:v>
                </c:pt>
              </c:strCache>
            </c:strRef>
          </c:tx>
          <c:spPr>
            <a:ln w="38100">
              <a:solidFill>
                <a:srgbClr val="800000"/>
              </a:solidFill>
              <a:prstDash val="solid"/>
            </a:ln>
          </c:spPr>
          <c:marker>
            <c:symbol val="circle"/>
            <c:size val="9"/>
            <c:spPr>
              <a:solidFill>
                <a:srgbClr val="800000"/>
              </a:solidFill>
              <a:ln>
                <a:solidFill>
                  <a:srgbClr val="800000"/>
                </a:solidFill>
                <a:prstDash val="solid"/>
              </a:ln>
            </c:spPr>
          </c:marker>
          <c:cat>
            <c:numRef>
              <c:f>Milestones!$AP$25:$BN$25</c:f>
              <c:numCache>
                <c:formatCode>mmm\-yy</c:formatCode>
                <c:ptCount val="25"/>
                <c:pt idx="0">
                  <c:v>40909</c:v>
                </c:pt>
                <c:pt idx="1">
                  <c:v>40940</c:v>
                </c:pt>
                <c:pt idx="2">
                  <c:v>40969</c:v>
                </c:pt>
                <c:pt idx="3">
                  <c:v>41000</c:v>
                </c:pt>
                <c:pt idx="4">
                  <c:v>41030</c:v>
                </c:pt>
                <c:pt idx="5">
                  <c:v>41061</c:v>
                </c:pt>
                <c:pt idx="6">
                  <c:v>41091</c:v>
                </c:pt>
                <c:pt idx="7">
                  <c:v>41122</c:v>
                </c:pt>
                <c:pt idx="8">
                  <c:v>41153</c:v>
                </c:pt>
                <c:pt idx="9">
                  <c:v>41183</c:v>
                </c:pt>
                <c:pt idx="10">
                  <c:v>41214</c:v>
                </c:pt>
                <c:pt idx="11">
                  <c:v>41244</c:v>
                </c:pt>
                <c:pt idx="12">
                  <c:v>41275</c:v>
                </c:pt>
                <c:pt idx="13">
                  <c:v>41306</c:v>
                </c:pt>
                <c:pt idx="14">
                  <c:v>41334</c:v>
                </c:pt>
                <c:pt idx="15">
                  <c:v>41365</c:v>
                </c:pt>
                <c:pt idx="16">
                  <c:v>41395</c:v>
                </c:pt>
                <c:pt idx="17">
                  <c:v>41426</c:v>
                </c:pt>
                <c:pt idx="18">
                  <c:v>41456</c:v>
                </c:pt>
                <c:pt idx="19">
                  <c:v>41487</c:v>
                </c:pt>
                <c:pt idx="20">
                  <c:v>41518</c:v>
                </c:pt>
                <c:pt idx="21">
                  <c:v>41548</c:v>
                </c:pt>
                <c:pt idx="22">
                  <c:v>41579</c:v>
                </c:pt>
                <c:pt idx="23">
                  <c:v>41609</c:v>
                </c:pt>
                <c:pt idx="24">
                  <c:v>41640</c:v>
                </c:pt>
              </c:numCache>
            </c:numRef>
          </c:cat>
          <c:val>
            <c:numRef>
              <c:f>Milestones!$AP$31:$BN$31</c:f>
              <c:numCache>
                <c:formatCode>mmm\-yy</c:formatCode>
                <c:ptCount val="25"/>
              </c:numCache>
            </c:numRef>
          </c:val>
          <c:smooth val="0"/>
        </c:ser>
        <c:ser>
          <c:idx val="6"/>
          <c:order val="6"/>
          <c:tx>
            <c:strRef>
              <c:f>Milestones!$AO$32</c:f>
              <c:strCache>
                <c:ptCount val="1"/>
                <c:pt idx="0">
                  <c:v>&lt;Milestone06&gt;</c:v>
                </c:pt>
              </c:strCache>
            </c:strRef>
          </c:tx>
          <c:spPr>
            <a:ln w="38100">
              <a:solidFill>
                <a:srgbClr val="008080"/>
              </a:solidFill>
              <a:prstDash val="solid"/>
            </a:ln>
          </c:spPr>
          <c:marker>
            <c:symbol val="x"/>
            <c:size val="9"/>
            <c:spPr>
              <a:noFill/>
              <a:ln>
                <a:solidFill>
                  <a:srgbClr val="008080"/>
                </a:solidFill>
                <a:prstDash val="solid"/>
              </a:ln>
            </c:spPr>
          </c:marker>
          <c:cat>
            <c:numRef>
              <c:f>Milestones!$AP$25:$BN$25</c:f>
              <c:numCache>
                <c:formatCode>mmm\-yy</c:formatCode>
                <c:ptCount val="25"/>
                <c:pt idx="0">
                  <c:v>40909</c:v>
                </c:pt>
                <c:pt idx="1">
                  <c:v>40940</c:v>
                </c:pt>
                <c:pt idx="2">
                  <c:v>40969</c:v>
                </c:pt>
                <c:pt idx="3">
                  <c:v>41000</c:v>
                </c:pt>
                <c:pt idx="4">
                  <c:v>41030</c:v>
                </c:pt>
                <c:pt idx="5">
                  <c:v>41061</c:v>
                </c:pt>
                <c:pt idx="6">
                  <c:v>41091</c:v>
                </c:pt>
                <c:pt idx="7">
                  <c:v>41122</c:v>
                </c:pt>
                <c:pt idx="8">
                  <c:v>41153</c:v>
                </c:pt>
                <c:pt idx="9">
                  <c:v>41183</c:v>
                </c:pt>
                <c:pt idx="10">
                  <c:v>41214</c:v>
                </c:pt>
                <c:pt idx="11">
                  <c:v>41244</c:v>
                </c:pt>
                <c:pt idx="12">
                  <c:v>41275</c:v>
                </c:pt>
                <c:pt idx="13">
                  <c:v>41306</c:v>
                </c:pt>
                <c:pt idx="14">
                  <c:v>41334</c:v>
                </c:pt>
                <c:pt idx="15">
                  <c:v>41365</c:v>
                </c:pt>
                <c:pt idx="16">
                  <c:v>41395</c:v>
                </c:pt>
                <c:pt idx="17">
                  <c:v>41426</c:v>
                </c:pt>
                <c:pt idx="18">
                  <c:v>41456</c:v>
                </c:pt>
                <c:pt idx="19">
                  <c:v>41487</c:v>
                </c:pt>
                <c:pt idx="20">
                  <c:v>41518</c:v>
                </c:pt>
                <c:pt idx="21">
                  <c:v>41548</c:v>
                </c:pt>
                <c:pt idx="22">
                  <c:v>41579</c:v>
                </c:pt>
                <c:pt idx="23">
                  <c:v>41609</c:v>
                </c:pt>
                <c:pt idx="24">
                  <c:v>41640</c:v>
                </c:pt>
              </c:numCache>
            </c:numRef>
          </c:cat>
          <c:val>
            <c:numRef>
              <c:f>Milestones!$AP$32:$BN$32</c:f>
              <c:numCache>
                <c:formatCode>mmm\-yy</c:formatCode>
                <c:ptCount val="25"/>
              </c:numCache>
            </c:numRef>
          </c:val>
          <c:smooth val="0"/>
        </c:ser>
        <c:ser>
          <c:idx val="7"/>
          <c:order val="7"/>
          <c:tx>
            <c:strRef>
              <c:f>Milestones!$AO$33</c:f>
              <c:strCache>
                <c:ptCount val="1"/>
                <c:pt idx="0">
                  <c:v>&lt;Milestone07&gt;</c:v>
                </c:pt>
              </c:strCache>
            </c:strRef>
          </c:tx>
          <c:spPr>
            <a:ln w="38100">
              <a:solidFill>
                <a:srgbClr val="0000FF"/>
              </a:solidFill>
              <a:prstDash val="solid"/>
            </a:ln>
          </c:spPr>
          <c:marker>
            <c:symbol val="diamond"/>
            <c:size val="9"/>
            <c:spPr>
              <a:solidFill>
                <a:srgbClr val="FFFFFF"/>
              </a:solidFill>
              <a:ln>
                <a:solidFill>
                  <a:srgbClr val="0000FF"/>
                </a:solidFill>
                <a:prstDash val="solid"/>
              </a:ln>
            </c:spPr>
          </c:marker>
          <c:cat>
            <c:numRef>
              <c:f>Milestones!$AP$25:$BN$25</c:f>
              <c:numCache>
                <c:formatCode>mmm\-yy</c:formatCode>
                <c:ptCount val="25"/>
                <c:pt idx="0">
                  <c:v>40909</c:v>
                </c:pt>
                <c:pt idx="1">
                  <c:v>40940</c:v>
                </c:pt>
                <c:pt idx="2">
                  <c:v>40969</c:v>
                </c:pt>
                <c:pt idx="3">
                  <c:v>41000</c:v>
                </c:pt>
                <c:pt idx="4">
                  <c:v>41030</c:v>
                </c:pt>
                <c:pt idx="5">
                  <c:v>41061</c:v>
                </c:pt>
                <c:pt idx="6">
                  <c:v>41091</c:v>
                </c:pt>
                <c:pt idx="7">
                  <c:v>41122</c:v>
                </c:pt>
                <c:pt idx="8">
                  <c:v>41153</c:v>
                </c:pt>
                <c:pt idx="9">
                  <c:v>41183</c:v>
                </c:pt>
                <c:pt idx="10">
                  <c:v>41214</c:v>
                </c:pt>
                <c:pt idx="11">
                  <c:v>41244</c:v>
                </c:pt>
                <c:pt idx="12">
                  <c:v>41275</c:v>
                </c:pt>
                <c:pt idx="13">
                  <c:v>41306</c:v>
                </c:pt>
                <c:pt idx="14">
                  <c:v>41334</c:v>
                </c:pt>
                <c:pt idx="15">
                  <c:v>41365</c:v>
                </c:pt>
                <c:pt idx="16">
                  <c:v>41395</c:v>
                </c:pt>
                <c:pt idx="17">
                  <c:v>41426</c:v>
                </c:pt>
                <c:pt idx="18">
                  <c:v>41456</c:v>
                </c:pt>
                <c:pt idx="19">
                  <c:v>41487</c:v>
                </c:pt>
                <c:pt idx="20">
                  <c:v>41518</c:v>
                </c:pt>
                <c:pt idx="21">
                  <c:v>41548</c:v>
                </c:pt>
                <c:pt idx="22">
                  <c:v>41579</c:v>
                </c:pt>
                <c:pt idx="23">
                  <c:v>41609</c:v>
                </c:pt>
                <c:pt idx="24">
                  <c:v>41640</c:v>
                </c:pt>
              </c:numCache>
            </c:numRef>
          </c:cat>
          <c:val>
            <c:numRef>
              <c:f>Milestones!$AP$33:$BN$33</c:f>
              <c:numCache>
                <c:formatCode>mmm\-yy</c:formatCode>
                <c:ptCount val="25"/>
              </c:numCache>
            </c:numRef>
          </c:val>
          <c:smooth val="0"/>
        </c:ser>
        <c:ser>
          <c:idx val="8"/>
          <c:order val="8"/>
          <c:tx>
            <c:strRef>
              <c:f>Milestones!$AO$34</c:f>
              <c:strCache>
                <c:ptCount val="1"/>
                <c:pt idx="0">
                  <c:v>&lt;Milestone08&gt;</c:v>
                </c:pt>
              </c:strCache>
            </c:strRef>
          </c:tx>
          <c:spPr>
            <a:ln w="25400">
              <a:solidFill>
                <a:srgbClr val="339966"/>
              </a:solidFill>
              <a:prstDash val="solid"/>
            </a:ln>
          </c:spPr>
          <c:marker>
            <c:symbol val="triangle"/>
            <c:size val="7"/>
            <c:spPr>
              <a:solidFill>
                <a:srgbClr val="FFFFFF"/>
              </a:solidFill>
              <a:ln>
                <a:solidFill>
                  <a:srgbClr val="339966"/>
                </a:solidFill>
                <a:prstDash val="solid"/>
              </a:ln>
            </c:spPr>
          </c:marker>
          <c:cat>
            <c:numRef>
              <c:f>Milestones!$AP$25:$BN$25</c:f>
              <c:numCache>
                <c:formatCode>mmm\-yy</c:formatCode>
                <c:ptCount val="25"/>
                <c:pt idx="0">
                  <c:v>40909</c:v>
                </c:pt>
                <c:pt idx="1">
                  <c:v>40940</c:v>
                </c:pt>
                <c:pt idx="2">
                  <c:v>40969</c:v>
                </c:pt>
                <c:pt idx="3">
                  <c:v>41000</c:v>
                </c:pt>
                <c:pt idx="4">
                  <c:v>41030</c:v>
                </c:pt>
                <c:pt idx="5">
                  <c:v>41061</c:v>
                </c:pt>
                <c:pt idx="6">
                  <c:v>41091</c:v>
                </c:pt>
                <c:pt idx="7">
                  <c:v>41122</c:v>
                </c:pt>
                <c:pt idx="8">
                  <c:v>41153</c:v>
                </c:pt>
                <c:pt idx="9">
                  <c:v>41183</c:v>
                </c:pt>
                <c:pt idx="10">
                  <c:v>41214</c:v>
                </c:pt>
                <c:pt idx="11">
                  <c:v>41244</c:v>
                </c:pt>
                <c:pt idx="12">
                  <c:v>41275</c:v>
                </c:pt>
                <c:pt idx="13">
                  <c:v>41306</c:v>
                </c:pt>
                <c:pt idx="14">
                  <c:v>41334</c:v>
                </c:pt>
                <c:pt idx="15">
                  <c:v>41365</c:v>
                </c:pt>
                <c:pt idx="16">
                  <c:v>41395</c:v>
                </c:pt>
                <c:pt idx="17">
                  <c:v>41426</c:v>
                </c:pt>
                <c:pt idx="18">
                  <c:v>41456</c:v>
                </c:pt>
                <c:pt idx="19">
                  <c:v>41487</c:v>
                </c:pt>
                <c:pt idx="20">
                  <c:v>41518</c:v>
                </c:pt>
                <c:pt idx="21">
                  <c:v>41548</c:v>
                </c:pt>
                <c:pt idx="22">
                  <c:v>41579</c:v>
                </c:pt>
                <c:pt idx="23">
                  <c:v>41609</c:v>
                </c:pt>
                <c:pt idx="24">
                  <c:v>41640</c:v>
                </c:pt>
              </c:numCache>
            </c:numRef>
          </c:cat>
          <c:val>
            <c:numRef>
              <c:f>Milestones!$AP$34:$BN$34</c:f>
              <c:numCache>
                <c:formatCode>mmm\-yy</c:formatCode>
                <c:ptCount val="25"/>
              </c:numCache>
            </c:numRef>
          </c:val>
          <c:smooth val="0"/>
        </c:ser>
        <c:ser>
          <c:idx val="9"/>
          <c:order val="9"/>
          <c:tx>
            <c:strRef>
              <c:f>Milestones!$AO$35</c:f>
              <c:strCache>
                <c:ptCount val="1"/>
                <c:pt idx="0">
                  <c:v>&lt;Milestone09&gt;</c:v>
                </c:pt>
              </c:strCache>
            </c:strRef>
          </c:tx>
          <c:spPr>
            <a:ln w="25400">
              <a:solidFill>
                <a:srgbClr val="FFCC00"/>
              </a:solidFill>
              <a:prstDash val="solid"/>
            </a:ln>
          </c:spPr>
          <c:marker>
            <c:symbol val="circle"/>
            <c:size val="7"/>
            <c:spPr>
              <a:solidFill>
                <a:srgbClr val="FFFFFF"/>
              </a:solidFill>
              <a:ln>
                <a:solidFill>
                  <a:srgbClr val="FFCC00"/>
                </a:solidFill>
                <a:prstDash val="solid"/>
              </a:ln>
            </c:spPr>
          </c:marker>
          <c:cat>
            <c:numRef>
              <c:f>Milestones!$AP$25:$BN$25</c:f>
              <c:numCache>
                <c:formatCode>mmm\-yy</c:formatCode>
                <c:ptCount val="25"/>
                <c:pt idx="0">
                  <c:v>40909</c:v>
                </c:pt>
                <c:pt idx="1">
                  <c:v>40940</c:v>
                </c:pt>
                <c:pt idx="2">
                  <c:v>40969</c:v>
                </c:pt>
                <c:pt idx="3">
                  <c:v>41000</c:v>
                </c:pt>
                <c:pt idx="4">
                  <c:v>41030</c:v>
                </c:pt>
                <c:pt idx="5">
                  <c:v>41061</c:v>
                </c:pt>
                <c:pt idx="6">
                  <c:v>41091</c:v>
                </c:pt>
                <c:pt idx="7">
                  <c:v>41122</c:v>
                </c:pt>
                <c:pt idx="8">
                  <c:v>41153</c:v>
                </c:pt>
                <c:pt idx="9">
                  <c:v>41183</c:v>
                </c:pt>
                <c:pt idx="10">
                  <c:v>41214</c:v>
                </c:pt>
                <c:pt idx="11">
                  <c:v>41244</c:v>
                </c:pt>
                <c:pt idx="12">
                  <c:v>41275</c:v>
                </c:pt>
                <c:pt idx="13">
                  <c:v>41306</c:v>
                </c:pt>
                <c:pt idx="14">
                  <c:v>41334</c:v>
                </c:pt>
                <c:pt idx="15">
                  <c:v>41365</c:v>
                </c:pt>
                <c:pt idx="16">
                  <c:v>41395</c:v>
                </c:pt>
                <c:pt idx="17">
                  <c:v>41426</c:v>
                </c:pt>
                <c:pt idx="18">
                  <c:v>41456</c:v>
                </c:pt>
                <c:pt idx="19">
                  <c:v>41487</c:v>
                </c:pt>
                <c:pt idx="20">
                  <c:v>41518</c:v>
                </c:pt>
                <c:pt idx="21">
                  <c:v>41548</c:v>
                </c:pt>
                <c:pt idx="22">
                  <c:v>41579</c:v>
                </c:pt>
                <c:pt idx="23">
                  <c:v>41609</c:v>
                </c:pt>
                <c:pt idx="24">
                  <c:v>41640</c:v>
                </c:pt>
              </c:numCache>
            </c:numRef>
          </c:cat>
          <c:val>
            <c:numRef>
              <c:f>Milestones!$AP$35:$BN$35</c:f>
              <c:numCache>
                <c:formatCode>mmm\-yy</c:formatCode>
                <c:ptCount val="25"/>
              </c:numCache>
            </c:numRef>
          </c:val>
          <c:smooth val="0"/>
        </c:ser>
        <c:ser>
          <c:idx val="10"/>
          <c:order val="10"/>
          <c:tx>
            <c:strRef>
              <c:f>Milestones!$AO$36</c:f>
              <c:strCache>
                <c:ptCount val="1"/>
                <c:pt idx="0">
                  <c:v>&lt;Milestone10&gt;</c:v>
                </c:pt>
              </c:strCache>
            </c:strRef>
          </c:tx>
          <c:spPr>
            <a:ln w="25400">
              <a:solidFill>
                <a:srgbClr val="0000FF"/>
              </a:solidFill>
              <a:prstDash val="solid"/>
            </a:ln>
          </c:spPr>
          <c:marker>
            <c:symbol val="triangle"/>
            <c:size val="7"/>
            <c:spPr>
              <a:solidFill>
                <a:srgbClr val="FFFF00"/>
              </a:solidFill>
              <a:ln>
                <a:solidFill>
                  <a:srgbClr val="0000FF"/>
                </a:solidFill>
                <a:prstDash val="solid"/>
              </a:ln>
            </c:spPr>
          </c:marker>
          <c:cat>
            <c:numRef>
              <c:f>Milestones!$AP$25:$BN$25</c:f>
              <c:numCache>
                <c:formatCode>mmm\-yy</c:formatCode>
                <c:ptCount val="25"/>
                <c:pt idx="0">
                  <c:v>40909</c:v>
                </c:pt>
                <c:pt idx="1">
                  <c:v>40940</c:v>
                </c:pt>
                <c:pt idx="2">
                  <c:v>40969</c:v>
                </c:pt>
                <c:pt idx="3">
                  <c:v>41000</c:v>
                </c:pt>
                <c:pt idx="4">
                  <c:v>41030</c:v>
                </c:pt>
                <c:pt idx="5">
                  <c:v>41061</c:v>
                </c:pt>
                <c:pt idx="6">
                  <c:v>41091</c:v>
                </c:pt>
                <c:pt idx="7">
                  <c:v>41122</c:v>
                </c:pt>
                <c:pt idx="8">
                  <c:v>41153</c:v>
                </c:pt>
                <c:pt idx="9">
                  <c:v>41183</c:v>
                </c:pt>
                <c:pt idx="10">
                  <c:v>41214</c:v>
                </c:pt>
                <c:pt idx="11">
                  <c:v>41244</c:v>
                </c:pt>
                <c:pt idx="12">
                  <c:v>41275</c:v>
                </c:pt>
                <c:pt idx="13">
                  <c:v>41306</c:v>
                </c:pt>
                <c:pt idx="14">
                  <c:v>41334</c:v>
                </c:pt>
                <c:pt idx="15">
                  <c:v>41365</c:v>
                </c:pt>
                <c:pt idx="16">
                  <c:v>41395</c:v>
                </c:pt>
                <c:pt idx="17">
                  <c:v>41426</c:v>
                </c:pt>
                <c:pt idx="18">
                  <c:v>41456</c:v>
                </c:pt>
                <c:pt idx="19">
                  <c:v>41487</c:v>
                </c:pt>
                <c:pt idx="20">
                  <c:v>41518</c:v>
                </c:pt>
                <c:pt idx="21">
                  <c:v>41548</c:v>
                </c:pt>
                <c:pt idx="22">
                  <c:v>41579</c:v>
                </c:pt>
                <c:pt idx="23">
                  <c:v>41609</c:v>
                </c:pt>
                <c:pt idx="24">
                  <c:v>41640</c:v>
                </c:pt>
              </c:numCache>
            </c:numRef>
          </c:cat>
          <c:val>
            <c:numRef>
              <c:f>Milestones!$AP$36:$BN$36</c:f>
              <c:numCache>
                <c:formatCode>mmm\-yy</c:formatCode>
                <c:ptCount val="25"/>
              </c:numCache>
            </c:numRef>
          </c:val>
          <c:smooth val="0"/>
        </c:ser>
        <c:ser>
          <c:idx val="11"/>
          <c:order val="11"/>
          <c:tx>
            <c:strRef>
              <c:f>Milestones!$AO$37</c:f>
              <c:strCache>
                <c:ptCount val="1"/>
                <c:pt idx="0">
                  <c:v>&lt;Milestone11&gt;</c:v>
                </c:pt>
              </c:strCache>
            </c:strRef>
          </c:tx>
          <c:spPr>
            <a:ln w="12700">
              <a:solidFill>
                <a:srgbClr val="FFFF99"/>
              </a:solidFill>
              <a:prstDash val="solid"/>
            </a:ln>
          </c:spPr>
          <c:marker>
            <c:symbol val="triangle"/>
            <c:size val="5"/>
            <c:spPr>
              <a:solidFill>
                <a:srgbClr val="FFFF99"/>
              </a:solidFill>
              <a:ln>
                <a:solidFill>
                  <a:srgbClr val="FFFF99"/>
                </a:solidFill>
                <a:prstDash val="solid"/>
              </a:ln>
            </c:spPr>
          </c:marker>
          <c:cat>
            <c:numRef>
              <c:f>Milestones!$AP$25:$BN$25</c:f>
              <c:numCache>
                <c:formatCode>mmm\-yy</c:formatCode>
                <c:ptCount val="25"/>
                <c:pt idx="0">
                  <c:v>40909</c:v>
                </c:pt>
                <c:pt idx="1">
                  <c:v>40940</c:v>
                </c:pt>
                <c:pt idx="2">
                  <c:v>40969</c:v>
                </c:pt>
                <c:pt idx="3">
                  <c:v>41000</c:v>
                </c:pt>
                <c:pt idx="4">
                  <c:v>41030</c:v>
                </c:pt>
                <c:pt idx="5">
                  <c:v>41061</c:v>
                </c:pt>
                <c:pt idx="6">
                  <c:v>41091</c:v>
                </c:pt>
                <c:pt idx="7">
                  <c:v>41122</c:v>
                </c:pt>
                <c:pt idx="8">
                  <c:v>41153</c:v>
                </c:pt>
                <c:pt idx="9">
                  <c:v>41183</c:v>
                </c:pt>
                <c:pt idx="10">
                  <c:v>41214</c:v>
                </c:pt>
                <c:pt idx="11">
                  <c:v>41244</c:v>
                </c:pt>
                <c:pt idx="12">
                  <c:v>41275</c:v>
                </c:pt>
                <c:pt idx="13">
                  <c:v>41306</c:v>
                </c:pt>
                <c:pt idx="14">
                  <c:v>41334</c:v>
                </c:pt>
                <c:pt idx="15">
                  <c:v>41365</c:v>
                </c:pt>
                <c:pt idx="16">
                  <c:v>41395</c:v>
                </c:pt>
                <c:pt idx="17">
                  <c:v>41426</c:v>
                </c:pt>
                <c:pt idx="18">
                  <c:v>41456</c:v>
                </c:pt>
                <c:pt idx="19">
                  <c:v>41487</c:v>
                </c:pt>
                <c:pt idx="20">
                  <c:v>41518</c:v>
                </c:pt>
                <c:pt idx="21">
                  <c:v>41548</c:v>
                </c:pt>
                <c:pt idx="22">
                  <c:v>41579</c:v>
                </c:pt>
                <c:pt idx="23">
                  <c:v>41609</c:v>
                </c:pt>
                <c:pt idx="24">
                  <c:v>41640</c:v>
                </c:pt>
              </c:numCache>
            </c:numRef>
          </c:cat>
          <c:val>
            <c:numRef>
              <c:f>Milestones!$AP$37:$BN$37</c:f>
              <c:numCache>
                <c:formatCode>mmm\-yy</c:formatCode>
                <c:ptCount val="25"/>
              </c:numCache>
            </c:numRef>
          </c:val>
          <c:smooth val="0"/>
        </c:ser>
        <c:ser>
          <c:idx val="12"/>
          <c:order val="12"/>
          <c:tx>
            <c:strRef>
              <c:f>Milestones!$AO$38</c:f>
              <c:strCache>
                <c:ptCount val="1"/>
                <c:pt idx="0">
                  <c:v>&lt;Milestone12&gt;</c:v>
                </c:pt>
              </c:strCache>
            </c:strRef>
          </c:tx>
          <c:spPr>
            <a:ln w="12700">
              <a:solidFill>
                <a:srgbClr val="99CCFF"/>
              </a:solidFill>
              <a:prstDash val="solid"/>
            </a:ln>
          </c:spPr>
          <c:marker>
            <c:symbol val="x"/>
            <c:size val="5"/>
            <c:spPr>
              <a:noFill/>
              <a:ln>
                <a:solidFill>
                  <a:srgbClr val="99CCFF"/>
                </a:solidFill>
                <a:prstDash val="solid"/>
              </a:ln>
            </c:spPr>
          </c:marker>
          <c:cat>
            <c:numRef>
              <c:f>Milestones!$AP$25:$BN$25</c:f>
              <c:numCache>
                <c:formatCode>mmm\-yy</c:formatCode>
                <c:ptCount val="25"/>
                <c:pt idx="0">
                  <c:v>40909</c:v>
                </c:pt>
                <c:pt idx="1">
                  <c:v>40940</c:v>
                </c:pt>
                <c:pt idx="2">
                  <c:v>40969</c:v>
                </c:pt>
                <c:pt idx="3">
                  <c:v>41000</c:v>
                </c:pt>
                <c:pt idx="4">
                  <c:v>41030</c:v>
                </c:pt>
                <c:pt idx="5">
                  <c:v>41061</c:v>
                </c:pt>
                <c:pt idx="6">
                  <c:v>41091</c:v>
                </c:pt>
                <c:pt idx="7">
                  <c:v>41122</c:v>
                </c:pt>
                <c:pt idx="8">
                  <c:v>41153</c:v>
                </c:pt>
                <c:pt idx="9">
                  <c:v>41183</c:v>
                </c:pt>
                <c:pt idx="10">
                  <c:v>41214</c:v>
                </c:pt>
                <c:pt idx="11">
                  <c:v>41244</c:v>
                </c:pt>
                <c:pt idx="12">
                  <c:v>41275</c:v>
                </c:pt>
                <c:pt idx="13">
                  <c:v>41306</c:v>
                </c:pt>
                <c:pt idx="14">
                  <c:v>41334</c:v>
                </c:pt>
                <c:pt idx="15">
                  <c:v>41365</c:v>
                </c:pt>
                <c:pt idx="16">
                  <c:v>41395</c:v>
                </c:pt>
                <c:pt idx="17">
                  <c:v>41426</c:v>
                </c:pt>
                <c:pt idx="18">
                  <c:v>41456</c:v>
                </c:pt>
                <c:pt idx="19">
                  <c:v>41487</c:v>
                </c:pt>
                <c:pt idx="20">
                  <c:v>41518</c:v>
                </c:pt>
                <c:pt idx="21">
                  <c:v>41548</c:v>
                </c:pt>
                <c:pt idx="22">
                  <c:v>41579</c:v>
                </c:pt>
                <c:pt idx="23">
                  <c:v>41609</c:v>
                </c:pt>
                <c:pt idx="24">
                  <c:v>41640</c:v>
                </c:pt>
              </c:numCache>
            </c:numRef>
          </c:cat>
          <c:val>
            <c:numRef>
              <c:f>Milestones!$AP$38:$BN$38</c:f>
              <c:numCache>
                <c:formatCode>mmm\-yy</c:formatCode>
                <c:ptCount val="25"/>
              </c:numCache>
            </c:numRef>
          </c:val>
          <c:smooth val="0"/>
        </c:ser>
        <c:ser>
          <c:idx val="13"/>
          <c:order val="13"/>
          <c:tx>
            <c:strRef>
              <c:f>Milestones!$AO$39</c:f>
              <c:strCache>
                <c:ptCount val="1"/>
                <c:pt idx="0">
                  <c:v>&lt;Milestone13&gt;</c:v>
                </c:pt>
              </c:strCache>
            </c:strRef>
          </c:tx>
          <c:spPr>
            <a:ln w="12700">
              <a:solidFill>
                <a:srgbClr val="FF99CC"/>
              </a:solidFill>
              <a:prstDash val="solid"/>
            </a:ln>
          </c:spPr>
          <c:marker>
            <c:symbol val="star"/>
            <c:size val="5"/>
            <c:spPr>
              <a:noFill/>
              <a:ln>
                <a:solidFill>
                  <a:srgbClr val="FF99CC"/>
                </a:solidFill>
                <a:prstDash val="solid"/>
              </a:ln>
            </c:spPr>
          </c:marker>
          <c:cat>
            <c:numRef>
              <c:f>Milestones!$AP$25:$BN$25</c:f>
              <c:numCache>
                <c:formatCode>mmm\-yy</c:formatCode>
                <c:ptCount val="25"/>
                <c:pt idx="0">
                  <c:v>40909</c:v>
                </c:pt>
                <c:pt idx="1">
                  <c:v>40940</c:v>
                </c:pt>
                <c:pt idx="2">
                  <c:v>40969</c:v>
                </c:pt>
                <c:pt idx="3">
                  <c:v>41000</c:v>
                </c:pt>
                <c:pt idx="4">
                  <c:v>41030</c:v>
                </c:pt>
                <c:pt idx="5">
                  <c:v>41061</c:v>
                </c:pt>
                <c:pt idx="6">
                  <c:v>41091</c:v>
                </c:pt>
                <c:pt idx="7">
                  <c:v>41122</c:v>
                </c:pt>
                <c:pt idx="8">
                  <c:v>41153</c:v>
                </c:pt>
                <c:pt idx="9">
                  <c:v>41183</c:v>
                </c:pt>
                <c:pt idx="10">
                  <c:v>41214</c:v>
                </c:pt>
                <c:pt idx="11">
                  <c:v>41244</c:v>
                </c:pt>
                <c:pt idx="12">
                  <c:v>41275</c:v>
                </c:pt>
                <c:pt idx="13">
                  <c:v>41306</c:v>
                </c:pt>
                <c:pt idx="14">
                  <c:v>41334</c:v>
                </c:pt>
                <c:pt idx="15">
                  <c:v>41365</c:v>
                </c:pt>
                <c:pt idx="16">
                  <c:v>41395</c:v>
                </c:pt>
                <c:pt idx="17">
                  <c:v>41426</c:v>
                </c:pt>
                <c:pt idx="18">
                  <c:v>41456</c:v>
                </c:pt>
                <c:pt idx="19">
                  <c:v>41487</c:v>
                </c:pt>
                <c:pt idx="20">
                  <c:v>41518</c:v>
                </c:pt>
                <c:pt idx="21">
                  <c:v>41548</c:v>
                </c:pt>
                <c:pt idx="22">
                  <c:v>41579</c:v>
                </c:pt>
                <c:pt idx="23">
                  <c:v>41609</c:v>
                </c:pt>
                <c:pt idx="24">
                  <c:v>41640</c:v>
                </c:pt>
              </c:numCache>
            </c:numRef>
          </c:cat>
          <c:val>
            <c:numRef>
              <c:f>Milestones!$AP$39:$BN$39</c:f>
              <c:numCache>
                <c:formatCode>mmm\-yy</c:formatCode>
                <c:ptCount val="25"/>
              </c:numCache>
            </c:numRef>
          </c:val>
          <c:smooth val="0"/>
        </c:ser>
        <c:ser>
          <c:idx val="14"/>
          <c:order val="14"/>
          <c:tx>
            <c:strRef>
              <c:f>Milestones!$AO$40</c:f>
              <c:strCache>
                <c:ptCount val="1"/>
                <c:pt idx="0">
                  <c:v>&lt;Milestone14&gt;</c:v>
                </c:pt>
              </c:strCache>
            </c:strRef>
          </c:tx>
          <c:spPr>
            <a:ln w="12700">
              <a:solidFill>
                <a:srgbClr val="CC99FF"/>
              </a:solidFill>
              <a:prstDash val="solid"/>
            </a:ln>
          </c:spPr>
          <c:marker>
            <c:symbol val="circle"/>
            <c:size val="5"/>
            <c:spPr>
              <a:solidFill>
                <a:srgbClr val="CC99FF"/>
              </a:solidFill>
              <a:ln>
                <a:solidFill>
                  <a:srgbClr val="CC99FF"/>
                </a:solidFill>
                <a:prstDash val="solid"/>
              </a:ln>
            </c:spPr>
          </c:marker>
          <c:cat>
            <c:numRef>
              <c:f>Milestones!$AP$25:$BN$25</c:f>
              <c:numCache>
                <c:formatCode>mmm\-yy</c:formatCode>
                <c:ptCount val="25"/>
                <c:pt idx="0">
                  <c:v>40909</c:v>
                </c:pt>
                <c:pt idx="1">
                  <c:v>40940</c:v>
                </c:pt>
                <c:pt idx="2">
                  <c:v>40969</c:v>
                </c:pt>
                <c:pt idx="3">
                  <c:v>41000</c:v>
                </c:pt>
                <c:pt idx="4">
                  <c:v>41030</c:v>
                </c:pt>
                <c:pt idx="5">
                  <c:v>41061</c:v>
                </c:pt>
                <c:pt idx="6">
                  <c:v>41091</c:v>
                </c:pt>
                <c:pt idx="7">
                  <c:v>41122</c:v>
                </c:pt>
                <c:pt idx="8">
                  <c:v>41153</c:v>
                </c:pt>
                <c:pt idx="9">
                  <c:v>41183</c:v>
                </c:pt>
                <c:pt idx="10">
                  <c:v>41214</c:v>
                </c:pt>
                <c:pt idx="11">
                  <c:v>41244</c:v>
                </c:pt>
                <c:pt idx="12">
                  <c:v>41275</c:v>
                </c:pt>
                <c:pt idx="13">
                  <c:v>41306</c:v>
                </c:pt>
                <c:pt idx="14">
                  <c:v>41334</c:v>
                </c:pt>
                <c:pt idx="15">
                  <c:v>41365</c:v>
                </c:pt>
                <c:pt idx="16">
                  <c:v>41395</c:v>
                </c:pt>
                <c:pt idx="17">
                  <c:v>41426</c:v>
                </c:pt>
                <c:pt idx="18">
                  <c:v>41456</c:v>
                </c:pt>
                <c:pt idx="19">
                  <c:v>41487</c:v>
                </c:pt>
                <c:pt idx="20">
                  <c:v>41518</c:v>
                </c:pt>
                <c:pt idx="21">
                  <c:v>41548</c:v>
                </c:pt>
                <c:pt idx="22">
                  <c:v>41579</c:v>
                </c:pt>
                <c:pt idx="23">
                  <c:v>41609</c:v>
                </c:pt>
                <c:pt idx="24">
                  <c:v>41640</c:v>
                </c:pt>
              </c:numCache>
            </c:numRef>
          </c:cat>
          <c:val>
            <c:numRef>
              <c:f>Milestones!$AP$40:$BN$40</c:f>
              <c:numCache>
                <c:formatCode>mmm\-yy</c:formatCode>
                <c:ptCount val="25"/>
              </c:numCache>
            </c:numRef>
          </c:val>
          <c:smooth val="0"/>
        </c:ser>
        <c:ser>
          <c:idx val="15"/>
          <c:order val="15"/>
          <c:tx>
            <c:strRef>
              <c:f>Milestones!$AO$41</c:f>
              <c:strCache>
                <c:ptCount val="1"/>
                <c:pt idx="0">
                  <c:v>&lt;Milestone15&gt;</c:v>
                </c:pt>
              </c:strCache>
            </c:strRef>
          </c:tx>
          <c:spPr>
            <a:ln w="12700">
              <a:solidFill>
                <a:srgbClr val="FFCC99"/>
              </a:solidFill>
              <a:prstDash val="solid"/>
            </a:ln>
          </c:spPr>
          <c:marker>
            <c:symbol val="plus"/>
            <c:size val="5"/>
            <c:spPr>
              <a:noFill/>
              <a:ln>
                <a:solidFill>
                  <a:srgbClr val="FFCC99"/>
                </a:solidFill>
                <a:prstDash val="solid"/>
              </a:ln>
            </c:spPr>
          </c:marker>
          <c:cat>
            <c:numRef>
              <c:f>Milestones!$AP$25:$BN$25</c:f>
              <c:numCache>
                <c:formatCode>mmm\-yy</c:formatCode>
                <c:ptCount val="25"/>
                <c:pt idx="0">
                  <c:v>40909</c:v>
                </c:pt>
                <c:pt idx="1">
                  <c:v>40940</c:v>
                </c:pt>
                <c:pt idx="2">
                  <c:v>40969</c:v>
                </c:pt>
                <c:pt idx="3">
                  <c:v>41000</c:v>
                </c:pt>
                <c:pt idx="4">
                  <c:v>41030</c:v>
                </c:pt>
                <c:pt idx="5">
                  <c:v>41061</c:v>
                </c:pt>
                <c:pt idx="6">
                  <c:v>41091</c:v>
                </c:pt>
                <c:pt idx="7">
                  <c:v>41122</c:v>
                </c:pt>
                <c:pt idx="8">
                  <c:v>41153</c:v>
                </c:pt>
                <c:pt idx="9">
                  <c:v>41183</c:v>
                </c:pt>
                <c:pt idx="10">
                  <c:v>41214</c:v>
                </c:pt>
                <c:pt idx="11">
                  <c:v>41244</c:v>
                </c:pt>
                <c:pt idx="12">
                  <c:v>41275</c:v>
                </c:pt>
                <c:pt idx="13">
                  <c:v>41306</c:v>
                </c:pt>
                <c:pt idx="14">
                  <c:v>41334</c:v>
                </c:pt>
                <c:pt idx="15">
                  <c:v>41365</c:v>
                </c:pt>
                <c:pt idx="16">
                  <c:v>41395</c:v>
                </c:pt>
                <c:pt idx="17">
                  <c:v>41426</c:v>
                </c:pt>
                <c:pt idx="18">
                  <c:v>41456</c:v>
                </c:pt>
                <c:pt idx="19">
                  <c:v>41487</c:v>
                </c:pt>
                <c:pt idx="20">
                  <c:v>41518</c:v>
                </c:pt>
                <c:pt idx="21">
                  <c:v>41548</c:v>
                </c:pt>
                <c:pt idx="22">
                  <c:v>41579</c:v>
                </c:pt>
                <c:pt idx="23">
                  <c:v>41609</c:v>
                </c:pt>
                <c:pt idx="24">
                  <c:v>41640</c:v>
                </c:pt>
              </c:numCache>
            </c:numRef>
          </c:cat>
          <c:val>
            <c:numRef>
              <c:f>Milestones!$AP$41:$BN$41</c:f>
              <c:numCache>
                <c:formatCode>mmm\-yy</c:formatCode>
                <c:ptCount val="25"/>
              </c:numCache>
            </c:numRef>
          </c:val>
          <c:smooth val="0"/>
        </c:ser>
        <c:ser>
          <c:idx val="16"/>
          <c:order val="16"/>
          <c:tx>
            <c:strRef>
              <c:f>Milestones!$AO$42</c:f>
              <c:strCache>
                <c:ptCount val="1"/>
                <c:pt idx="0">
                  <c:v>&lt;Milestone16&gt;</c:v>
                </c:pt>
              </c:strCache>
            </c:strRef>
          </c:tx>
          <c:spPr>
            <a:ln w="12700">
              <a:solidFill>
                <a:srgbClr val="6F91FF"/>
              </a:solidFill>
              <a:prstDash val="solid"/>
            </a:ln>
          </c:spPr>
          <c:marker>
            <c:symbol val="dot"/>
            <c:size val="5"/>
            <c:spPr>
              <a:noFill/>
              <a:ln>
                <a:solidFill>
                  <a:srgbClr val="6F91FF"/>
                </a:solidFill>
                <a:prstDash val="solid"/>
              </a:ln>
            </c:spPr>
          </c:marker>
          <c:cat>
            <c:numRef>
              <c:f>Milestones!$AP$25:$BN$25</c:f>
              <c:numCache>
                <c:formatCode>mmm\-yy</c:formatCode>
                <c:ptCount val="25"/>
                <c:pt idx="0">
                  <c:v>40909</c:v>
                </c:pt>
                <c:pt idx="1">
                  <c:v>40940</c:v>
                </c:pt>
                <c:pt idx="2">
                  <c:v>40969</c:v>
                </c:pt>
                <c:pt idx="3">
                  <c:v>41000</c:v>
                </c:pt>
                <c:pt idx="4">
                  <c:v>41030</c:v>
                </c:pt>
                <c:pt idx="5">
                  <c:v>41061</c:v>
                </c:pt>
                <c:pt idx="6">
                  <c:v>41091</c:v>
                </c:pt>
                <c:pt idx="7">
                  <c:v>41122</c:v>
                </c:pt>
                <c:pt idx="8">
                  <c:v>41153</c:v>
                </c:pt>
                <c:pt idx="9">
                  <c:v>41183</c:v>
                </c:pt>
                <c:pt idx="10">
                  <c:v>41214</c:v>
                </c:pt>
                <c:pt idx="11">
                  <c:v>41244</c:v>
                </c:pt>
                <c:pt idx="12">
                  <c:v>41275</c:v>
                </c:pt>
                <c:pt idx="13">
                  <c:v>41306</c:v>
                </c:pt>
                <c:pt idx="14">
                  <c:v>41334</c:v>
                </c:pt>
                <c:pt idx="15">
                  <c:v>41365</c:v>
                </c:pt>
                <c:pt idx="16">
                  <c:v>41395</c:v>
                </c:pt>
                <c:pt idx="17">
                  <c:v>41426</c:v>
                </c:pt>
                <c:pt idx="18">
                  <c:v>41456</c:v>
                </c:pt>
                <c:pt idx="19">
                  <c:v>41487</c:v>
                </c:pt>
                <c:pt idx="20">
                  <c:v>41518</c:v>
                </c:pt>
                <c:pt idx="21">
                  <c:v>41548</c:v>
                </c:pt>
                <c:pt idx="22">
                  <c:v>41579</c:v>
                </c:pt>
                <c:pt idx="23">
                  <c:v>41609</c:v>
                </c:pt>
                <c:pt idx="24">
                  <c:v>41640</c:v>
                </c:pt>
              </c:numCache>
            </c:numRef>
          </c:cat>
          <c:val>
            <c:numRef>
              <c:f>Milestones!$AP$42:$BN$42</c:f>
              <c:numCache>
                <c:formatCode>mmm\-yy</c:formatCode>
                <c:ptCount val="25"/>
              </c:numCache>
            </c:numRef>
          </c:val>
          <c:smooth val="0"/>
        </c:ser>
        <c:dLbls>
          <c:showLegendKey val="0"/>
          <c:showVal val="0"/>
          <c:showCatName val="0"/>
          <c:showSerName val="0"/>
          <c:showPercent val="0"/>
          <c:showBubbleSize val="0"/>
        </c:dLbls>
        <c:marker val="1"/>
        <c:smooth val="0"/>
        <c:axId val="177304704"/>
        <c:axId val="177306624"/>
      </c:lineChart>
      <c:dateAx>
        <c:axId val="177304704"/>
        <c:scaling>
          <c:orientation val="minMax"/>
        </c:scaling>
        <c:delete val="0"/>
        <c:axPos val="b"/>
        <c:majorGridlines>
          <c:spPr>
            <a:ln w="3175">
              <a:solidFill>
                <a:srgbClr val="C0C0C0"/>
              </a:solidFill>
              <a:prstDash val="solid"/>
            </a:ln>
          </c:spPr>
        </c:majorGridlines>
        <c:numFmt formatCode="mmm\-yy" sourceLinked="1"/>
        <c:majorTickMark val="out"/>
        <c:minorTickMark val="none"/>
        <c:tickLblPos val="nextTo"/>
        <c:spPr>
          <a:ln w="3175">
            <a:solidFill>
              <a:srgbClr val="000000"/>
            </a:solidFill>
            <a:prstDash val="solid"/>
          </a:ln>
        </c:spPr>
        <c:txPr>
          <a:bodyPr rot="-3600000" vert="horz"/>
          <a:lstStyle/>
          <a:p>
            <a:pPr>
              <a:defRPr sz="1100" b="1" i="0" u="none" strike="noStrike" baseline="0">
                <a:solidFill>
                  <a:srgbClr val="000000"/>
                </a:solidFill>
                <a:latin typeface="Arial"/>
                <a:ea typeface="Arial"/>
                <a:cs typeface="Arial"/>
              </a:defRPr>
            </a:pPr>
            <a:endParaRPr lang="fr-FR"/>
          </a:p>
        </c:txPr>
        <c:crossAx val="177306624"/>
        <c:crosses val="autoZero"/>
        <c:auto val="1"/>
        <c:lblOffset val="0"/>
        <c:baseTimeUnit val="months"/>
      </c:dateAx>
      <c:valAx>
        <c:axId val="177306624"/>
        <c:scaling>
          <c:orientation val="minMax"/>
          <c:min val="40756"/>
        </c:scaling>
        <c:delete val="0"/>
        <c:axPos val="l"/>
        <c:majorGridlines>
          <c:spPr>
            <a:ln w="3175">
              <a:solidFill>
                <a:srgbClr val="C0C0C0"/>
              </a:solidFill>
              <a:prstDash val="sysDash"/>
            </a:ln>
          </c:spPr>
        </c:majorGridlines>
        <c:title>
          <c:tx>
            <c:rich>
              <a:bodyPr/>
              <a:lstStyle/>
              <a:p>
                <a:pPr>
                  <a:defRPr sz="1200" b="1" i="0" u="none" strike="noStrike" baseline="0">
                    <a:solidFill>
                      <a:srgbClr val="000000"/>
                    </a:solidFill>
                    <a:latin typeface="Arial"/>
                    <a:ea typeface="Arial"/>
                    <a:cs typeface="Arial"/>
                  </a:defRPr>
                </a:pPr>
                <a:r>
                  <a:rPr lang="fr-FR" sz="1200"/>
                  <a:t>Forecast</a:t>
                </a:r>
              </a:p>
            </c:rich>
          </c:tx>
          <c:layout>
            <c:manualLayout>
              <c:xMode val="edge"/>
              <c:yMode val="edge"/>
              <c:x val="8.0320933334660748E-3"/>
              <c:y val="0.41613334415672198"/>
            </c:manualLayout>
          </c:layout>
          <c:overlay val="0"/>
          <c:spPr>
            <a:noFill/>
            <a:ln w="25400">
              <a:noFill/>
            </a:ln>
          </c:spPr>
        </c:title>
        <c:numFmt formatCode="mmm\-yy" sourceLinked="1"/>
        <c:majorTickMark val="out"/>
        <c:minorTickMark val="none"/>
        <c:tickLblPos val="nextTo"/>
        <c:spPr>
          <a:ln w="3175">
            <a:solidFill>
              <a:srgbClr val="000000"/>
            </a:solidFill>
            <a:prstDash val="solid"/>
          </a:ln>
        </c:spPr>
        <c:txPr>
          <a:bodyPr rot="0" vert="horz"/>
          <a:lstStyle/>
          <a:p>
            <a:pPr>
              <a:defRPr sz="1100" b="1" i="0" u="none" strike="noStrike" baseline="0">
                <a:solidFill>
                  <a:srgbClr val="000000"/>
                </a:solidFill>
                <a:latin typeface="Arial"/>
                <a:ea typeface="Arial"/>
                <a:cs typeface="Arial"/>
              </a:defRPr>
            </a:pPr>
            <a:endParaRPr lang="fr-FR"/>
          </a:p>
        </c:txPr>
        <c:crossAx val="177304704"/>
        <c:crosses val="autoZero"/>
        <c:crossBetween val="midCat"/>
      </c:valAx>
      <c:spPr>
        <a:noFill/>
        <a:ln w="25400">
          <a:noFill/>
        </a:ln>
      </c:spPr>
    </c:plotArea>
    <c:legend>
      <c:legendPos val="r"/>
      <c:layout>
        <c:manualLayout>
          <c:xMode val="edge"/>
          <c:yMode val="edge"/>
          <c:x val="0.8472852397875047"/>
          <c:y val="2.8168953107665637E-2"/>
          <c:w val="0.14550298469328504"/>
          <c:h val="0.86785829391730041"/>
        </c:manualLayout>
      </c:layout>
      <c:overlay val="0"/>
      <c:spPr>
        <a:solidFill>
          <a:srgbClr val="FFFFFF"/>
        </a:solidFill>
        <a:ln w="25400">
          <a:noFill/>
        </a:ln>
      </c:spPr>
      <c:txPr>
        <a:bodyPr/>
        <a:lstStyle/>
        <a:p>
          <a:pPr>
            <a:defRPr sz="1100" b="0" i="0" u="none" strike="noStrike" baseline="0">
              <a:solidFill>
                <a:srgbClr val="000000"/>
              </a:solidFill>
              <a:latin typeface="Arial"/>
              <a:ea typeface="Arial"/>
              <a:cs typeface="Arial"/>
            </a:defRPr>
          </a:pPr>
          <a:endParaRPr lang="fr-FR"/>
        </a:p>
      </c:txPr>
    </c:legend>
    <c:plotVisOnly val="0"/>
    <c:dispBlanksAs val="gap"/>
    <c:showDLblsOverMax val="0"/>
  </c:chart>
  <c:spPr>
    <a:solidFill>
      <a:srgbClr val="FFFFFF"/>
    </a:solidFill>
    <a:ln w="12700">
      <a:solidFill>
        <a:srgbClr val="000000"/>
      </a:solidFill>
      <a:prstDash val="solid"/>
    </a:ln>
  </c:spPr>
  <c:txPr>
    <a:bodyPr/>
    <a:lstStyle/>
    <a:p>
      <a:pPr>
        <a:defRPr sz="1000" b="0" i="0" u="none" strike="noStrike" baseline="0">
          <a:solidFill>
            <a:srgbClr val="000000"/>
          </a:solidFill>
          <a:latin typeface="Geneva"/>
          <a:ea typeface="Geneva"/>
          <a:cs typeface="Geneva"/>
        </a:defRPr>
      </a:pPr>
      <a:endParaRPr lang="fr-FR"/>
    </a:p>
  </c:txPr>
  <c:printSettings>
    <c:headerFooter alignWithMargins="0"/>
    <c:pageMargins b="0.98425196899999956" l="0.78740157499999996" r="0.78740157499999996" t="0.98425196899999956" header="0.49212598450000056" footer="0.49212598450000056"/>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9732328123283031E-2"/>
          <c:y val="3.9868570825070122E-2"/>
          <c:w val="0.88130621613858229"/>
          <c:h val="0.79243030537725256"/>
        </c:manualLayout>
      </c:layout>
      <c:barChart>
        <c:barDir val="col"/>
        <c:grouping val="clustered"/>
        <c:varyColors val="0"/>
        <c:ser>
          <c:idx val="0"/>
          <c:order val="0"/>
          <c:tx>
            <c:strRef>
              <c:f>Workload!$AM$27</c:f>
              <c:strCache>
                <c:ptCount val="1"/>
                <c:pt idx="0">
                  <c:v>Baseline</c:v>
                </c:pt>
              </c:strCache>
            </c:strRef>
          </c:tx>
          <c:spPr>
            <a:pattFill prst="wdDnDiag">
              <a:fgClr>
                <a:srgbClr val="FFFFFF"/>
              </a:fgClr>
              <a:bgClr>
                <a:srgbClr val="C0C0C0"/>
              </a:bgClr>
            </a:pattFill>
            <a:ln w="12700">
              <a:solidFill>
                <a:srgbClr val="C0C0C0"/>
              </a:solidFill>
              <a:prstDash val="solid"/>
            </a:ln>
          </c:spPr>
          <c:invertIfNegative val="0"/>
          <c:cat>
            <c:numRef>
              <c:f>Workload!$AO$26:$BM$26</c:f>
              <c:numCache>
                <c:formatCode>mmm\-yy</c:formatCode>
                <c:ptCount val="25"/>
                <c:pt idx="0">
                  <c:v>40909</c:v>
                </c:pt>
                <c:pt idx="1">
                  <c:v>40940</c:v>
                </c:pt>
                <c:pt idx="2">
                  <c:v>40969</c:v>
                </c:pt>
                <c:pt idx="3">
                  <c:v>41000</c:v>
                </c:pt>
                <c:pt idx="4">
                  <c:v>41030</c:v>
                </c:pt>
                <c:pt idx="5">
                  <c:v>41061</c:v>
                </c:pt>
                <c:pt idx="6">
                  <c:v>41091</c:v>
                </c:pt>
                <c:pt idx="7">
                  <c:v>41122</c:v>
                </c:pt>
                <c:pt idx="8">
                  <c:v>41153</c:v>
                </c:pt>
                <c:pt idx="9">
                  <c:v>41183</c:v>
                </c:pt>
                <c:pt idx="10">
                  <c:v>41214</c:v>
                </c:pt>
                <c:pt idx="11">
                  <c:v>41244</c:v>
                </c:pt>
                <c:pt idx="12">
                  <c:v>41275</c:v>
                </c:pt>
                <c:pt idx="13">
                  <c:v>41306</c:v>
                </c:pt>
                <c:pt idx="14">
                  <c:v>41334</c:v>
                </c:pt>
                <c:pt idx="15">
                  <c:v>41365</c:v>
                </c:pt>
                <c:pt idx="16">
                  <c:v>41395</c:v>
                </c:pt>
                <c:pt idx="17">
                  <c:v>41426</c:v>
                </c:pt>
                <c:pt idx="18">
                  <c:v>41456</c:v>
                </c:pt>
                <c:pt idx="19">
                  <c:v>41487</c:v>
                </c:pt>
                <c:pt idx="20">
                  <c:v>41518</c:v>
                </c:pt>
                <c:pt idx="21">
                  <c:v>41548</c:v>
                </c:pt>
                <c:pt idx="22">
                  <c:v>41579</c:v>
                </c:pt>
                <c:pt idx="23">
                  <c:v>41609</c:v>
                </c:pt>
                <c:pt idx="24">
                  <c:v>41640</c:v>
                </c:pt>
              </c:numCache>
            </c:numRef>
          </c:cat>
          <c:val>
            <c:numRef>
              <c:f>Workload!$AO$27:$BM$27</c:f>
              <c:numCache>
                <c:formatCode>0.0</c:formatCode>
                <c:ptCount val="25"/>
              </c:numCache>
            </c:numRef>
          </c:val>
        </c:ser>
        <c:ser>
          <c:idx val="2"/>
          <c:order val="1"/>
          <c:tx>
            <c:strRef>
              <c:f>Workload!$AM$28</c:f>
              <c:strCache>
                <c:ptCount val="1"/>
                <c:pt idx="0">
                  <c:v>Actuals</c:v>
                </c:pt>
              </c:strCache>
            </c:strRef>
          </c:tx>
          <c:spPr>
            <a:gradFill rotWithShape="0">
              <a:gsLst>
                <a:gs pos="0">
                  <a:srgbClr val="C0C0C0">
                    <a:gamma/>
                    <a:shade val="26275"/>
                    <a:invGamma/>
                  </a:srgbClr>
                </a:gs>
                <a:gs pos="50000">
                  <a:srgbClr val="C0C0C0"/>
                </a:gs>
                <a:gs pos="100000">
                  <a:srgbClr val="C0C0C0">
                    <a:gamma/>
                    <a:shade val="26275"/>
                    <a:invGamma/>
                  </a:srgbClr>
                </a:gs>
              </a:gsLst>
              <a:lin ang="0" scaled="1"/>
            </a:gradFill>
            <a:ln w="12700">
              <a:solidFill>
                <a:srgbClr val="333333"/>
              </a:solidFill>
              <a:prstDash val="solid"/>
            </a:ln>
          </c:spPr>
          <c:invertIfNegative val="0"/>
          <c:cat>
            <c:numRef>
              <c:f>Workload!$AO$26:$BM$26</c:f>
              <c:numCache>
                <c:formatCode>mmm\-yy</c:formatCode>
                <c:ptCount val="25"/>
                <c:pt idx="0">
                  <c:v>40909</c:v>
                </c:pt>
                <c:pt idx="1">
                  <c:v>40940</c:v>
                </c:pt>
                <c:pt idx="2">
                  <c:v>40969</c:v>
                </c:pt>
                <c:pt idx="3">
                  <c:v>41000</c:v>
                </c:pt>
                <c:pt idx="4">
                  <c:v>41030</c:v>
                </c:pt>
                <c:pt idx="5">
                  <c:v>41061</c:v>
                </c:pt>
                <c:pt idx="6">
                  <c:v>41091</c:v>
                </c:pt>
                <c:pt idx="7">
                  <c:v>41122</c:v>
                </c:pt>
                <c:pt idx="8">
                  <c:v>41153</c:v>
                </c:pt>
                <c:pt idx="9">
                  <c:v>41183</c:v>
                </c:pt>
                <c:pt idx="10">
                  <c:v>41214</c:v>
                </c:pt>
                <c:pt idx="11">
                  <c:v>41244</c:v>
                </c:pt>
                <c:pt idx="12">
                  <c:v>41275</c:v>
                </c:pt>
                <c:pt idx="13">
                  <c:v>41306</c:v>
                </c:pt>
                <c:pt idx="14">
                  <c:v>41334</c:v>
                </c:pt>
                <c:pt idx="15">
                  <c:v>41365</c:v>
                </c:pt>
                <c:pt idx="16">
                  <c:v>41395</c:v>
                </c:pt>
                <c:pt idx="17">
                  <c:v>41426</c:v>
                </c:pt>
                <c:pt idx="18">
                  <c:v>41456</c:v>
                </c:pt>
                <c:pt idx="19">
                  <c:v>41487</c:v>
                </c:pt>
                <c:pt idx="20">
                  <c:v>41518</c:v>
                </c:pt>
                <c:pt idx="21">
                  <c:v>41548</c:v>
                </c:pt>
                <c:pt idx="22">
                  <c:v>41579</c:v>
                </c:pt>
                <c:pt idx="23">
                  <c:v>41609</c:v>
                </c:pt>
                <c:pt idx="24">
                  <c:v>41640</c:v>
                </c:pt>
              </c:numCache>
            </c:numRef>
          </c:cat>
          <c:val>
            <c:numRef>
              <c:f>Workload!$AO$28:$BM$28</c:f>
              <c:numCache>
                <c:formatCode>0.0</c:formatCode>
                <c:ptCount val="25"/>
              </c:numCache>
            </c:numRef>
          </c:val>
        </c:ser>
        <c:dLbls>
          <c:showLegendKey val="0"/>
          <c:showVal val="0"/>
          <c:showCatName val="0"/>
          <c:showSerName val="0"/>
          <c:showPercent val="0"/>
          <c:showBubbleSize val="0"/>
        </c:dLbls>
        <c:gapWidth val="0"/>
        <c:overlap val="80"/>
        <c:axId val="178087808"/>
        <c:axId val="178089344"/>
      </c:barChart>
      <c:lineChart>
        <c:grouping val="standard"/>
        <c:varyColors val="0"/>
        <c:ser>
          <c:idx val="3"/>
          <c:order val="2"/>
          <c:tx>
            <c:strRef>
              <c:f>Workload!$AM$29</c:f>
              <c:strCache>
                <c:ptCount val="1"/>
                <c:pt idx="0">
                  <c:v>Baseline Cumulative (*)</c:v>
                </c:pt>
              </c:strCache>
            </c:strRef>
          </c:tx>
          <c:spPr>
            <a:ln w="12700">
              <a:solidFill>
                <a:srgbClr val="000000"/>
              </a:solidFill>
              <a:prstDash val="sysDash"/>
            </a:ln>
          </c:spPr>
          <c:marker>
            <c:symbol val="none"/>
          </c:marker>
          <c:cat>
            <c:multiLvlStrRef>
              <c:f>Workload!#REF!</c:f>
            </c:multiLvlStrRef>
          </c:cat>
          <c:val>
            <c:numRef>
              <c:f>Workload!$AO$29:$BM$29</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0"/>
        </c:ser>
        <c:ser>
          <c:idx val="1"/>
          <c:order val="3"/>
          <c:tx>
            <c:strRef>
              <c:f>Workload!$AM$30</c:f>
              <c:strCache>
                <c:ptCount val="1"/>
                <c:pt idx="0">
                  <c:v>Actuals Cumulative (*)</c:v>
                </c:pt>
              </c:strCache>
            </c:strRef>
          </c:tx>
          <c:spPr>
            <a:ln w="38100">
              <a:solidFill>
                <a:srgbClr val="0000FF"/>
              </a:solidFill>
              <a:prstDash val="solid"/>
            </a:ln>
          </c:spPr>
          <c:marker>
            <c:symbol val="none"/>
          </c:marker>
          <c:cat>
            <c:multiLvlStrRef>
              <c:f>Workload!#REF!</c:f>
            </c:multiLvlStrRef>
          </c:cat>
          <c:val>
            <c:numRef>
              <c:f>Workload!$AO$30:$BM$30</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smooth val="0"/>
        </c:ser>
        <c:dLbls>
          <c:showLegendKey val="0"/>
          <c:showVal val="0"/>
          <c:showCatName val="0"/>
          <c:showSerName val="0"/>
          <c:showPercent val="0"/>
          <c:showBubbleSize val="0"/>
        </c:dLbls>
        <c:marker val="1"/>
        <c:smooth val="0"/>
        <c:axId val="178095616"/>
        <c:axId val="178097152"/>
      </c:lineChart>
      <c:dateAx>
        <c:axId val="178087808"/>
        <c:scaling>
          <c:orientation val="minMax"/>
        </c:scaling>
        <c:delete val="0"/>
        <c:axPos val="b"/>
        <c:majorGridlines>
          <c:spPr>
            <a:ln w="3175">
              <a:solidFill>
                <a:srgbClr val="C0C0C0"/>
              </a:solidFill>
              <a:prstDash val="solid"/>
            </a:ln>
          </c:spPr>
        </c:majorGridlines>
        <c:numFmt formatCode="mmm\-yy" sourceLinked="1"/>
        <c:majorTickMark val="out"/>
        <c:minorTickMark val="none"/>
        <c:tickLblPos val="nextTo"/>
        <c:spPr>
          <a:ln w="3175">
            <a:solidFill>
              <a:srgbClr val="000000"/>
            </a:solidFill>
            <a:prstDash val="solid"/>
          </a:ln>
        </c:spPr>
        <c:txPr>
          <a:bodyPr rot="-3600000" vert="horz"/>
          <a:lstStyle/>
          <a:p>
            <a:pPr>
              <a:defRPr sz="1100" b="1" i="0" u="none" strike="noStrike" baseline="0">
                <a:solidFill>
                  <a:srgbClr val="000000"/>
                </a:solidFill>
                <a:latin typeface="Arial"/>
                <a:ea typeface="Arial"/>
                <a:cs typeface="Arial"/>
              </a:defRPr>
            </a:pPr>
            <a:endParaRPr lang="fr-FR"/>
          </a:p>
        </c:txPr>
        <c:crossAx val="178089344"/>
        <c:crosses val="autoZero"/>
        <c:auto val="1"/>
        <c:lblOffset val="0"/>
        <c:baseTimeUnit val="months"/>
      </c:dateAx>
      <c:valAx>
        <c:axId val="178089344"/>
        <c:scaling>
          <c:orientation val="minMax"/>
        </c:scaling>
        <c:delete val="0"/>
        <c:axPos val="l"/>
        <c:majorGridlines>
          <c:spPr>
            <a:ln w="3175">
              <a:solidFill>
                <a:srgbClr val="C0C0C0"/>
              </a:solidFill>
              <a:prstDash val="sysDash"/>
            </a:ln>
          </c:spPr>
        </c:majorGridlines>
        <c:title>
          <c:tx>
            <c:rich>
              <a:bodyPr/>
              <a:lstStyle/>
              <a:p>
                <a:pPr>
                  <a:defRPr sz="1200" b="1" i="0" u="none" strike="noStrike" baseline="0">
                    <a:solidFill>
                      <a:srgbClr val="000000"/>
                    </a:solidFill>
                    <a:latin typeface="Arial"/>
                    <a:ea typeface="Arial"/>
                    <a:cs typeface="Arial"/>
                  </a:defRPr>
                </a:pPr>
                <a:r>
                  <a:rPr lang="fr-FR"/>
                  <a:t>Headcount (by month)</a:t>
                </a:r>
              </a:p>
            </c:rich>
          </c:tx>
          <c:layout>
            <c:manualLayout>
              <c:xMode val="edge"/>
              <c:yMode val="edge"/>
              <c:x val="1.5094794298011964E-2"/>
              <c:y val="0.33865615139339805"/>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1100" b="1" i="0" u="none" strike="noStrike" baseline="0">
                <a:solidFill>
                  <a:srgbClr val="000000"/>
                </a:solidFill>
                <a:latin typeface="Arial"/>
                <a:ea typeface="Arial"/>
                <a:cs typeface="Arial"/>
              </a:defRPr>
            </a:pPr>
            <a:endParaRPr lang="fr-FR"/>
          </a:p>
        </c:txPr>
        <c:crossAx val="178087808"/>
        <c:crosses val="autoZero"/>
        <c:crossBetween val="between"/>
        <c:minorUnit val="0.16589999999999999"/>
      </c:valAx>
      <c:catAx>
        <c:axId val="178095616"/>
        <c:scaling>
          <c:orientation val="minMax"/>
        </c:scaling>
        <c:delete val="1"/>
        <c:axPos val="b"/>
        <c:numFmt formatCode="mmmyy" sourceLinked="1"/>
        <c:majorTickMark val="out"/>
        <c:minorTickMark val="none"/>
        <c:tickLblPos val="none"/>
        <c:crossAx val="178097152"/>
        <c:crosses val="autoZero"/>
        <c:auto val="1"/>
        <c:lblAlgn val="ctr"/>
        <c:lblOffset val="100"/>
        <c:noMultiLvlLbl val="1"/>
      </c:catAx>
      <c:valAx>
        <c:axId val="178097152"/>
        <c:scaling>
          <c:orientation val="minMax"/>
        </c:scaling>
        <c:delete val="0"/>
        <c:axPos val="r"/>
        <c:title>
          <c:tx>
            <c:rich>
              <a:bodyPr/>
              <a:lstStyle/>
              <a:p>
                <a:pPr>
                  <a:defRPr sz="1200" b="1" i="0" u="none" strike="noStrike" baseline="0">
                    <a:solidFill>
                      <a:srgbClr val="000000"/>
                    </a:solidFill>
                    <a:latin typeface="Arial"/>
                    <a:ea typeface="Arial"/>
                    <a:cs typeface="Arial"/>
                  </a:defRPr>
                </a:pPr>
                <a:r>
                  <a:rPr lang="fr-FR"/>
                  <a:t>Headcount (cumulative)</a:t>
                </a:r>
              </a:p>
            </c:rich>
          </c:tx>
          <c:layout>
            <c:manualLayout>
              <c:xMode val="edge"/>
              <c:yMode val="edge"/>
              <c:x val="0.97426755590367387"/>
              <c:y val="0.32822576443458173"/>
            </c:manualLayout>
          </c:layout>
          <c:overlay val="0"/>
          <c:spPr>
            <a:noFill/>
            <a:ln w="25400">
              <a:noFill/>
            </a:ln>
          </c:spPr>
        </c:title>
        <c:numFmt formatCode="General" sourceLinked="0"/>
        <c:majorTickMark val="cross"/>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fr-FR"/>
          </a:p>
        </c:txPr>
        <c:crossAx val="178095616"/>
        <c:crosses val="max"/>
        <c:crossBetween val="between"/>
      </c:valAx>
      <c:spPr>
        <a:noFill/>
        <a:ln w="25400">
          <a:noFill/>
        </a:ln>
      </c:spPr>
    </c:plotArea>
    <c:legend>
      <c:legendPos val="b"/>
      <c:layout>
        <c:manualLayout>
          <c:xMode val="edge"/>
          <c:yMode val="edge"/>
          <c:x val="0.27358515327093547"/>
          <c:y val="0.94842004717764716"/>
          <c:w val="0.50393123029432663"/>
          <c:h val="4.1597395262301107E-2"/>
        </c:manualLayout>
      </c:layout>
      <c:overlay val="0"/>
      <c:spPr>
        <a:noFill/>
        <a:ln w="25400">
          <a:noFill/>
        </a:ln>
      </c:spPr>
      <c:txPr>
        <a:bodyPr/>
        <a:lstStyle/>
        <a:p>
          <a:pPr>
            <a:defRPr sz="1100" b="1"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800" b="0" i="0" u="none" strike="noStrike" baseline="0">
          <a:solidFill>
            <a:srgbClr val="000000"/>
          </a:solidFill>
          <a:latin typeface="Arial"/>
          <a:ea typeface="Arial"/>
          <a:cs typeface="Arial"/>
        </a:defRPr>
      </a:pPr>
      <a:endParaRPr lang="fr-FR"/>
    </a:p>
  </c:txPr>
  <c:printSettings>
    <c:headerFooter alignWithMargins="0">
      <c:oddHeader>&amp;L&amp;12Programme Dashboard&amp;R&amp;16Workload</c:oddHeader>
    </c:headerFooter>
    <c:pageMargins b="0.64000000000000123" l="0.78740157499999996" r="0.78740157499999996" t="0.98425196899999956" header="0.34" footer="0.35000000000000031"/>
    <c:pageSetup paperSize="9"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2787159768600956E-2"/>
          <c:y val="3.1719532554257093E-2"/>
          <c:w val="0.86753478070518153"/>
          <c:h val="0.78797996661101943"/>
        </c:manualLayout>
      </c:layout>
      <c:barChart>
        <c:barDir val="col"/>
        <c:grouping val="clustered"/>
        <c:varyColors val="0"/>
        <c:ser>
          <c:idx val="0"/>
          <c:order val="0"/>
          <c:tx>
            <c:strRef>
              <c:f>Documentation!$AM$25</c:f>
              <c:strCache>
                <c:ptCount val="1"/>
                <c:pt idx="0">
                  <c:v>Baseline</c:v>
                </c:pt>
              </c:strCache>
            </c:strRef>
          </c:tx>
          <c:spPr>
            <a:pattFill prst="wdDnDiag">
              <a:fgClr>
                <a:srgbClr val="FFFFFF"/>
              </a:fgClr>
              <a:bgClr>
                <a:srgbClr val="C0C0C0"/>
              </a:bgClr>
            </a:pattFill>
            <a:ln w="12700">
              <a:solidFill>
                <a:srgbClr val="C0C0C0"/>
              </a:solidFill>
              <a:prstDash val="solid"/>
            </a:ln>
          </c:spPr>
          <c:invertIfNegative val="0"/>
          <c:cat>
            <c:numRef>
              <c:f>Documentation!$AN$24:$BL$24</c:f>
              <c:numCache>
                <c:formatCode>mmm\-yy</c:formatCode>
                <c:ptCount val="25"/>
                <c:pt idx="0">
                  <c:v>40909</c:v>
                </c:pt>
                <c:pt idx="1">
                  <c:v>40940</c:v>
                </c:pt>
                <c:pt idx="2">
                  <c:v>40969</c:v>
                </c:pt>
                <c:pt idx="3">
                  <c:v>41000</c:v>
                </c:pt>
                <c:pt idx="4">
                  <c:v>41030</c:v>
                </c:pt>
                <c:pt idx="5">
                  <c:v>41061</c:v>
                </c:pt>
                <c:pt idx="6">
                  <c:v>41091</c:v>
                </c:pt>
                <c:pt idx="7">
                  <c:v>41122</c:v>
                </c:pt>
                <c:pt idx="8">
                  <c:v>41153</c:v>
                </c:pt>
                <c:pt idx="9">
                  <c:v>41183</c:v>
                </c:pt>
                <c:pt idx="10">
                  <c:v>41214</c:v>
                </c:pt>
                <c:pt idx="11">
                  <c:v>41244</c:v>
                </c:pt>
                <c:pt idx="12">
                  <c:v>41275</c:v>
                </c:pt>
                <c:pt idx="13">
                  <c:v>41306</c:v>
                </c:pt>
                <c:pt idx="14">
                  <c:v>41334</c:v>
                </c:pt>
                <c:pt idx="15">
                  <c:v>41365</c:v>
                </c:pt>
                <c:pt idx="16">
                  <c:v>41395</c:v>
                </c:pt>
                <c:pt idx="17">
                  <c:v>41426</c:v>
                </c:pt>
                <c:pt idx="18">
                  <c:v>41456</c:v>
                </c:pt>
                <c:pt idx="19">
                  <c:v>41487</c:v>
                </c:pt>
                <c:pt idx="20">
                  <c:v>41518</c:v>
                </c:pt>
                <c:pt idx="21">
                  <c:v>41548</c:v>
                </c:pt>
                <c:pt idx="22">
                  <c:v>41579</c:v>
                </c:pt>
                <c:pt idx="23">
                  <c:v>41609</c:v>
                </c:pt>
                <c:pt idx="24">
                  <c:v>41640</c:v>
                </c:pt>
              </c:numCache>
            </c:numRef>
          </c:cat>
          <c:val>
            <c:numRef>
              <c:f>Documentation!$AN$25:$BL$25</c:f>
              <c:numCache>
                <c:formatCode>0</c:formatCode>
                <c:ptCount val="25"/>
              </c:numCache>
            </c:numRef>
          </c:val>
        </c:ser>
        <c:ser>
          <c:idx val="2"/>
          <c:order val="1"/>
          <c:tx>
            <c:strRef>
              <c:f>Documentation!$AM$26</c:f>
              <c:strCache>
                <c:ptCount val="1"/>
                <c:pt idx="0">
                  <c:v>Approved documents</c:v>
                </c:pt>
              </c:strCache>
            </c:strRef>
          </c:tx>
          <c:spPr>
            <a:gradFill rotWithShape="0">
              <a:gsLst>
                <a:gs pos="0">
                  <a:srgbClr val="C0C0C0">
                    <a:gamma/>
                    <a:shade val="26275"/>
                    <a:invGamma/>
                  </a:srgbClr>
                </a:gs>
                <a:gs pos="50000">
                  <a:srgbClr val="C0C0C0"/>
                </a:gs>
                <a:gs pos="100000">
                  <a:srgbClr val="C0C0C0">
                    <a:gamma/>
                    <a:shade val="26275"/>
                    <a:invGamma/>
                  </a:srgbClr>
                </a:gs>
              </a:gsLst>
              <a:lin ang="0" scaled="1"/>
            </a:gradFill>
            <a:ln w="12700">
              <a:solidFill>
                <a:srgbClr val="333333"/>
              </a:solidFill>
              <a:prstDash val="solid"/>
            </a:ln>
          </c:spPr>
          <c:invertIfNegative val="0"/>
          <c:cat>
            <c:numRef>
              <c:f>Documentation!$AN$24:$BL$24</c:f>
              <c:numCache>
                <c:formatCode>mmm\-yy</c:formatCode>
                <c:ptCount val="25"/>
                <c:pt idx="0">
                  <c:v>40909</c:v>
                </c:pt>
                <c:pt idx="1">
                  <c:v>40940</c:v>
                </c:pt>
                <c:pt idx="2">
                  <c:v>40969</c:v>
                </c:pt>
                <c:pt idx="3">
                  <c:v>41000</c:v>
                </c:pt>
                <c:pt idx="4">
                  <c:v>41030</c:v>
                </c:pt>
                <c:pt idx="5">
                  <c:v>41061</c:v>
                </c:pt>
                <c:pt idx="6">
                  <c:v>41091</c:v>
                </c:pt>
                <c:pt idx="7">
                  <c:v>41122</c:v>
                </c:pt>
                <c:pt idx="8">
                  <c:v>41153</c:v>
                </c:pt>
                <c:pt idx="9">
                  <c:v>41183</c:v>
                </c:pt>
                <c:pt idx="10">
                  <c:v>41214</c:v>
                </c:pt>
                <c:pt idx="11">
                  <c:v>41244</c:v>
                </c:pt>
                <c:pt idx="12">
                  <c:v>41275</c:v>
                </c:pt>
                <c:pt idx="13">
                  <c:v>41306</c:v>
                </c:pt>
                <c:pt idx="14">
                  <c:v>41334</c:v>
                </c:pt>
                <c:pt idx="15">
                  <c:v>41365</c:v>
                </c:pt>
                <c:pt idx="16">
                  <c:v>41395</c:v>
                </c:pt>
                <c:pt idx="17">
                  <c:v>41426</c:v>
                </c:pt>
                <c:pt idx="18">
                  <c:v>41456</c:v>
                </c:pt>
                <c:pt idx="19">
                  <c:v>41487</c:v>
                </c:pt>
                <c:pt idx="20">
                  <c:v>41518</c:v>
                </c:pt>
                <c:pt idx="21">
                  <c:v>41548</c:v>
                </c:pt>
                <c:pt idx="22">
                  <c:v>41579</c:v>
                </c:pt>
                <c:pt idx="23">
                  <c:v>41609</c:v>
                </c:pt>
                <c:pt idx="24">
                  <c:v>41640</c:v>
                </c:pt>
              </c:numCache>
            </c:numRef>
          </c:cat>
          <c:val>
            <c:numRef>
              <c:f>Documentation!$AN$26:$BL$26</c:f>
              <c:numCache>
                <c:formatCode>0</c:formatCode>
                <c:ptCount val="25"/>
              </c:numCache>
            </c:numRef>
          </c:val>
        </c:ser>
        <c:dLbls>
          <c:showLegendKey val="0"/>
          <c:showVal val="0"/>
          <c:showCatName val="0"/>
          <c:showSerName val="0"/>
          <c:showPercent val="0"/>
          <c:showBubbleSize val="0"/>
        </c:dLbls>
        <c:gapWidth val="0"/>
        <c:overlap val="80"/>
        <c:axId val="178275456"/>
        <c:axId val="178277376"/>
      </c:barChart>
      <c:lineChart>
        <c:grouping val="standard"/>
        <c:varyColors val="0"/>
        <c:ser>
          <c:idx val="3"/>
          <c:order val="2"/>
          <c:tx>
            <c:strRef>
              <c:f>Documentation!$AM$27</c:f>
              <c:strCache>
                <c:ptCount val="1"/>
                <c:pt idx="0">
                  <c:v>Baseline (cumul)</c:v>
                </c:pt>
              </c:strCache>
            </c:strRef>
          </c:tx>
          <c:spPr>
            <a:ln w="12700">
              <a:solidFill>
                <a:srgbClr val="000000"/>
              </a:solidFill>
              <a:prstDash val="sysDash"/>
            </a:ln>
          </c:spPr>
          <c:marker>
            <c:symbol val="none"/>
          </c:marker>
          <c:cat>
            <c:multiLvlStrRef>
              <c:f>Documentation!#REF!</c:f>
            </c:multiLvlStrRef>
          </c:cat>
          <c:val>
            <c:numRef>
              <c:f>Documentation!$AN$27:$BL$27</c:f>
              <c:numCache>
                <c:formatCode>0</c:formatCode>
                <c:ptCount val="25"/>
              </c:numCache>
            </c:numRef>
          </c:val>
          <c:smooth val="0"/>
        </c:ser>
        <c:ser>
          <c:idx val="1"/>
          <c:order val="3"/>
          <c:tx>
            <c:strRef>
              <c:f>Documentation!$AM$28</c:f>
              <c:strCache>
                <c:ptCount val="1"/>
                <c:pt idx="0">
                  <c:v>Approved documents (cumul)</c:v>
                </c:pt>
              </c:strCache>
            </c:strRef>
          </c:tx>
          <c:spPr>
            <a:ln w="38100">
              <a:solidFill>
                <a:srgbClr val="000080"/>
              </a:solidFill>
              <a:prstDash val="solid"/>
            </a:ln>
          </c:spPr>
          <c:marker>
            <c:symbol val="none"/>
          </c:marker>
          <c:cat>
            <c:multiLvlStrRef>
              <c:f>Documentation!#REF!</c:f>
            </c:multiLvlStrRef>
          </c:cat>
          <c:val>
            <c:numRef>
              <c:f>Documentation!$AN$28:$BL$28</c:f>
              <c:numCache>
                <c:formatCode>0</c:formatCode>
                <c:ptCount val="25"/>
              </c:numCache>
            </c:numRef>
          </c:val>
          <c:smooth val="0"/>
        </c:ser>
        <c:ser>
          <c:idx val="4"/>
          <c:order val="4"/>
          <c:tx>
            <c:strRef>
              <c:f>Documentation!$AM$29</c:f>
              <c:strCache>
                <c:ptCount val="1"/>
                <c:pt idx="0">
                  <c:v>Forecast (cumul)</c:v>
                </c:pt>
              </c:strCache>
            </c:strRef>
          </c:tx>
          <c:spPr>
            <a:ln w="12700">
              <a:solidFill>
                <a:srgbClr val="000080"/>
              </a:solidFill>
              <a:prstDash val="sysDash"/>
            </a:ln>
          </c:spPr>
          <c:marker>
            <c:symbol val="circle"/>
            <c:size val="9"/>
            <c:spPr>
              <a:solidFill>
                <a:srgbClr val="000080"/>
              </a:solidFill>
              <a:ln>
                <a:solidFill>
                  <a:srgbClr val="000080"/>
                </a:solidFill>
                <a:prstDash val="solid"/>
              </a:ln>
            </c:spPr>
          </c:marker>
          <c:cat>
            <c:multiLvlStrRef>
              <c:f>Documentation!#REF!</c:f>
            </c:multiLvlStrRef>
          </c:cat>
          <c:val>
            <c:numRef>
              <c:f>Documentation!$AN$29:$BL$29</c:f>
              <c:numCache>
                <c:formatCode>0</c:formatCode>
                <c:ptCount val="25"/>
              </c:numCache>
            </c:numRef>
          </c:val>
          <c:smooth val="0"/>
        </c:ser>
        <c:dLbls>
          <c:showLegendKey val="0"/>
          <c:showVal val="0"/>
          <c:showCatName val="0"/>
          <c:showSerName val="0"/>
          <c:showPercent val="0"/>
          <c:showBubbleSize val="0"/>
        </c:dLbls>
        <c:marker val="1"/>
        <c:smooth val="0"/>
        <c:axId val="178287744"/>
        <c:axId val="178289280"/>
      </c:lineChart>
      <c:dateAx>
        <c:axId val="178275456"/>
        <c:scaling>
          <c:orientation val="minMax"/>
        </c:scaling>
        <c:delete val="0"/>
        <c:axPos val="b"/>
        <c:majorGridlines>
          <c:spPr>
            <a:ln w="3175">
              <a:solidFill>
                <a:srgbClr val="C0C0C0"/>
              </a:solidFill>
              <a:prstDash val="solid"/>
            </a:ln>
          </c:spPr>
        </c:majorGridlines>
        <c:numFmt formatCode="mmm\-yy" sourceLinked="1"/>
        <c:majorTickMark val="out"/>
        <c:minorTickMark val="none"/>
        <c:tickLblPos val="nextTo"/>
        <c:spPr>
          <a:ln w="3175">
            <a:solidFill>
              <a:srgbClr val="000000"/>
            </a:solidFill>
            <a:prstDash val="solid"/>
          </a:ln>
        </c:spPr>
        <c:txPr>
          <a:bodyPr rot="-3600000" vert="horz"/>
          <a:lstStyle/>
          <a:p>
            <a:pPr>
              <a:defRPr sz="1100" b="1" i="0" u="none" strike="noStrike" baseline="0">
                <a:solidFill>
                  <a:srgbClr val="000000"/>
                </a:solidFill>
                <a:latin typeface="Arial"/>
                <a:ea typeface="Arial"/>
                <a:cs typeface="Arial"/>
              </a:defRPr>
            </a:pPr>
            <a:endParaRPr lang="fr-FR"/>
          </a:p>
        </c:txPr>
        <c:crossAx val="178277376"/>
        <c:crosses val="autoZero"/>
        <c:auto val="1"/>
        <c:lblOffset val="0"/>
        <c:baseTimeUnit val="months"/>
      </c:dateAx>
      <c:valAx>
        <c:axId val="178277376"/>
        <c:scaling>
          <c:orientation val="minMax"/>
        </c:scaling>
        <c:delete val="0"/>
        <c:axPos val="l"/>
        <c:majorGridlines>
          <c:spPr>
            <a:ln w="3175">
              <a:solidFill>
                <a:srgbClr val="C0C0C0"/>
              </a:solidFill>
              <a:prstDash val="sysDash"/>
            </a:ln>
          </c:spPr>
        </c:majorGridlines>
        <c:title>
          <c:tx>
            <c:rich>
              <a:bodyPr/>
              <a:lstStyle/>
              <a:p>
                <a:pPr>
                  <a:defRPr sz="1150" b="1" i="0" u="none" strike="noStrike" baseline="0">
                    <a:solidFill>
                      <a:srgbClr val="000000"/>
                    </a:solidFill>
                    <a:latin typeface="Arial"/>
                    <a:ea typeface="Arial"/>
                    <a:cs typeface="Arial"/>
                  </a:defRPr>
                </a:pPr>
                <a:r>
                  <a:rPr lang="fr-FR"/>
                  <a:t>Written documents
(per month)</a:t>
                </a:r>
              </a:p>
            </c:rich>
          </c:tx>
          <c:layout>
            <c:manualLayout>
              <c:xMode val="edge"/>
              <c:yMode val="edge"/>
              <c:x val="3.8284839203675414E-3"/>
              <c:y val="0.31051762517027243"/>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1100" b="1" i="0" u="none" strike="noStrike" baseline="0">
                <a:solidFill>
                  <a:srgbClr val="000000"/>
                </a:solidFill>
                <a:latin typeface="Arial"/>
                <a:ea typeface="Arial"/>
                <a:cs typeface="Arial"/>
              </a:defRPr>
            </a:pPr>
            <a:endParaRPr lang="fr-FR"/>
          </a:p>
        </c:txPr>
        <c:crossAx val="178275456"/>
        <c:crosses val="autoZero"/>
        <c:crossBetween val="between"/>
        <c:majorUnit val="1"/>
        <c:minorUnit val="0.12809999999999999"/>
      </c:valAx>
      <c:catAx>
        <c:axId val="178287744"/>
        <c:scaling>
          <c:orientation val="minMax"/>
        </c:scaling>
        <c:delete val="1"/>
        <c:axPos val="b"/>
        <c:numFmt formatCode="mmmyy" sourceLinked="1"/>
        <c:majorTickMark val="out"/>
        <c:minorTickMark val="none"/>
        <c:tickLblPos val="none"/>
        <c:crossAx val="178289280"/>
        <c:crosses val="autoZero"/>
        <c:auto val="1"/>
        <c:lblAlgn val="ctr"/>
        <c:lblOffset val="100"/>
        <c:noMultiLvlLbl val="1"/>
      </c:catAx>
      <c:valAx>
        <c:axId val="178289280"/>
        <c:scaling>
          <c:orientation val="minMax"/>
        </c:scaling>
        <c:delete val="0"/>
        <c:axPos val="r"/>
        <c:title>
          <c:tx>
            <c:rich>
              <a:bodyPr/>
              <a:lstStyle/>
              <a:p>
                <a:pPr>
                  <a:defRPr sz="1150" b="1" i="0" u="none" strike="noStrike" baseline="0">
                    <a:solidFill>
                      <a:srgbClr val="000000"/>
                    </a:solidFill>
                    <a:latin typeface="Arial"/>
                    <a:ea typeface="Arial"/>
                    <a:cs typeface="Arial"/>
                  </a:defRPr>
                </a:pPr>
                <a:r>
                  <a:rPr lang="fr-FR"/>
                  <a:t>Written documents (cumulative)</a:t>
                </a:r>
              </a:p>
            </c:rich>
          </c:tx>
          <c:layout>
            <c:manualLayout>
              <c:xMode val="edge"/>
              <c:yMode val="edge"/>
              <c:x val="0.96962768245087283"/>
              <c:y val="0.23161427699766313"/>
            </c:manualLayout>
          </c:layout>
          <c:overlay val="0"/>
          <c:spPr>
            <a:noFill/>
            <a:ln w="25400">
              <a:noFill/>
            </a:ln>
          </c:spPr>
        </c:title>
        <c:numFmt formatCode="General" sourceLinked="0"/>
        <c:majorTickMark val="cross"/>
        <c:minorTickMark val="none"/>
        <c:tickLblPos val="nextTo"/>
        <c:spPr>
          <a:ln w="3175">
            <a:solidFill>
              <a:srgbClr val="000000"/>
            </a:solidFill>
            <a:prstDash val="solid"/>
          </a:ln>
        </c:spPr>
        <c:txPr>
          <a:bodyPr rot="0" vert="horz"/>
          <a:lstStyle/>
          <a:p>
            <a:pPr>
              <a:defRPr sz="1150" b="1" i="0" u="none" strike="noStrike" baseline="0">
                <a:solidFill>
                  <a:srgbClr val="000000"/>
                </a:solidFill>
                <a:latin typeface="Arial"/>
                <a:ea typeface="Arial"/>
                <a:cs typeface="Arial"/>
              </a:defRPr>
            </a:pPr>
            <a:endParaRPr lang="fr-FR"/>
          </a:p>
        </c:txPr>
        <c:crossAx val="178287744"/>
        <c:crosses val="max"/>
        <c:crossBetween val="between"/>
      </c:valAx>
      <c:spPr>
        <a:noFill/>
        <a:ln w="25400">
          <a:noFill/>
        </a:ln>
      </c:spPr>
    </c:plotArea>
    <c:legend>
      <c:legendPos val="r"/>
      <c:layout>
        <c:manualLayout>
          <c:xMode val="edge"/>
          <c:yMode val="edge"/>
          <c:x val="8.8565594691168967E-2"/>
          <c:y val="0.940425952291019"/>
          <c:w val="0.81853018372703212"/>
          <c:h val="4.173627030798379E-2"/>
        </c:manualLayout>
      </c:layout>
      <c:overlay val="0"/>
      <c:spPr>
        <a:noFill/>
        <a:ln w="25400">
          <a:noFill/>
        </a:ln>
      </c:spPr>
      <c:txPr>
        <a:bodyPr/>
        <a:lstStyle/>
        <a:p>
          <a:pPr>
            <a:defRPr sz="1100" b="1"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800" b="0" i="0" u="none" strike="noStrike" baseline="0">
          <a:solidFill>
            <a:srgbClr val="000000"/>
          </a:solidFill>
          <a:latin typeface="Arial"/>
          <a:ea typeface="Arial"/>
          <a:cs typeface="Arial"/>
        </a:defRPr>
      </a:pPr>
      <a:endParaRPr lang="fr-FR"/>
    </a:p>
  </c:txPr>
  <c:printSettings>
    <c:headerFooter alignWithMargins="0">
      <c:oddHeader>&amp;L&amp;12Business Review Presentation Pack&amp;R&amp;16Workload</c:oddHeader>
      <c:oddFooter>&amp;L&amp;8Thales ATM&amp;C&amp;8FPG-203/05 Issue 4&amp;R&amp;8Sheetname: &amp;A</c:oddFooter>
    </c:headerFooter>
    <c:pageMargins b="0.64000000000000123" l="0.78740157499999996" r="0.78740157499999996" t="0.98425196899999956" header="0.34" footer="0.35000000000000031"/>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8862880044832456E-2"/>
          <c:y val="3.8598563694799401E-2"/>
          <c:w val="0.96392205164298583"/>
          <c:h val="0.8819329425518655"/>
        </c:manualLayout>
      </c:layout>
      <c:bubbleChart>
        <c:varyColors val="1"/>
        <c:ser>
          <c:idx val="0"/>
          <c:order val="0"/>
          <c:tx>
            <c:v>Technical risks</c:v>
          </c:tx>
          <c:spPr>
            <a:solidFill>
              <a:srgbClr val="0000FF"/>
            </a:solidFill>
            <a:ln w="25400">
              <a:noFill/>
            </a:ln>
          </c:spPr>
          <c:invertIfNegative val="1"/>
          <c:dPt>
            <c:idx val="0"/>
            <c:invertIfNegative val="1"/>
            <c:bubble3D val="1"/>
          </c:dPt>
          <c:dPt>
            <c:idx val="1"/>
            <c:invertIfNegative val="1"/>
            <c:bubble3D val="1"/>
          </c:dPt>
          <c:dPt>
            <c:idx val="2"/>
            <c:invertIfNegative val="1"/>
            <c:bubble3D val="1"/>
          </c:dPt>
          <c:dPt>
            <c:idx val="3"/>
            <c:invertIfNegative val="1"/>
            <c:bubble3D val="1"/>
          </c:dPt>
          <c:dPt>
            <c:idx val="4"/>
            <c:invertIfNegative val="1"/>
            <c:bubble3D val="1"/>
          </c:dPt>
          <c:dPt>
            <c:idx val="5"/>
            <c:invertIfNegative val="1"/>
            <c:bubble3D val="1"/>
          </c:dPt>
          <c:dPt>
            <c:idx val="6"/>
            <c:invertIfNegative val="1"/>
            <c:bubble3D val="1"/>
          </c:dPt>
          <c:dPt>
            <c:idx val="7"/>
            <c:invertIfNegative val="1"/>
            <c:bubble3D val="1"/>
          </c:dPt>
          <c:dPt>
            <c:idx val="8"/>
            <c:invertIfNegative val="1"/>
            <c:bubble3D val="1"/>
          </c:dPt>
          <c:dPt>
            <c:idx val="9"/>
            <c:invertIfNegative val="1"/>
            <c:bubble3D val="1"/>
          </c:dPt>
          <c:dLbls>
            <c:dLbl>
              <c:idx val="0"/>
              <c:tx>
                <c:rich>
                  <a:bodyPr/>
                  <a:lstStyle/>
                  <a:p>
                    <a:pPr>
                      <a:defRPr sz="1200" b="1" i="0" u="none" strike="noStrike" baseline="0">
                        <a:solidFill>
                          <a:srgbClr val="FFFFFF"/>
                        </a:solidFill>
                        <a:latin typeface="Arial"/>
                        <a:ea typeface="Arial"/>
                        <a:cs typeface="Arial"/>
                      </a:defRPr>
                    </a:pPr>
                    <a:r>
                      <a:rPr lang="fr-FR"/>
                      <a:t>TR1</a:t>
                    </a:r>
                  </a:p>
                </c:rich>
              </c:tx>
              <c:spPr>
                <a:noFill/>
                <a:ln w="25400">
                  <a:noFill/>
                </a:ln>
              </c:spPr>
              <c:dLblPos val="ctr"/>
              <c:showLegendKey val="0"/>
              <c:showVal val="0"/>
              <c:showCatName val="0"/>
              <c:showSerName val="0"/>
              <c:showPercent val="0"/>
              <c:showBubbleSize val="0"/>
            </c:dLbl>
            <c:dLbl>
              <c:idx val="1"/>
              <c:tx>
                <c:rich>
                  <a:bodyPr/>
                  <a:lstStyle/>
                  <a:p>
                    <a:pPr>
                      <a:defRPr sz="1200" b="1" i="0" u="none" strike="noStrike" baseline="0">
                        <a:solidFill>
                          <a:srgbClr val="FFFFFF"/>
                        </a:solidFill>
                        <a:latin typeface="Arial"/>
                        <a:ea typeface="Arial"/>
                        <a:cs typeface="Arial"/>
                      </a:defRPr>
                    </a:pPr>
                    <a:r>
                      <a:rPr lang="fr-FR"/>
                      <a:t>TR2</a:t>
                    </a:r>
                  </a:p>
                </c:rich>
              </c:tx>
              <c:spPr>
                <a:noFill/>
                <a:ln w="25400">
                  <a:noFill/>
                </a:ln>
              </c:spPr>
              <c:dLblPos val="ctr"/>
              <c:showLegendKey val="0"/>
              <c:showVal val="0"/>
              <c:showCatName val="0"/>
              <c:showSerName val="0"/>
              <c:showPercent val="0"/>
              <c:showBubbleSize val="0"/>
            </c:dLbl>
            <c:dLbl>
              <c:idx val="2"/>
              <c:tx>
                <c:rich>
                  <a:bodyPr/>
                  <a:lstStyle/>
                  <a:p>
                    <a:pPr>
                      <a:defRPr sz="1200" b="1" i="0" u="none" strike="noStrike" baseline="0">
                        <a:solidFill>
                          <a:srgbClr val="FFFFFF"/>
                        </a:solidFill>
                        <a:latin typeface="Arial"/>
                        <a:ea typeface="Arial"/>
                        <a:cs typeface="Arial"/>
                      </a:defRPr>
                    </a:pPr>
                    <a:r>
                      <a:rPr lang="fr-FR"/>
                      <a:t>TR3</a:t>
                    </a:r>
                  </a:p>
                </c:rich>
              </c:tx>
              <c:spPr>
                <a:noFill/>
                <a:ln w="25400">
                  <a:noFill/>
                </a:ln>
              </c:spPr>
              <c:dLblPos val="ctr"/>
              <c:showLegendKey val="0"/>
              <c:showVal val="0"/>
              <c:showCatName val="0"/>
              <c:showSerName val="0"/>
              <c:showPercent val="0"/>
              <c:showBubbleSize val="0"/>
            </c:dLbl>
            <c:dLbl>
              <c:idx val="3"/>
              <c:tx>
                <c:rich>
                  <a:bodyPr/>
                  <a:lstStyle/>
                  <a:p>
                    <a:pPr>
                      <a:defRPr sz="1200" b="1" i="0" u="none" strike="noStrike" baseline="0">
                        <a:solidFill>
                          <a:srgbClr val="FFFFFF"/>
                        </a:solidFill>
                        <a:latin typeface="Arial"/>
                        <a:ea typeface="Arial"/>
                        <a:cs typeface="Arial"/>
                      </a:defRPr>
                    </a:pPr>
                    <a:r>
                      <a:rPr lang="fr-FR"/>
                      <a:t>TR4</a:t>
                    </a:r>
                  </a:p>
                </c:rich>
              </c:tx>
              <c:spPr>
                <a:noFill/>
                <a:ln w="25400">
                  <a:noFill/>
                </a:ln>
              </c:spPr>
              <c:dLblPos val="ctr"/>
              <c:showLegendKey val="0"/>
              <c:showVal val="0"/>
              <c:showCatName val="0"/>
              <c:showSerName val="0"/>
              <c:showPercent val="0"/>
              <c:showBubbleSize val="0"/>
            </c:dLbl>
            <c:dLbl>
              <c:idx val="4"/>
              <c:tx>
                <c:rich>
                  <a:bodyPr/>
                  <a:lstStyle/>
                  <a:p>
                    <a:pPr>
                      <a:defRPr sz="1200" b="1" i="0" u="none" strike="noStrike" baseline="0">
                        <a:solidFill>
                          <a:srgbClr val="FFFFFF"/>
                        </a:solidFill>
                        <a:latin typeface="Arial"/>
                        <a:ea typeface="Arial"/>
                        <a:cs typeface="Arial"/>
                      </a:defRPr>
                    </a:pPr>
                    <a:r>
                      <a:rPr lang="fr-FR"/>
                      <a:t>TR5</a:t>
                    </a:r>
                  </a:p>
                </c:rich>
              </c:tx>
              <c:spPr>
                <a:noFill/>
                <a:ln w="25400">
                  <a:noFill/>
                </a:ln>
              </c:spPr>
              <c:dLblPos val="ctr"/>
              <c:showLegendKey val="0"/>
              <c:showVal val="0"/>
              <c:showCatName val="0"/>
              <c:showSerName val="0"/>
              <c:showPercent val="0"/>
              <c:showBubbleSize val="0"/>
            </c:dLbl>
            <c:dLbl>
              <c:idx val="5"/>
              <c:layout>
                <c:manualLayout>
                  <c:x val="-9.3722376267052279E-2"/>
                  <c:y val="-6.408042143845603E-3"/>
                </c:manualLayout>
              </c:layout>
              <c:tx>
                <c:rich>
                  <a:bodyPr/>
                  <a:lstStyle/>
                  <a:p>
                    <a:pPr>
                      <a:defRPr sz="1200" b="1" i="0" u="none" strike="noStrike" baseline="0">
                        <a:solidFill>
                          <a:srgbClr val="FFFFFF"/>
                        </a:solidFill>
                        <a:latin typeface="Arial"/>
                        <a:ea typeface="Arial"/>
                        <a:cs typeface="Arial"/>
                      </a:defRPr>
                    </a:pPr>
                    <a:r>
                      <a:rPr lang="fr-FR"/>
                      <a:t>TR6</a:t>
                    </a:r>
                  </a:p>
                </c:rich>
              </c:tx>
              <c:spPr>
                <a:noFill/>
                <a:ln w="25400">
                  <a:noFill/>
                </a:ln>
              </c:spPr>
              <c:dLblPos val="r"/>
              <c:showLegendKey val="0"/>
              <c:showVal val="0"/>
              <c:showCatName val="0"/>
              <c:showSerName val="0"/>
              <c:showPercent val="0"/>
              <c:showBubbleSize val="0"/>
            </c:dLbl>
            <c:dLbl>
              <c:idx val="6"/>
              <c:tx>
                <c:rich>
                  <a:bodyPr/>
                  <a:lstStyle/>
                  <a:p>
                    <a:pPr>
                      <a:defRPr sz="1200" b="1" i="0" u="none" strike="noStrike" baseline="0">
                        <a:solidFill>
                          <a:srgbClr val="FFFFFF"/>
                        </a:solidFill>
                        <a:latin typeface="Arial"/>
                        <a:ea typeface="Arial"/>
                        <a:cs typeface="Arial"/>
                      </a:defRPr>
                    </a:pPr>
                    <a:r>
                      <a:rPr lang="fr-FR"/>
                      <a:t>TR7</a:t>
                    </a:r>
                  </a:p>
                </c:rich>
              </c:tx>
              <c:spPr>
                <a:noFill/>
                <a:ln w="25400">
                  <a:noFill/>
                </a:ln>
              </c:spPr>
              <c:dLblPos val="ctr"/>
              <c:showLegendKey val="0"/>
              <c:showVal val="0"/>
              <c:showCatName val="0"/>
              <c:showSerName val="0"/>
              <c:showPercent val="0"/>
              <c:showBubbleSize val="0"/>
            </c:dLbl>
            <c:dLbl>
              <c:idx val="7"/>
              <c:tx>
                <c:rich>
                  <a:bodyPr/>
                  <a:lstStyle/>
                  <a:p>
                    <a:pPr>
                      <a:defRPr sz="1200" b="1" i="0" u="none" strike="noStrike" baseline="0">
                        <a:solidFill>
                          <a:srgbClr val="FFFFFF"/>
                        </a:solidFill>
                        <a:latin typeface="Arial"/>
                        <a:ea typeface="Arial"/>
                        <a:cs typeface="Arial"/>
                      </a:defRPr>
                    </a:pPr>
                    <a:r>
                      <a:rPr lang="fr-FR"/>
                      <a:t>TR8</a:t>
                    </a:r>
                  </a:p>
                </c:rich>
              </c:tx>
              <c:spPr>
                <a:noFill/>
                <a:ln w="25400">
                  <a:noFill/>
                </a:ln>
              </c:spPr>
              <c:dLblPos val="ctr"/>
              <c:showLegendKey val="0"/>
              <c:showVal val="0"/>
              <c:showCatName val="0"/>
              <c:showSerName val="0"/>
              <c:showPercent val="0"/>
              <c:showBubbleSize val="0"/>
            </c:dLbl>
            <c:dLbl>
              <c:idx val="8"/>
              <c:tx>
                <c:rich>
                  <a:bodyPr/>
                  <a:lstStyle/>
                  <a:p>
                    <a:pPr>
                      <a:defRPr sz="1200" b="1" i="0" u="none" strike="noStrike" baseline="0">
                        <a:solidFill>
                          <a:srgbClr val="FFFFFF"/>
                        </a:solidFill>
                        <a:latin typeface="Arial"/>
                        <a:ea typeface="Arial"/>
                        <a:cs typeface="Arial"/>
                      </a:defRPr>
                    </a:pPr>
                    <a:r>
                      <a:rPr lang="fr-FR"/>
                      <a:t>TR9</a:t>
                    </a:r>
                  </a:p>
                </c:rich>
              </c:tx>
              <c:spPr>
                <a:noFill/>
                <a:ln w="25400">
                  <a:noFill/>
                </a:ln>
              </c:spPr>
              <c:dLblPos val="ctr"/>
              <c:showLegendKey val="0"/>
              <c:showVal val="0"/>
              <c:showCatName val="0"/>
              <c:showSerName val="0"/>
              <c:showPercent val="0"/>
              <c:showBubbleSize val="0"/>
            </c:dLbl>
            <c:dLbl>
              <c:idx val="9"/>
              <c:tx>
                <c:rich>
                  <a:bodyPr/>
                  <a:lstStyle/>
                  <a:p>
                    <a:pPr>
                      <a:defRPr sz="1200" b="1" i="0" u="none" strike="noStrike" baseline="0">
                        <a:solidFill>
                          <a:srgbClr val="FFFFFF"/>
                        </a:solidFill>
                        <a:latin typeface="Arial"/>
                        <a:ea typeface="Arial"/>
                        <a:cs typeface="Arial"/>
                      </a:defRPr>
                    </a:pPr>
                    <a:r>
                      <a:rPr lang="fr-FR"/>
                      <a:t>TR10</a:t>
                    </a:r>
                  </a:p>
                </c:rich>
              </c:tx>
              <c:spPr>
                <a:noFill/>
                <a:ln w="25400">
                  <a:noFill/>
                </a:ln>
              </c:spPr>
              <c:dLblPos val="ctr"/>
              <c:showLegendKey val="0"/>
              <c:showVal val="0"/>
              <c:showCatName val="0"/>
              <c:showSerName val="0"/>
              <c:showPercent val="0"/>
              <c:showBubbleSize val="0"/>
            </c:dLbl>
            <c:dLbl>
              <c:idx val="10"/>
              <c:numFmt formatCode="0.00" sourceLinked="0"/>
              <c:spPr>
                <a:noFill/>
                <a:ln w="25400">
                  <a:noFill/>
                </a:ln>
              </c:spPr>
              <c:txPr>
                <a:bodyPr/>
                <a:lstStyle/>
                <a:p>
                  <a:pPr>
                    <a:defRPr sz="800" b="1" i="0" u="none" strike="noStrike" baseline="0">
                      <a:solidFill>
                        <a:srgbClr val="003366"/>
                      </a:solidFill>
                      <a:latin typeface="Arial"/>
                      <a:ea typeface="Arial"/>
                      <a:cs typeface="Arial"/>
                    </a:defRPr>
                  </a:pPr>
                  <a:endParaRPr lang="fr-FR"/>
                </a:p>
              </c:txPr>
              <c:dLblPos val="ctr"/>
              <c:showLegendKey val="0"/>
              <c:showVal val="0"/>
              <c:showCatName val="1"/>
              <c:showSerName val="0"/>
              <c:showPercent val="0"/>
              <c:showBubbleSize val="0"/>
            </c:dLbl>
            <c:dLbl>
              <c:idx val="17"/>
              <c:numFmt formatCode="0.00" sourceLinked="0"/>
              <c:spPr>
                <a:noFill/>
                <a:ln w="25400">
                  <a:noFill/>
                </a:ln>
              </c:spPr>
              <c:txPr>
                <a:bodyPr/>
                <a:lstStyle/>
                <a:p>
                  <a:pPr>
                    <a:defRPr sz="800" b="1" i="0" u="none" strike="noStrike" baseline="0">
                      <a:solidFill>
                        <a:srgbClr val="003366"/>
                      </a:solidFill>
                      <a:latin typeface="Arial"/>
                      <a:ea typeface="Arial"/>
                      <a:cs typeface="Arial"/>
                    </a:defRPr>
                  </a:pPr>
                  <a:endParaRPr lang="fr-FR"/>
                </a:p>
              </c:txPr>
              <c:dLblPos val="ctr"/>
              <c:showLegendKey val="0"/>
              <c:showVal val="0"/>
              <c:showCatName val="1"/>
              <c:showSerName val="0"/>
              <c:showPercent val="0"/>
              <c:showBubbleSize val="0"/>
            </c:dLbl>
            <c:numFmt formatCode="0.00" sourceLinked="0"/>
            <c:spPr>
              <a:noFill/>
              <a:ln w="25400">
                <a:noFill/>
              </a:ln>
            </c:spPr>
            <c:txPr>
              <a:bodyPr/>
              <a:lstStyle/>
              <a:p>
                <a:pPr>
                  <a:defRPr sz="1200" b="1" i="0" u="none" strike="noStrike" baseline="0">
                    <a:solidFill>
                      <a:srgbClr val="FFFFFF"/>
                    </a:solidFill>
                    <a:latin typeface="Arial"/>
                    <a:ea typeface="Arial"/>
                    <a:cs typeface="Arial"/>
                  </a:defRPr>
                </a:pPr>
                <a:endParaRPr lang="fr-FR"/>
              </a:p>
            </c:txPr>
            <c:dLblPos val="ctr"/>
            <c:showLegendKey val="0"/>
            <c:showVal val="0"/>
            <c:showCatName val="1"/>
            <c:showSerName val="0"/>
            <c:showPercent val="0"/>
            <c:showBubbleSize val="0"/>
            <c:showLeaderLines val="0"/>
          </c:dLbls>
          <c:xVal>
            <c:numRef>
              <c:f>'Tech. risks'!$AT$46:$AT$55</c:f>
              <c:numCache>
                <c:formatCode>0.00</c:formatCode>
                <c:ptCount val="10"/>
              </c:numCache>
            </c:numRef>
          </c:xVal>
          <c:yVal>
            <c:numRef>
              <c:f>'Tech. risks'!$AS$46:$AS$55</c:f>
              <c:numCache>
                <c:formatCode>0.00</c:formatCode>
                <c:ptCount val="10"/>
              </c:numCache>
            </c:numRef>
          </c:yVal>
          <c:bubbleSize>
            <c:numRef>
              <c:f>'Tech. risks'!$AU$46:$AU$55</c:f>
              <c:numCache>
                <c:formatCode>0.00</c:formatCode>
                <c:ptCount val="10"/>
              </c:numCache>
            </c:numRef>
          </c:bubbleSize>
          <c:bubble3D val="1"/>
          <c:extLst>
            <c:ext xmlns:c14="http://schemas.microsoft.com/office/drawing/2007/8/2/chart" uri="{6F2FDCE9-48DA-4B69-8628-5D25D57E5C99}">
              <c14:invertSolidFillFmt>
                <c14:spPr xmlns:c14="http://schemas.microsoft.com/office/drawing/2007/8/2/chart">
                  <a:solidFill>
                    <a:srgbClr val="FFFFFF"/>
                  </a:solidFill>
                  <a:ln w="25400">
                    <a:noFill/>
                  </a:ln>
                </c14:spPr>
              </c14:invertSolidFillFmt>
            </c:ext>
          </c:extLst>
        </c:ser>
        <c:dLbls>
          <c:showLegendKey val="0"/>
          <c:showVal val="0"/>
          <c:showCatName val="1"/>
          <c:showSerName val="0"/>
          <c:showPercent val="0"/>
          <c:showBubbleSize val="0"/>
        </c:dLbls>
        <c:bubbleScale val="100"/>
        <c:showNegBubbles val="1"/>
        <c:axId val="178190592"/>
        <c:axId val="178364416"/>
      </c:bubbleChart>
      <c:valAx>
        <c:axId val="178190592"/>
        <c:scaling>
          <c:orientation val="minMax"/>
          <c:max val="4.5"/>
          <c:min val="0.5"/>
        </c:scaling>
        <c:delete val="1"/>
        <c:axPos val="b"/>
        <c:numFmt formatCode="0.00" sourceLinked="1"/>
        <c:majorTickMark val="out"/>
        <c:minorTickMark val="none"/>
        <c:tickLblPos val="none"/>
        <c:crossAx val="178364416"/>
        <c:crossesAt val="0.5"/>
        <c:crossBetween val="midCat"/>
        <c:majorUnit val="1"/>
        <c:minorUnit val="0.1"/>
      </c:valAx>
      <c:valAx>
        <c:axId val="178364416"/>
        <c:scaling>
          <c:orientation val="minMax"/>
          <c:max val="4.5"/>
          <c:min val="0.5"/>
        </c:scaling>
        <c:delete val="1"/>
        <c:axPos val="l"/>
        <c:numFmt formatCode="0.00" sourceLinked="1"/>
        <c:majorTickMark val="out"/>
        <c:minorTickMark val="none"/>
        <c:tickLblPos val="none"/>
        <c:crossAx val="178190592"/>
        <c:crossesAt val="0.5"/>
        <c:crossBetween val="midCat"/>
        <c:majorUnit val="1"/>
        <c:minorUnit val="0.1"/>
      </c:valAx>
      <c:spPr>
        <a:noFill/>
        <a:ln w="12700">
          <a:solidFill>
            <a:srgbClr val="808080"/>
          </a:solidFill>
          <a:prstDash val="solid"/>
        </a:ln>
      </c:spPr>
    </c:plotArea>
    <c:plotVisOnly val="1"/>
    <c:dispBlanksAs val="gap"/>
    <c:showDLblsOverMax val="0"/>
  </c:chart>
  <c:spPr>
    <a:noFill/>
    <a:ln w="9525">
      <a:noFill/>
    </a:ln>
  </c:spPr>
  <c:txPr>
    <a:bodyPr/>
    <a:lstStyle/>
    <a:p>
      <a:pPr>
        <a:defRPr sz="85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49212598450000056" footer="0.49212598450000056"/>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1"/>
          <c:tx>
            <c:strRef>
              <c:f>'Tech. risks'!$AR$60</c:f>
              <c:strCache>
                <c:ptCount val="1"/>
                <c:pt idx="0">
                  <c:v>New</c:v>
                </c:pt>
              </c:strCache>
            </c:strRef>
          </c:tx>
          <c:invertIfNegative val="0"/>
          <c:val>
            <c:numRef>
              <c:f>'Tech. risks'!$AS$60:$BQ$60</c:f>
              <c:numCache>
                <c:formatCode>0</c:formatCode>
                <c:ptCount val="25"/>
              </c:numCache>
            </c:numRef>
          </c:val>
        </c:ser>
        <c:dLbls>
          <c:showLegendKey val="0"/>
          <c:showVal val="0"/>
          <c:showCatName val="0"/>
          <c:showSerName val="0"/>
          <c:showPercent val="0"/>
          <c:showBubbleSize val="0"/>
        </c:dLbls>
        <c:gapWidth val="40"/>
        <c:axId val="178384896"/>
        <c:axId val="178386816"/>
      </c:barChart>
      <c:lineChart>
        <c:grouping val="standard"/>
        <c:varyColors val="0"/>
        <c:ser>
          <c:idx val="1"/>
          <c:order val="0"/>
          <c:tx>
            <c:strRef>
              <c:f>'Tech. risks'!$AR$59</c:f>
              <c:strCache>
                <c:ptCount val="1"/>
                <c:pt idx="0">
                  <c:v>"Not closed"</c:v>
                </c:pt>
              </c:strCache>
            </c:strRef>
          </c:tx>
          <c:spPr>
            <a:ln w="38100">
              <a:solidFill>
                <a:srgbClr val="002060"/>
              </a:solidFill>
            </a:ln>
          </c:spPr>
          <c:marker>
            <c:symbol val="circle"/>
            <c:size val="7"/>
            <c:spPr>
              <a:solidFill>
                <a:schemeClr val="bg1"/>
              </a:solidFill>
            </c:spPr>
          </c:marker>
          <c:cat>
            <c:numRef>
              <c:f>'Tech. risks'!$AS$58:$BQ$58</c:f>
              <c:numCache>
                <c:formatCode>mmm\-yy</c:formatCode>
                <c:ptCount val="25"/>
                <c:pt idx="0">
                  <c:v>40909</c:v>
                </c:pt>
                <c:pt idx="1">
                  <c:v>40940</c:v>
                </c:pt>
                <c:pt idx="2">
                  <c:v>40969</c:v>
                </c:pt>
                <c:pt idx="3">
                  <c:v>41000</c:v>
                </c:pt>
                <c:pt idx="4">
                  <c:v>41030</c:v>
                </c:pt>
                <c:pt idx="5">
                  <c:v>41061</c:v>
                </c:pt>
                <c:pt idx="6">
                  <c:v>41091</c:v>
                </c:pt>
                <c:pt idx="7">
                  <c:v>41122</c:v>
                </c:pt>
                <c:pt idx="8">
                  <c:v>41153</c:v>
                </c:pt>
                <c:pt idx="9">
                  <c:v>41183</c:v>
                </c:pt>
                <c:pt idx="10">
                  <c:v>41214</c:v>
                </c:pt>
                <c:pt idx="11">
                  <c:v>41244</c:v>
                </c:pt>
                <c:pt idx="12">
                  <c:v>41275</c:v>
                </c:pt>
                <c:pt idx="13">
                  <c:v>41306</c:v>
                </c:pt>
                <c:pt idx="14">
                  <c:v>41334</c:v>
                </c:pt>
                <c:pt idx="15">
                  <c:v>41365</c:v>
                </c:pt>
                <c:pt idx="16">
                  <c:v>41395</c:v>
                </c:pt>
                <c:pt idx="17">
                  <c:v>41426</c:v>
                </c:pt>
                <c:pt idx="18">
                  <c:v>41456</c:v>
                </c:pt>
                <c:pt idx="19">
                  <c:v>41487</c:v>
                </c:pt>
                <c:pt idx="20">
                  <c:v>41518</c:v>
                </c:pt>
                <c:pt idx="21">
                  <c:v>41548</c:v>
                </c:pt>
                <c:pt idx="22">
                  <c:v>41579</c:v>
                </c:pt>
                <c:pt idx="23">
                  <c:v>41609</c:v>
                </c:pt>
                <c:pt idx="24">
                  <c:v>41640</c:v>
                </c:pt>
              </c:numCache>
            </c:numRef>
          </c:cat>
          <c:val>
            <c:numRef>
              <c:f>'Tech. risks'!$AS$59:$BQ$59</c:f>
              <c:numCache>
                <c:formatCode>0</c:formatCode>
                <c:ptCount val="25"/>
              </c:numCache>
            </c:numRef>
          </c:val>
          <c:smooth val="0"/>
        </c:ser>
        <c:dLbls>
          <c:showLegendKey val="0"/>
          <c:showVal val="0"/>
          <c:showCatName val="0"/>
          <c:showSerName val="0"/>
          <c:showPercent val="0"/>
          <c:showBubbleSize val="0"/>
        </c:dLbls>
        <c:marker val="1"/>
        <c:smooth val="0"/>
        <c:axId val="178384896"/>
        <c:axId val="178386816"/>
      </c:lineChart>
      <c:catAx>
        <c:axId val="178384896"/>
        <c:scaling>
          <c:orientation val="minMax"/>
        </c:scaling>
        <c:delete val="0"/>
        <c:axPos val="b"/>
        <c:numFmt formatCode="mmmyy" sourceLinked="1"/>
        <c:majorTickMark val="out"/>
        <c:minorTickMark val="none"/>
        <c:tickLblPos val="nextTo"/>
        <c:txPr>
          <a:bodyPr rot="-3600000" vert="horz"/>
          <a:lstStyle/>
          <a:p>
            <a:pPr>
              <a:defRPr sz="1100" b="1">
                <a:latin typeface="Arial" pitchFamily="34" charset="0"/>
                <a:cs typeface="Arial" pitchFamily="34" charset="0"/>
              </a:defRPr>
            </a:pPr>
            <a:endParaRPr lang="fr-FR"/>
          </a:p>
        </c:txPr>
        <c:crossAx val="178386816"/>
        <c:crosses val="autoZero"/>
        <c:auto val="1"/>
        <c:lblAlgn val="ctr"/>
        <c:lblOffset val="100"/>
        <c:tickMarkSkip val="1"/>
        <c:noMultiLvlLbl val="0"/>
      </c:catAx>
      <c:valAx>
        <c:axId val="178386816"/>
        <c:scaling>
          <c:orientation val="minMax"/>
        </c:scaling>
        <c:delete val="0"/>
        <c:axPos val="l"/>
        <c:majorGridlines>
          <c:spPr>
            <a:ln w="6350">
              <a:solidFill>
                <a:schemeClr val="bg1">
                  <a:lumMod val="65000"/>
                </a:schemeClr>
              </a:solidFill>
              <a:prstDash val="sysDash"/>
            </a:ln>
          </c:spPr>
        </c:majorGridlines>
        <c:numFmt formatCode="0" sourceLinked="1"/>
        <c:majorTickMark val="out"/>
        <c:minorTickMark val="none"/>
        <c:tickLblPos val="nextTo"/>
        <c:txPr>
          <a:bodyPr rot="0" vert="horz"/>
          <a:lstStyle/>
          <a:p>
            <a:pPr>
              <a:defRPr sz="1200" b="1">
                <a:latin typeface="Arial" pitchFamily="34" charset="0"/>
                <a:cs typeface="Arial" pitchFamily="34" charset="0"/>
              </a:defRPr>
            </a:pPr>
            <a:endParaRPr lang="fr-FR"/>
          </a:p>
        </c:txPr>
        <c:crossAx val="178384896"/>
        <c:crosses val="autoZero"/>
        <c:crossBetween val="between"/>
      </c:valAx>
    </c:plotArea>
    <c:legend>
      <c:legendPos val="b"/>
      <c:legendEntry>
        <c:idx val="0"/>
        <c:txPr>
          <a:bodyPr/>
          <a:lstStyle/>
          <a:p>
            <a:pPr>
              <a:defRPr sz="1100" b="1">
                <a:latin typeface="Arial" pitchFamily="34" charset="0"/>
                <a:cs typeface="Arial" pitchFamily="34" charset="0"/>
              </a:defRPr>
            </a:pPr>
            <a:endParaRPr lang="fr-FR"/>
          </a:p>
        </c:txPr>
      </c:legendEntry>
      <c:legendEntry>
        <c:idx val="1"/>
        <c:txPr>
          <a:bodyPr/>
          <a:lstStyle/>
          <a:p>
            <a:pPr>
              <a:defRPr sz="1100" b="1">
                <a:latin typeface="Arial" pitchFamily="34" charset="0"/>
                <a:cs typeface="Arial" pitchFamily="34" charset="0"/>
              </a:defRPr>
            </a:pPr>
            <a:endParaRPr lang="fr-FR"/>
          </a:p>
        </c:txPr>
      </c:legendEntry>
      <c:layout>
        <c:manualLayout>
          <c:xMode val="edge"/>
          <c:yMode val="edge"/>
          <c:x val="0.30548911327893341"/>
          <c:y val="0.90931325336565594"/>
          <c:w val="0.37980024901256298"/>
          <c:h val="7.7833714145183946E-2"/>
        </c:manualLayout>
      </c:layout>
      <c:overlay val="0"/>
      <c:txPr>
        <a:bodyPr/>
        <a:lstStyle/>
        <a:p>
          <a:pPr>
            <a:defRPr sz="1100">
              <a:latin typeface="Arial" pitchFamily="34" charset="0"/>
              <a:cs typeface="Arial" pitchFamily="34" charset="0"/>
            </a:defRPr>
          </a:pPr>
          <a:endParaRPr lang="fr-FR"/>
        </a:p>
      </c:txPr>
    </c:legend>
    <c:plotVisOnly val="1"/>
    <c:dispBlanksAs val="gap"/>
    <c:showDLblsOverMax val="0"/>
  </c:chart>
  <c:spPr>
    <a:ln>
      <a:solidFill>
        <a:schemeClr val="tx1"/>
      </a:solidFill>
    </a:ln>
  </c:spPr>
  <c:printSettings>
    <c:headerFooter alignWithMargins="0"/>
    <c:pageMargins b="0.98425196899999956" l="0.78740157499999996" r="0.78740157499999996" t="0.98425196899999956" header="0.49212598450000056" footer="0.49212598450000056"/>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4425683902914203E-2"/>
          <c:y val="7.3010471629190679E-2"/>
          <c:w val="0.89037385790693691"/>
          <c:h val="0.59837974500311719"/>
        </c:manualLayout>
      </c:layout>
      <c:lineChart>
        <c:grouping val="standard"/>
        <c:varyColors val="0"/>
        <c:ser>
          <c:idx val="1"/>
          <c:order val="0"/>
          <c:tx>
            <c:strRef>
              <c:f>'Tech. risks'!$AR$61</c:f>
              <c:strCache>
                <c:ptCount val="1"/>
                <c:pt idx="0">
                  <c:v>Weighted tech risks</c:v>
                </c:pt>
              </c:strCache>
            </c:strRef>
          </c:tx>
          <c:spPr>
            <a:ln w="38100">
              <a:solidFill>
                <a:srgbClr val="002060"/>
              </a:solidFill>
              <a:prstDash val="solid"/>
            </a:ln>
          </c:spPr>
          <c:marker>
            <c:symbol val="circle"/>
            <c:size val="7"/>
            <c:spPr>
              <a:solidFill>
                <a:schemeClr val="bg1"/>
              </a:solidFill>
              <a:ln>
                <a:solidFill>
                  <a:srgbClr val="808080"/>
                </a:solidFill>
                <a:prstDash val="solid"/>
              </a:ln>
            </c:spPr>
          </c:marker>
          <c:cat>
            <c:numRef>
              <c:f>'Tech. risks'!$AS$58:$BQ$58</c:f>
              <c:numCache>
                <c:formatCode>mmm\-yy</c:formatCode>
                <c:ptCount val="25"/>
                <c:pt idx="0">
                  <c:v>40909</c:v>
                </c:pt>
                <c:pt idx="1">
                  <c:v>40940</c:v>
                </c:pt>
                <c:pt idx="2">
                  <c:v>40969</c:v>
                </c:pt>
                <c:pt idx="3">
                  <c:v>41000</c:v>
                </c:pt>
                <c:pt idx="4">
                  <c:v>41030</c:v>
                </c:pt>
                <c:pt idx="5">
                  <c:v>41061</c:v>
                </c:pt>
                <c:pt idx="6">
                  <c:v>41091</c:v>
                </c:pt>
                <c:pt idx="7">
                  <c:v>41122</c:v>
                </c:pt>
                <c:pt idx="8">
                  <c:v>41153</c:v>
                </c:pt>
                <c:pt idx="9">
                  <c:v>41183</c:v>
                </c:pt>
                <c:pt idx="10">
                  <c:v>41214</c:v>
                </c:pt>
                <c:pt idx="11">
                  <c:v>41244</c:v>
                </c:pt>
                <c:pt idx="12">
                  <c:v>41275</c:v>
                </c:pt>
                <c:pt idx="13">
                  <c:v>41306</c:v>
                </c:pt>
                <c:pt idx="14">
                  <c:v>41334</c:v>
                </c:pt>
                <c:pt idx="15">
                  <c:v>41365</c:v>
                </c:pt>
                <c:pt idx="16">
                  <c:v>41395</c:v>
                </c:pt>
                <c:pt idx="17">
                  <c:v>41426</c:v>
                </c:pt>
                <c:pt idx="18">
                  <c:v>41456</c:v>
                </c:pt>
                <c:pt idx="19">
                  <c:v>41487</c:v>
                </c:pt>
                <c:pt idx="20">
                  <c:v>41518</c:v>
                </c:pt>
                <c:pt idx="21">
                  <c:v>41548</c:v>
                </c:pt>
                <c:pt idx="22">
                  <c:v>41579</c:v>
                </c:pt>
                <c:pt idx="23">
                  <c:v>41609</c:v>
                </c:pt>
                <c:pt idx="24">
                  <c:v>41640</c:v>
                </c:pt>
              </c:numCache>
            </c:numRef>
          </c:cat>
          <c:val>
            <c:numRef>
              <c:f>'Tech. risks'!$AS$61:$BQ$61</c:f>
              <c:numCache>
                <c:formatCode>0</c:formatCode>
                <c:ptCount val="25"/>
              </c:numCache>
            </c:numRef>
          </c:val>
          <c:smooth val="0"/>
        </c:ser>
        <c:dLbls>
          <c:showLegendKey val="0"/>
          <c:showVal val="0"/>
          <c:showCatName val="0"/>
          <c:showSerName val="0"/>
          <c:showPercent val="0"/>
          <c:showBubbleSize val="0"/>
        </c:dLbls>
        <c:marker val="1"/>
        <c:smooth val="0"/>
        <c:axId val="178542464"/>
        <c:axId val="178548736"/>
      </c:lineChart>
      <c:dateAx>
        <c:axId val="178542464"/>
        <c:scaling>
          <c:orientation val="minMax"/>
        </c:scaling>
        <c:delete val="0"/>
        <c:axPos val="b"/>
        <c:numFmt formatCode="mmm\-yy" sourceLinked="1"/>
        <c:majorTickMark val="none"/>
        <c:minorTickMark val="none"/>
        <c:tickLblPos val="nextTo"/>
        <c:spPr>
          <a:ln w="3175">
            <a:solidFill>
              <a:srgbClr val="000000"/>
            </a:solidFill>
            <a:prstDash val="solid"/>
          </a:ln>
        </c:spPr>
        <c:txPr>
          <a:bodyPr rot="-3600000" vert="horz"/>
          <a:lstStyle/>
          <a:p>
            <a:pPr>
              <a:defRPr sz="1100" b="1" i="0" u="none" strike="noStrike" baseline="0">
                <a:solidFill>
                  <a:srgbClr val="000000"/>
                </a:solidFill>
                <a:latin typeface="Arial"/>
                <a:ea typeface="Arial"/>
                <a:cs typeface="Arial"/>
              </a:defRPr>
            </a:pPr>
            <a:endParaRPr lang="fr-FR"/>
          </a:p>
        </c:txPr>
        <c:crossAx val="178548736"/>
        <c:crosses val="autoZero"/>
        <c:auto val="1"/>
        <c:lblOffset val="100"/>
        <c:baseTimeUnit val="months"/>
      </c:dateAx>
      <c:valAx>
        <c:axId val="178548736"/>
        <c:scaling>
          <c:orientation val="minMax"/>
        </c:scaling>
        <c:delete val="0"/>
        <c:axPos val="l"/>
        <c:majorGridlines>
          <c:spPr>
            <a:ln w="3175">
              <a:solidFill>
                <a:srgbClr val="C0C0C0"/>
              </a:solidFill>
              <a:prstDash val="sysDash"/>
            </a:ln>
          </c:spPr>
        </c:majorGridlines>
        <c:numFmt formatCode="0" sourceLinked="1"/>
        <c:majorTickMark val="none"/>
        <c:minorTickMark val="none"/>
        <c:tickLblPos val="nextTo"/>
        <c:spPr>
          <a:ln w="25400">
            <a:noFill/>
          </a:ln>
        </c:spPr>
        <c:txPr>
          <a:bodyPr rot="0" vert="horz"/>
          <a:lstStyle/>
          <a:p>
            <a:pPr>
              <a:defRPr sz="1200" b="1" i="0" u="none" strike="noStrike" baseline="0">
                <a:solidFill>
                  <a:srgbClr val="000000"/>
                </a:solidFill>
                <a:latin typeface="Arial"/>
                <a:ea typeface="Arial"/>
                <a:cs typeface="Arial"/>
              </a:defRPr>
            </a:pPr>
            <a:endParaRPr lang="fr-FR"/>
          </a:p>
        </c:txPr>
        <c:crossAx val="178542464"/>
        <c:crosses val="autoZero"/>
        <c:crossBetween val="between"/>
      </c:valAx>
      <c:spPr>
        <a:solidFill>
          <a:srgbClr val="FFFFFF"/>
        </a:solidFill>
        <a:ln w="12700">
          <a:noFill/>
          <a:prstDash val="solid"/>
        </a:ln>
      </c:spPr>
    </c:plotArea>
    <c:legend>
      <c:legendPos val="b"/>
      <c:layout>
        <c:manualLayout>
          <c:xMode val="edge"/>
          <c:yMode val="edge"/>
          <c:x val="0.33142556124866662"/>
          <c:y val="0.90738359249188638"/>
          <c:w val="0.33253022038267938"/>
          <c:h val="7.5903929570722894E-2"/>
        </c:manualLayout>
      </c:layout>
      <c:overlay val="0"/>
      <c:txPr>
        <a:bodyPr/>
        <a:lstStyle/>
        <a:p>
          <a:pPr>
            <a:defRPr sz="1100"/>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49212598450000056" footer="0.49212598450000056"/>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66324419351296"/>
          <c:y val="3.150271798774839E-2"/>
          <c:w val="0.70556884053033375"/>
          <c:h val="0.62667668697547352"/>
        </c:manualLayout>
      </c:layout>
      <c:pieChart>
        <c:varyColors val="1"/>
        <c:ser>
          <c:idx val="0"/>
          <c:order val="0"/>
          <c:tx>
            <c:strRef>
              <c:f>PCR!$AP$44</c:f>
              <c:strCache>
                <c:ptCount val="1"/>
                <c:pt idx="0">
                  <c:v>All PCR severities</c:v>
                </c:pt>
              </c:strCache>
            </c:strRef>
          </c:tx>
          <c:spPr>
            <a:solidFill>
              <a:srgbClr val="FFCCCC"/>
            </a:solidFill>
            <a:ln w="12700">
              <a:solidFill>
                <a:srgbClr val="000000">
                  <a:alpha val="75000"/>
                </a:srgbClr>
              </a:solidFill>
              <a:prstDash val="solid"/>
            </a:ln>
          </c:spPr>
          <c:dPt>
            <c:idx val="0"/>
            <c:bubble3D val="0"/>
            <c:spPr>
              <a:solidFill>
                <a:srgbClr val="C00000">
                  <a:alpha val="75000"/>
                </a:srgbClr>
              </a:solidFill>
              <a:ln w="12700">
                <a:solidFill>
                  <a:srgbClr val="000000">
                    <a:alpha val="75000"/>
                  </a:srgbClr>
                </a:solidFill>
                <a:prstDash val="solid"/>
              </a:ln>
            </c:spPr>
          </c:dPt>
          <c:dPt>
            <c:idx val="1"/>
            <c:bubble3D val="0"/>
            <c:spPr>
              <a:solidFill>
                <a:srgbClr val="FF0000">
                  <a:alpha val="75000"/>
                </a:srgbClr>
              </a:solidFill>
              <a:ln w="12700">
                <a:solidFill>
                  <a:srgbClr val="000000">
                    <a:alpha val="75000"/>
                  </a:srgbClr>
                </a:solidFill>
                <a:prstDash val="solid"/>
              </a:ln>
            </c:spPr>
          </c:dPt>
          <c:dPt>
            <c:idx val="2"/>
            <c:bubble3D val="0"/>
            <c:spPr>
              <a:solidFill>
                <a:srgbClr val="FFC000">
                  <a:alpha val="75000"/>
                </a:srgbClr>
              </a:solidFill>
              <a:ln w="12700">
                <a:solidFill>
                  <a:srgbClr val="000000">
                    <a:alpha val="75000"/>
                  </a:srgbClr>
                </a:solidFill>
                <a:prstDash val="solid"/>
              </a:ln>
            </c:spPr>
          </c:dPt>
          <c:dPt>
            <c:idx val="3"/>
            <c:bubble3D val="0"/>
            <c:spPr>
              <a:solidFill>
                <a:srgbClr val="FFFF00">
                  <a:alpha val="75000"/>
                </a:srgbClr>
              </a:solidFill>
              <a:ln w="12700">
                <a:solidFill>
                  <a:srgbClr val="000000">
                    <a:alpha val="75000"/>
                  </a:srgbClr>
                </a:solidFill>
                <a:prstDash val="solid"/>
              </a:ln>
            </c:spPr>
          </c:dPt>
          <c:dPt>
            <c:idx val="4"/>
            <c:bubble3D val="0"/>
            <c:spPr>
              <a:solidFill>
                <a:srgbClr val="92D050">
                  <a:alpha val="75000"/>
                </a:srgbClr>
              </a:solidFill>
              <a:ln w="12700">
                <a:solidFill>
                  <a:srgbClr val="000000">
                    <a:alpha val="75000"/>
                  </a:srgbClr>
                </a:solidFill>
                <a:prstDash val="solid"/>
              </a:ln>
            </c:spPr>
          </c:dPt>
          <c:dLbls>
            <c:numFmt formatCode="#,##0" sourceLinked="0"/>
            <c:txPr>
              <a:bodyPr/>
              <a:lstStyle/>
              <a:p>
                <a:pPr>
                  <a:defRPr sz="1100" b="1"/>
                </a:pPr>
                <a:endParaRPr lang="fr-FR"/>
              </a:p>
            </c:txPr>
            <c:dLblPos val="inEnd"/>
            <c:showLegendKey val="0"/>
            <c:showVal val="1"/>
            <c:showCatName val="0"/>
            <c:showSerName val="0"/>
            <c:showPercent val="0"/>
            <c:showBubbleSize val="0"/>
            <c:showLeaderLines val="0"/>
          </c:dLbls>
          <c:cat>
            <c:strRef>
              <c:f>PCR!$AP$45:$AP$49</c:f>
              <c:strCache>
                <c:ptCount val="5"/>
                <c:pt idx="0">
                  <c:v>With Safety Impact</c:v>
                </c:pt>
                <c:pt idx="1">
                  <c:v>With Operational Impact</c:v>
                </c:pt>
                <c:pt idx="2">
                  <c:v>Blocking</c:v>
                </c:pt>
                <c:pt idx="3">
                  <c:v>Major</c:v>
                </c:pt>
                <c:pt idx="4">
                  <c:v>Minor</c:v>
                </c:pt>
              </c:strCache>
            </c:strRef>
          </c:cat>
          <c:val>
            <c:numRef>
              <c:f>PCR!$AT$45:$AT$49</c:f>
              <c:numCache>
                <c:formatCode>General</c:formatCode>
                <c:ptCount val="5"/>
                <c:pt idx="0">
                  <c:v>0</c:v>
                </c:pt>
                <c:pt idx="1">
                  <c:v>0</c:v>
                </c:pt>
                <c:pt idx="2">
                  <c:v>3</c:v>
                </c:pt>
                <c:pt idx="3">
                  <c:v>23</c:v>
                </c:pt>
                <c:pt idx="4">
                  <c:v>78</c:v>
                </c:pt>
              </c:numCache>
            </c:numRef>
          </c:val>
        </c:ser>
        <c:dLbls>
          <c:showLegendKey val="0"/>
          <c:showVal val="0"/>
          <c:showCatName val="0"/>
          <c:showSerName val="0"/>
          <c:showPercent val="0"/>
          <c:showBubbleSize val="0"/>
          <c:showLeaderLines val="0"/>
        </c:dLbls>
        <c:firstSliceAng val="0"/>
      </c:pieChart>
      <c:spPr>
        <a:noFill/>
        <a:ln w="25400">
          <a:noFill/>
        </a:ln>
      </c:spPr>
    </c:plotArea>
    <c:legend>
      <c:legendPos val="b"/>
      <c:layout>
        <c:manualLayout>
          <c:xMode val="edge"/>
          <c:yMode val="edge"/>
          <c:x val="0"/>
          <c:y val="0.68891533598532118"/>
          <c:w val="1"/>
          <c:h val="0.30658406913301067"/>
        </c:manualLayout>
      </c:layout>
      <c:overlay val="0"/>
      <c:spPr>
        <a:solidFill>
          <a:srgbClr val="FFFFFF">
            <a:alpha val="75000"/>
          </a:srgbClr>
        </a:solidFill>
        <a:ln w="25400">
          <a:noFill/>
        </a:ln>
      </c:spPr>
      <c:txPr>
        <a:bodyPr/>
        <a:lstStyle/>
        <a:p>
          <a:pPr rtl="0">
            <a:defRPr sz="1100" b="0" i="0" u="none" strike="noStrike" baseline="0">
              <a:solidFill>
                <a:srgbClr val="000000"/>
              </a:solidFill>
              <a:latin typeface="Arial"/>
              <a:ea typeface="Arial"/>
              <a:cs typeface="Arial"/>
            </a:defRPr>
          </a:pPr>
          <a:endParaRPr lang="fr-FR"/>
        </a:p>
      </c:txPr>
    </c:legend>
    <c:plotVisOnly val="1"/>
    <c:dispBlanksAs val="zero"/>
    <c:showDLblsOverMax val="0"/>
  </c:chart>
  <c:spPr>
    <a:solidFill>
      <a:srgbClr val="FFFFFF"/>
    </a:solidFill>
    <a:ln w="3175">
      <a:solidFill>
        <a:srgbClr val="000000"/>
      </a:solidFill>
      <a:prstDash val="solid"/>
    </a:ln>
  </c:spPr>
  <c:txPr>
    <a:bodyPr/>
    <a:lstStyle/>
    <a:p>
      <a:pPr>
        <a:defRPr sz="35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4921259845000005" footer="0.49212598450000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917944535985475"/>
          <c:y val="3.960893472553597E-2"/>
          <c:w val="0.70380688829886695"/>
          <c:h val="0.61602912562292733"/>
        </c:manualLayout>
      </c:layout>
      <c:pieChart>
        <c:varyColors val="1"/>
        <c:ser>
          <c:idx val="0"/>
          <c:order val="0"/>
          <c:tx>
            <c:strRef>
              <c:f>PCR!$AP$51:$AT$51</c:f>
              <c:strCache>
                <c:ptCount val="1"/>
                <c:pt idx="0">
                  <c:v>"Not closed" PCR severities</c:v>
                </c:pt>
              </c:strCache>
            </c:strRef>
          </c:tx>
          <c:spPr>
            <a:solidFill>
              <a:srgbClr val="FFCCCC"/>
            </a:solidFill>
            <a:ln w="12700">
              <a:solidFill>
                <a:srgbClr val="000000">
                  <a:alpha val="75000"/>
                </a:srgbClr>
              </a:solidFill>
              <a:prstDash val="solid"/>
            </a:ln>
          </c:spPr>
          <c:dPt>
            <c:idx val="0"/>
            <c:bubble3D val="0"/>
            <c:spPr>
              <a:solidFill>
                <a:srgbClr val="C00000">
                  <a:alpha val="75000"/>
                </a:srgbClr>
              </a:solidFill>
              <a:ln w="12700">
                <a:solidFill>
                  <a:srgbClr val="000000">
                    <a:alpha val="75000"/>
                  </a:srgbClr>
                </a:solidFill>
                <a:prstDash val="solid"/>
              </a:ln>
            </c:spPr>
          </c:dPt>
          <c:dPt>
            <c:idx val="1"/>
            <c:bubble3D val="0"/>
            <c:spPr>
              <a:solidFill>
                <a:srgbClr val="FF0000">
                  <a:alpha val="75000"/>
                </a:srgbClr>
              </a:solidFill>
              <a:ln w="12700">
                <a:solidFill>
                  <a:srgbClr val="000000">
                    <a:alpha val="75000"/>
                  </a:srgbClr>
                </a:solidFill>
                <a:prstDash val="solid"/>
              </a:ln>
            </c:spPr>
          </c:dPt>
          <c:dPt>
            <c:idx val="2"/>
            <c:bubble3D val="0"/>
            <c:spPr>
              <a:solidFill>
                <a:srgbClr val="FFC000">
                  <a:alpha val="75000"/>
                </a:srgbClr>
              </a:solidFill>
              <a:ln w="12700">
                <a:solidFill>
                  <a:srgbClr val="000000">
                    <a:alpha val="75000"/>
                  </a:srgbClr>
                </a:solidFill>
                <a:prstDash val="solid"/>
              </a:ln>
            </c:spPr>
          </c:dPt>
          <c:dPt>
            <c:idx val="3"/>
            <c:bubble3D val="0"/>
            <c:spPr>
              <a:solidFill>
                <a:srgbClr val="FFFF00">
                  <a:alpha val="75000"/>
                </a:srgbClr>
              </a:solidFill>
              <a:ln w="12700">
                <a:solidFill>
                  <a:srgbClr val="000000">
                    <a:alpha val="75000"/>
                  </a:srgbClr>
                </a:solidFill>
                <a:prstDash val="solid"/>
              </a:ln>
            </c:spPr>
          </c:dPt>
          <c:dPt>
            <c:idx val="4"/>
            <c:bubble3D val="0"/>
            <c:spPr>
              <a:solidFill>
                <a:srgbClr val="92D050">
                  <a:alpha val="75000"/>
                </a:srgbClr>
              </a:solidFill>
              <a:ln w="12700">
                <a:solidFill>
                  <a:srgbClr val="000000">
                    <a:alpha val="75000"/>
                  </a:srgbClr>
                </a:solidFill>
                <a:prstDash val="solid"/>
              </a:ln>
            </c:spPr>
          </c:dPt>
          <c:dLbls>
            <c:numFmt formatCode="#,##0" sourceLinked="0"/>
            <c:txPr>
              <a:bodyPr/>
              <a:lstStyle/>
              <a:p>
                <a:pPr>
                  <a:defRPr sz="1100" b="1"/>
                </a:pPr>
                <a:endParaRPr lang="fr-FR"/>
              </a:p>
            </c:txPr>
            <c:dLblPos val="inEnd"/>
            <c:showLegendKey val="0"/>
            <c:showVal val="1"/>
            <c:showCatName val="0"/>
            <c:showSerName val="0"/>
            <c:showPercent val="0"/>
            <c:showBubbleSize val="0"/>
            <c:showLeaderLines val="0"/>
          </c:dLbls>
          <c:cat>
            <c:strRef>
              <c:f>PCR!$AP$52:$AP$57</c:f>
              <c:strCache>
                <c:ptCount val="5"/>
                <c:pt idx="0">
                  <c:v>With Safety Impact</c:v>
                </c:pt>
                <c:pt idx="1">
                  <c:v>With Operational Impact</c:v>
                </c:pt>
                <c:pt idx="2">
                  <c:v>Blocking</c:v>
                </c:pt>
                <c:pt idx="3">
                  <c:v>Major</c:v>
                </c:pt>
                <c:pt idx="4">
                  <c:v>Minor</c:v>
                </c:pt>
              </c:strCache>
            </c:strRef>
          </c:cat>
          <c:val>
            <c:numRef>
              <c:f>PCR!$AT$52:$AT$56</c:f>
              <c:numCache>
                <c:formatCode>General</c:formatCode>
                <c:ptCount val="5"/>
                <c:pt idx="0">
                  <c:v>0</c:v>
                </c:pt>
                <c:pt idx="1">
                  <c:v>0</c:v>
                </c:pt>
                <c:pt idx="2">
                  <c:v>0</c:v>
                </c:pt>
                <c:pt idx="3">
                  <c:v>5</c:v>
                </c:pt>
                <c:pt idx="4">
                  <c:v>1</c:v>
                </c:pt>
              </c:numCache>
            </c:numRef>
          </c:val>
        </c:ser>
        <c:dLbls>
          <c:showLegendKey val="0"/>
          <c:showVal val="0"/>
          <c:showCatName val="0"/>
          <c:showSerName val="0"/>
          <c:showPercent val="0"/>
          <c:showBubbleSize val="0"/>
          <c:showLeaderLines val="0"/>
        </c:dLbls>
        <c:firstSliceAng val="0"/>
      </c:pieChart>
      <c:spPr>
        <a:noFill/>
        <a:ln w="25400">
          <a:noFill/>
        </a:ln>
      </c:spPr>
    </c:plotArea>
    <c:legend>
      <c:legendPos val="b"/>
      <c:layout>
        <c:manualLayout>
          <c:xMode val="edge"/>
          <c:yMode val="edge"/>
          <c:x val="0"/>
          <c:y val="0.69468936973822726"/>
          <c:w val="1"/>
          <c:h val="0.30037097243020561"/>
        </c:manualLayout>
      </c:layout>
      <c:overlay val="0"/>
      <c:spPr>
        <a:solidFill>
          <a:srgbClr val="FFFFFF">
            <a:alpha val="75000"/>
          </a:srgbClr>
        </a:solidFill>
        <a:ln w="25400">
          <a:noFill/>
        </a:ln>
      </c:spPr>
      <c:txPr>
        <a:bodyPr/>
        <a:lstStyle/>
        <a:p>
          <a:pPr>
            <a:defRPr sz="1100" b="0" i="0" u="none" strike="noStrike" baseline="0">
              <a:solidFill>
                <a:srgbClr val="000000"/>
              </a:solidFill>
              <a:latin typeface="Arial"/>
              <a:ea typeface="Arial"/>
              <a:cs typeface="Arial"/>
            </a:defRPr>
          </a:pPr>
          <a:endParaRPr lang="fr-FR"/>
        </a:p>
      </c:txPr>
    </c:legend>
    <c:plotVisOnly val="1"/>
    <c:dispBlanksAs val="zero"/>
    <c:showDLblsOverMax val="0"/>
  </c:chart>
  <c:spPr>
    <a:solidFill>
      <a:srgbClr val="FFFFFF"/>
    </a:solidFill>
    <a:ln w="3175">
      <a:solidFill>
        <a:srgbClr val="000000"/>
      </a:solidFill>
      <a:prstDash val="solid"/>
    </a:ln>
  </c:spPr>
  <c:txPr>
    <a:bodyPr/>
    <a:lstStyle/>
    <a:p>
      <a:pPr>
        <a:defRPr sz="35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4921259845000005" footer="0.49212598450000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681965556444486E-2"/>
          <c:y val="2.4040379567938624E-2"/>
          <c:w val="0.82569187039393133"/>
          <c:h val="0.78492137391895833"/>
        </c:manualLayout>
      </c:layout>
      <c:barChart>
        <c:barDir val="col"/>
        <c:grouping val="stacked"/>
        <c:varyColors val="0"/>
        <c:ser>
          <c:idx val="7"/>
          <c:order val="3"/>
          <c:tx>
            <c:strRef>
              <c:f>PCR!$AP$34</c:f>
              <c:strCache>
                <c:ptCount val="1"/>
                <c:pt idx="0">
                  <c:v>Submitted</c:v>
                </c:pt>
              </c:strCache>
            </c:strRef>
          </c:tx>
          <c:spPr>
            <a:solidFill>
              <a:schemeClr val="accent6">
                <a:lumMod val="50000"/>
                <a:alpha val="75000"/>
              </a:schemeClr>
            </a:solidFill>
            <a:ln>
              <a:noFill/>
            </a:ln>
            <a:effectLst/>
          </c:spPr>
          <c:invertIfNegative val="0"/>
          <c:cat>
            <c:numLit>
              <c:formatCode>General</c:formatCode>
              <c:ptCount val="5"/>
            </c:numLit>
          </c:cat>
          <c:val>
            <c:numRef>
              <c:f>PCR!$AT$34:$BR$34</c:f>
              <c:numCache>
                <c:formatCode>General</c:formatCode>
                <c:ptCount val="25"/>
                <c:pt idx="0">
                  <c:v>1</c:v>
                </c:pt>
              </c:numCache>
            </c:numRef>
          </c:val>
        </c:ser>
        <c:ser>
          <c:idx val="8"/>
          <c:order val="4"/>
          <c:tx>
            <c:strRef>
              <c:f>PCR!$AP$35</c:f>
              <c:strCache>
                <c:ptCount val="1"/>
                <c:pt idx="0">
                  <c:v>Analysed</c:v>
                </c:pt>
              </c:strCache>
            </c:strRef>
          </c:tx>
          <c:spPr>
            <a:solidFill>
              <a:schemeClr val="accent6">
                <a:lumMod val="75000"/>
                <a:alpha val="75000"/>
              </a:schemeClr>
            </a:solidFill>
            <a:ln w="9525">
              <a:noFill/>
            </a:ln>
            <a:effectLst/>
          </c:spPr>
          <c:invertIfNegative val="0"/>
          <c:cat>
            <c:numLit>
              <c:formatCode>General</c:formatCode>
              <c:ptCount val="5"/>
            </c:numLit>
          </c:cat>
          <c:val>
            <c:numRef>
              <c:f>PCR!$AT$35:$BR$35</c:f>
              <c:numCache>
                <c:formatCode>General</c:formatCode>
                <c:ptCount val="25"/>
                <c:pt idx="0">
                  <c:v>2</c:v>
                </c:pt>
              </c:numCache>
            </c:numRef>
          </c:val>
        </c:ser>
        <c:ser>
          <c:idx val="5"/>
          <c:order val="5"/>
          <c:tx>
            <c:strRef>
              <c:f>PCR!$AP$36</c:f>
              <c:strCache>
                <c:ptCount val="1"/>
                <c:pt idx="0">
                  <c:v>Accepted</c:v>
                </c:pt>
              </c:strCache>
            </c:strRef>
          </c:tx>
          <c:spPr>
            <a:solidFill>
              <a:srgbClr val="FFC000">
                <a:alpha val="75000"/>
              </a:srgbClr>
            </a:solidFill>
            <a:ln w="0" cap="flat" cmpd="sng">
              <a:noFill/>
              <a:round/>
            </a:ln>
            <a:effectLst/>
            <a:scene3d>
              <a:camera prst="orthographicFront"/>
              <a:lightRig rig="threePt" dir="t"/>
            </a:scene3d>
          </c:spPr>
          <c:invertIfNegative val="0"/>
          <c:cat>
            <c:numLit>
              <c:formatCode>General</c:formatCode>
              <c:ptCount val="5"/>
            </c:numLit>
          </c:cat>
          <c:val>
            <c:numRef>
              <c:f>PCR!$AT$36:$BR$36</c:f>
              <c:numCache>
                <c:formatCode>General</c:formatCode>
                <c:ptCount val="25"/>
                <c:pt idx="0">
                  <c:v>1</c:v>
                </c:pt>
              </c:numCache>
            </c:numRef>
          </c:val>
        </c:ser>
        <c:ser>
          <c:idx val="11"/>
          <c:order val="6"/>
          <c:tx>
            <c:strRef>
              <c:f>PCR!$AP$37</c:f>
              <c:strCache>
                <c:ptCount val="1"/>
                <c:pt idx="0">
                  <c:v>StartedWork</c:v>
                </c:pt>
              </c:strCache>
            </c:strRef>
          </c:tx>
          <c:spPr>
            <a:solidFill>
              <a:srgbClr val="92D050">
                <a:alpha val="75000"/>
              </a:srgbClr>
            </a:solidFill>
            <a:ln>
              <a:noFill/>
            </a:ln>
            <a:effectLst/>
          </c:spPr>
          <c:invertIfNegative val="0"/>
          <c:cat>
            <c:numLit>
              <c:formatCode>General</c:formatCode>
              <c:ptCount val="5"/>
            </c:numLit>
          </c:cat>
          <c:val>
            <c:numRef>
              <c:f>PCR!$AT$37:$BR$37</c:f>
              <c:numCache>
                <c:formatCode>General</c:formatCode>
                <c:ptCount val="25"/>
                <c:pt idx="0">
                  <c:v>0</c:v>
                </c:pt>
              </c:numCache>
            </c:numRef>
          </c:val>
        </c:ser>
        <c:ser>
          <c:idx val="12"/>
          <c:order val="7"/>
          <c:tx>
            <c:strRef>
              <c:f>PCR!$AP$38</c:f>
              <c:strCache>
                <c:ptCount val="1"/>
                <c:pt idx="0">
                  <c:v>Solved</c:v>
                </c:pt>
              </c:strCache>
            </c:strRef>
          </c:tx>
          <c:spPr>
            <a:solidFill>
              <a:srgbClr val="00B050">
                <a:alpha val="75000"/>
              </a:srgbClr>
            </a:solidFill>
            <a:ln>
              <a:noFill/>
            </a:ln>
            <a:effectLst/>
          </c:spPr>
          <c:invertIfNegative val="0"/>
          <c:cat>
            <c:numLit>
              <c:formatCode>General</c:formatCode>
              <c:ptCount val="5"/>
            </c:numLit>
          </c:cat>
          <c:val>
            <c:numRef>
              <c:f>PCR!$AT$38:$BR$38</c:f>
              <c:numCache>
                <c:formatCode>General</c:formatCode>
                <c:ptCount val="25"/>
                <c:pt idx="0">
                  <c:v>0</c:v>
                </c:pt>
              </c:numCache>
            </c:numRef>
          </c:val>
        </c:ser>
        <c:ser>
          <c:idx val="6"/>
          <c:order val="8"/>
          <c:tx>
            <c:strRef>
              <c:f>PCR!$AP$39</c:f>
              <c:strCache>
                <c:ptCount val="1"/>
                <c:pt idx="0">
                  <c:v>Verified</c:v>
                </c:pt>
              </c:strCache>
            </c:strRef>
          </c:tx>
          <c:spPr>
            <a:solidFill>
              <a:schemeClr val="accent3">
                <a:lumMod val="75000"/>
                <a:alpha val="75000"/>
              </a:schemeClr>
            </a:solidFill>
            <a:ln w="9525" cap="flat" cmpd="sng" algn="ctr">
              <a:noFill/>
              <a:prstDash val="solid"/>
            </a:ln>
            <a:effectLst/>
            <a:scene3d>
              <a:camera prst="orthographicFront"/>
              <a:lightRig rig="threePt" dir="t"/>
            </a:scene3d>
          </c:spPr>
          <c:invertIfNegative val="0"/>
          <c:cat>
            <c:numLit>
              <c:formatCode>General</c:formatCode>
              <c:ptCount val="5"/>
            </c:numLit>
          </c:cat>
          <c:val>
            <c:numRef>
              <c:f>PCR!$AT$39:$BR$39</c:f>
              <c:numCache>
                <c:formatCode>General</c:formatCode>
                <c:ptCount val="25"/>
                <c:pt idx="0">
                  <c:v>2</c:v>
                </c:pt>
              </c:numCache>
            </c:numRef>
          </c:val>
        </c:ser>
        <c:ser>
          <c:idx val="10"/>
          <c:order val="11"/>
          <c:tx>
            <c:strRef>
              <c:f>PCR!$AP$40:$AS$40</c:f>
              <c:strCache>
                <c:ptCount val="1"/>
                <c:pt idx="0">
                  <c:v>Rejected</c:v>
                </c:pt>
              </c:strCache>
            </c:strRef>
          </c:tx>
          <c:spPr>
            <a:solidFill>
              <a:schemeClr val="bg2">
                <a:lumMod val="75000"/>
                <a:alpha val="75000"/>
              </a:schemeClr>
            </a:solidFill>
            <a:ln w="6350">
              <a:noFill/>
            </a:ln>
            <a:effectLst/>
          </c:spPr>
          <c:invertIfNegative val="0"/>
          <c:cat>
            <c:numLit>
              <c:formatCode>General</c:formatCode>
              <c:ptCount val="5"/>
            </c:numLit>
          </c:cat>
          <c:val>
            <c:numRef>
              <c:f>PCR!$AT$40:$BR$40</c:f>
              <c:numCache>
                <c:formatCode>General</c:formatCode>
                <c:ptCount val="25"/>
                <c:pt idx="0">
                  <c:v>0</c:v>
                </c:pt>
              </c:numCache>
            </c:numRef>
          </c:val>
        </c:ser>
        <c:dLbls>
          <c:showLegendKey val="0"/>
          <c:showVal val="0"/>
          <c:showCatName val="0"/>
          <c:showSerName val="0"/>
          <c:showPercent val="0"/>
          <c:showBubbleSize val="0"/>
        </c:dLbls>
        <c:gapWidth val="5"/>
        <c:overlap val="100"/>
        <c:axId val="178993024"/>
        <c:axId val="178991104"/>
      </c:barChart>
      <c:lineChart>
        <c:grouping val="standard"/>
        <c:varyColors val="0"/>
        <c:ser>
          <c:idx val="0"/>
          <c:order val="0"/>
          <c:tx>
            <c:strRef>
              <c:f>PCR!$AP$29</c:f>
              <c:strCache>
                <c:ptCount val="1"/>
                <c:pt idx="0">
                  <c:v>Baseline</c:v>
                </c:pt>
              </c:strCache>
            </c:strRef>
          </c:tx>
          <c:spPr>
            <a:ln w="12700">
              <a:solidFill>
                <a:srgbClr val="000000"/>
              </a:solidFill>
              <a:prstDash val="sysDash"/>
            </a:ln>
            <a:effectLst/>
          </c:spPr>
          <c:marker>
            <c:symbol val="none"/>
          </c:marker>
          <c:cat>
            <c:numRef>
              <c:f>PCR!$AT$28:$BR$28</c:f>
              <c:numCache>
                <c:formatCode>mmm\-yy</c:formatCode>
                <c:ptCount val="25"/>
                <c:pt idx="0">
                  <c:v>40909</c:v>
                </c:pt>
                <c:pt idx="1">
                  <c:v>40940</c:v>
                </c:pt>
                <c:pt idx="2">
                  <c:v>40969</c:v>
                </c:pt>
                <c:pt idx="3">
                  <c:v>41000</c:v>
                </c:pt>
                <c:pt idx="4">
                  <c:v>41030</c:v>
                </c:pt>
                <c:pt idx="5">
                  <c:v>41061</c:v>
                </c:pt>
                <c:pt idx="6">
                  <c:v>41091</c:v>
                </c:pt>
                <c:pt idx="7">
                  <c:v>41122</c:v>
                </c:pt>
                <c:pt idx="8">
                  <c:v>41153</c:v>
                </c:pt>
                <c:pt idx="9">
                  <c:v>41183</c:v>
                </c:pt>
                <c:pt idx="10">
                  <c:v>41214</c:v>
                </c:pt>
                <c:pt idx="11">
                  <c:v>41244</c:v>
                </c:pt>
                <c:pt idx="12">
                  <c:v>41275</c:v>
                </c:pt>
                <c:pt idx="13">
                  <c:v>41306</c:v>
                </c:pt>
                <c:pt idx="14">
                  <c:v>41334</c:v>
                </c:pt>
                <c:pt idx="15">
                  <c:v>41365</c:v>
                </c:pt>
                <c:pt idx="16">
                  <c:v>41395</c:v>
                </c:pt>
                <c:pt idx="17">
                  <c:v>41426</c:v>
                </c:pt>
                <c:pt idx="18">
                  <c:v>41456</c:v>
                </c:pt>
                <c:pt idx="19">
                  <c:v>41487</c:v>
                </c:pt>
                <c:pt idx="20">
                  <c:v>41518</c:v>
                </c:pt>
                <c:pt idx="21">
                  <c:v>41548</c:v>
                </c:pt>
                <c:pt idx="22">
                  <c:v>41579</c:v>
                </c:pt>
                <c:pt idx="23">
                  <c:v>41609</c:v>
                </c:pt>
                <c:pt idx="24">
                  <c:v>41640</c:v>
                </c:pt>
              </c:numCache>
            </c:numRef>
          </c:cat>
          <c:val>
            <c:numRef>
              <c:f>PCR!$AT$29:$BR$29</c:f>
              <c:numCache>
                <c:formatCode>General</c:formatCode>
                <c:ptCount val="25"/>
              </c:numCache>
            </c:numRef>
          </c:val>
          <c:smooth val="0"/>
        </c:ser>
        <c:ser>
          <c:idx val="1"/>
          <c:order val="1"/>
          <c:tx>
            <c:strRef>
              <c:f>PCR!$AP$32</c:f>
              <c:strCache>
                <c:ptCount val="1"/>
                <c:pt idx="0">
                  <c:v>Raised</c:v>
                </c:pt>
              </c:strCache>
            </c:strRef>
          </c:tx>
          <c:spPr>
            <a:ln w="38100">
              <a:solidFill>
                <a:srgbClr val="0000FF"/>
              </a:solidFill>
              <a:prstDash val="solid"/>
            </a:ln>
            <a:effectLst>
              <a:outerShdw blurRad="25400" dist="38100" dir="2700000" algn="tl" rotWithShape="0">
                <a:prstClr val="black">
                  <a:alpha val="50000"/>
                </a:prstClr>
              </a:outerShdw>
            </a:effectLst>
          </c:spPr>
          <c:marker>
            <c:symbol val="none"/>
          </c:marker>
          <c:cat>
            <c:numRef>
              <c:f>PCR!$AT$28:$BR$28</c:f>
              <c:numCache>
                <c:formatCode>mmm\-yy</c:formatCode>
                <c:ptCount val="25"/>
                <c:pt idx="0">
                  <c:v>40909</c:v>
                </c:pt>
                <c:pt idx="1">
                  <c:v>40940</c:v>
                </c:pt>
                <c:pt idx="2">
                  <c:v>40969</c:v>
                </c:pt>
                <c:pt idx="3">
                  <c:v>41000</c:v>
                </c:pt>
                <c:pt idx="4">
                  <c:v>41030</c:v>
                </c:pt>
                <c:pt idx="5">
                  <c:v>41061</c:v>
                </c:pt>
                <c:pt idx="6">
                  <c:v>41091</c:v>
                </c:pt>
                <c:pt idx="7">
                  <c:v>41122</c:v>
                </c:pt>
                <c:pt idx="8">
                  <c:v>41153</c:v>
                </c:pt>
                <c:pt idx="9">
                  <c:v>41183</c:v>
                </c:pt>
                <c:pt idx="10">
                  <c:v>41214</c:v>
                </c:pt>
                <c:pt idx="11">
                  <c:v>41244</c:v>
                </c:pt>
                <c:pt idx="12">
                  <c:v>41275</c:v>
                </c:pt>
                <c:pt idx="13">
                  <c:v>41306</c:v>
                </c:pt>
                <c:pt idx="14">
                  <c:v>41334</c:v>
                </c:pt>
                <c:pt idx="15">
                  <c:v>41365</c:v>
                </c:pt>
                <c:pt idx="16">
                  <c:v>41395</c:v>
                </c:pt>
                <c:pt idx="17">
                  <c:v>41426</c:v>
                </c:pt>
                <c:pt idx="18">
                  <c:v>41456</c:v>
                </c:pt>
                <c:pt idx="19">
                  <c:v>41487</c:v>
                </c:pt>
                <c:pt idx="20">
                  <c:v>41518</c:v>
                </c:pt>
                <c:pt idx="21">
                  <c:v>41548</c:v>
                </c:pt>
                <c:pt idx="22">
                  <c:v>41579</c:v>
                </c:pt>
                <c:pt idx="23">
                  <c:v>41609</c:v>
                </c:pt>
                <c:pt idx="24">
                  <c:v>41640</c:v>
                </c:pt>
              </c:numCache>
            </c:numRef>
          </c:cat>
          <c:val>
            <c:numRef>
              <c:f>PCR!$AT$32:$BR$32</c:f>
              <c:numCache>
                <c:formatCode>General</c:formatCode>
                <c:ptCount val="25"/>
                <c:pt idx="0">
                  <c:v>104</c:v>
                </c:pt>
              </c:numCache>
            </c:numRef>
          </c:val>
          <c:smooth val="0"/>
        </c:ser>
        <c:ser>
          <c:idx val="3"/>
          <c:order val="2"/>
          <c:tx>
            <c:strRef>
              <c:f>PCR!$AP$30</c:f>
              <c:strCache>
                <c:ptCount val="1"/>
                <c:pt idx="0">
                  <c:v>Raised forecast</c:v>
                </c:pt>
              </c:strCache>
            </c:strRef>
          </c:tx>
          <c:spPr>
            <a:ln w="25400">
              <a:solidFill>
                <a:srgbClr val="0000FF"/>
              </a:solidFill>
              <a:prstDash val="sysDash"/>
            </a:ln>
            <a:effectLst/>
          </c:spPr>
          <c:marker>
            <c:symbol val="circle"/>
            <c:size val="9"/>
            <c:spPr>
              <a:solidFill>
                <a:srgbClr val="0000FF"/>
              </a:solidFill>
              <a:ln>
                <a:solidFill>
                  <a:srgbClr val="0000FF"/>
                </a:solidFill>
                <a:prstDash val="solid"/>
              </a:ln>
              <a:effectLst/>
            </c:spPr>
          </c:marker>
          <c:cat>
            <c:numRef>
              <c:f>PCR!$AT$28:$BR$28</c:f>
              <c:numCache>
                <c:formatCode>mmm\-yy</c:formatCode>
                <c:ptCount val="25"/>
                <c:pt idx="0">
                  <c:v>40909</c:v>
                </c:pt>
                <c:pt idx="1">
                  <c:v>40940</c:v>
                </c:pt>
                <c:pt idx="2">
                  <c:v>40969</c:v>
                </c:pt>
                <c:pt idx="3">
                  <c:v>41000</c:v>
                </c:pt>
                <c:pt idx="4">
                  <c:v>41030</c:v>
                </c:pt>
                <c:pt idx="5">
                  <c:v>41061</c:v>
                </c:pt>
                <c:pt idx="6">
                  <c:v>41091</c:v>
                </c:pt>
                <c:pt idx="7">
                  <c:v>41122</c:v>
                </c:pt>
                <c:pt idx="8">
                  <c:v>41153</c:v>
                </c:pt>
                <c:pt idx="9">
                  <c:v>41183</c:v>
                </c:pt>
                <c:pt idx="10">
                  <c:v>41214</c:v>
                </c:pt>
                <c:pt idx="11">
                  <c:v>41244</c:v>
                </c:pt>
                <c:pt idx="12">
                  <c:v>41275</c:v>
                </c:pt>
                <c:pt idx="13">
                  <c:v>41306</c:v>
                </c:pt>
                <c:pt idx="14">
                  <c:v>41334</c:v>
                </c:pt>
                <c:pt idx="15">
                  <c:v>41365</c:v>
                </c:pt>
                <c:pt idx="16">
                  <c:v>41395</c:v>
                </c:pt>
                <c:pt idx="17">
                  <c:v>41426</c:v>
                </c:pt>
                <c:pt idx="18">
                  <c:v>41456</c:v>
                </c:pt>
                <c:pt idx="19">
                  <c:v>41487</c:v>
                </c:pt>
                <c:pt idx="20">
                  <c:v>41518</c:v>
                </c:pt>
                <c:pt idx="21">
                  <c:v>41548</c:v>
                </c:pt>
                <c:pt idx="22">
                  <c:v>41579</c:v>
                </c:pt>
                <c:pt idx="23">
                  <c:v>41609</c:v>
                </c:pt>
                <c:pt idx="24">
                  <c:v>41640</c:v>
                </c:pt>
              </c:numCache>
            </c:numRef>
          </c:cat>
          <c:val>
            <c:numRef>
              <c:f>PCR!$AT$30:$BR$30</c:f>
              <c:numCache>
                <c:formatCode>General</c:formatCode>
                <c:ptCount val="25"/>
                <c:pt idx="0">
                  <c:v>104</c:v>
                </c:pt>
              </c:numCache>
            </c:numRef>
          </c:val>
          <c:smooth val="0"/>
        </c:ser>
        <c:ser>
          <c:idx val="4"/>
          <c:order val="9"/>
          <c:tx>
            <c:strRef>
              <c:f>PCR!$AP$31</c:f>
              <c:strCache>
                <c:ptCount val="1"/>
                <c:pt idx="0">
                  <c:v>Closed forecast</c:v>
                </c:pt>
              </c:strCache>
            </c:strRef>
          </c:tx>
          <c:spPr>
            <a:ln w="25400">
              <a:solidFill>
                <a:srgbClr val="FF9900"/>
              </a:solidFill>
              <a:prstDash val="sysDash"/>
            </a:ln>
          </c:spPr>
          <c:marker>
            <c:symbol val="circle"/>
            <c:size val="9"/>
            <c:spPr>
              <a:solidFill>
                <a:srgbClr val="FF9900"/>
              </a:solidFill>
              <a:ln>
                <a:solidFill>
                  <a:srgbClr val="FF9900"/>
                </a:solidFill>
                <a:prstDash val="solid"/>
              </a:ln>
            </c:spPr>
          </c:marker>
          <c:cat>
            <c:numRef>
              <c:f>PCR!$AT$28:$BR$28</c:f>
              <c:numCache>
                <c:formatCode>mmm\-yy</c:formatCode>
                <c:ptCount val="25"/>
                <c:pt idx="0">
                  <c:v>40909</c:v>
                </c:pt>
                <c:pt idx="1">
                  <c:v>40940</c:v>
                </c:pt>
                <c:pt idx="2">
                  <c:v>40969</c:v>
                </c:pt>
                <c:pt idx="3">
                  <c:v>41000</c:v>
                </c:pt>
                <c:pt idx="4">
                  <c:v>41030</c:v>
                </c:pt>
                <c:pt idx="5">
                  <c:v>41061</c:v>
                </c:pt>
                <c:pt idx="6">
                  <c:v>41091</c:v>
                </c:pt>
                <c:pt idx="7">
                  <c:v>41122</c:v>
                </c:pt>
                <c:pt idx="8">
                  <c:v>41153</c:v>
                </c:pt>
                <c:pt idx="9">
                  <c:v>41183</c:v>
                </c:pt>
                <c:pt idx="10">
                  <c:v>41214</c:v>
                </c:pt>
                <c:pt idx="11">
                  <c:v>41244</c:v>
                </c:pt>
                <c:pt idx="12">
                  <c:v>41275</c:v>
                </c:pt>
                <c:pt idx="13">
                  <c:v>41306</c:v>
                </c:pt>
                <c:pt idx="14">
                  <c:v>41334</c:v>
                </c:pt>
                <c:pt idx="15">
                  <c:v>41365</c:v>
                </c:pt>
                <c:pt idx="16">
                  <c:v>41395</c:v>
                </c:pt>
                <c:pt idx="17">
                  <c:v>41426</c:v>
                </c:pt>
                <c:pt idx="18">
                  <c:v>41456</c:v>
                </c:pt>
                <c:pt idx="19">
                  <c:v>41487</c:v>
                </c:pt>
                <c:pt idx="20">
                  <c:v>41518</c:v>
                </c:pt>
                <c:pt idx="21">
                  <c:v>41548</c:v>
                </c:pt>
                <c:pt idx="22">
                  <c:v>41579</c:v>
                </c:pt>
                <c:pt idx="23">
                  <c:v>41609</c:v>
                </c:pt>
                <c:pt idx="24">
                  <c:v>41640</c:v>
                </c:pt>
              </c:numCache>
            </c:numRef>
          </c:cat>
          <c:val>
            <c:numRef>
              <c:f>PCR!$AT$31:$BR$31</c:f>
              <c:numCache>
                <c:formatCode>General</c:formatCode>
                <c:ptCount val="25"/>
                <c:pt idx="0">
                  <c:v>98</c:v>
                </c:pt>
              </c:numCache>
            </c:numRef>
          </c:val>
          <c:smooth val="0"/>
        </c:ser>
        <c:ser>
          <c:idx val="2"/>
          <c:order val="10"/>
          <c:tx>
            <c:strRef>
              <c:f>PCR!$AP$33</c:f>
              <c:strCache>
                <c:ptCount val="1"/>
                <c:pt idx="0">
                  <c:v>Closed</c:v>
                </c:pt>
              </c:strCache>
            </c:strRef>
          </c:tx>
          <c:spPr>
            <a:ln w="38100">
              <a:solidFill>
                <a:srgbClr val="808000"/>
              </a:solidFill>
              <a:prstDash val="solid"/>
            </a:ln>
            <a:effectLst>
              <a:outerShdw blurRad="38100" dist="38100" dir="2700000" algn="tl" rotWithShape="0">
                <a:prstClr val="black">
                  <a:alpha val="50000"/>
                </a:prstClr>
              </a:outerShdw>
            </a:effectLst>
          </c:spPr>
          <c:marker>
            <c:symbol val="none"/>
          </c:marker>
          <c:cat>
            <c:numRef>
              <c:f>PCR!$AT$28:$BR$28</c:f>
              <c:numCache>
                <c:formatCode>mmm\-yy</c:formatCode>
                <c:ptCount val="25"/>
                <c:pt idx="0">
                  <c:v>40909</c:v>
                </c:pt>
                <c:pt idx="1">
                  <c:v>40940</c:v>
                </c:pt>
                <c:pt idx="2">
                  <c:v>40969</c:v>
                </c:pt>
                <c:pt idx="3">
                  <c:v>41000</c:v>
                </c:pt>
                <c:pt idx="4">
                  <c:v>41030</c:v>
                </c:pt>
                <c:pt idx="5">
                  <c:v>41061</c:v>
                </c:pt>
                <c:pt idx="6">
                  <c:v>41091</c:v>
                </c:pt>
                <c:pt idx="7">
                  <c:v>41122</c:v>
                </c:pt>
                <c:pt idx="8">
                  <c:v>41153</c:v>
                </c:pt>
                <c:pt idx="9">
                  <c:v>41183</c:v>
                </c:pt>
                <c:pt idx="10">
                  <c:v>41214</c:v>
                </c:pt>
                <c:pt idx="11">
                  <c:v>41244</c:v>
                </c:pt>
                <c:pt idx="12">
                  <c:v>41275</c:v>
                </c:pt>
                <c:pt idx="13">
                  <c:v>41306</c:v>
                </c:pt>
                <c:pt idx="14">
                  <c:v>41334</c:v>
                </c:pt>
                <c:pt idx="15">
                  <c:v>41365</c:v>
                </c:pt>
                <c:pt idx="16">
                  <c:v>41395</c:v>
                </c:pt>
                <c:pt idx="17">
                  <c:v>41426</c:v>
                </c:pt>
                <c:pt idx="18">
                  <c:v>41456</c:v>
                </c:pt>
                <c:pt idx="19">
                  <c:v>41487</c:v>
                </c:pt>
                <c:pt idx="20">
                  <c:v>41518</c:v>
                </c:pt>
                <c:pt idx="21">
                  <c:v>41548</c:v>
                </c:pt>
                <c:pt idx="22">
                  <c:v>41579</c:v>
                </c:pt>
                <c:pt idx="23">
                  <c:v>41609</c:v>
                </c:pt>
                <c:pt idx="24">
                  <c:v>41640</c:v>
                </c:pt>
              </c:numCache>
            </c:numRef>
          </c:cat>
          <c:val>
            <c:numRef>
              <c:f>PCR!$AT$33:$BR$33</c:f>
              <c:numCache>
                <c:formatCode>General</c:formatCode>
                <c:ptCount val="25"/>
                <c:pt idx="0">
                  <c:v>98</c:v>
                </c:pt>
              </c:numCache>
            </c:numRef>
          </c:val>
          <c:smooth val="0"/>
        </c:ser>
        <c:dLbls>
          <c:showLegendKey val="0"/>
          <c:showVal val="0"/>
          <c:showCatName val="0"/>
          <c:showSerName val="0"/>
          <c:showPercent val="0"/>
          <c:showBubbleSize val="0"/>
        </c:dLbls>
        <c:marker val="1"/>
        <c:smooth val="0"/>
        <c:axId val="178987392"/>
        <c:axId val="178988928"/>
      </c:lineChart>
      <c:dateAx>
        <c:axId val="178987392"/>
        <c:scaling>
          <c:orientation val="minMax"/>
        </c:scaling>
        <c:delete val="0"/>
        <c:axPos val="b"/>
        <c:majorGridlines>
          <c:spPr>
            <a:ln w="3175">
              <a:solidFill>
                <a:srgbClr val="C0C0C0"/>
              </a:solidFill>
              <a:prstDash val="solid"/>
            </a:ln>
          </c:spPr>
        </c:majorGridlines>
        <c:numFmt formatCode="mmm\-yy" sourceLinked="0"/>
        <c:majorTickMark val="out"/>
        <c:minorTickMark val="none"/>
        <c:tickLblPos val="nextTo"/>
        <c:spPr>
          <a:ln w="3175">
            <a:solidFill>
              <a:srgbClr val="000000"/>
            </a:solidFill>
            <a:prstDash val="solid"/>
          </a:ln>
        </c:spPr>
        <c:txPr>
          <a:bodyPr rot="-3600000" vert="horz"/>
          <a:lstStyle/>
          <a:p>
            <a:pPr>
              <a:defRPr sz="1100" b="1" i="0" u="none" strike="noStrike" baseline="0">
                <a:solidFill>
                  <a:srgbClr val="000000"/>
                </a:solidFill>
                <a:latin typeface="Arial"/>
                <a:ea typeface="Arial"/>
                <a:cs typeface="Arial"/>
              </a:defRPr>
            </a:pPr>
            <a:endParaRPr lang="fr-FR"/>
          </a:p>
        </c:txPr>
        <c:crossAx val="178988928"/>
        <c:crosses val="autoZero"/>
        <c:auto val="1"/>
        <c:lblOffset val="0"/>
        <c:baseTimeUnit val="months"/>
      </c:dateAx>
      <c:valAx>
        <c:axId val="178988928"/>
        <c:scaling>
          <c:orientation val="minMax"/>
        </c:scaling>
        <c:delete val="0"/>
        <c:axPos val="l"/>
        <c:majorGridlines>
          <c:spPr>
            <a:ln w="3175">
              <a:solidFill>
                <a:srgbClr val="C0C0C0"/>
              </a:solidFill>
              <a:prstDash val="sysDash"/>
            </a:ln>
          </c:spPr>
        </c:majorGridlines>
        <c:title>
          <c:tx>
            <c:rich>
              <a:bodyPr rot="-5400000" vert="horz"/>
              <a:lstStyle/>
              <a:p>
                <a:pPr>
                  <a:defRPr/>
                </a:pPr>
                <a:r>
                  <a:rPr lang="fr-FR" sz="1200" b="1">
                    <a:latin typeface="Arial" pitchFamily="34" charset="0"/>
                    <a:cs typeface="Arial" pitchFamily="34" charset="0"/>
                  </a:rPr>
                  <a:t>Total (cumul)</a:t>
                </a:r>
              </a:p>
            </c:rich>
          </c:tx>
          <c:layout>
            <c:manualLayout>
              <c:xMode val="edge"/>
              <c:yMode val="edge"/>
              <c:x val="1.222180196907703E-2"/>
              <c:y val="0.3586962599468389"/>
            </c:manualLayout>
          </c:layout>
          <c:overlay val="0"/>
        </c:title>
        <c:numFmt formatCode="General" sourceLinked="1"/>
        <c:majorTickMark val="out"/>
        <c:minorTickMark val="none"/>
        <c:tickLblPos val="nextTo"/>
        <c:spPr>
          <a:ln w="3175">
            <a:solidFill>
              <a:srgbClr val="000000"/>
            </a:solidFill>
            <a:prstDash val="solid"/>
          </a:ln>
        </c:spPr>
        <c:txPr>
          <a:bodyPr rot="0" vert="horz"/>
          <a:lstStyle/>
          <a:p>
            <a:pPr>
              <a:defRPr sz="1100" b="1" i="0" u="none" strike="noStrike" baseline="0">
                <a:solidFill>
                  <a:srgbClr val="000000"/>
                </a:solidFill>
                <a:latin typeface="Arial"/>
                <a:ea typeface="Arial"/>
                <a:cs typeface="Arial"/>
              </a:defRPr>
            </a:pPr>
            <a:endParaRPr lang="fr-FR"/>
          </a:p>
        </c:txPr>
        <c:crossAx val="178987392"/>
        <c:crosses val="autoZero"/>
        <c:crossBetween val="between"/>
      </c:valAx>
      <c:valAx>
        <c:axId val="178991104"/>
        <c:scaling>
          <c:orientation val="minMax"/>
        </c:scaling>
        <c:delete val="0"/>
        <c:axPos val="r"/>
        <c:title>
          <c:tx>
            <c:rich>
              <a:bodyPr rot="-5400000" vert="horz"/>
              <a:lstStyle/>
              <a:p>
                <a:pPr>
                  <a:defRPr/>
                </a:pPr>
                <a:r>
                  <a:rPr lang="fr-FR" sz="1200" b="1"/>
                  <a:t>Backlog (per month</a:t>
                </a:r>
                <a:r>
                  <a:rPr lang="fr-FR"/>
                  <a:t>)</a:t>
                </a:r>
              </a:p>
            </c:rich>
          </c:tx>
          <c:layout>
            <c:manualLayout>
              <c:xMode val="edge"/>
              <c:yMode val="edge"/>
              <c:x val="0.94262395203180871"/>
              <c:y val="0.29685810252739386"/>
            </c:manualLayout>
          </c:layout>
          <c:overlay val="0"/>
        </c:title>
        <c:numFmt formatCode="0" sourceLinked="0"/>
        <c:majorTickMark val="out"/>
        <c:minorTickMark val="none"/>
        <c:tickLblPos val="nextTo"/>
        <c:txPr>
          <a:bodyPr/>
          <a:lstStyle/>
          <a:p>
            <a:pPr>
              <a:defRPr sz="1200" b="1"/>
            </a:pPr>
            <a:endParaRPr lang="fr-FR"/>
          </a:p>
        </c:txPr>
        <c:crossAx val="178993024"/>
        <c:crosses val="max"/>
        <c:crossBetween val="between"/>
        <c:minorUnit val="1"/>
      </c:valAx>
      <c:catAx>
        <c:axId val="178993024"/>
        <c:scaling>
          <c:orientation val="minMax"/>
        </c:scaling>
        <c:delete val="1"/>
        <c:axPos val="b"/>
        <c:numFmt formatCode="General" sourceLinked="1"/>
        <c:majorTickMark val="out"/>
        <c:minorTickMark val="none"/>
        <c:tickLblPos val="none"/>
        <c:crossAx val="178991104"/>
        <c:crosses val="autoZero"/>
        <c:auto val="1"/>
        <c:lblAlgn val="ctr"/>
        <c:lblOffset val="100"/>
        <c:noMultiLvlLbl val="0"/>
      </c:catAx>
      <c:spPr>
        <a:gradFill>
          <a:gsLst>
            <a:gs pos="0">
              <a:schemeClr val="bg1"/>
            </a:gs>
            <a:gs pos="100000">
              <a:srgbClr val="C9B5E8">
                <a:alpha val="49804"/>
              </a:srgbClr>
            </a:gs>
          </a:gsLst>
          <a:lin ang="2700000" scaled="1"/>
        </a:gradFill>
        <a:ln w="25400">
          <a:noFill/>
        </a:ln>
      </c:spPr>
    </c:plotArea>
    <c:legend>
      <c:legendPos val="b"/>
      <c:legendEntry>
        <c:idx val="0"/>
        <c:txPr>
          <a:bodyPr/>
          <a:lstStyle/>
          <a:p>
            <a:pPr>
              <a:defRPr lang="fr-FR" sz="1100" b="1" i="0" u="none" strike="noStrike" kern="1200" baseline="0">
                <a:solidFill>
                  <a:srgbClr val="000000"/>
                </a:solidFill>
                <a:latin typeface="Arial"/>
                <a:ea typeface="Arial"/>
                <a:cs typeface="Arial"/>
              </a:defRPr>
            </a:pPr>
            <a:endParaRPr lang="fr-FR"/>
          </a:p>
        </c:txPr>
      </c:legendEntry>
      <c:layout>
        <c:manualLayout>
          <c:xMode val="edge"/>
          <c:yMode val="edge"/>
          <c:x val="2.7012856857319002E-2"/>
          <c:y val="0.89761560357724723"/>
          <c:w val="0.94868000405528707"/>
          <c:h val="0.10076058815532184"/>
        </c:manualLayout>
      </c:layout>
      <c:overlay val="0"/>
      <c:spPr>
        <a:solidFill>
          <a:srgbClr val="FFFFFF"/>
        </a:solidFill>
        <a:ln w="25400">
          <a:noFill/>
        </a:ln>
      </c:spPr>
      <c:txPr>
        <a:bodyPr/>
        <a:lstStyle/>
        <a:p>
          <a:pPr>
            <a:defRPr sz="1100" b="1"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075"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4921259845000005" footer="0.4921259845000005"/>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1029275481153679E-2"/>
          <c:y val="4.9415992812219228E-2"/>
          <c:w val="0.87708114209744581"/>
          <c:h val="0.72904868023572522"/>
        </c:manualLayout>
      </c:layout>
      <c:barChart>
        <c:barDir val="col"/>
        <c:grouping val="clustered"/>
        <c:varyColors val="0"/>
        <c:ser>
          <c:idx val="0"/>
          <c:order val="0"/>
          <c:tx>
            <c:strRef>
              <c:f>PCR!$AP$58</c:f>
              <c:strCache>
                <c:ptCount val="1"/>
                <c:pt idx="0">
                  <c:v>Ages of "not closed" PCR (*)</c:v>
                </c:pt>
              </c:strCache>
            </c:strRef>
          </c:tx>
          <c:spPr>
            <a:solidFill>
              <a:srgbClr val="FFCCCC"/>
            </a:solidFill>
            <a:ln w="25400">
              <a:noFill/>
            </a:ln>
            <a:effectLst/>
          </c:spPr>
          <c:invertIfNegative val="0"/>
          <c:dPt>
            <c:idx val="0"/>
            <c:invertIfNegative val="0"/>
            <c:bubble3D val="0"/>
            <c:spPr>
              <a:solidFill>
                <a:srgbClr val="339966">
                  <a:alpha val="75000"/>
                </a:srgbClr>
              </a:solidFill>
              <a:ln w="25400">
                <a:noFill/>
              </a:ln>
              <a:effectLst/>
            </c:spPr>
          </c:dPt>
          <c:dPt>
            <c:idx val="1"/>
            <c:invertIfNegative val="0"/>
            <c:bubble3D val="0"/>
            <c:spPr>
              <a:solidFill>
                <a:srgbClr val="7DFF7D">
                  <a:alpha val="75000"/>
                </a:srgbClr>
              </a:solidFill>
              <a:ln w="25400">
                <a:noFill/>
              </a:ln>
              <a:effectLst/>
            </c:spPr>
          </c:dPt>
          <c:dPt>
            <c:idx val="2"/>
            <c:invertIfNegative val="0"/>
            <c:bubble3D val="0"/>
            <c:spPr>
              <a:solidFill>
                <a:srgbClr val="FFCC00">
                  <a:alpha val="75000"/>
                </a:srgbClr>
              </a:solidFill>
              <a:ln w="25400">
                <a:noFill/>
              </a:ln>
              <a:effectLst/>
            </c:spPr>
          </c:dPt>
          <c:dPt>
            <c:idx val="3"/>
            <c:invertIfNegative val="0"/>
            <c:bubble3D val="0"/>
            <c:spPr>
              <a:solidFill>
                <a:srgbClr val="FF9900">
                  <a:alpha val="75000"/>
                </a:srgbClr>
              </a:solidFill>
              <a:ln w="25400">
                <a:noFill/>
              </a:ln>
              <a:effectLst/>
            </c:spPr>
          </c:dPt>
          <c:dPt>
            <c:idx val="4"/>
            <c:invertIfNegative val="0"/>
            <c:bubble3D val="0"/>
            <c:spPr>
              <a:solidFill>
                <a:schemeClr val="accent6">
                  <a:lumMod val="75000"/>
                  <a:alpha val="75000"/>
                </a:schemeClr>
              </a:solidFill>
              <a:ln w="25400">
                <a:noFill/>
              </a:ln>
              <a:effectLst/>
            </c:spPr>
          </c:dPt>
          <c:dPt>
            <c:idx val="5"/>
            <c:invertIfNegative val="0"/>
            <c:bubble3D val="0"/>
            <c:spPr>
              <a:solidFill>
                <a:srgbClr val="FF6600">
                  <a:alpha val="75000"/>
                </a:srgbClr>
              </a:solidFill>
              <a:ln w="25400">
                <a:noFill/>
              </a:ln>
              <a:effectLst/>
            </c:spPr>
          </c:dPt>
          <c:dPt>
            <c:idx val="6"/>
            <c:invertIfNegative val="0"/>
            <c:bubble3D val="0"/>
            <c:spPr>
              <a:solidFill>
                <a:srgbClr val="993300">
                  <a:alpha val="75000"/>
                </a:srgbClr>
              </a:solidFill>
              <a:ln w="25400">
                <a:noFill/>
              </a:ln>
              <a:effectLst/>
            </c:spPr>
          </c:dPt>
          <c:cat>
            <c:strRef>
              <c:f>PCR!$AP$60:$AP$66</c:f>
              <c:strCache>
                <c:ptCount val="7"/>
                <c:pt idx="0">
                  <c:v>1 week</c:v>
                </c:pt>
                <c:pt idx="1">
                  <c:v>2 weeks</c:v>
                </c:pt>
                <c:pt idx="2">
                  <c:v>3 weeks</c:v>
                </c:pt>
                <c:pt idx="3">
                  <c:v>1 month</c:v>
                </c:pt>
                <c:pt idx="4">
                  <c:v>2 months</c:v>
                </c:pt>
                <c:pt idx="5">
                  <c:v>3 months</c:v>
                </c:pt>
                <c:pt idx="6">
                  <c:v>More</c:v>
                </c:pt>
              </c:strCache>
            </c:strRef>
          </c:cat>
          <c:val>
            <c:numRef>
              <c:f>PCR!$AT$60:$AT$66</c:f>
              <c:numCache>
                <c:formatCode>General</c:formatCode>
                <c:ptCount val="7"/>
                <c:pt idx="0">
                  <c:v>0</c:v>
                </c:pt>
                <c:pt idx="1">
                  <c:v>0</c:v>
                </c:pt>
                <c:pt idx="2">
                  <c:v>0</c:v>
                </c:pt>
                <c:pt idx="3">
                  <c:v>0</c:v>
                </c:pt>
                <c:pt idx="4">
                  <c:v>0</c:v>
                </c:pt>
                <c:pt idx="5">
                  <c:v>0</c:v>
                </c:pt>
                <c:pt idx="6">
                  <c:v>6</c:v>
                </c:pt>
              </c:numCache>
            </c:numRef>
          </c:val>
        </c:ser>
        <c:dLbls>
          <c:showLegendKey val="0"/>
          <c:showVal val="0"/>
          <c:showCatName val="0"/>
          <c:showSerName val="0"/>
          <c:showPercent val="0"/>
          <c:showBubbleSize val="0"/>
        </c:dLbls>
        <c:gapWidth val="5"/>
        <c:axId val="179110656"/>
        <c:axId val="179112192"/>
      </c:barChart>
      <c:catAx>
        <c:axId val="179110656"/>
        <c:scaling>
          <c:orientation val="minMax"/>
        </c:scaling>
        <c:delete val="0"/>
        <c:axPos val="b"/>
        <c:majorGridlines>
          <c:spPr>
            <a:ln w="3175">
              <a:solidFill>
                <a:srgbClr val="C0C0C0"/>
              </a:solidFill>
              <a:prstDash val="solid"/>
            </a:ln>
          </c:spPr>
        </c:majorGridlines>
        <c:numFmt formatCode="General" sourceLinked="1"/>
        <c:majorTickMark val="out"/>
        <c:minorTickMark val="none"/>
        <c:tickLblPos val="nextTo"/>
        <c:spPr>
          <a:ln w="3175">
            <a:solidFill>
              <a:srgbClr val="000000">
                <a:alpha val="75000"/>
              </a:srgbClr>
            </a:solidFill>
            <a:prstDash val="solid"/>
          </a:ln>
        </c:spPr>
        <c:txPr>
          <a:bodyPr rot="-3420000" vert="horz" anchor="t" anchorCtr="0"/>
          <a:lstStyle/>
          <a:p>
            <a:pPr>
              <a:defRPr sz="1100" b="1" i="0" u="none" strike="noStrike" baseline="0">
                <a:solidFill>
                  <a:srgbClr val="000000"/>
                </a:solidFill>
                <a:latin typeface="Arial"/>
                <a:ea typeface="Arial"/>
                <a:cs typeface="Arial"/>
              </a:defRPr>
            </a:pPr>
            <a:endParaRPr lang="fr-FR"/>
          </a:p>
        </c:txPr>
        <c:crossAx val="179112192"/>
        <c:crosses val="autoZero"/>
        <c:auto val="1"/>
        <c:lblAlgn val="ctr"/>
        <c:lblOffset val="100"/>
        <c:tickMarkSkip val="1"/>
        <c:noMultiLvlLbl val="0"/>
      </c:catAx>
      <c:valAx>
        <c:axId val="179112192"/>
        <c:scaling>
          <c:logBase val="10"/>
          <c:orientation val="minMax"/>
          <c:min val="1"/>
        </c:scaling>
        <c:delete val="0"/>
        <c:axPos val="l"/>
        <c:majorGridlines>
          <c:spPr>
            <a:ln w="3175">
              <a:solidFill>
                <a:srgbClr val="C0C0C0"/>
              </a:solidFill>
              <a:prstDash val="sysDash"/>
            </a:ln>
          </c:spPr>
        </c:majorGridlines>
        <c:minorGridlines>
          <c:spPr>
            <a:ln w="3175" cmpd="sng">
              <a:solidFill>
                <a:schemeClr val="bg1">
                  <a:lumMod val="85000"/>
                </a:schemeClr>
              </a:solidFill>
            </a:ln>
            <a:effectLst/>
          </c:spPr>
        </c:minorGridlines>
        <c:numFmt formatCode="0" sourceLinked="0"/>
        <c:majorTickMark val="out"/>
        <c:minorTickMark val="none"/>
        <c:tickLblPos val="nextTo"/>
        <c:spPr>
          <a:noFill/>
          <a:ln w="3175">
            <a:solidFill>
              <a:srgbClr val="000000"/>
            </a:solidFill>
            <a:prstDash val="solid"/>
          </a:ln>
          <a:effectLst/>
        </c:spPr>
        <c:txPr>
          <a:bodyPr rot="0" vert="horz"/>
          <a:lstStyle/>
          <a:p>
            <a:pPr>
              <a:defRPr sz="1100" b="1" i="0" u="none" strike="noStrike" baseline="0">
                <a:solidFill>
                  <a:srgbClr val="000000"/>
                </a:solidFill>
                <a:latin typeface="Arial"/>
                <a:ea typeface="Arial"/>
                <a:cs typeface="Arial"/>
              </a:defRPr>
            </a:pPr>
            <a:endParaRPr lang="fr-FR"/>
          </a:p>
        </c:txPr>
        <c:crossAx val="179110656"/>
        <c:crosses val="autoZero"/>
        <c:crossBetween val="between"/>
        <c:minorUnit val="1"/>
      </c:valAx>
      <c:spPr>
        <a:gradFill flip="none" rotWithShape="1">
          <a:gsLst>
            <a:gs pos="0">
              <a:schemeClr val="bg1"/>
            </a:gs>
            <a:gs pos="100000">
              <a:srgbClr val="C9B5E8">
                <a:alpha val="49804"/>
              </a:srgbClr>
            </a:gs>
          </a:gsLst>
          <a:lin ang="2700000" scaled="1"/>
          <a:tileRect/>
        </a:grad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45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4921259845000005" footer="0.49212598450000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26"/>
    </mc:Choice>
    <mc:Fallback>
      <c:style val="26"/>
    </mc:Fallback>
  </mc:AlternateContent>
  <c:chart>
    <c:autoTitleDeleted val="0"/>
    <c:plotArea>
      <c:layout>
        <c:manualLayout>
          <c:layoutTarget val="inner"/>
          <c:xMode val="edge"/>
          <c:yMode val="edge"/>
          <c:x val="8.2523178493980651E-2"/>
          <c:y val="2.5459935155164429E-2"/>
          <c:w val="0.89640969062574172"/>
          <c:h val="0.87113663733209823"/>
        </c:manualLayout>
      </c:layout>
      <c:barChart>
        <c:barDir val="col"/>
        <c:grouping val="clustered"/>
        <c:varyColors val="0"/>
        <c:ser>
          <c:idx val="0"/>
          <c:order val="0"/>
          <c:spPr>
            <a:gradFill>
              <a:gsLst>
                <a:gs pos="27000">
                  <a:srgbClr val="4F81BD">
                    <a:lumMod val="40000"/>
                    <a:lumOff val="60000"/>
                  </a:srgbClr>
                </a:gs>
                <a:gs pos="100000">
                  <a:schemeClr val="accent1">
                    <a:lumMod val="20000"/>
                    <a:lumOff val="80000"/>
                  </a:schemeClr>
                </a:gs>
              </a:gsLst>
              <a:lin ang="5400000" scaled="0"/>
            </a:gradFill>
            <a:ln>
              <a:noFill/>
            </a:ln>
            <a:effectLst>
              <a:outerShdw blurRad="50800" dist="38100" dir="14700000" algn="tl" rotWithShape="0">
                <a:prstClr val="black">
                  <a:alpha val="60000"/>
                </a:prstClr>
              </a:outerShdw>
            </a:effectLst>
            <a:scene3d>
              <a:camera prst="orthographicFront"/>
              <a:lightRig rig="threePt" dir="t">
                <a:rot lat="0" lon="0" rev="1200000"/>
              </a:lightRig>
            </a:scene3d>
            <a:sp3d/>
          </c:spPr>
          <c:invertIfNegative val="0"/>
          <c:cat>
            <c:strRef>
              <c:f>'Defect management'!$AH$74:$AL$74</c:f>
              <c:strCache>
                <c:ptCount val="5"/>
                <c:pt idx="0">
                  <c:v>Orient</c:v>
                </c:pt>
                <c:pt idx="1">
                  <c:v>Design</c:v>
                </c:pt>
                <c:pt idx="2">
                  <c:v>Develop</c:v>
                </c:pt>
                <c:pt idx="3">
                  <c:v>Integrate
Verify</c:v>
                </c:pt>
                <c:pt idx="4">
                  <c:v>Validate</c:v>
                </c:pt>
              </c:strCache>
            </c:strRef>
          </c:cat>
          <c:val>
            <c:numRef>
              <c:f>'Defect management'!$AH$76:$AL$76</c:f>
              <c:numCache>
                <c:formatCode>0</c:formatCode>
                <c:ptCount val="5"/>
                <c:pt idx="0">
                  <c:v>1</c:v>
                </c:pt>
                <c:pt idx="1">
                  <c:v>0</c:v>
                </c:pt>
                <c:pt idx="2">
                  <c:v>35</c:v>
                </c:pt>
                <c:pt idx="3">
                  <c:v>21</c:v>
                </c:pt>
                <c:pt idx="4">
                  <c:v>22</c:v>
                </c:pt>
              </c:numCache>
            </c:numRef>
          </c:val>
        </c:ser>
        <c:dLbls>
          <c:showLegendKey val="0"/>
          <c:showVal val="0"/>
          <c:showCatName val="0"/>
          <c:showSerName val="0"/>
          <c:showPercent val="0"/>
          <c:showBubbleSize val="0"/>
        </c:dLbls>
        <c:gapWidth val="50"/>
        <c:axId val="179484160"/>
        <c:axId val="179485696"/>
      </c:barChart>
      <c:stockChart>
        <c:ser>
          <c:idx val="1"/>
          <c:order val="1"/>
          <c:spPr>
            <a:ln w="66675">
              <a:noFill/>
            </a:ln>
          </c:spPr>
          <c:marker>
            <c:symbol val="none"/>
          </c:marker>
          <c:cat>
            <c:multiLvlStrRef>
              <c:f>'Defect Mngt'!#REF!</c:f>
            </c:multiLvlStrRef>
          </c:cat>
          <c:val>
            <c:numRef>
              <c:f>'Defect management'!$AH$77:$AL$77</c:f>
              <c:numCache>
                <c:formatCode>0</c:formatCode>
                <c:ptCount val="5"/>
                <c:pt idx="0">
                  <c:v>115</c:v>
                </c:pt>
                <c:pt idx="1">
                  <c:v>200</c:v>
                </c:pt>
                <c:pt idx="2">
                  <c:v>220</c:v>
                </c:pt>
                <c:pt idx="3">
                  <c:v>55</c:v>
                </c:pt>
                <c:pt idx="4">
                  <c:v>60</c:v>
                </c:pt>
              </c:numCache>
            </c:numRef>
          </c:val>
          <c:smooth val="0"/>
        </c:ser>
        <c:ser>
          <c:idx val="2"/>
          <c:order val="2"/>
          <c:spPr>
            <a:ln w="66675">
              <a:noFill/>
            </a:ln>
          </c:spPr>
          <c:marker>
            <c:symbol val="none"/>
          </c:marker>
          <c:cat>
            <c:multiLvlStrRef>
              <c:f>'Defect Mngt'!#REF!</c:f>
            </c:multiLvlStrRef>
          </c:cat>
          <c:val>
            <c:numRef>
              <c:f>'Defect management'!$AH$78:$AL$78</c:f>
              <c:numCache>
                <c:formatCode>0</c:formatCode>
                <c:ptCount val="5"/>
                <c:pt idx="0">
                  <c:v>95</c:v>
                </c:pt>
                <c:pt idx="1">
                  <c:v>180</c:v>
                </c:pt>
                <c:pt idx="2">
                  <c:v>190</c:v>
                </c:pt>
                <c:pt idx="3">
                  <c:v>40</c:v>
                </c:pt>
                <c:pt idx="4">
                  <c:v>45</c:v>
                </c:pt>
              </c:numCache>
            </c:numRef>
          </c:val>
          <c:smooth val="0"/>
        </c:ser>
        <c:dLbls>
          <c:showLegendKey val="0"/>
          <c:showVal val="0"/>
          <c:showCatName val="0"/>
          <c:showSerName val="0"/>
          <c:showPercent val="0"/>
          <c:showBubbleSize val="0"/>
        </c:dLbls>
        <c:hiLowLines>
          <c:spPr>
            <a:ln w="190500">
              <a:solidFill>
                <a:sysClr val="windowText" lastClr="000000"/>
              </a:solidFill>
              <a:tailEnd type="none"/>
            </a:ln>
            <a:effectLst>
              <a:outerShdw blurRad="50800" dist="38100" dir="2700000" algn="tl" rotWithShape="0">
                <a:prstClr val="black">
                  <a:alpha val="40000"/>
                </a:prstClr>
              </a:outerShdw>
            </a:effectLst>
          </c:spPr>
        </c:hiLowLines>
        <c:axId val="179497216"/>
        <c:axId val="179495680"/>
      </c:stockChart>
      <c:catAx>
        <c:axId val="179484160"/>
        <c:scaling>
          <c:orientation val="minMax"/>
        </c:scaling>
        <c:delete val="0"/>
        <c:axPos val="b"/>
        <c:majorTickMark val="out"/>
        <c:minorTickMark val="none"/>
        <c:tickLblPos val="nextTo"/>
        <c:txPr>
          <a:bodyPr rot="0" vert="horz"/>
          <a:lstStyle/>
          <a:p>
            <a:pPr>
              <a:defRPr sz="1100" b="1">
                <a:latin typeface="Arial" pitchFamily="34" charset="0"/>
                <a:cs typeface="Arial" pitchFamily="34" charset="0"/>
              </a:defRPr>
            </a:pPr>
            <a:endParaRPr lang="fr-FR"/>
          </a:p>
        </c:txPr>
        <c:crossAx val="179485696"/>
        <c:crosses val="autoZero"/>
        <c:auto val="1"/>
        <c:lblAlgn val="ctr"/>
        <c:lblOffset val="100"/>
        <c:noMultiLvlLbl val="0"/>
      </c:catAx>
      <c:valAx>
        <c:axId val="179485696"/>
        <c:scaling>
          <c:orientation val="minMax"/>
        </c:scaling>
        <c:delete val="0"/>
        <c:axPos val="l"/>
        <c:majorGridlines>
          <c:spPr>
            <a:ln w="6350">
              <a:prstDash val="sysDash"/>
            </a:ln>
          </c:spPr>
        </c:majorGridlines>
        <c:numFmt formatCode="0" sourceLinked="1"/>
        <c:majorTickMark val="out"/>
        <c:minorTickMark val="none"/>
        <c:tickLblPos val="nextTo"/>
        <c:txPr>
          <a:bodyPr/>
          <a:lstStyle/>
          <a:p>
            <a:pPr>
              <a:defRPr sz="1100" b="1">
                <a:latin typeface="Arial" pitchFamily="34" charset="0"/>
                <a:cs typeface="Arial" pitchFamily="34" charset="0"/>
              </a:defRPr>
            </a:pPr>
            <a:endParaRPr lang="fr-FR"/>
          </a:p>
        </c:txPr>
        <c:crossAx val="179484160"/>
        <c:crosses val="autoZero"/>
        <c:crossBetween val="between"/>
      </c:valAx>
      <c:valAx>
        <c:axId val="179495680"/>
        <c:scaling>
          <c:orientation val="minMax"/>
        </c:scaling>
        <c:delete val="1"/>
        <c:axPos val="r"/>
        <c:numFmt formatCode="0" sourceLinked="1"/>
        <c:majorTickMark val="out"/>
        <c:minorTickMark val="none"/>
        <c:tickLblPos val="none"/>
        <c:crossAx val="179497216"/>
        <c:crosses val="max"/>
        <c:crossBetween val="between"/>
      </c:valAx>
      <c:catAx>
        <c:axId val="179497216"/>
        <c:scaling>
          <c:orientation val="minMax"/>
        </c:scaling>
        <c:delete val="1"/>
        <c:axPos val="b"/>
        <c:majorTickMark val="out"/>
        <c:minorTickMark val="none"/>
        <c:tickLblPos val="none"/>
        <c:crossAx val="179495680"/>
        <c:crosses val="autoZero"/>
        <c:auto val="1"/>
        <c:lblAlgn val="ctr"/>
        <c:lblOffset val="100"/>
        <c:noMultiLvlLbl val="0"/>
      </c:catAx>
    </c:plotArea>
    <c:plotVisOnly val="1"/>
    <c:dispBlanksAs val="gap"/>
    <c:showDLblsOverMax val="0"/>
  </c:chart>
  <c:printSettings>
    <c:headerFooter/>
    <c:pageMargins b="0.75000000000000078" l="0.70000000000000062" r="0.70000000000000062" t="0.75000000000000078"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26"/>
    </mc:Choice>
    <mc:Fallback>
      <c:style val="26"/>
    </mc:Fallback>
  </mc:AlternateContent>
  <c:chart>
    <c:autoTitleDeleted val="0"/>
    <c:plotArea>
      <c:layout/>
      <c:barChart>
        <c:barDir val="col"/>
        <c:grouping val="clustered"/>
        <c:varyColors val="0"/>
        <c:ser>
          <c:idx val="0"/>
          <c:order val="0"/>
          <c:spPr>
            <a:gradFill>
              <a:gsLst>
                <a:gs pos="27000">
                  <a:srgbClr val="4F81BD">
                    <a:lumMod val="40000"/>
                    <a:lumOff val="60000"/>
                  </a:srgbClr>
                </a:gs>
                <a:gs pos="100000">
                  <a:schemeClr val="accent1">
                    <a:lumMod val="20000"/>
                    <a:lumOff val="80000"/>
                  </a:schemeClr>
                </a:gs>
              </a:gsLst>
              <a:lin ang="5400000" scaled="0"/>
            </a:gradFill>
            <a:ln>
              <a:noFill/>
            </a:ln>
            <a:scene3d>
              <a:camera prst="orthographicFront"/>
              <a:lightRig rig="threePt" dir="t">
                <a:rot lat="0" lon="0" rev="1200000"/>
              </a:lightRig>
            </a:scene3d>
            <a:sp3d/>
          </c:spPr>
          <c:invertIfNegative val="0"/>
          <c:cat>
            <c:strRef>
              <c:f>'Defect management'!$AH$82:$AL$82</c:f>
              <c:strCache>
                <c:ptCount val="5"/>
                <c:pt idx="0">
                  <c:v>Orient</c:v>
                </c:pt>
                <c:pt idx="1">
                  <c:v>Design</c:v>
                </c:pt>
                <c:pt idx="2">
                  <c:v>Develop</c:v>
                </c:pt>
                <c:pt idx="3">
                  <c:v>Integrate
Verify</c:v>
                </c:pt>
                <c:pt idx="4">
                  <c:v>Validate</c:v>
                </c:pt>
              </c:strCache>
            </c:strRef>
          </c:cat>
          <c:val>
            <c:numRef>
              <c:f>'Defect management'!$AH$84:$AL$84</c:f>
              <c:numCache>
                <c:formatCode>0</c:formatCode>
                <c:ptCount val="5"/>
                <c:pt idx="0">
                  <c:v>1</c:v>
                </c:pt>
                <c:pt idx="1">
                  <c:v>0</c:v>
                </c:pt>
                <c:pt idx="2">
                  <c:v>46</c:v>
                </c:pt>
                <c:pt idx="3">
                  <c:v>29</c:v>
                </c:pt>
                <c:pt idx="4">
                  <c:v>0</c:v>
                </c:pt>
              </c:numCache>
            </c:numRef>
          </c:val>
        </c:ser>
        <c:dLbls>
          <c:showLegendKey val="0"/>
          <c:showVal val="0"/>
          <c:showCatName val="0"/>
          <c:showSerName val="0"/>
          <c:showPercent val="0"/>
          <c:showBubbleSize val="0"/>
        </c:dLbls>
        <c:gapWidth val="50"/>
        <c:axId val="179393280"/>
        <c:axId val="179394816"/>
      </c:barChart>
      <c:stockChart>
        <c:ser>
          <c:idx val="1"/>
          <c:order val="1"/>
          <c:spPr>
            <a:ln w="66675">
              <a:noFill/>
            </a:ln>
          </c:spPr>
          <c:marker>
            <c:symbol val="none"/>
          </c:marker>
          <c:cat>
            <c:multiLvlStrRef>
              <c:f>'Defect Mngt'!#REF!</c:f>
            </c:multiLvlStrRef>
          </c:cat>
          <c:val>
            <c:numRef>
              <c:f>'Defect management'!$AH$85:$AL$85</c:f>
              <c:numCache>
                <c:formatCode>0</c:formatCode>
                <c:ptCount val="5"/>
                <c:pt idx="0">
                  <c:v>190</c:v>
                </c:pt>
                <c:pt idx="1">
                  <c:v>160</c:v>
                </c:pt>
                <c:pt idx="2">
                  <c:v>140</c:v>
                </c:pt>
                <c:pt idx="3">
                  <c:v>25</c:v>
                </c:pt>
                <c:pt idx="4">
                  <c:v>30</c:v>
                </c:pt>
              </c:numCache>
            </c:numRef>
          </c:val>
          <c:smooth val="0"/>
        </c:ser>
        <c:ser>
          <c:idx val="2"/>
          <c:order val="2"/>
          <c:spPr>
            <a:ln w="66675">
              <a:noFill/>
            </a:ln>
          </c:spPr>
          <c:marker>
            <c:symbol val="none"/>
          </c:marker>
          <c:cat>
            <c:multiLvlStrRef>
              <c:f>'Defect Mngt'!#REF!</c:f>
            </c:multiLvlStrRef>
          </c:cat>
          <c:val>
            <c:numRef>
              <c:f>'Defect management'!$AH$86:$AL$86</c:f>
              <c:numCache>
                <c:formatCode>0</c:formatCode>
                <c:ptCount val="5"/>
                <c:pt idx="0">
                  <c:v>160</c:v>
                </c:pt>
                <c:pt idx="1">
                  <c:v>130</c:v>
                </c:pt>
                <c:pt idx="2">
                  <c:v>120</c:v>
                </c:pt>
                <c:pt idx="3">
                  <c:v>10</c:v>
                </c:pt>
                <c:pt idx="4">
                  <c:v>15</c:v>
                </c:pt>
              </c:numCache>
            </c:numRef>
          </c:val>
          <c:smooth val="0"/>
        </c:ser>
        <c:dLbls>
          <c:showLegendKey val="0"/>
          <c:showVal val="0"/>
          <c:showCatName val="0"/>
          <c:showSerName val="0"/>
          <c:showPercent val="0"/>
          <c:showBubbleSize val="0"/>
        </c:dLbls>
        <c:hiLowLines>
          <c:spPr>
            <a:ln w="190500">
              <a:solidFill>
                <a:sysClr val="windowText" lastClr="000000"/>
              </a:solidFill>
              <a:tailEnd type="none"/>
            </a:ln>
            <a:effectLst>
              <a:outerShdw blurRad="50800" dist="38100" dir="2700000" algn="tl" rotWithShape="0">
                <a:prstClr val="black">
                  <a:alpha val="40000"/>
                </a:prstClr>
              </a:outerShdw>
            </a:effectLst>
          </c:spPr>
        </c:hiLowLines>
        <c:axId val="179406336"/>
        <c:axId val="179404800"/>
      </c:stockChart>
      <c:catAx>
        <c:axId val="179393280"/>
        <c:scaling>
          <c:orientation val="minMax"/>
        </c:scaling>
        <c:delete val="0"/>
        <c:axPos val="b"/>
        <c:majorTickMark val="out"/>
        <c:minorTickMark val="none"/>
        <c:tickLblPos val="nextTo"/>
        <c:txPr>
          <a:bodyPr rot="0" vert="horz"/>
          <a:lstStyle/>
          <a:p>
            <a:pPr>
              <a:defRPr sz="1100" b="1">
                <a:latin typeface="Arial" pitchFamily="34" charset="0"/>
                <a:cs typeface="Arial" pitchFamily="34" charset="0"/>
              </a:defRPr>
            </a:pPr>
            <a:endParaRPr lang="fr-FR"/>
          </a:p>
        </c:txPr>
        <c:crossAx val="179394816"/>
        <c:crosses val="autoZero"/>
        <c:auto val="1"/>
        <c:lblAlgn val="ctr"/>
        <c:lblOffset val="100"/>
        <c:noMultiLvlLbl val="0"/>
      </c:catAx>
      <c:valAx>
        <c:axId val="179394816"/>
        <c:scaling>
          <c:orientation val="minMax"/>
          <c:max val="250"/>
        </c:scaling>
        <c:delete val="0"/>
        <c:axPos val="l"/>
        <c:majorGridlines>
          <c:spPr>
            <a:ln w="6350">
              <a:prstDash val="sysDash"/>
            </a:ln>
          </c:spPr>
        </c:majorGridlines>
        <c:numFmt formatCode="0" sourceLinked="1"/>
        <c:majorTickMark val="out"/>
        <c:minorTickMark val="none"/>
        <c:tickLblPos val="nextTo"/>
        <c:txPr>
          <a:bodyPr/>
          <a:lstStyle/>
          <a:p>
            <a:pPr>
              <a:defRPr sz="1100" b="1">
                <a:latin typeface="Arial" pitchFamily="34" charset="0"/>
                <a:cs typeface="Arial" pitchFamily="34" charset="0"/>
              </a:defRPr>
            </a:pPr>
            <a:endParaRPr lang="fr-FR"/>
          </a:p>
        </c:txPr>
        <c:crossAx val="179393280"/>
        <c:crosses val="autoZero"/>
        <c:crossBetween val="between"/>
      </c:valAx>
      <c:valAx>
        <c:axId val="179404800"/>
        <c:scaling>
          <c:orientation val="minMax"/>
        </c:scaling>
        <c:delete val="1"/>
        <c:axPos val="r"/>
        <c:numFmt formatCode="0" sourceLinked="1"/>
        <c:majorTickMark val="out"/>
        <c:minorTickMark val="none"/>
        <c:tickLblPos val="none"/>
        <c:crossAx val="179406336"/>
        <c:crosses val="max"/>
        <c:crossBetween val="between"/>
      </c:valAx>
      <c:catAx>
        <c:axId val="179406336"/>
        <c:scaling>
          <c:orientation val="minMax"/>
        </c:scaling>
        <c:delete val="1"/>
        <c:axPos val="b"/>
        <c:majorTickMark val="out"/>
        <c:minorTickMark val="none"/>
        <c:tickLblPos val="none"/>
        <c:crossAx val="179404800"/>
        <c:crosses val="autoZero"/>
        <c:auto val="1"/>
        <c:lblAlgn val="ctr"/>
        <c:lblOffset val="100"/>
        <c:noMultiLvlLbl val="0"/>
      </c:catAx>
    </c:plotArea>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345808958970113E-2"/>
          <c:y val="6.6184514875960096E-2"/>
          <c:w val="0.88990958570692436"/>
          <c:h val="0.66188187516553365"/>
        </c:manualLayout>
      </c:layout>
      <c:barChart>
        <c:barDir val="col"/>
        <c:grouping val="clustered"/>
        <c:varyColors val="0"/>
        <c:ser>
          <c:idx val="0"/>
          <c:order val="0"/>
          <c:tx>
            <c:strRef>
              <c:f>'Co-engineering efficiency'!$AN$53</c:f>
              <c:strCache>
                <c:ptCount val="1"/>
                <c:pt idx="0">
                  <c:v>Count</c:v>
                </c:pt>
              </c:strCache>
            </c:strRef>
          </c:tx>
          <c:spPr>
            <a:solidFill>
              <a:srgbClr val="FFCCCC"/>
            </a:solidFill>
            <a:ln w="25400">
              <a:noFill/>
            </a:ln>
          </c:spPr>
          <c:invertIfNegative val="0"/>
          <c:dPt>
            <c:idx val="0"/>
            <c:invertIfNegative val="0"/>
            <c:bubble3D val="0"/>
            <c:spPr>
              <a:solidFill>
                <a:srgbClr val="339966"/>
              </a:solidFill>
              <a:ln w="25400">
                <a:noFill/>
              </a:ln>
            </c:spPr>
          </c:dPt>
          <c:dPt>
            <c:idx val="1"/>
            <c:invertIfNegative val="0"/>
            <c:bubble3D val="0"/>
            <c:spPr>
              <a:solidFill>
                <a:srgbClr val="7DFF7D"/>
              </a:solidFill>
              <a:ln w="25400">
                <a:noFill/>
              </a:ln>
            </c:spPr>
          </c:dPt>
          <c:dPt>
            <c:idx val="2"/>
            <c:invertIfNegative val="0"/>
            <c:bubble3D val="0"/>
            <c:spPr>
              <a:solidFill>
                <a:srgbClr val="FFCC00"/>
              </a:solidFill>
              <a:ln w="25400">
                <a:noFill/>
              </a:ln>
            </c:spPr>
          </c:dPt>
          <c:dPt>
            <c:idx val="3"/>
            <c:invertIfNegative val="0"/>
            <c:bubble3D val="0"/>
            <c:spPr>
              <a:solidFill>
                <a:srgbClr val="FF9900"/>
              </a:solidFill>
              <a:ln w="25400">
                <a:noFill/>
              </a:ln>
            </c:spPr>
          </c:dPt>
          <c:dPt>
            <c:idx val="4"/>
            <c:invertIfNegative val="0"/>
            <c:bubble3D val="0"/>
            <c:spPr>
              <a:solidFill>
                <a:srgbClr val="FF9900"/>
              </a:solidFill>
              <a:ln w="25400">
                <a:noFill/>
              </a:ln>
            </c:spPr>
          </c:dPt>
          <c:dPt>
            <c:idx val="5"/>
            <c:invertIfNegative val="0"/>
            <c:bubble3D val="0"/>
            <c:spPr>
              <a:solidFill>
                <a:srgbClr val="FF6600"/>
              </a:solidFill>
              <a:ln w="25400">
                <a:noFill/>
              </a:ln>
            </c:spPr>
          </c:dPt>
          <c:dPt>
            <c:idx val="6"/>
            <c:invertIfNegative val="0"/>
            <c:bubble3D val="0"/>
            <c:spPr>
              <a:solidFill>
                <a:srgbClr val="993300"/>
              </a:solidFill>
              <a:ln w="25400">
                <a:noFill/>
              </a:ln>
            </c:spPr>
          </c:dPt>
          <c:cat>
            <c:strRef>
              <c:f>'Co-engineering efficiency'!$AK$54:$AK$60</c:f>
              <c:strCache>
                <c:ptCount val="7"/>
                <c:pt idx="0">
                  <c:v>1 week</c:v>
                </c:pt>
                <c:pt idx="1">
                  <c:v>2 weeks</c:v>
                </c:pt>
                <c:pt idx="2">
                  <c:v>3 weeks</c:v>
                </c:pt>
                <c:pt idx="3">
                  <c:v>1 month</c:v>
                </c:pt>
                <c:pt idx="4">
                  <c:v>2 months</c:v>
                </c:pt>
                <c:pt idx="5">
                  <c:v>3 months</c:v>
                </c:pt>
                <c:pt idx="6">
                  <c:v>More</c:v>
                </c:pt>
              </c:strCache>
            </c:strRef>
          </c:cat>
          <c:val>
            <c:numRef>
              <c:f>'Co-engineering efficiency'!$AN$54:$AN$60</c:f>
              <c:numCache>
                <c:formatCode>0</c:formatCode>
                <c:ptCount val="7"/>
                <c:pt idx="0">
                  <c:v>3</c:v>
                </c:pt>
                <c:pt idx="1">
                  <c:v>0</c:v>
                </c:pt>
                <c:pt idx="2">
                  <c:v>0</c:v>
                </c:pt>
                <c:pt idx="3">
                  <c:v>0</c:v>
                </c:pt>
                <c:pt idx="4">
                  <c:v>0</c:v>
                </c:pt>
                <c:pt idx="5">
                  <c:v>0</c:v>
                </c:pt>
                <c:pt idx="6">
                  <c:v>6</c:v>
                </c:pt>
              </c:numCache>
            </c:numRef>
          </c:val>
        </c:ser>
        <c:dLbls>
          <c:showLegendKey val="0"/>
          <c:showVal val="0"/>
          <c:showCatName val="0"/>
          <c:showSerName val="0"/>
          <c:showPercent val="0"/>
          <c:showBubbleSize val="0"/>
        </c:dLbls>
        <c:gapWidth val="5"/>
        <c:axId val="175727744"/>
        <c:axId val="175729280"/>
      </c:barChart>
      <c:catAx>
        <c:axId val="175727744"/>
        <c:scaling>
          <c:orientation val="minMax"/>
        </c:scaling>
        <c:delete val="0"/>
        <c:axPos val="b"/>
        <c:majorGridlines>
          <c:spPr>
            <a:ln w="3175">
              <a:solidFill>
                <a:srgbClr val="C0C0C0"/>
              </a:solidFill>
              <a:prstDash val="solid"/>
            </a:ln>
          </c:spPr>
        </c:majorGridlines>
        <c:numFmt formatCode="General" sourceLinked="1"/>
        <c:majorTickMark val="out"/>
        <c:minorTickMark val="none"/>
        <c:tickLblPos val="nextTo"/>
        <c:spPr>
          <a:ln w="3175">
            <a:solidFill>
              <a:srgbClr val="000000"/>
            </a:solidFill>
            <a:prstDash val="solid"/>
          </a:ln>
        </c:spPr>
        <c:txPr>
          <a:bodyPr rot="-3600000" vert="horz"/>
          <a:lstStyle/>
          <a:p>
            <a:pPr>
              <a:defRPr sz="1100" b="1" i="0" u="none" strike="noStrike" baseline="0">
                <a:solidFill>
                  <a:srgbClr val="000000"/>
                </a:solidFill>
                <a:latin typeface="Arial"/>
                <a:ea typeface="Arial"/>
                <a:cs typeface="Arial"/>
              </a:defRPr>
            </a:pPr>
            <a:endParaRPr lang="fr-FR"/>
          </a:p>
        </c:txPr>
        <c:crossAx val="175729280"/>
        <c:crosses val="autoZero"/>
        <c:auto val="1"/>
        <c:lblAlgn val="ctr"/>
        <c:lblOffset val="100"/>
        <c:tickLblSkip val="1"/>
        <c:tickMarkSkip val="1"/>
        <c:noMultiLvlLbl val="0"/>
      </c:catAx>
      <c:valAx>
        <c:axId val="175729280"/>
        <c:scaling>
          <c:logBase val="10"/>
          <c:orientation val="minMax"/>
        </c:scaling>
        <c:delete val="0"/>
        <c:axPos val="l"/>
        <c:majorGridlines>
          <c:spPr>
            <a:ln w="6350">
              <a:solidFill>
                <a:schemeClr val="bg1">
                  <a:lumMod val="65000"/>
                </a:schemeClr>
              </a:solidFill>
              <a:prstDash val="sysDash"/>
            </a:ln>
          </c:spPr>
        </c:majorGridlines>
        <c:minorGridlines>
          <c:spPr>
            <a:ln w="3175">
              <a:solidFill>
                <a:schemeClr val="bg1">
                  <a:lumMod val="85000"/>
                </a:schemeClr>
              </a:solidFill>
            </a:ln>
          </c:spPr>
        </c:minorGridlines>
        <c:numFmt formatCode="0" sourceLinked="1"/>
        <c:majorTickMark val="out"/>
        <c:minorTickMark val="none"/>
        <c:tickLblPos val="nextTo"/>
        <c:spPr>
          <a:ln w="3175">
            <a:solidFill>
              <a:srgbClr val="000000"/>
            </a:solidFill>
            <a:prstDash val="solid"/>
          </a:ln>
        </c:spPr>
        <c:txPr>
          <a:bodyPr rot="0" vert="horz"/>
          <a:lstStyle/>
          <a:p>
            <a:pPr>
              <a:defRPr sz="1100" b="1" i="0" u="none" strike="noStrike" baseline="0">
                <a:solidFill>
                  <a:srgbClr val="000000"/>
                </a:solidFill>
                <a:latin typeface="Arial"/>
                <a:ea typeface="Arial"/>
                <a:cs typeface="Arial"/>
              </a:defRPr>
            </a:pPr>
            <a:endParaRPr lang="fr-FR"/>
          </a:p>
        </c:txPr>
        <c:crossAx val="175727744"/>
        <c:crosses val="autoZero"/>
        <c:crossBetween val="between"/>
      </c:valAx>
      <c:spPr>
        <a:solidFill>
          <a:srgbClr val="FFFFFF"/>
        </a:solid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49212598450000056" footer="0.49212598450000056"/>
    <c:pageSetup paperSize="9" orientation="landscape"/>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340214340521428"/>
          <c:y val="0.10218996312935352"/>
          <c:w val="0.82327010601967165"/>
          <c:h val="0.66385700063354325"/>
        </c:manualLayout>
      </c:layout>
      <c:barChart>
        <c:barDir val="col"/>
        <c:grouping val="stacked"/>
        <c:varyColors val="0"/>
        <c:ser>
          <c:idx val="0"/>
          <c:order val="0"/>
          <c:tx>
            <c:strRef>
              <c:f>'Co-engineering efficiency'!$AK$38</c:f>
              <c:strCache>
                <c:ptCount val="1"/>
                <c:pt idx="0">
                  <c:v>Dont touch 1</c:v>
                </c:pt>
              </c:strCache>
            </c:strRef>
          </c:tx>
          <c:spPr>
            <a:noFill/>
            <a:ln w="3175">
              <a:noFill/>
              <a:prstDash val="solid"/>
            </a:ln>
            <a:effectLst/>
          </c:spPr>
          <c:invertIfNegative val="0"/>
          <c:cat>
            <c:numRef>
              <c:f>'Co-engineering efficiency'!$AO$35:$CM$35</c:f>
              <c:numCache>
                <c:formatCode>d\-mmm\-yy</c:formatCode>
                <c:ptCount val="51"/>
                <c:pt idx="0">
                  <c:v>40940</c:v>
                </c:pt>
                <c:pt idx="1">
                  <c:v>40954</c:v>
                </c:pt>
                <c:pt idx="2">
                  <c:v>40968</c:v>
                </c:pt>
                <c:pt idx="3">
                  <c:v>40982</c:v>
                </c:pt>
                <c:pt idx="4">
                  <c:v>40996</c:v>
                </c:pt>
                <c:pt idx="5">
                  <c:v>41010</c:v>
                </c:pt>
                <c:pt idx="6">
                  <c:v>41024</c:v>
                </c:pt>
                <c:pt idx="7">
                  <c:v>41038</c:v>
                </c:pt>
                <c:pt idx="8">
                  <c:v>41052</c:v>
                </c:pt>
                <c:pt idx="9">
                  <c:v>41066</c:v>
                </c:pt>
                <c:pt idx="10">
                  <c:v>41080</c:v>
                </c:pt>
                <c:pt idx="11">
                  <c:v>41094</c:v>
                </c:pt>
                <c:pt idx="12">
                  <c:v>41108</c:v>
                </c:pt>
                <c:pt idx="13">
                  <c:v>41122</c:v>
                </c:pt>
                <c:pt idx="14">
                  <c:v>41136</c:v>
                </c:pt>
                <c:pt idx="15">
                  <c:v>41150</c:v>
                </c:pt>
                <c:pt idx="16">
                  <c:v>41164</c:v>
                </c:pt>
                <c:pt idx="17">
                  <c:v>41178</c:v>
                </c:pt>
                <c:pt idx="18">
                  <c:v>41192</c:v>
                </c:pt>
                <c:pt idx="19">
                  <c:v>41206</c:v>
                </c:pt>
                <c:pt idx="20">
                  <c:v>41220</c:v>
                </c:pt>
                <c:pt idx="21">
                  <c:v>41234</c:v>
                </c:pt>
                <c:pt idx="22">
                  <c:v>41248</c:v>
                </c:pt>
                <c:pt idx="23">
                  <c:v>41262</c:v>
                </c:pt>
                <c:pt idx="24">
                  <c:v>41276</c:v>
                </c:pt>
                <c:pt idx="25">
                  <c:v>41290</c:v>
                </c:pt>
                <c:pt idx="26">
                  <c:v>41304</c:v>
                </c:pt>
                <c:pt idx="27">
                  <c:v>41318</c:v>
                </c:pt>
                <c:pt idx="28">
                  <c:v>41332</c:v>
                </c:pt>
                <c:pt idx="29">
                  <c:v>41346</c:v>
                </c:pt>
                <c:pt idx="30">
                  <c:v>41360</c:v>
                </c:pt>
                <c:pt idx="31">
                  <c:v>41374</c:v>
                </c:pt>
                <c:pt idx="32">
                  <c:v>41388</c:v>
                </c:pt>
                <c:pt idx="33">
                  <c:v>41402</c:v>
                </c:pt>
                <c:pt idx="34">
                  <c:v>41416</c:v>
                </c:pt>
                <c:pt idx="35">
                  <c:v>41430</c:v>
                </c:pt>
                <c:pt idx="36">
                  <c:v>41444</c:v>
                </c:pt>
                <c:pt idx="37">
                  <c:v>41458</c:v>
                </c:pt>
                <c:pt idx="38">
                  <c:v>41472</c:v>
                </c:pt>
                <c:pt idx="39">
                  <c:v>41486</c:v>
                </c:pt>
                <c:pt idx="40">
                  <c:v>41500</c:v>
                </c:pt>
                <c:pt idx="41">
                  <c:v>41514</c:v>
                </c:pt>
                <c:pt idx="42">
                  <c:v>41528</c:v>
                </c:pt>
                <c:pt idx="43">
                  <c:v>41542</c:v>
                </c:pt>
                <c:pt idx="44">
                  <c:v>41556</c:v>
                </c:pt>
                <c:pt idx="45">
                  <c:v>41570</c:v>
                </c:pt>
                <c:pt idx="46">
                  <c:v>41584</c:v>
                </c:pt>
                <c:pt idx="47">
                  <c:v>41598</c:v>
                </c:pt>
                <c:pt idx="48">
                  <c:v>41612</c:v>
                </c:pt>
                <c:pt idx="49">
                  <c:v>41626</c:v>
                </c:pt>
                <c:pt idx="50">
                  <c:v>41640</c:v>
                </c:pt>
              </c:numCache>
            </c:numRef>
          </c:cat>
          <c:val>
            <c:numRef>
              <c:f>'Co-engineering efficiency'!$AO$38:$CM$38</c:f>
              <c:numCache>
                <c:formatCode>0%</c:formatCode>
                <c:ptCount val="5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numCache>
            </c:numRef>
          </c:val>
        </c:ser>
        <c:ser>
          <c:idx val="1"/>
          <c:order val="1"/>
          <c:tx>
            <c:strRef>
              <c:f>'Co-engineering efficiency'!$AK$39</c:f>
              <c:strCache>
                <c:ptCount val="1"/>
                <c:pt idx="0">
                  <c:v>Dont touch 2</c:v>
                </c:pt>
              </c:strCache>
            </c:strRef>
          </c:tx>
          <c:spPr>
            <a:gradFill rotWithShape="0">
              <a:gsLst>
                <a:gs pos="0">
                  <a:srgbClr val="7DFF7D">
                    <a:gamma/>
                    <a:shade val="46275"/>
                    <a:invGamma/>
                  </a:srgbClr>
                </a:gs>
                <a:gs pos="50000">
                  <a:srgbClr val="7DFF7D"/>
                </a:gs>
                <a:gs pos="100000">
                  <a:srgbClr val="7DFF7D">
                    <a:gamma/>
                    <a:shade val="46275"/>
                    <a:invGamma/>
                  </a:srgbClr>
                </a:gs>
              </a:gsLst>
              <a:lin ang="0" scaled="1"/>
            </a:gradFill>
            <a:ln w="3175">
              <a:solidFill>
                <a:srgbClr val="C0C0C0"/>
              </a:solidFill>
              <a:prstDash val="solid"/>
            </a:ln>
          </c:spPr>
          <c:invertIfNegative val="0"/>
          <c:cat>
            <c:numRef>
              <c:f>'Co-engineering efficiency'!$AO$35:$CM$35</c:f>
              <c:numCache>
                <c:formatCode>d\-mmm\-yy</c:formatCode>
                <c:ptCount val="51"/>
                <c:pt idx="0">
                  <c:v>40940</c:v>
                </c:pt>
                <c:pt idx="1">
                  <c:v>40954</c:v>
                </c:pt>
                <c:pt idx="2">
                  <c:v>40968</c:v>
                </c:pt>
                <c:pt idx="3">
                  <c:v>40982</c:v>
                </c:pt>
                <c:pt idx="4">
                  <c:v>40996</c:v>
                </c:pt>
                <c:pt idx="5">
                  <c:v>41010</c:v>
                </c:pt>
                <c:pt idx="6">
                  <c:v>41024</c:v>
                </c:pt>
                <c:pt idx="7">
                  <c:v>41038</c:v>
                </c:pt>
                <c:pt idx="8">
                  <c:v>41052</c:v>
                </c:pt>
                <c:pt idx="9">
                  <c:v>41066</c:v>
                </c:pt>
                <c:pt idx="10">
                  <c:v>41080</c:v>
                </c:pt>
                <c:pt idx="11">
                  <c:v>41094</c:v>
                </c:pt>
                <c:pt idx="12">
                  <c:v>41108</c:v>
                </c:pt>
                <c:pt idx="13">
                  <c:v>41122</c:v>
                </c:pt>
                <c:pt idx="14">
                  <c:v>41136</c:v>
                </c:pt>
                <c:pt idx="15">
                  <c:v>41150</c:v>
                </c:pt>
                <c:pt idx="16">
                  <c:v>41164</c:v>
                </c:pt>
                <c:pt idx="17">
                  <c:v>41178</c:v>
                </c:pt>
                <c:pt idx="18">
                  <c:v>41192</c:v>
                </c:pt>
                <c:pt idx="19">
                  <c:v>41206</c:v>
                </c:pt>
                <c:pt idx="20">
                  <c:v>41220</c:v>
                </c:pt>
                <c:pt idx="21">
                  <c:v>41234</c:v>
                </c:pt>
                <c:pt idx="22">
                  <c:v>41248</c:v>
                </c:pt>
                <c:pt idx="23">
                  <c:v>41262</c:v>
                </c:pt>
                <c:pt idx="24">
                  <c:v>41276</c:v>
                </c:pt>
                <c:pt idx="25">
                  <c:v>41290</c:v>
                </c:pt>
                <c:pt idx="26">
                  <c:v>41304</c:v>
                </c:pt>
                <c:pt idx="27">
                  <c:v>41318</c:v>
                </c:pt>
                <c:pt idx="28">
                  <c:v>41332</c:v>
                </c:pt>
                <c:pt idx="29">
                  <c:v>41346</c:v>
                </c:pt>
                <c:pt idx="30">
                  <c:v>41360</c:v>
                </c:pt>
                <c:pt idx="31">
                  <c:v>41374</c:v>
                </c:pt>
                <c:pt idx="32">
                  <c:v>41388</c:v>
                </c:pt>
                <c:pt idx="33">
                  <c:v>41402</c:v>
                </c:pt>
                <c:pt idx="34">
                  <c:v>41416</c:v>
                </c:pt>
                <c:pt idx="35">
                  <c:v>41430</c:v>
                </c:pt>
                <c:pt idx="36">
                  <c:v>41444</c:v>
                </c:pt>
                <c:pt idx="37">
                  <c:v>41458</c:v>
                </c:pt>
                <c:pt idx="38">
                  <c:v>41472</c:v>
                </c:pt>
                <c:pt idx="39">
                  <c:v>41486</c:v>
                </c:pt>
                <c:pt idx="40">
                  <c:v>41500</c:v>
                </c:pt>
                <c:pt idx="41">
                  <c:v>41514</c:v>
                </c:pt>
                <c:pt idx="42">
                  <c:v>41528</c:v>
                </c:pt>
                <c:pt idx="43">
                  <c:v>41542</c:v>
                </c:pt>
                <c:pt idx="44">
                  <c:v>41556</c:v>
                </c:pt>
                <c:pt idx="45">
                  <c:v>41570</c:v>
                </c:pt>
                <c:pt idx="46">
                  <c:v>41584</c:v>
                </c:pt>
                <c:pt idx="47">
                  <c:v>41598</c:v>
                </c:pt>
                <c:pt idx="48">
                  <c:v>41612</c:v>
                </c:pt>
                <c:pt idx="49">
                  <c:v>41626</c:v>
                </c:pt>
                <c:pt idx="50">
                  <c:v>41640</c:v>
                </c:pt>
              </c:numCache>
            </c:numRef>
          </c:cat>
          <c:val>
            <c:numRef>
              <c:f>'Co-engineering efficiency'!$AO$39:$CM$39</c:f>
              <c:numCache>
                <c:formatCode>0%</c:formatCode>
                <c:ptCount val="5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numCache>
            </c:numRef>
          </c:val>
        </c:ser>
        <c:dLbls>
          <c:showLegendKey val="0"/>
          <c:showVal val="0"/>
          <c:showCatName val="0"/>
          <c:showSerName val="0"/>
          <c:showPercent val="0"/>
          <c:showBubbleSize val="0"/>
        </c:dLbls>
        <c:gapWidth val="0"/>
        <c:overlap val="100"/>
        <c:axId val="175753856"/>
        <c:axId val="175763840"/>
      </c:barChart>
      <c:dateAx>
        <c:axId val="175753856"/>
        <c:scaling>
          <c:orientation val="minMax"/>
        </c:scaling>
        <c:delete val="0"/>
        <c:axPos val="b"/>
        <c:majorGridlines>
          <c:spPr>
            <a:ln w="3175">
              <a:solidFill>
                <a:srgbClr val="C0C0C0"/>
              </a:solidFill>
              <a:prstDash val="solid"/>
            </a:ln>
          </c:spPr>
        </c:majorGridlines>
        <c:numFmt formatCode="d\-mmm\-yy" sourceLinked="1"/>
        <c:majorTickMark val="out"/>
        <c:minorTickMark val="none"/>
        <c:tickLblPos val="nextTo"/>
        <c:spPr>
          <a:ln w="3175">
            <a:solidFill>
              <a:srgbClr val="000000"/>
            </a:solidFill>
            <a:prstDash val="solid"/>
          </a:ln>
        </c:spPr>
        <c:txPr>
          <a:bodyPr rot="-3600000" vert="horz"/>
          <a:lstStyle/>
          <a:p>
            <a:pPr>
              <a:defRPr sz="1100" b="1" i="0" u="none" strike="noStrike" baseline="0">
                <a:solidFill>
                  <a:srgbClr val="000000"/>
                </a:solidFill>
                <a:latin typeface="Arial" pitchFamily="34" charset="0"/>
                <a:ea typeface="Arial"/>
                <a:cs typeface="Arial" pitchFamily="34" charset="0"/>
              </a:defRPr>
            </a:pPr>
            <a:endParaRPr lang="fr-FR"/>
          </a:p>
        </c:txPr>
        <c:crossAx val="175763840"/>
        <c:crosses val="max"/>
        <c:auto val="1"/>
        <c:lblOffset val="100"/>
        <c:baseTimeUnit val="months"/>
      </c:dateAx>
      <c:valAx>
        <c:axId val="175763840"/>
        <c:scaling>
          <c:logBase val="10"/>
          <c:orientation val="maxMin"/>
          <c:max val="1"/>
          <c:min val="1.0000000000000022E-3"/>
        </c:scaling>
        <c:delete val="0"/>
        <c:axPos val="l"/>
        <c:majorGridlines>
          <c:spPr>
            <a:ln w="6350">
              <a:solidFill>
                <a:schemeClr val="bg1">
                  <a:lumMod val="65000"/>
                </a:schemeClr>
              </a:solidFill>
              <a:prstDash val="solid"/>
            </a:ln>
          </c:spPr>
        </c:majorGridlines>
        <c:minorGridlines>
          <c:spPr>
            <a:ln w="3175">
              <a:solidFill>
                <a:schemeClr val="bg1">
                  <a:lumMod val="85000"/>
                </a:schemeClr>
              </a:solidFill>
              <a:prstDash val="solid"/>
            </a:ln>
          </c:spPr>
        </c:minorGridlines>
        <c:numFmt formatCode="0%" sourceLinked="1"/>
        <c:majorTickMark val="out"/>
        <c:minorTickMark val="none"/>
        <c:tickLblPos val="nextTo"/>
        <c:spPr>
          <a:solidFill>
            <a:schemeClr val="bg1"/>
          </a:solidFill>
          <a:ln w="3175">
            <a:solidFill>
              <a:srgbClr val="000000"/>
            </a:solidFill>
            <a:prstDash val="solid"/>
          </a:ln>
        </c:spPr>
        <c:txPr>
          <a:bodyPr rot="0" vert="horz"/>
          <a:lstStyle/>
          <a:p>
            <a:pPr>
              <a:defRPr sz="1200" b="1" i="0" u="none" strike="noStrike" baseline="0">
                <a:solidFill>
                  <a:schemeClr val="bg1"/>
                </a:solidFill>
                <a:latin typeface="Arial"/>
                <a:ea typeface="Arial"/>
                <a:cs typeface="Arial"/>
              </a:defRPr>
            </a:pPr>
            <a:endParaRPr lang="fr-FR"/>
          </a:p>
        </c:txPr>
        <c:crossAx val="175753856"/>
        <c:crosses val="autoZero"/>
        <c:crossBetween val="between"/>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45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49212598450000056" footer="0.49212598450000056"/>
    <c:pageSetup/>
  </c:printSettings>
  <c:userShapes r:id="rId1"/>
</c:chartSpace>
</file>

<file path=xl/charts/chart15.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spPr>
            <a:noFill/>
            <a:ln>
              <a:noFill/>
            </a:ln>
          </c:spPr>
          <c:invertIfNegative val="0"/>
          <c:cat>
            <c:numRef>
              <c:f>'Co-engineering efficiency'!$AO$27:$CM$27</c:f>
              <c:numCache>
                <c:formatCode>d\-mmm\-yy</c:formatCode>
                <c:ptCount val="51"/>
                <c:pt idx="0">
                  <c:v>40940</c:v>
                </c:pt>
                <c:pt idx="1">
                  <c:v>40954</c:v>
                </c:pt>
                <c:pt idx="2">
                  <c:v>40968</c:v>
                </c:pt>
                <c:pt idx="3">
                  <c:v>40982</c:v>
                </c:pt>
                <c:pt idx="4">
                  <c:v>40996</c:v>
                </c:pt>
                <c:pt idx="5">
                  <c:v>41010</c:v>
                </c:pt>
                <c:pt idx="6">
                  <c:v>41024</c:v>
                </c:pt>
                <c:pt idx="7">
                  <c:v>41038</c:v>
                </c:pt>
                <c:pt idx="8">
                  <c:v>41052</c:v>
                </c:pt>
                <c:pt idx="9">
                  <c:v>41066</c:v>
                </c:pt>
                <c:pt idx="10">
                  <c:v>41080</c:v>
                </c:pt>
                <c:pt idx="11">
                  <c:v>41094</c:v>
                </c:pt>
                <c:pt idx="12">
                  <c:v>41108</c:v>
                </c:pt>
                <c:pt idx="13">
                  <c:v>41122</c:v>
                </c:pt>
                <c:pt idx="14">
                  <c:v>41136</c:v>
                </c:pt>
                <c:pt idx="15">
                  <c:v>41150</c:v>
                </c:pt>
                <c:pt idx="16">
                  <c:v>41164</c:v>
                </c:pt>
                <c:pt idx="17">
                  <c:v>41178</c:v>
                </c:pt>
                <c:pt idx="18">
                  <c:v>41192</c:v>
                </c:pt>
                <c:pt idx="19">
                  <c:v>41206</c:v>
                </c:pt>
                <c:pt idx="20">
                  <c:v>41220</c:v>
                </c:pt>
                <c:pt idx="21">
                  <c:v>41234</c:v>
                </c:pt>
                <c:pt idx="22">
                  <c:v>41248</c:v>
                </c:pt>
                <c:pt idx="23">
                  <c:v>41262</c:v>
                </c:pt>
                <c:pt idx="24">
                  <c:v>41276</c:v>
                </c:pt>
                <c:pt idx="25">
                  <c:v>41290</c:v>
                </c:pt>
                <c:pt idx="26">
                  <c:v>41304</c:v>
                </c:pt>
                <c:pt idx="27">
                  <c:v>41318</c:v>
                </c:pt>
                <c:pt idx="28">
                  <c:v>41332</c:v>
                </c:pt>
                <c:pt idx="29">
                  <c:v>41346</c:v>
                </c:pt>
                <c:pt idx="30">
                  <c:v>41360</c:v>
                </c:pt>
                <c:pt idx="31">
                  <c:v>41374</c:v>
                </c:pt>
                <c:pt idx="32">
                  <c:v>41388</c:v>
                </c:pt>
                <c:pt idx="33">
                  <c:v>41402</c:v>
                </c:pt>
                <c:pt idx="34">
                  <c:v>41416</c:v>
                </c:pt>
                <c:pt idx="35">
                  <c:v>41430</c:v>
                </c:pt>
                <c:pt idx="36">
                  <c:v>41444</c:v>
                </c:pt>
                <c:pt idx="37">
                  <c:v>41458</c:v>
                </c:pt>
                <c:pt idx="38">
                  <c:v>41472</c:v>
                </c:pt>
                <c:pt idx="39">
                  <c:v>41486</c:v>
                </c:pt>
                <c:pt idx="40">
                  <c:v>41500</c:v>
                </c:pt>
                <c:pt idx="41">
                  <c:v>41514</c:v>
                </c:pt>
                <c:pt idx="42">
                  <c:v>41528</c:v>
                </c:pt>
                <c:pt idx="43">
                  <c:v>41542</c:v>
                </c:pt>
                <c:pt idx="44">
                  <c:v>41556</c:v>
                </c:pt>
                <c:pt idx="45">
                  <c:v>41570</c:v>
                </c:pt>
                <c:pt idx="46">
                  <c:v>41584</c:v>
                </c:pt>
                <c:pt idx="47">
                  <c:v>41598</c:v>
                </c:pt>
                <c:pt idx="48">
                  <c:v>41612</c:v>
                </c:pt>
                <c:pt idx="49">
                  <c:v>41626</c:v>
                </c:pt>
                <c:pt idx="50">
                  <c:v>41640</c:v>
                </c:pt>
              </c:numCache>
            </c:numRef>
          </c:cat>
          <c:val>
            <c:numRef>
              <c:f>'Co-engineering efficiency'!$AO$30:$CM$30</c:f>
              <c:numCache>
                <c:formatCode>0%</c:formatCode>
                <c:ptCount val="5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numCache>
            </c:numRef>
          </c:val>
        </c:ser>
        <c:ser>
          <c:idx val="1"/>
          <c:order val="1"/>
          <c:spPr>
            <a:gradFill>
              <a:gsLst>
                <a:gs pos="0">
                  <a:srgbClr val="008000"/>
                </a:gs>
                <a:gs pos="50000">
                  <a:srgbClr val="92D050"/>
                </a:gs>
                <a:gs pos="100000">
                  <a:srgbClr val="008000"/>
                </a:gs>
              </a:gsLst>
              <a:lin ang="0" scaled="1"/>
            </a:gradFill>
            <a:ln>
              <a:solidFill>
                <a:prstClr val="white">
                  <a:lumMod val="75000"/>
                </a:prstClr>
              </a:solidFill>
            </a:ln>
          </c:spPr>
          <c:invertIfNegative val="0"/>
          <c:cat>
            <c:numRef>
              <c:f>'Co-engineering efficiency'!$AO$27:$CM$27</c:f>
              <c:numCache>
                <c:formatCode>d\-mmm\-yy</c:formatCode>
                <c:ptCount val="51"/>
                <c:pt idx="0">
                  <c:v>40940</c:v>
                </c:pt>
                <c:pt idx="1">
                  <c:v>40954</c:v>
                </c:pt>
                <c:pt idx="2">
                  <c:v>40968</c:v>
                </c:pt>
                <c:pt idx="3">
                  <c:v>40982</c:v>
                </c:pt>
                <c:pt idx="4">
                  <c:v>40996</c:v>
                </c:pt>
                <c:pt idx="5">
                  <c:v>41010</c:v>
                </c:pt>
                <c:pt idx="6">
                  <c:v>41024</c:v>
                </c:pt>
                <c:pt idx="7">
                  <c:v>41038</c:v>
                </c:pt>
                <c:pt idx="8">
                  <c:v>41052</c:v>
                </c:pt>
                <c:pt idx="9">
                  <c:v>41066</c:v>
                </c:pt>
                <c:pt idx="10">
                  <c:v>41080</c:v>
                </c:pt>
                <c:pt idx="11">
                  <c:v>41094</c:v>
                </c:pt>
                <c:pt idx="12">
                  <c:v>41108</c:v>
                </c:pt>
                <c:pt idx="13">
                  <c:v>41122</c:v>
                </c:pt>
                <c:pt idx="14">
                  <c:v>41136</c:v>
                </c:pt>
                <c:pt idx="15">
                  <c:v>41150</c:v>
                </c:pt>
                <c:pt idx="16">
                  <c:v>41164</c:v>
                </c:pt>
                <c:pt idx="17">
                  <c:v>41178</c:v>
                </c:pt>
                <c:pt idx="18">
                  <c:v>41192</c:v>
                </c:pt>
                <c:pt idx="19">
                  <c:v>41206</c:v>
                </c:pt>
                <c:pt idx="20">
                  <c:v>41220</c:v>
                </c:pt>
                <c:pt idx="21">
                  <c:v>41234</c:v>
                </c:pt>
                <c:pt idx="22">
                  <c:v>41248</c:v>
                </c:pt>
                <c:pt idx="23">
                  <c:v>41262</c:v>
                </c:pt>
                <c:pt idx="24">
                  <c:v>41276</c:v>
                </c:pt>
                <c:pt idx="25">
                  <c:v>41290</c:v>
                </c:pt>
                <c:pt idx="26">
                  <c:v>41304</c:v>
                </c:pt>
                <c:pt idx="27">
                  <c:v>41318</c:v>
                </c:pt>
                <c:pt idx="28">
                  <c:v>41332</c:v>
                </c:pt>
                <c:pt idx="29">
                  <c:v>41346</c:v>
                </c:pt>
                <c:pt idx="30">
                  <c:v>41360</c:v>
                </c:pt>
                <c:pt idx="31">
                  <c:v>41374</c:v>
                </c:pt>
                <c:pt idx="32">
                  <c:v>41388</c:v>
                </c:pt>
                <c:pt idx="33">
                  <c:v>41402</c:v>
                </c:pt>
                <c:pt idx="34">
                  <c:v>41416</c:v>
                </c:pt>
                <c:pt idx="35">
                  <c:v>41430</c:v>
                </c:pt>
                <c:pt idx="36">
                  <c:v>41444</c:v>
                </c:pt>
                <c:pt idx="37">
                  <c:v>41458</c:v>
                </c:pt>
                <c:pt idx="38">
                  <c:v>41472</c:v>
                </c:pt>
                <c:pt idx="39">
                  <c:v>41486</c:v>
                </c:pt>
                <c:pt idx="40">
                  <c:v>41500</c:v>
                </c:pt>
                <c:pt idx="41">
                  <c:v>41514</c:v>
                </c:pt>
                <c:pt idx="42">
                  <c:v>41528</c:v>
                </c:pt>
                <c:pt idx="43">
                  <c:v>41542</c:v>
                </c:pt>
                <c:pt idx="44">
                  <c:v>41556</c:v>
                </c:pt>
                <c:pt idx="45">
                  <c:v>41570</c:v>
                </c:pt>
                <c:pt idx="46">
                  <c:v>41584</c:v>
                </c:pt>
                <c:pt idx="47">
                  <c:v>41598</c:v>
                </c:pt>
                <c:pt idx="48">
                  <c:v>41612</c:v>
                </c:pt>
                <c:pt idx="49">
                  <c:v>41626</c:v>
                </c:pt>
                <c:pt idx="50">
                  <c:v>41640</c:v>
                </c:pt>
              </c:numCache>
            </c:numRef>
          </c:cat>
          <c:val>
            <c:numRef>
              <c:f>'Co-engineering efficiency'!$AO$31:$CM$31</c:f>
              <c:numCache>
                <c:formatCode>0%</c:formatCode>
                <c:ptCount val="5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numCache>
            </c:numRef>
          </c:val>
        </c:ser>
        <c:dLbls>
          <c:showLegendKey val="0"/>
          <c:showVal val="0"/>
          <c:showCatName val="0"/>
          <c:showSerName val="0"/>
          <c:showPercent val="0"/>
          <c:showBubbleSize val="0"/>
        </c:dLbls>
        <c:gapWidth val="0"/>
        <c:overlap val="100"/>
        <c:axId val="179885952"/>
        <c:axId val="179887488"/>
      </c:barChart>
      <c:dateAx>
        <c:axId val="179885952"/>
        <c:scaling>
          <c:orientation val="minMax"/>
        </c:scaling>
        <c:delete val="0"/>
        <c:axPos val="b"/>
        <c:majorGridlines>
          <c:spPr>
            <a:ln>
              <a:solidFill>
                <a:schemeClr val="bg1">
                  <a:lumMod val="85000"/>
                </a:schemeClr>
              </a:solidFill>
            </a:ln>
          </c:spPr>
        </c:majorGridlines>
        <c:numFmt formatCode="d\-mmm\-yy" sourceLinked="1"/>
        <c:majorTickMark val="out"/>
        <c:minorTickMark val="none"/>
        <c:tickLblPos val="nextTo"/>
        <c:txPr>
          <a:bodyPr rot="-3600000" vert="horz"/>
          <a:lstStyle/>
          <a:p>
            <a:pPr>
              <a:defRPr sz="1100" b="1">
                <a:latin typeface="Arial" pitchFamily="34" charset="0"/>
                <a:cs typeface="Arial" pitchFamily="34" charset="0"/>
              </a:defRPr>
            </a:pPr>
            <a:endParaRPr lang="fr-FR"/>
          </a:p>
        </c:txPr>
        <c:crossAx val="179887488"/>
        <c:crosses val="max"/>
        <c:auto val="1"/>
        <c:lblOffset val="100"/>
        <c:baseTimeUnit val="months"/>
      </c:dateAx>
      <c:valAx>
        <c:axId val="179887488"/>
        <c:scaling>
          <c:logBase val="10"/>
          <c:orientation val="maxMin"/>
          <c:max val="1"/>
          <c:min val="1.0000000000000024E-3"/>
        </c:scaling>
        <c:delete val="0"/>
        <c:axPos val="l"/>
        <c:majorGridlines>
          <c:spPr>
            <a:ln w="6350">
              <a:solidFill>
                <a:schemeClr val="bg1">
                  <a:lumMod val="65000"/>
                </a:schemeClr>
              </a:solidFill>
              <a:prstDash val="solid"/>
            </a:ln>
          </c:spPr>
        </c:majorGridlines>
        <c:minorGridlines>
          <c:spPr>
            <a:ln w="3175">
              <a:solidFill>
                <a:schemeClr val="bg1">
                  <a:lumMod val="85000"/>
                </a:schemeClr>
              </a:solidFill>
              <a:prstDash val="solid"/>
            </a:ln>
          </c:spPr>
        </c:minorGridlines>
        <c:numFmt formatCode="0.0%" sourceLinked="0"/>
        <c:majorTickMark val="out"/>
        <c:minorTickMark val="none"/>
        <c:tickLblPos val="nextTo"/>
        <c:txPr>
          <a:bodyPr/>
          <a:lstStyle/>
          <a:p>
            <a:pPr>
              <a:defRPr>
                <a:solidFill>
                  <a:schemeClr val="bg1"/>
                </a:solidFill>
              </a:defRPr>
            </a:pPr>
            <a:endParaRPr lang="fr-FR"/>
          </a:p>
        </c:txPr>
        <c:crossAx val="179885952"/>
        <c:crosses val="autoZero"/>
        <c:crossBetween val="between"/>
      </c:valAx>
    </c:plotArea>
    <c:plotVisOnly val="1"/>
    <c:dispBlanksAs val="gap"/>
    <c:showDLblsOverMax val="0"/>
  </c:chart>
  <c:spPr>
    <a:ln>
      <a:solidFill>
        <a:schemeClr val="tx1"/>
      </a:solidFill>
    </a:ln>
  </c:spPr>
  <c:printSettings>
    <c:headerFooter/>
    <c:pageMargins b="0.75000000000000111" l="0.70000000000000062" r="0.70000000000000062" t="0.75000000000000111" header="0.30000000000000032" footer="0.30000000000000032"/>
    <c:pageSetup/>
  </c:printSettings>
  <c:userShapes r:id="rId1"/>
</c:chartSpace>
</file>

<file path=xl/charts/chart16.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2022743491997465E-2"/>
          <c:y val="3.4267997750281221E-2"/>
          <c:w val="0.92683479067687013"/>
          <c:h val="0.65247497187851522"/>
        </c:manualLayout>
      </c:layout>
      <c:barChart>
        <c:barDir val="col"/>
        <c:grouping val="stacked"/>
        <c:varyColors val="0"/>
        <c:ser>
          <c:idx val="0"/>
          <c:order val="0"/>
          <c:tx>
            <c:strRef>
              <c:f>'Co-engineering efficiency'!$AK$44</c:f>
              <c:strCache>
                <c:ptCount val="1"/>
                <c:pt idx="0">
                  <c:v>SE</c:v>
                </c:pt>
              </c:strCache>
            </c:strRef>
          </c:tx>
          <c:spPr>
            <a:solidFill>
              <a:srgbClr val="FFCCCC"/>
            </a:solidFill>
            <a:ln w="25400">
              <a:noFill/>
            </a:ln>
          </c:spPr>
          <c:invertIfNegative val="0"/>
          <c:cat>
            <c:numRef>
              <c:f>'Co-engineering efficiency'!$AO$43:$BM$43</c:f>
              <c:numCache>
                <c:formatCode>mmm\-yy</c:formatCode>
                <c:ptCount val="25"/>
                <c:pt idx="0">
                  <c:v>40909</c:v>
                </c:pt>
                <c:pt idx="1">
                  <c:v>40940</c:v>
                </c:pt>
                <c:pt idx="2">
                  <c:v>40969</c:v>
                </c:pt>
                <c:pt idx="3">
                  <c:v>41000</c:v>
                </c:pt>
                <c:pt idx="4">
                  <c:v>41030</c:v>
                </c:pt>
                <c:pt idx="5">
                  <c:v>41061</c:v>
                </c:pt>
                <c:pt idx="6">
                  <c:v>41091</c:v>
                </c:pt>
                <c:pt idx="7">
                  <c:v>41122</c:v>
                </c:pt>
                <c:pt idx="8">
                  <c:v>41153</c:v>
                </c:pt>
                <c:pt idx="9">
                  <c:v>41183</c:v>
                </c:pt>
                <c:pt idx="10">
                  <c:v>41214</c:v>
                </c:pt>
                <c:pt idx="11">
                  <c:v>41244</c:v>
                </c:pt>
                <c:pt idx="12">
                  <c:v>41275</c:v>
                </c:pt>
                <c:pt idx="13">
                  <c:v>41306</c:v>
                </c:pt>
                <c:pt idx="14">
                  <c:v>41334</c:v>
                </c:pt>
                <c:pt idx="15">
                  <c:v>41365</c:v>
                </c:pt>
                <c:pt idx="16">
                  <c:v>41395</c:v>
                </c:pt>
                <c:pt idx="17">
                  <c:v>41426</c:v>
                </c:pt>
                <c:pt idx="18">
                  <c:v>41456</c:v>
                </c:pt>
                <c:pt idx="19">
                  <c:v>41487</c:v>
                </c:pt>
                <c:pt idx="20">
                  <c:v>41518</c:v>
                </c:pt>
                <c:pt idx="21">
                  <c:v>41548</c:v>
                </c:pt>
                <c:pt idx="22">
                  <c:v>41579</c:v>
                </c:pt>
                <c:pt idx="23">
                  <c:v>41609</c:v>
                </c:pt>
                <c:pt idx="24">
                  <c:v>41640</c:v>
                </c:pt>
              </c:numCache>
            </c:numRef>
          </c:cat>
          <c:val>
            <c:numRef>
              <c:f>'Co-engineering efficiency'!$AO$44:$BM$44</c:f>
              <c:numCache>
                <c:formatCode>0%</c:formatCode>
                <c:ptCount val="25"/>
              </c:numCache>
            </c:numRef>
          </c:val>
        </c:ser>
        <c:ser>
          <c:idx val="1"/>
          <c:order val="1"/>
          <c:tx>
            <c:strRef>
              <c:f>'Co-engineering efficiency'!$AK$45</c:f>
              <c:strCache>
                <c:ptCount val="1"/>
                <c:pt idx="0">
                  <c:v>HW</c:v>
                </c:pt>
              </c:strCache>
            </c:strRef>
          </c:tx>
          <c:spPr>
            <a:solidFill>
              <a:srgbClr val="FCE2C2"/>
            </a:solidFill>
            <a:ln w="25400">
              <a:noFill/>
            </a:ln>
          </c:spPr>
          <c:invertIfNegative val="0"/>
          <c:cat>
            <c:numRef>
              <c:f>'Co-engineering efficiency'!$AO$43:$BM$43</c:f>
              <c:numCache>
                <c:formatCode>mmm\-yy</c:formatCode>
                <c:ptCount val="25"/>
                <c:pt idx="0">
                  <c:v>40909</c:v>
                </c:pt>
                <c:pt idx="1">
                  <c:v>40940</c:v>
                </c:pt>
                <c:pt idx="2">
                  <c:v>40969</c:v>
                </c:pt>
                <c:pt idx="3">
                  <c:v>41000</c:v>
                </c:pt>
                <c:pt idx="4">
                  <c:v>41030</c:v>
                </c:pt>
                <c:pt idx="5">
                  <c:v>41061</c:v>
                </c:pt>
                <c:pt idx="6">
                  <c:v>41091</c:v>
                </c:pt>
                <c:pt idx="7">
                  <c:v>41122</c:v>
                </c:pt>
                <c:pt idx="8">
                  <c:v>41153</c:v>
                </c:pt>
                <c:pt idx="9">
                  <c:v>41183</c:v>
                </c:pt>
                <c:pt idx="10">
                  <c:v>41214</c:v>
                </c:pt>
                <c:pt idx="11">
                  <c:v>41244</c:v>
                </c:pt>
                <c:pt idx="12">
                  <c:v>41275</c:v>
                </c:pt>
                <c:pt idx="13">
                  <c:v>41306</c:v>
                </c:pt>
                <c:pt idx="14">
                  <c:v>41334</c:v>
                </c:pt>
                <c:pt idx="15">
                  <c:v>41365</c:v>
                </c:pt>
                <c:pt idx="16">
                  <c:v>41395</c:v>
                </c:pt>
                <c:pt idx="17">
                  <c:v>41426</c:v>
                </c:pt>
                <c:pt idx="18">
                  <c:v>41456</c:v>
                </c:pt>
                <c:pt idx="19">
                  <c:v>41487</c:v>
                </c:pt>
                <c:pt idx="20">
                  <c:v>41518</c:v>
                </c:pt>
                <c:pt idx="21">
                  <c:v>41548</c:v>
                </c:pt>
                <c:pt idx="22">
                  <c:v>41579</c:v>
                </c:pt>
                <c:pt idx="23">
                  <c:v>41609</c:v>
                </c:pt>
                <c:pt idx="24">
                  <c:v>41640</c:v>
                </c:pt>
              </c:numCache>
            </c:numRef>
          </c:cat>
          <c:val>
            <c:numRef>
              <c:f>'Co-engineering efficiency'!$AO$45:$BM$45</c:f>
              <c:numCache>
                <c:formatCode>0%</c:formatCode>
                <c:ptCount val="25"/>
              </c:numCache>
            </c:numRef>
          </c:val>
        </c:ser>
        <c:ser>
          <c:idx val="3"/>
          <c:order val="2"/>
          <c:tx>
            <c:strRef>
              <c:f>'Co-engineering efficiency'!$AK$46:$AN$46</c:f>
              <c:strCache>
                <c:ptCount val="1"/>
                <c:pt idx="0">
                  <c:v>SW</c:v>
                </c:pt>
              </c:strCache>
            </c:strRef>
          </c:tx>
          <c:spPr>
            <a:solidFill>
              <a:schemeClr val="bg2">
                <a:lumMod val="90000"/>
              </a:schemeClr>
            </a:solidFill>
          </c:spPr>
          <c:invertIfNegative val="0"/>
          <c:cat>
            <c:numRef>
              <c:f>'Co-engineering efficiency'!$AO$43:$BM$43</c:f>
              <c:numCache>
                <c:formatCode>mmm\-yy</c:formatCode>
                <c:ptCount val="25"/>
                <c:pt idx="0">
                  <c:v>40909</c:v>
                </c:pt>
                <c:pt idx="1">
                  <c:v>40940</c:v>
                </c:pt>
                <c:pt idx="2">
                  <c:v>40969</c:v>
                </c:pt>
                <c:pt idx="3">
                  <c:v>41000</c:v>
                </c:pt>
                <c:pt idx="4">
                  <c:v>41030</c:v>
                </c:pt>
                <c:pt idx="5">
                  <c:v>41061</c:v>
                </c:pt>
                <c:pt idx="6">
                  <c:v>41091</c:v>
                </c:pt>
                <c:pt idx="7">
                  <c:v>41122</c:v>
                </c:pt>
                <c:pt idx="8">
                  <c:v>41153</c:v>
                </c:pt>
                <c:pt idx="9">
                  <c:v>41183</c:v>
                </c:pt>
                <c:pt idx="10">
                  <c:v>41214</c:v>
                </c:pt>
                <c:pt idx="11">
                  <c:v>41244</c:v>
                </c:pt>
                <c:pt idx="12">
                  <c:v>41275</c:v>
                </c:pt>
                <c:pt idx="13">
                  <c:v>41306</c:v>
                </c:pt>
                <c:pt idx="14">
                  <c:v>41334</c:v>
                </c:pt>
                <c:pt idx="15">
                  <c:v>41365</c:v>
                </c:pt>
                <c:pt idx="16">
                  <c:v>41395</c:v>
                </c:pt>
                <c:pt idx="17">
                  <c:v>41426</c:v>
                </c:pt>
                <c:pt idx="18">
                  <c:v>41456</c:v>
                </c:pt>
                <c:pt idx="19">
                  <c:v>41487</c:v>
                </c:pt>
                <c:pt idx="20">
                  <c:v>41518</c:v>
                </c:pt>
                <c:pt idx="21">
                  <c:v>41548</c:v>
                </c:pt>
                <c:pt idx="22">
                  <c:v>41579</c:v>
                </c:pt>
                <c:pt idx="23">
                  <c:v>41609</c:v>
                </c:pt>
                <c:pt idx="24">
                  <c:v>41640</c:v>
                </c:pt>
              </c:numCache>
            </c:numRef>
          </c:cat>
          <c:val>
            <c:numRef>
              <c:f>'Co-engineering efficiency'!$AO$46:$BM$46</c:f>
              <c:numCache>
                <c:formatCode>0%</c:formatCode>
                <c:ptCount val="25"/>
              </c:numCache>
            </c:numRef>
          </c:val>
        </c:ser>
        <c:ser>
          <c:idx val="4"/>
          <c:order val="3"/>
          <c:tx>
            <c:strRef>
              <c:f>'Co-engineering efficiency'!$AK$47:$AN$47</c:f>
              <c:strCache>
                <c:ptCount val="1"/>
                <c:pt idx="0">
                  <c:v>SLI</c:v>
                </c:pt>
              </c:strCache>
            </c:strRef>
          </c:tx>
          <c:spPr>
            <a:solidFill>
              <a:schemeClr val="accent1">
                <a:lumMod val="40000"/>
                <a:lumOff val="60000"/>
              </a:schemeClr>
            </a:solidFill>
          </c:spPr>
          <c:invertIfNegative val="0"/>
          <c:cat>
            <c:numRef>
              <c:f>'Co-engineering efficiency'!$AO$43:$BM$43</c:f>
              <c:numCache>
                <c:formatCode>mmm\-yy</c:formatCode>
                <c:ptCount val="25"/>
                <c:pt idx="0">
                  <c:v>40909</c:v>
                </c:pt>
                <c:pt idx="1">
                  <c:v>40940</c:v>
                </c:pt>
                <c:pt idx="2">
                  <c:v>40969</c:v>
                </c:pt>
                <c:pt idx="3">
                  <c:v>41000</c:v>
                </c:pt>
                <c:pt idx="4">
                  <c:v>41030</c:v>
                </c:pt>
                <c:pt idx="5">
                  <c:v>41061</c:v>
                </c:pt>
                <c:pt idx="6">
                  <c:v>41091</c:v>
                </c:pt>
                <c:pt idx="7">
                  <c:v>41122</c:v>
                </c:pt>
                <c:pt idx="8">
                  <c:v>41153</c:v>
                </c:pt>
                <c:pt idx="9">
                  <c:v>41183</c:v>
                </c:pt>
                <c:pt idx="10">
                  <c:v>41214</c:v>
                </c:pt>
                <c:pt idx="11">
                  <c:v>41244</c:v>
                </c:pt>
                <c:pt idx="12">
                  <c:v>41275</c:v>
                </c:pt>
                <c:pt idx="13">
                  <c:v>41306</c:v>
                </c:pt>
                <c:pt idx="14">
                  <c:v>41334</c:v>
                </c:pt>
                <c:pt idx="15">
                  <c:v>41365</c:v>
                </c:pt>
                <c:pt idx="16">
                  <c:v>41395</c:v>
                </c:pt>
                <c:pt idx="17">
                  <c:v>41426</c:v>
                </c:pt>
                <c:pt idx="18">
                  <c:v>41456</c:v>
                </c:pt>
                <c:pt idx="19">
                  <c:v>41487</c:v>
                </c:pt>
                <c:pt idx="20">
                  <c:v>41518</c:v>
                </c:pt>
                <c:pt idx="21">
                  <c:v>41548</c:v>
                </c:pt>
                <c:pt idx="22">
                  <c:v>41579</c:v>
                </c:pt>
                <c:pt idx="23">
                  <c:v>41609</c:v>
                </c:pt>
                <c:pt idx="24">
                  <c:v>41640</c:v>
                </c:pt>
              </c:numCache>
            </c:numRef>
          </c:cat>
          <c:val>
            <c:numRef>
              <c:f>'Co-engineering efficiency'!$AO$47:$BM$47</c:f>
              <c:numCache>
                <c:formatCode>0%</c:formatCode>
                <c:ptCount val="25"/>
              </c:numCache>
            </c:numRef>
          </c:val>
        </c:ser>
        <c:ser>
          <c:idx val="5"/>
          <c:order val="4"/>
          <c:tx>
            <c:strRef>
              <c:f>'Co-engineering efficiency'!$AK$48:$AN$48</c:f>
              <c:strCache>
                <c:ptCount val="1"/>
                <c:pt idx="0">
                  <c:v>Safety</c:v>
                </c:pt>
              </c:strCache>
            </c:strRef>
          </c:tx>
          <c:spPr>
            <a:solidFill>
              <a:schemeClr val="accent6">
                <a:lumMod val="60000"/>
                <a:lumOff val="40000"/>
              </a:schemeClr>
            </a:solidFill>
          </c:spPr>
          <c:invertIfNegative val="0"/>
          <c:dPt>
            <c:idx val="3"/>
            <c:invertIfNegative val="0"/>
            <c:bubble3D val="0"/>
            <c:spPr>
              <a:solidFill>
                <a:schemeClr val="accent5">
                  <a:lumMod val="40000"/>
                  <a:lumOff val="60000"/>
                </a:schemeClr>
              </a:solidFill>
            </c:spPr>
          </c:dPt>
          <c:cat>
            <c:numRef>
              <c:f>'Co-engineering efficiency'!$AO$43:$BM$43</c:f>
              <c:numCache>
                <c:formatCode>mmm\-yy</c:formatCode>
                <c:ptCount val="25"/>
                <c:pt idx="0">
                  <c:v>40909</c:v>
                </c:pt>
                <c:pt idx="1">
                  <c:v>40940</c:v>
                </c:pt>
                <c:pt idx="2">
                  <c:v>40969</c:v>
                </c:pt>
                <c:pt idx="3">
                  <c:v>41000</c:v>
                </c:pt>
                <c:pt idx="4">
                  <c:v>41030</c:v>
                </c:pt>
                <c:pt idx="5">
                  <c:v>41061</c:v>
                </c:pt>
                <c:pt idx="6">
                  <c:v>41091</c:v>
                </c:pt>
                <c:pt idx="7">
                  <c:v>41122</c:v>
                </c:pt>
                <c:pt idx="8">
                  <c:v>41153</c:v>
                </c:pt>
                <c:pt idx="9">
                  <c:v>41183</c:v>
                </c:pt>
                <c:pt idx="10">
                  <c:v>41214</c:v>
                </c:pt>
                <c:pt idx="11">
                  <c:v>41244</c:v>
                </c:pt>
                <c:pt idx="12">
                  <c:v>41275</c:v>
                </c:pt>
                <c:pt idx="13">
                  <c:v>41306</c:v>
                </c:pt>
                <c:pt idx="14">
                  <c:v>41334</c:v>
                </c:pt>
                <c:pt idx="15">
                  <c:v>41365</c:v>
                </c:pt>
                <c:pt idx="16">
                  <c:v>41395</c:v>
                </c:pt>
                <c:pt idx="17">
                  <c:v>41426</c:v>
                </c:pt>
                <c:pt idx="18">
                  <c:v>41456</c:v>
                </c:pt>
                <c:pt idx="19">
                  <c:v>41487</c:v>
                </c:pt>
                <c:pt idx="20">
                  <c:v>41518</c:v>
                </c:pt>
                <c:pt idx="21">
                  <c:v>41548</c:v>
                </c:pt>
                <c:pt idx="22">
                  <c:v>41579</c:v>
                </c:pt>
                <c:pt idx="23">
                  <c:v>41609</c:v>
                </c:pt>
                <c:pt idx="24">
                  <c:v>41640</c:v>
                </c:pt>
              </c:numCache>
            </c:numRef>
          </c:cat>
          <c:val>
            <c:numRef>
              <c:f>'Co-engineering efficiency'!$AO$48:$BM$48</c:f>
              <c:numCache>
                <c:formatCode>0%</c:formatCode>
                <c:ptCount val="25"/>
              </c:numCache>
            </c:numRef>
          </c:val>
        </c:ser>
        <c:ser>
          <c:idx val="2"/>
          <c:order val="5"/>
          <c:tx>
            <c:strRef>
              <c:f>'Co-engineering efficiency'!$AK$49</c:f>
              <c:strCache>
                <c:ptCount val="1"/>
                <c:pt idx="0">
                  <c:v>&lt;blank&gt;</c:v>
                </c:pt>
              </c:strCache>
            </c:strRef>
          </c:tx>
          <c:spPr>
            <a:solidFill>
              <a:schemeClr val="accent3">
                <a:lumMod val="60000"/>
                <a:lumOff val="40000"/>
              </a:schemeClr>
            </a:solidFill>
            <a:ln w="25400">
              <a:noFill/>
            </a:ln>
          </c:spPr>
          <c:invertIfNegative val="0"/>
          <c:cat>
            <c:numRef>
              <c:f>'Co-engineering efficiency'!$AO$43:$BM$43</c:f>
              <c:numCache>
                <c:formatCode>mmm\-yy</c:formatCode>
                <c:ptCount val="25"/>
                <c:pt idx="0">
                  <c:v>40909</c:v>
                </c:pt>
                <c:pt idx="1">
                  <c:v>40940</c:v>
                </c:pt>
                <c:pt idx="2">
                  <c:v>40969</c:v>
                </c:pt>
                <c:pt idx="3">
                  <c:v>41000</c:v>
                </c:pt>
                <c:pt idx="4">
                  <c:v>41030</c:v>
                </c:pt>
                <c:pt idx="5">
                  <c:v>41061</c:v>
                </c:pt>
                <c:pt idx="6">
                  <c:v>41091</c:v>
                </c:pt>
                <c:pt idx="7">
                  <c:v>41122</c:v>
                </c:pt>
                <c:pt idx="8">
                  <c:v>41153</c:v>
                </c:pt>
                <c:pt idx="9">
                  <c:v>41183</c:v>
                </c:pt>
                <c:pt idx="10">
                  <c:v>41214</c:v>
                </c:pt>
                <c:pt idx="11">
                  <c:v>41244</c:v>
                </c:pt>
                <c:pt idx="12">
                  <c:v>41275</c:v>
                </c:pt>
                <c:pt idx="13">
                  <c:v>41306</c:v>
                </c:pt>
                <c:pt idx="14">
                  <c:v>41334</c:v>
                </c:pt>
                <c:pt idx="15">
                  <c:v>41365</c:v>
                </c:pt>
                <c:pt idx="16">
                  <c:v>41395</c:v>
                </c:pt>
                <c:pt idx="17">
                  <c:v>41426</c:v>
                </c:pt>
                <c:pt idx="18">
                  <c:v>41456</c:v>
                </c:pt>
                <c:pt idx="19">
                  <c:v>41487</c:v>
                </c:pt>
                <c:pt idx="20">
                  <c:v>41518</c:v>
                </c:pt>
                <c:pt idx="21">
                  <c:v>41548</c:v>
                </c:pt>
                <c:pt idx="22">
                  <c:v>41579</c:v>
                </c:pt>
                <c:pt idx="23">
                  <c:v>41609</c:v>
                </c:pt>
                <c:pt idx="24">
                  <c:v>41640</c:v>
                </c:pt>
              </c:numCache>
            </c:numRef>
          </c:cat>
          <c:val>
            <c:numRef>
              <c:f>'Co-engineering efficiency'!$AO$49:$BM$49</c:f>
              <c:numCache>
                <c:formatCode>0%</c:formatCode>
                <c:ptCount val="25"/>
              </c:numCache>
            </c:numRef>
          </c:val>
        </c:ser>
        <c:dLbls>
          <c:showLegendKey val="0"/>
          <c:showVal val="0"/>
          <c:showCatName val="0"/>
          <c:showSerName val="0"/>
          <c:showPercent val="0"/>
          <c:showBubbleSize val="0"/>
        </c:dLbls>
        <c:gapWidth val="5"/>
        <c:overlap val="100"/>
        <c:axId val="179954432"/>
        <c:axId val="179955968"/>
      </c:barChart>
      <c:dateAx>
        <c:axId val="179954432"/>
        <c:scaling>
          <c:orientation val="minMax"/>
        </c:scaling>
        <c:delete val="0"/>
        <c:axPos val="b"/>
        <c:majorGridlines>
          <c:spPr>
            <a:ln w="3175">
              <a:solidFill>
                <a:srgbClr val="C0C0C0"/>
              </a:solidFill>
              <a:prstDash val="solid"/>
            </a:ln>
          </c:spPr>
        </c:majorGridlines>
        <c:numFmt formatCode="mmm\-yy" sourceLinked="1"/>
        <c:majorTickMark val="out"/>
        <c:minorTickMark val="none"/>
        <c:tickLblPos val="nextTo"/>
        <c:spPr>
          <a:ln w="3175">
            <a:solidFill>
              <a:srgbClr val="000000"/>
            </a:solidFill>
            <a:prstDash val="solid"/>
          </a:ln>
        </c:spPr>
        <c:txPr>
          <a:bodyPr rot="-3600000" vert="horz"/>
          <a:lstStyle/>
          <a:p>
            <a:pPr>
              <a:defRPr sz="1100" b="1" i="0" u="none" strike="noStrike" baseline="0">
                <a:solidFill>
                  <a:srgbClr val="000000"/>
                </a:solidFill>
                <a:latin typeface="Arial"/>
                <a:ea typeface="Arial"/>
                <a:cs typeface="Arial"/>
              </a:defRPr>
            </a:pPr>
            <a:endParaRPr lang="fr-FR"/>
          </a:p>
        </c:txPr>
        <c:crossAx val="179955968"/>
        <c:crosses val="autoZero"/>
        <c:auto val="1"/>
        <c:lblOffset val="100"/>
        <c:baseTimeUnit val="months"/>
      </c:dateAx>
      <c:valAx>
        <c:axId val="179955968"/>
        <c:scaling>
          <c:orientation val="minMax"/>
          <c:max val="6"/>
          <c:min val="1"/>
        </c:scaling>
        <c:delete val="0"/>
        <c:axPos val="l"/>
        <c:majorGridlines>
          <c:spPr>
            <a:ln w="3175">
              <a:solidFill>
                <a:srgbClr val="C0C0C0"/>
              </a:solidFill>
              <a:prstDash val="sysDash"/>
            </a:ln>
          </c:spPr>
        </c:majorGridlines>
        <c:numFmt formatCode="0%" sourceLinked="1"/>
        <c:majorTickMark val="out"/>
        <c:minorTickMark val="none"/>
        <c:tickLblPos val="none"/>
        <c:spPr>
          <a:ln w="3175">
            <a:solidFill>
              <a:srgbClr val="000000"/>
            </a:solidFill>
            <a:prstDash val="solid"/>
          </a:ln>
        </c:spPr>
        <c:crossAx val="179954432"/>
        <c:crosses val="autoZero"/>
        <c:crossBetween val="between"/>
        <c:majorUnit val="1"/>
      </c:valAx>
      <c:spPr>
        <a:solidFill>
          <a:srgbClr val="FFFFFF"/>
        </a:solidFill>
        <a:ln w="25400">
          <a:noFill/>
        </a:ln>
      </c:spPr>
    </c:plotArea>
    <c:legend>
      <c:legendPos val="b"/>
      <c:layout>
        <c:manualLayout>
          <c:xMode val="edge"/>
          <c:yMode val="edge"/>
          <c:x val="2.7570803227162044E-2"/>
          <c:y val="0.91102952755905509"/>
          <c:w val="0.93894952595718961"/>
          <c:h val="6.4882170978627668E-2"/>
        </c:manualLayout>
      </c:layout>
      <c:overlay val="0"/>
      <c:spPr>
        <a:solidFill>
          <a:srgbClr val="FFFFFF"/>
        </a:solidFill>
        <a:ln w="25400">
          <a:noFill/>
        </a:ln>
      </c:spPr>
      <c:txPr>
        <a:bodyPr/>
        <a:lstStyle/>
        <a:p>
          <a:pPr>
            <a:defRPr sz="1100" b="1"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49212598450000022" footer="0.49212598450000022"/>
    <c:pageSetup paperSize="9" orientation="landscape"/>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1337751420644829E-2"/>
          <c:y val="3.6919841277405538E-2"/>
          <c:w val="0.86143730354604164"/>
          <c:h val="0.73254244685361225"/>
        </c:manualLayout>
      </c:layout>
      <c:barChart>
        <c:barDir val="col"/>
        <c:grouping val="stacked"/>
        <c:varyColors val="0"/>
        <c:ser>
          <c:idx val="3"/>
          <c:order val="5"/>
          <c:tx>
            <c:strRef>
              <c:f>'Req. analysis'!$AP$38</c:f>
              <c:strCache>
                <c:ptCount val="1"/>
                <c:pt idx="0">
                  <c:v>Obsolete Req.</c:v>
                </c:pt>
              </c:strCache>
            </c:strRef>
          </c:tx>
          <c:spPr>
            <a:solidFill>
              <a:schemeClr val="bg1">
                <a:lumMod val="65000"/>
                <a:alpha val="75000"/>
              </a:schemeClr>
            </a:solidFill>
            <a:ln w="12700">
              <a:solidFill>
                <a:schemeClr val="bg1">
                  <a:lumMod val="50000"/>
                </a:schemeClr>
              </a:solidFill>
            </a:ln>
            <a:scene3d>
              <a:camera prst="orthographicFront"/>
              <a:lightRig rig="threePt" dir="t"/>
            </a:scene3d>
            <a:sp3d/>
          </c:spPr>
          <c:invertIfNegative val="0"/>
          <c:val>
            <c:numRef>
              <c:f>'Req. analysis'!$AT$38:$CR$38</c:f>
              <c:numCache>
                <c:formatCode>General</c:formatCode>
                <c:ptCount val="51"/>
                <c:pt idx="0">
                  <c:v>0</c:v>
                </c:pt>
              </c:numCache>
            </c:numRef>
          </c:val>
        </c:ser>
        <c:ser>
          <c:idx val="5"/>
          <c:order val="6"/>
          <c:tx>
            <c:strRef>
              <c:f>'Req. analysis'!$AP$39:$AP$39</c:f>
              <c:strCache>
                <c:ptCount val="1"/>
                <c:pt idx="0">
                  <c:v>Modified Req.</c:v>
                </c:pt>
              </c:strCache>
            </c:strRef>
          </c:tx>
          <c:spPr>
            <a:solidFill>
              <a:srgbClr val="CCFF99">
                <a:alpha val="75000"/>
              </a:srgbClr>
            </a:solidFill>
            <a:ln w="12700">
              <a:solidFill>
                <a:schemeClr val="bg1">
                  <a:lumMod val="50000"/>
                </a:schemeClr>
              </a:solidFill>
              <a:prstDash val="solid"/>
            </a:ln>
            <a:scene3d>
              <a:camera prst="orthographicFront"/>
              <a:lightRig rig="threePt" dir="t"/>
            </a:scene3d>
            <a:sp3d/>
          </c:spPr>
          <c:invertIfNegative val="0"/>
          <c:val>
            <c:numRef>
              <c:f>'Req. analysis'!$AT$39:$CR$39</c:f>
              <c:numCache>
                <c:formatCode>General</c:formatCode>
                <c:ptCount val="51"/>
                <c:pt idx="0">
                  <c:v>0</c:v>
                </c:pt>
              </c:numCache>
            </c:numRef>
          </c:val>
        </c:ser>
        <c:ser>
          <c:idx val="6"/>
          <c:order val="7"/>
          <c:tx>
            <c:strRef>
              <c:f>'Req. analysis'!$AP$40:$AP$40</c:f>
              <c:strCache>
                <c:ptCount val="1"/>
                <c:pt idx="0">
                  <c:v>New Req.</c:v>
                </c:pt>
              </c:strCache>
            </c:strRef>
          </c:tx>
          <c:spPr>
            <a:solidFill>
              <a:srgbClr val="FFFF99">
                <a:alpha val="75000"/>
              </a:srgbClr>
            </a:solidFill>
            <a:ln w="12700">
              <a:solidFill>
                <a:schemeClr val="bg1">
                  <a:lumMod val="50000"/>
                </a:schemeClr>
              </a:solidFill>
              <a:prstDash val="solid"/>
            </a:ln>
            <a:scene3d>
              <a:camera prst="orthographicFront"/>
              <a:lightRig rig="threePt" dir="t"/>
            </a:scene3d>
            <a:sp3d/>
          </c:spPr>
          <c:invertIfNegative val="0"/>
          <c:val>
            <c:numRef>
              <c:f>'Req. analysis'!$AT$40:$CR$40</c:f>
              <c:numCache>
                <c:formatCode>General</c:formatCode>
                <c:ptCount val="51"/>
                <c:pt idx="0">
                  <c:v>0</c:v>
                </c:pt>
              </c:numCache>
            </c:numRef>
          </c:val>
        </c:ser>
        <c:dLbls>
          <c:showLegendKey val="0"/>
          <c:showVal val="0"/>
          <c:showCatName val="0"/>
          <c:showSerName val="0"/>
          <c:showPercent val="0"/>
          <c:showBubbleSize val="0"/>
        </c:dLbls>
        <c:gapWidth val="5"/>
        <c:overlap val="100"/>
        <c:axId val="180262400"/>
        <c:axId val="180263936"/>
      </c:barChart>
      <c:lineChart>
        <c:grouping val="standard"/>
        <c:varyColors val="0"/>
        <c:ser>
          <c:idx val="1"/>
          <c:order val="0"/>
          <c:tx>
            <c:strRef>
              <c:f>'Req. analysis'!$AP$33</c:f>
              <c:strCache>
                <c:ptCount val="1"/>
                <c:pt idx="0">
                  <c:v>Total number of Req.</c:v>
                </c:pt>
              </c:strCache>
            </c:strRef>
          </c:tx>
          <c:spPr>
            <a:ln w="38100">
              <a:solidFill>
                <a:srgbClr val="808080"/>
              </a:solidFill>
              <a:prstDash val="solid"/>
            </a:ln>
          </c:spPr>
          <c:marker>
            <c:symbol val="circle"/>
            <c:size val="9"/>
            <c:spPr>
              <a:solidFill>
                <a:srgbClr val="FFFFFF"/>
              </a:solidFill>
              <a:ln>
                <a:solidFill>
                  <a:srgbClr val="808080"/>
                </a:solidFill>
                <a:prstDash val="solid"/>
              </a:ln>
            </c:spPr>
          </c:marker>
          <c:cat>
            <c:numRef>
              <c:f>'Req. analysis'!$AT$32:$CR$32</c:f>
              <c:numCache>
                <c:formatCode>d\-mmm\-yy</c:formatCode>
                <c:ptCount val="51"/>
                <c:pt idx="0">
                  <c:v>40940</c:v>
                </c:pt>
                <c:pt idx="1">
                  <c:v>40954</c:v>
                </c:pt>
                <c:pt idx="2">
                  <c:v>40968</c:v>
                </c:pt>
                <c:pt idx="3">
                  <c:v>40982</c:v>
                </c:pt>
                <c:pt idx="4">
                  <c:v>40996</c:v>
                </c:pt>
                <c:pt idx="5">
                  <c:v>41010</c:v>
                </c:pt>
                <c:pt idx="6">
                  <c:v>41024</c:v>
                </c:pt>
                <c:pt idx="7">
                  <c:v>41038</c:v>
                </c:pt>
                <c:pt idx="8">
                  <c:v>41052</c:v>
                </c:pt>
                <c:pt idx="9">
                  <c:v>41066</c:v>
                </c:pt>
                <c:pt idx="10">
                  <c:v>41080</c:v>
                </c:pt>
                <c:pt idx="11">
                  <c:v>41094</c:v>
                </c:pt>
                <c:pt idx="12">
                  <c:v>41108</c:v>
                </c:pt>
                <c:pt idx="13">
                  <c:v>41122</c:v>
                </c:pt>
                <c:pt idx="14">
                  <c:v>41136</c:v>
                </c:pt>
                <c:pt idx="15">
                  <c:v>41150</c:v>
                </c:pt>
                <c:pt idx="16">
                  <c:v>41164</c:v>
                </c:pt>
                <c:pt idx="17">
                  <c:v>41178</c:v>
                </c:pt>
                <c:pt idx="18">
                  <c:v>41192</c:v>
                </c:pt>
                <c:pt idx="19">
                  <c:v>41206</c:v>
                </c:pt>
                <c:pt idx="20">
                  <c:v>41220</c:v>
                </c:pt>
                <c:pt idx="21">
                  <c:v>41234</c:v>
                </c:pt>
                <c:pt idx="22">
                  <c:v>41248</c:v>
                </c:pt>
                <c:pt idx="23">
                  <c:v>41262</c:v>
                </c:pt>
                <c:pt idx="24">
                  <c:v>41276</c:v>
                </c:pt>
                <c:pt idx="25">
                  <c:v>41290</c:v>
                </c:pt>
                <c:pt idx="26">
                  <c:v>41304</c:v>
                </c:pt>
                <c:pt idx="27">
                  <c:v>41318</c:v>
                </c:pt>
                <c:pt idx="28">
                  <c:v>41332</c:v>
                </c:pt>
                <c:pt idx="29">
                  <c:v>41346</c:v>
                </c:pt>
                <c:pt idx="30">
                  <c:v>41360</c:v>
                </c:pt>
                <c:pt idx="31">
                  <c:v>41374</c:v>
                </c:pt>
                <c:pt idx="32">
                  <c:v>41388</c:v>
                </c:pt>
                <c:pt idx="33">
                  <c:v>41402</c:v>
                </c:pt>
                <c:pt idx="34">
                  <c:v>41416</c:v>
                </c:pt>
                <c:pt idx="35">
                  <c:v>41430</c:v>
                </c:pt>
                <c:pt idx="36">
                  <c:v>41444</c:v>
                </c:pt>
                <c:pt idx="37">
                  <c:v>41458</c:v>
                </c:pt>
                <c:pt idx="38">
                  <c:v>41472</c:v>
                </c:pt>
                <c:pt idx="39">
                  <c:v>41486</c:v>
                </c:pt>
                <c:pt idx="40">
                  <c:v>41500</c:v>
                </c:pt>
                <c:pt idx="41">
                  <c:v>41514</c:v>
                </c:pt>
                <c:pt idx="42">
                  <c:v>41528</c:v>
                </c:pt>
                <c:pt idx="43">
                  <c:v>41542</c:v>
                </c:pt>
                <c:pt idx="44">
                  <c:v>41556</c:v>
                </c:pt>
                <c:pt idx="45">
                  <c:v>41570</c:v>
                </c:pt>
                <c:pt idx="46">
                  <c:v>41584</c:v>
                </c:pt>
                <c:pt idx="47">
                  <c:v>41598</c:v>
                </c:pt>
                <c:pt idx="48">
                  <c:v>41612</c:v>
                </c:pt>
                <c:pt idx="49">
                  <c:v>41626</c:v>
                </c:pt>
                <c:pt idx="50">
                  <c:v>41640</c:v>
                </c:pt>
              </c:numCache>
            </c:numRef>
          </c:cat>
          <c:val>
            <c:numRef>
              <c:f>'Req. analysis'!$AT$33:$CR$33</c:f>
              <c:numCache>
                <c:formatCode>General</c:formatCode>
                <c:ptCount val="51"/>
              </c:numCache>
            </c:numRef>
          </c:val>
          <c:smooth val="0"/>
        </c:ser>
        <c:ser>
          <c:idx val="0"/>
          <c:order val="1"/>
          <c:tx>
            <c:strRef>
              <c:f>'Req. analysis'!$AP$36</c:f>
              <c:strCache>
                <c:ptCount val="1"/>
                <c:pt idx="0">
                  <c:v>Analyzed Req.</c:v>
                </c:pt>
              </c:strCache>
            </c:strRef>
          </c:tx>
          <c:spPr>
            <a:ln w="38100">
              <a:solidFill>
                <a:srgbClr val="000080"/>
              </a:solidFill>
              <a:prstDash val="solid"/>
            </a:ln>
            <a:effectLst>
              <a:outerShdw blurRad="38100" dist="38100" dir="2700000" algn="tl" rotWithShape="0">
                <a:prstClr val="black">
                  <a:alpha val="40000"/>
                </a:prstClr>
              </a:outerShdw>
            </a:effectLst>
          </c:spPr>
          <c:marker>
            <c:symbol val="none"/>
          </c:marker>
          <c:cat>
            <c:numRef>
              <c:f>'Req. analysis'!$AT$32:$CR$32</c:f>
              <c:numCache>
                <c:formatCode>d\-mmm\-yy</c:formatCode>
                <c:ptCount val="51"/>
                <c:pt idx="0">
                  <c:v>40940</c:v>
                </c:pt>
                <c:pt idx="1">
                  <c:v>40954</c:v>
                </c:pt>
                <c:pt idx="2">
                  <c:v>40968</c:v>
                </c:pt>
                <c:pt idx="3">
                  <c:v>40982</c:v>
                </c:pt>
                <c:pt idx="4">
                  <c:v>40996</c:v>
                </c:pt>
                <c:pt idx="5">
                  <c:v>41010</c:v>
                </c:pt>
                <c:pt idx="6">
                  <c:v>41024</c:v>
                </c:pt>
                <c:pt idx="7">
                  <c:v>41038</c:v>
                </c:pt>
                <c:pt idx="8">
                  <c:v>41052</c:v>
                </c:pt>
                <c:pt idx="9">
                  <c:v>41066</c:v>
                </c:pt>
                <c:pt idx="10">
                  <c:v>41080</c:v>
                </c:pt>
                <c:pt idx="11">
                  <c:v>41094</c:v>
                </c:pt>
                <c:pt idx="12">
                  <c:v>41108</c:v>
                </c:pt>
                <c:pt idx="13">
                  <c:v>41122</c:v>
                </c:pt>
                <c:pt idx="14">
                  <c:v>41136</c:v>
                </c:pt>
                <c:pt idx="15">
                  <c:v>41150</c:v>
                </c:pt>
                <c:pt idx="16">
                  <c:v>41164</c:v>
                </c:pt>
                <c:pt idx="17">
                  <c:v>41178</c:v>
                </c:pt>
                <c:pt idx="18">
                  <c:v>41192</c:v>
                </c:pt>
                <c:pt idx="19">
                  <c:v>41206</c:v>
                </c:pt>
                <c:pt idx="20">
                  <c:v>41220</c:v>
                </c:pt>
                <c:pt idx="21">
                  <c:v>41234</c:v>
                </c:pt>
                <c:pt idx="22">
                  <c:v>41248</c:v>
                </c:pt>
                <c:pt idx="23">
                  <c:v>41262</c:v>
                </c:pt>
                <c:pt idx="24">
                  <c:v>41276</c:v>
                </c:pt>
                <c:pt idx="25">
                  <c:v>41290</c:v>
                </c:pt>
                <c:pt idx="26">
                  <c:v>41304</c:v>
                </c:pt>
                <c:pt idx="27">
                  <c:v>41318</c:v>
                </c:pt>
                <c:pt idx="28">
                  <c:v>41332</c:v>
                </c:pt>
                <c:pt idx="29">
                  <c:v>41346</c:v>
                </c:pt>
                <c:pt idx="30">
                  <c:v>41360</c:v>
                </c:pt>
                <c:pt idx="31">
                  <c:v>41374</c:v>
                </c:pt>
                <c:pt idx="32">
                  <c:v>41388</c:v>
                </c:pt>
                <c:pt idx="33">
                  <c:v>41402</c:v>
                </c:pt>
                <c:pt idx="34">
                  <c:v>41416</c:v>
                </c:pt>
                <c:pt idx="35">
                  <c:v>41430</c:v>
                </c:pt>
                <c:pt idx="36">
                  <c:v>41444</c:v>
                </c:pt>
                <c:pt idx="37">
                  <c:v>41458</c:v>
                </c:pt>
                <c:pt idx="38">
                  <c:v>41472</c:v>
                </c:pt>
                <c:pt idx="39">
                  <c:v>41486</c:v>
                </c:pt>
                <c:pt idx="40">
                  <c:v>41500</c:v>
                </c:pt>
                <c:pt idx="41">
                  <c:v>41514</c:v>
                </c:pt>
                <c:pt idx="42">
                  <c:v>41528</c:v>
                </c:pt>
                <c:pt idx="43">
                  <c:v>41542</c:v>
                </c:pt>
                <c:pt idx="44">
                  <c:v>41556</c:v>
                </c:pt>
                <c:pt idx="45">
                  <c:v>41570</c:v>
                </c:pt>
                <c:pt idx="46">
                  <c:v>41584</c:v>
                </c:pt>
                <c:pt idx="47">
                  <c:v>41598</c:v>
                </c:pt>
                <c:pt idx="48">
                  <c:v>41612</c:v>
                </c:pt>
                <c:pt idx="49">
                  <c:v>41626</c:v>
                </c:pt>
                <c:pt idx="50">
                  <c:v>41640</c:v>
                </c:pt>
              </c:numCache>
            </c:numRef>
          </c:cat>
          <c:val>
            <c:numRef>
              <c:f>'Req. analysis'!$AT$36:$CR$36</c:f>
              <c:numCache>
                <c:formatCode>General</c:formatCode>
                <c:ptCount val="51"/>
                <c:pt idx="0">
                  <c:v>15</c:v>
                </c:pt>
              </c:numCache>
            </c:numRef>
          </c:val>
          <c:smooth val="0"/>
        </c:ser>
        <c:ser>
          <c:idx val="4"/>
          <c:order val="2"/>
          <c:tx>
            <c:strRef>
              <c:f>'Req. analysis'!$AP$35</c:f>
              <c:strCache>
                <c:ptCount val="1"/>
                <c:pt idx="0">
                  <c:v>Analysis forecast</c:v>
                </c:pt>
              </c:strCache>
            </c:strRef>
          </c:tx>
          <c:spPr>
            <a:ln w="12700">
              <a:solidFill>
                <a:srgbClr val="6F91FF"/>
              </a:solidFill>
              <a:prstDash val="sysDash"/>
            </a:ln>
          </c:spPr>
          <c:marker>
            <c:symbol val="circle"/>
            <c:size val="9"/>
            <c:spPr>
              <a:solidFill>
                <a:srgbClr val="000080"/>
              </a:solidFill>
              <a:ln>
                <a:solidFill>
                  <a:srgbClr val="000080"/>
                </a:solidFill>
                <a:prstDash val="solid"/>
              </a:ln>
            </c:spPr>
          </c:marker>
          <c:cat>
            <c:numRef>
              <c:f>'Req. analysis'!$AT$32:$CR$32</c:f>
              <c:numCache>
                <c:formatCode>d\-mmm\-yy</c:formatCode>
                <c:ptCount val="51"/>
                <c:pt idx="0">
                  <c:v>40940</c:v>
                </c:pt>
                <c:pt idx="1">
                  <c:v>40954</c:v>
                </c:pt>
                <c:pt idx="2">
                  <c:v>40968</c:v>
                </c:pt>
                <c:pt idx="3">
                  <c:v>40982</c:v>
                </c:pt>
                <c:pt idx="4">
                  <c:v>40996</c:v>
                </c:pt>
                <c:pt idx="5">
                  <c:v>41010</c:v>
                </c:pt>
                <c:pt idx="6">
                  <c:v>41024</c:v>
                </c:pt>
                <c:pt idx="7">
                  <c:v>41038</c:v>
                </c:pt>
                <c:pt idx="8">
                  <c:v>41052</c:v>
                </c:pt>
                <c:pt idx="9">
                  <c:v>41066</c:v>
                </c:pt>
                <c:pt idx="10">
                  <c:v>41080</c:v>
                </c:pt>
                <c:pt idx="11">
                  <c:v>41094</c:v>
                </c:pt>
                <c:pt idx="12">
                  <c:v>41108</c:v>
                </c:pt>
                <c:pt idx="13">
                  <c:v>41122</c:v>
                </c:pt>
                <c:pt idx="14">
                  <c:v>41136</c:v>
                </c:pt>
                <c:pt idx="15">
                  <c:v>41150</c:v>
                </c:pt>
                <c:pt idx="16">
                  <c:v>41164</c:v>
                </c:pt>
                <c:pt idx="17">
                  <c:v>41178</c:v>
                </c:pt>
                <c:pt idx="18">
                  <c:v>41192</c:v>
                </c:pt>
                <c:pt idx="19">
                  <c:v>41206</c:v>
                </c:pt>
                <c:pt idx="20">
                  <c:v>41220</c:v>
                </c:pt>
                <c:pt idx="21">
                  <c:v>41234</c:v>
                </c:pt>
                <c:pt idx="22">
                  <c:v>41248</c:v>
                </c:pt>
                <c:pt idx="23">
                  <c:v>41262</c:v>
                </c:pt>
                <c:pt idx="24">
                  <c:v>41276</c:v>
                </c:pt>
                <c:pt idx="25">
                  <c:v>41290</c:v>
                </c:pt>
                <c:pt idx="26">
                  <c:v>41304</c:v>
                </c:pt>
                <c:pt idx="27">
                  <c:v>41318</c:v>
                </c:pt>
                <c:pt idx="28">
                  <c:v>41332</c:v>
                </c:pt>
                <c:pt idx="29">
                  <c:v>41346</c:v>
                </c:pt>
                <c:pt idx="30">
                  <c:v>41360</c:v>
                </c:pt>
                <c:pt idx="31">
                  <c:v>41374</c:v>
                </c:pt>
                <c:pt idx="32">
                  <c:v>41388</c:v>
                </c:pt>
                <c:pt idx="33">
                  <c:v>41402</c:v>
                </c:pt>
                <c:pt idx="34">
                  <c:v>41416</c:v>
                </c:pt>
                <c:pt idx="35">
                  <c:v>41430</c:v>
                </c:pt>
                <c:pt idx="36">
                  <c:v>41444</c:v>
                </c:pt>
                <c:pt idx="37">
                  <c:v>41458</c:v>
                </c:pt>
                <c:pt idx="38">
                  <c:v>41472</c:v>
                </c:pt>
                <c:pt idx="39">
                  <c:v>41486</c:v>
                </c:pt>
                <c:pt idx="40">
                  <c:v>41500</c:v>
                </c:pt>
                <c:pt idx="41">
                  <c:v>41514</c:v>
                </c:pt>
                <c:pt idx="42">
                  <c:v>41528</c:v>
                </c:pt>
                <c:pt idx="43">
                  <c:v>41542</c:v>
                </c:pt>
                <c:pt idx="44">
                  <c:v>41556</c:v>
                </c:pt>
                <c:pt idx="45">
                  <c:v>41570</c:v>
                </c:pt>
                <c:pt idx="46">
                  <c:v>41584</c:v>
                </c:pt>
                <c:pt idx="47">
                  <c:v>41598</c:v>
                </c:pt>
                <c:pt idx="48">
                  <c:v>41612</c:v>
                </c:pt>
                <c:pt idx="49">
                  <c:v>41626</c:v>
                </c:pt>
                <c:pt idx="50">
                  <c:v>41640</c:v>
                </c:pt>
              </c:numCache>
            </c:numRef>
          </c:cat>
          <c:val>
            <c:numRef>
              <c:f>'Req. analysis'!$AT$35:$CR$35</c:f>
              <c:numCache>
                <c:formatCode>General</c:formatCode>
                <c:ptCount val="51"/>
                <c:pt idx="0">
                  <c:v>15</c:v>
                </c:pt>
              </c:numCache>
            </c:numRef>
          </c:val>
          <c:smooth val="0"/>
        </c:ser>
        <c:ser>
          <c:idx val="7"/>
          <c:order val="3"/>
          <c:tx>
            <c:strRef>
              <c:f>'Req. analysis'!$AP$34:$AP$34</c:f>
              <c:strCache>
                <c:ptCount val="1"/>
                <c:pt idx="0">
                  <c:v>Baseline</c:v>
                </c:pt>
              </c:strCache>
            </c:strRef>
          </c:tx>
          <c:spPr>
            <a:ln w="12700">
              <a:solidFill>
                <a:srgbClr val="000000"/>
              </a:solidFill>
              <a:prstDash val="sysDash"/>
            </a:ln>
          </c:spPr>
          <c:marker>
            <c:symbol val="none"/>
          </c:marker>
          <c:val>
            <c:numRef>
              <c:f>'Req. analysis'!$AT$34:$CR$34</c:f>
              <c:numCache>
                <c:formatCode>General</c:formatCode>
                <c:ptCount val="51"/>
              </c:numCache>
            </c:numRef>
          </c:val>
          <c:smooth val="0"/>
        </c:ser>
        <c:ser>
          <c:idx val="2"/>
          <c:order val="4"/>
          <c:tx>
            <c:strRef>
              <c:f>'Req. analysis'!$AP$37</c:f>
              <c:strCache>
                <c:ptCount val="1"/>
                <c:pt idx="0">
                  <c:v>Req. to be clarified</c:v>
                </c:pt>
              </c:strCache>
            </c:strRef>
          </c:tx>
          <c:spPr>
            <a:ln w="38100">
              <a:solidFill>
                <a:srgbClr val="0000FF"/>
              </a:solidFill>
              <a:prstDash val="solid"/>
            </a:ln>
            <a:effectLst>
              <a:outerShdw blurRad="38100" dist="38100" dir="2700000" algn="tl" rotWithShape="0">
                <a:prstClr val="black">
                  <a:alpha val="40000"/>
                </a:prstClr>
              </a:outerShdw>
            </a:effectLst>
          </c:spPr>
          <c:marker>
            <c:symbol val="triangle"/>
            <c:size val="8"/>
            <c:spPr>
              <a:solidFill>
                <a:srgbClr val="FFFFFF"/>
              </a:solidFill>
              <a:ln>
                <a:solidFill>
                  <a:srgbClr val="0000FF"/>
                </a:solidFill>
                <a:prstDash val="solid"/>
              </a:ln>
              <a:effectLst>
                <a:outerShdw blurRad="38100" dist="38100" dir="2700000" algn="tl" rotWithShape="0">
                  <a:prstClr val="black">
                    <a:alpha val="40000"/>
                  </a:prstClr>
                </a:outerShdw>
              </a:effectLst>
            </c:spPr>
          </c:marker>
          <c:cat>
            <c:numRef>
              <c:f>'Req. analysis'!$AT$32:$CR$32</c:f>
              <c:numCache>
                <c:formatCode>d\-mmm\-yy</c:formatCode>
                <c:ptCount val="51"/>
                <c:pt idx="0">
                  <c:v>40940</c:v>
                </c:pt>
                <c:pt idx="1">
                  <c:v>40954</c:v>
                </c:pt>
                <c:pt idx="2">
                  <c:v>40968</c:v>
                </c:pt>
                <c:pt idx="3">
                  <c:v>40982</c:v>
                </c:pt>
                <c:pt idx="4">
                  <c:v>40996</c:v>
                </c:pt>
                <c:pt idx="5">
                  <c:v>41010</c:v>
                </c:pt>
                <c:pt idx="6">
                  <c:v>41024</c:v>
                </c:pt>
                <c:pt idx="7">
                  <c:v>41038</c:v>
                </c:pt>
                <c:pt idx="8">
                  <c:v>41052</c:v>
                </c:pt>
                <c:pt idx="9">
                  <c:v>41066</c:v>
                </c:pt>
                <c:pt idx="10">
                  <c:v>41080</c:v>
                </c:pt>
                <c:pt idx="11">
                  <c:v>41094</c:v>
                </c:pt>
                <c:pt idx="12">
                  <c:v>41108</c:v>
                </c:pt>
                <c:pt idx="13">
                  <c:v>41122</c:v>
                </c:pt>
                <c:pt idx="14">
                  <c:v>41136</c:v>
                </c:pt>
                <c:pt idx="15">
                  <c:v>41150</c:v>
                </c:pt>
                <c:pt idx="16">
                  <c:v>41164</c:v>
                </c:pt>
                <c:pt idx="17">
                  <c:v>41178</c:v>
                </c:pt>
                <c:pt idx="18">
                  <c:v>41192</c:v>
                </c:pt>
                <c:pt idx="19">
                  <c:v>41206</c:v>
                </c:pt>
                <c:pt idx="20">
                  <c:v>41220</c:v>
                </c:pt>
                <c:pt idx="21">
                  <c:v>41234</c:v>
                </c:pt>
                <c:pt idx="22">
                  <c:v>41248</c:v>
                </c:pt>
                <c:pt idx="23">
                  <c:v>41262</c:v>
                </c:pt>
                <c:pt idx="24">
                  <c:v>41276</c:v>
                </c:pt>
                <c:pt idx="25">
                  <c:v>41290</c:v>
                </c:pt>
                <c:pt idx="26">
                  <c:v>41304</c:v>
                </c:pt>
                <c:pt idx="27">
                  <c:v>41318</c:v>
                </c:pt>
                <c:pt idx="28">
                  <c:v>41332</c:v>
                </c:pt>
                <c:pt idx="29">
                  <c:v>41346</c:v>
                </c:pt>
                <c:pt idx="30">
                  <c:v>41360</c:v>
                </c:pt>
                <c:pt idx="31">
                  <c:v>41374</c:v>
                </c:pt>
                <c:pt idx="32">
                  <c:v>41388</c:v>
                </c:pt>
                <c:pt idx="33">
                  <c:v>41402</c:v>
                </c:pt>
                <c:pt idx="34">
                  <c:v>41416</c:v>
                </c:pt>
                <c:pt idx="35">
                  <c:v>41430</c:v>
                </c:pt>
                <c:pt idx="36">
                  <c:v>41444</c:v>
                </c:pt>
                <c:pt idx="37">
                  <c:v>41458</c:v>
                </c:pt>
                <c:pt idx="38">
                  <c:v>41472</c:v>
                </c:pt>
                <c:pt idx="39">
                  <c:v>41486</c:v>
                </c:pt>
                <c:pt idx="40">
                  <c:v>41500</c:v>
                </c:pt>
                <c:pt idx="41">
                  <c:v>41514</c:v>
                </c:pt>
                <c:pt idx="42">
                  <c:v>41528</c:v>
                </c:pt>
                <c:pt idx="43">
                  <c:v>41542</c:v>
                </c:pt>
                <c:pt idx="44">
                  <c:v>41556</c:v>
                </c:pt>
                <c:pt idx="45">
                  <c:v>41570</c:v>
                </c:pt>
                <c:pt idx="46">
                  <c:v>41584</c:v>
                </c:pt>
                <c:pt idx="47">
                  <c:v>41598</c:v>
                </c:pt>
                <c:pt idx="48">
                  <c:v>41612</c:v>
                </c:pt>
                <c:pt idx="49">
                  <c:v>41626</c:v>
                </c:pt>
                <c:pt idx="50">
                  <c:v>41640</c:v>
                </c:pt>
              </c:numCache>
            </c:numRef>
          </c:cat>
          <c:val>
            <c:numRef>
              <c:f>'Req. analysis'!$AT$37:$CR$37</c:f>
              <c:numCache>
                <c:formatCode>General</c:formatCode>
                <c:ptCount val="51"/>
                <c:pt idx="0">
                  <c:v>0</c:v>
                </c:pt>
              </c:numCache>
            </c:numRef>
          </c:val>
          <c:smooth val="0"/>
        </c:ser>
        <c:dLbls>
          <c:showLegendKey val="0"/>
          <c:showVal val="0"/>
          <c:showCatName val="0"/>
          <c:showSerName val="0"/>
          <c:showPercent val="0"/>
          <c:showBubbleSize val="0"/>
        </c:dLbls>
        <c:marker val="1"/>
        <c:smooth val="0"/>
        <c:axId val="180254208"/>
        <c:axId val="180256128"/>
      </c:lineChart>
      <c:dateAx>
        <c:axId val="180254208"/>
        <c:scaling>
          <c:orientation val="minMax"/>
        </c:scaling>
        <c:delete val="0"/>
        <c:axPos val="b"/>
        <c:majorGridlines>
          <c:spPr>
            <a:ln w="3175">
              <a:solidFill>
                <a:srgbClr val="C0C0C0"/>
              </a:solidFill>
              <a:prstDash val="solid"/>
            </a:ln>
          </c:spPr>
        </c:majorGridlines>
        <c:numFmt formatCode="d\-mmm\-yy" sourceLinked="1"/>
        <c:majorTickMark val="out"/>
        <c:minorTickMark val="none"/>
        <c:tickLblPos val="nextTo"/>
        <c:spPr>
          <a:ln w="3175">
            <a:solidFill>
              <a:srgbClr val="000000"/>
            </a:solidFill>
            <a:prstDash val="solid"/>
          </a:ln>
        </c:spPr>
        <c:txPr>
          <a:bodyPr rot="-3600000" vert="horz"/>
          <a:lstStyle/>
          <a:p>
            <a:pPr>
              <a:defRPr sz="1100" b="1" i="0" u="none" strike="noStrike" baseline="0">
                <a:solidFill>
                  <a:srgbClr val="000000"/>
                </a:solidFill>
                <a:latin typeface="Arial"/>
                <a:ea typeface="Arial"/>
                <a:cs typeface="Arial"/>
              </a:defRPr>
            </a:pPr>
            <a:endParaRPr lang="fr-FR"/>
          </a:p>
        </c:txPr>
        <c:crossAx val="180256128"/>
        <c:crosses val="autoZero"/>
        <c:auto val="1"/>
        <c:lblOffset val="0"/>
        <c:baseTimeUnit val="months"/>
      </c:dateAx>
      <c:valAx>
        <c:axId val="180256128"/>
        <c:scaling>
          <c:orientation val="minMax"/>
        </c:scaling>
        <c:delete val="0"/>
        <c:axPos val="l"/>
        <c:majorGridlines>
          <c:spPr>
            <a:ln w="12700">
              <a:solidFill>
                <a:srgbClr val="C0C0C0"/>
              </a:solidFill>
              <a:prstDash val="sysDash"/>
            </a:ln>
          </c:spPr>
        </c:majorGridlines>
        <c:title>
          <c:tx>
            <c:rich>
              <a:bodyPr rot="-5400000" vert="horz"/>
              <a:lstStyle/>
              <a:p>
                <a:pPr>
                  <a:defRPr/>
                </a:pPr>
                <a:r>
                  <a:rPr lang="fr-FR" sz="1200" b="1"/>
                  <a:t>Requirement (cumul)</a:t>
                </a:r>
              </a:p>
            </c:rich>
          </c:tx>
          <c:layout>
            <c:manualLayout>
              <c:xMode val="edge"/>
              <c:yMode val="edge"/>
              <c:x val="8.7846818236739631E-3"/>
              <c:y val="0.2987455817728118"/>
            </c:manualLayout>
          </c:layout>
          <c:overlay val="0"/>
        </c:title>
        <c:numFmt formatCode="General" sourceLinked="1"/>
        <c:majorTickMark val="out"/>
        <c:minorTickMark val="none"/>
        <c:tickLblPos val="nextTo"/>
        <c:txPr>
          <a:bodyPr rot="0" vert="horz"/>
          <a:lstStyle/>
          <a:p>
            <a:pPr>
              <a:defRPr sz="1200" b="1" i="0" u="none" strike="noStrike" baseline="0">
                <a:solidFill>
                  <a:srgbClr val="000000"/>
                </a:solidFill>
                <a:latin typeface="Arial"/>
                <a:ea typeface="Arial"/>
                <a:cs typeface="Arial"/>
              </a:defRPr>
            </a:pPr>
            <a:endParaRPr lang="fr-FR"/>
          </a:p>
        </c:txPr>
        <c:crossAx val="180254208"/>
        <c:crosses val="autoZero"/>
        <c:crossBetween val="between"/>
      </c:valAx>
      <c:catAx>
        <c:axId val="180262400"/>
        <c:scaling>
          <c:orientation val="minMax"/>
        </c:scaling>
        <c:delete val="1"/>
        <c:axPos val="b"/>
        <c:majorTickMark val="out"/>
        <c:minorTickMark val="none"/>
        <c:tickLblPos val="none"/>
        <c:crossAx val="180263936"/>
        <c:crosses val="autoZero"/>
        <c:auto val="0"/>
        <c:lblAlgn val="ctr"/>
        <c:lblOffset val="100"/>
        <c:noMultiLvlLbl val="0"/>
      </c:catAx>
      <c:valAx>
        <c:axId val="180263936"/>
        <c:scaling>
          <c:orientation val="minMax"/>
        </c:scaling>
        <c:delete val="0"/>
        <c:axPos val="l"/>
        <c:title>
          <c:tx>
            <c:rich>
              <a:bodyPr rot="-5400000" vert="horz"/>
              <a:lstStyle/>
              <a:p>
                <a:pPr>
                  <a:defRPr/>
                </a:pPr>
                <a:r>
                  <a:rPr lang="fr-FR" sz="1200" b="1"/>
                  <a:t>Requirement stability (per month)</a:t>
                </a:r>
              </a:p>
            </c:rich>
          </c:tx>
          <c:layout>
            <c:manualLayout>
              <c:xMode val="edge"/>
              <c:yMode val="edge"/>
              <c:x val="0.9720817300866138"/>
              <c:y val="0.2048933112638186"/>
            </c:manualLayout>
          </c:layout>
          <c:overlay val="0"/>
        </c:title>
        <c:numFmt formatCode="General" sourceLinked="1"/>
        <c:majorTickMark val="out"/>
        <c:minorTickMark val="none"/>
        <c:tickLblPos val="high"/>
        <c:txPr>
          <a:bodyPr/>
          <a:lstStyle/>
          <a:p>
            <a:pPr>
              <a:defRPr sz="1200" b="1"/>
            </a:pPr>
            <a:endParaRPr lang="fr-FR"/>
          </a:p>
        </c:txPr>
        <c:crossAx val="180262400"/>
        <c:crosses val="autoZero"/>
        <c:crossBetween val="between"/>
        <c:minorUnit val="1"/>
      </c:valAx>
      <c:spPr>
        <a:gradFill flip="none" rotWithShape="1">
          <a:gsLst>
            <a:gs pos="0">
              <a:schemeClr val="bg1"/>
            </a:gs>
            <a:gs pos="100000">
              <a:schemeClr val="accent4">
                <a:lumMod val="20000"/>
                <a:lumOff val="80000"/>
              </a:schemeClr>
            </a:gs>
          </a:gsLst>
          <a:lin ang="2700000" scaled="0"/>
          <a:tileRect/>
        </a:gradFill>
        <a:ln w="0">
          <a:noFill/>
          <a:prstDash val="solid"/>
        </a:ln>
      </c:spPr>
    </c:plotArea>
    <c:legend>
      <c:legendPos val="b"/>
      <c:legendEntry>
        <c:idx val="0"/>
        <c:txPr>
          <a:bodyPr/>
          <a:lstStyle/>
          <a:p>
            <a:pPr>
              <a:defRPr sz="1100" b="1" i="0" u="none" strike="noStrike" baseline="0">
                <a:solidFill>
                  <a:srgbClr val="000000"/>
                </a:solidFill>
                <a:latin typeface="Arial"/>
                <a:ea typeface="Arial"/>
                <a:cs typeface="Arial"/>
              </a:defRPr>
            </a:pPr>
            <a:endParaRPr lang="fr-FR"/>
          </a:p>
        </c:txPr>
      </c:legendEntry>
      <c:legendEntry>
        <c:idx val="1"/>
        <c:txPr>
          <a:bodyPr/>
          <a:lstStyle/>
          <a:p>
            <a:pPr>
              <a:defRPr sz="1100" b="1" i="0" u="none" strike="noStrike" baseline="0">
                <a:solidFill>
                  <a:srgbClr val="000000"/>
                </a:solidFill>
                <a:latin typeface="Arial"/>
                <a:ea typeface="Arial"/>
                <a:cs typeface="Arial"/>
              </a:defRPr>
            </a:pPr>
            <a:endParaRPr lang="fr-FR"/>
          </a:p>
        </c:txPr>
      </c:legendEntry>
      <c:legendEntry>
        <c:idx val="2"/>
        <c:txPr>
          <a:bodyPr/>
          <a:lstStyle/>
          <a:p>
            <a:pPr>
              <a:defRPr sz="1100" b="1" i="0" u="none" strike="noStrike" baseline="0">
                <a:solidFill>
                  <a:srgbClr val="000000"/>
                </a:solidFill>
                <a:latin typeface="Arial"/>
                <a:ea typeface="Arial"/>
                <a:cs typeface="Arial"/>
              </a:defRPr>
            </a:pPr>
            <a:endParaRPr lang="fr-FR"/>
          </a:p>
        </c:txPr>
      </c:legendEntry>
      <c:legendEntry>
        <c:idx val="3"/>
        <c:txPr>
          <a:bodyPr/>
          <a:lstStyle/>
          <a:p>
            <a:pPr>
              <a:defRPr sz="1100" b="1" i="0" u="none" strike="noStrike" baseline="0">
                <a:solidFill>
                  <a:srgbClr val="000000"/>
                </a:solidFill>
                <a:latin typeface="Arial"/>
                <a:ea typeface="Arial"/>
                <a:cs typeface="Arial"/>
              </a:defRPr>
            </a:pPr>
            <a:endParaRPr lang="fr-FR"/>
          </a:p>
        </c:txPr>
      </c:legendEntry>
      <c:legendEntry>
        <c:idx val="4"/>
        <c:txPr>
          <a:bodyPr/>
          <a:lstStyle/>
          <a:p>
            <a:pPr>
              <a:defRPr sz="1050" b="1" i="0" u="none" strike="noStrike" baseline="0">
                <a:solidFill>
                  <a:srgbClr val="000000"/>
                </a:solidFill>
                <a:latin typeface="Arial"/>
                <a:ea typeface="Arial"/>
                <a:cs typeface="Arial"/>
              </a:defRPr>
            </a:pPr>
            <a:endParaRPr lang="fr-FR"/>
          </a:p>
        </c:txPr>
      </c:legendEntry>
      <c:legendEntry>
        <c:idx val="5"/>
        <c:txPr>
          <a:bodyPr/>
          <a:lstStyle/>
          <a:p>
            <a:pPr>
              <a:defRPr sz="1100" b="1" i="0" u="none" strike="noStrike" baseline="0">
                <a:solidFill>
                  <a:srgbClr val="000000"/>
                </a:solidFill>
                <a:latin typeface="Arial"/>
                <a:ea typeface="Arial"/>
                <a:cs typeface="Arial"/>
              </a:defRPr>
            </a:pPr>
            <a:endParaRPr lang="fr-FR"/>
          </a:p>
        </c:txPr>
      </c:legendEntry>
      <c:legendEntry>
        <c:idx val="6"/>
        <c:txPr>
          <a:bodyPr/>
          <a:lstStyle/>
          <a:p>
            <a:pPr>
              <a:defRPr sz="1100" b="1" i="0" u="none" strike="noStrike" baseline="0">
                <a:solidFill>
                  <a:srgbClr val="000000"/>
                </a:solidFill>
                <a:latin typeface="Arial"/>
                <a:ea typeface="Arial"/>
                <a:cs typeface="Arial"/>
              </a:defRPr>
            </a:pPr>
            <a:endParaRPr lang="fr-FR"/>
          </a:p>
        </c:txPr>
      </c:legendEntry>
      <c:legendEntry>
        <c:idx val="7"/>
        <c:txPr>
          <a:bodyPr/>
          <a:lstStyle/>
          <a:p>
            <a:pPr>
              <a:defRPr sz="1100" b="1" i="0" u="none" strike="noStrike" baseline="0">
                <a:solidFill>
                  <a:srgbClr val="000000"/>
                </a:solidFill>
                <a:latin typeface="Arial"/>
                <a:ea typeface="Arial"/>
                <a:cs typeface="Arial"/>
              </a:defRPr>
            </a:pPr>
            <a:endParaRPr lang="fr-FR"/>
          </a:p>
        </c:txPr>
      </c:legendEntry>
      <c:layout>
        <c:manualLayout>
          <c:xMode val="edge"/>
          <c:yMode val="edge"/>
          <c:x val="4.4278748134429181E-3"/>
          <c:y val="0.91857141189160119"/>
          <c:w val="0.98869130671678207"/>
          <c:h val="7.5099456346907276E-2"/>
        </c:manualLayout>
      </c:layout>
      <c:overlay val="0"/>
      <c:spPr>
        <a:noFill/>
        <a:ln w="25400">
          <a:noFill/>
        </a:ln>
      </c:spPr>
      <c:txPr>
        <a:bodyPr/>
        <a:lstStyle/>
        <a:p>
          <a:pPr>
            <a:defRPr sz="920" b="1"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fr-FR"/>
    </a:p>
  </c:txPr>
  <c:printSettings>
    <c:headerFooter alignWithMargins="0">
      <c:oddHeader>&amp;A</c:oddHeader>
      <c:oddFooter>Page &amp;P</c:oddFooter>
    </c:headerFooter>
    <c:pageMargins b="0.98425196899999956" l="0.78740157499999996" r="0.78740157499999996" t="0.98425196899999956" header="0.5" footer="0.5"/>
    <c:pageSetup paperSize="9" orientation="landscape"/>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5400000" vert="horz"/>
          <a:lstStyle/>
          <a:p>
            <a:pPr>
              <a:defRPr sz="1200">
                <a:latin typeface="Arial" pitchFamily="34" charset="0"/>
                <a:cs typeface="Arial" pitchFamily="34" charset="0"/>
              </a:defRPr>
            </a:pPr>
            <a:r>
              <a:rPr lang="en-US" sz="1200">
                <a:latin typeface="Arial" pitchFamily="34" charset="0"/>
                <a:cs typeface="Arial" pitchFamily="34" charset="0"/>
              </a:rPr>
              <a:t>Requirement Categories Count</a:t>
            </a:r>
          </a:p>
        </c:rich>
      </c:tx>
      <c:layout>
        <c:manualLayout>
          <c:xMode val="edge"/>
          <c:yMode val="edge"/>
          <c:x val="9.8867731164666607E-3"/>
          <c:y val="0.1541599648578085"/>
        </c:manualLayout>
      </c:layout>
      <c:overlay val="0"/>
    </c:title>
    <c:autoTitleDeleted val="0"/>
    <c:plotArea>
      <c:layout>
        <c:manualLayout>
          <c:layoutTarget val="inner"/>
          <c:xMode val="edge"/>
          <c:yMode val="edge"/>
          <c:x val="6.389646035778504E-2"/>
          <c:y val="3.7902370966219241E-2"/>
          <c:w val="0.9186577116620539"/>
          <c:h val="0.56465442616135086"/>
        </c:manualLayout>
      </c:layout>
      <c:barChart>
        <c:barDir val="col"/>
        <c:grouping val="clustered"/>
        <c:varyColors val="1"/>
        <c:ser>
          <c:idx val="0"/>
          <c:order val="0"/>
          <c:tx>
            <c:strRef>
              <c:f>'Req. analysis'!$AP$45:$AT$45</c:f>
              <c:strCache>
                <c:ptCount val="1"/>
                <c:pt idx="0">
                  <c:v>Requirements categories</c:v>
                </c:pt>
              </c:strCache>
            </c:strRef>
          </c:tx>
          <c:invertIfNegative val="0"/>
          <c:cat>
            <c:strRef>
              <c:f>'Req. analysis'!$AP$46:$AS$69</c:f>
              <c:strCache>
                <c:ptCount val="24"/>
                <c:pt idx="0">
                  <c:v>Architecture</c:v>
                </c:pt>
                <c:pt idx="1">
                  <c:v>Availability</c:v>
                </c:pt>
                <c:pt idx="2">
                  <c:v>Behaviour</c:v>
                </c:pt>
                <c:pt idx="3">
                  <c:v>Constraints</c:v>
                </c:pt>
                <c:pt idx="4">
                  <c:v>Cost</c:v>
                </c:pt>
                <c:pt idx="5">
                  <c:v>Data</c:v>
                </c:pt>
                <c:pt idx="6">
                  <c:v>Delivery</c:v>
                </c:pt>
                <c:pt idx="7">
                  <c:v>Dependability</c:v>
                </c:pt>
                <c:pt idx="8">
                  <c:v>Development</c:v>
                </c:pt>
                <c:pt idx="9">
                  <c:v>Ergonomics (MMI)</c:v>
                </c:pt>
                <c:pt idx="10">
                  <c:v>Function</c:v>
                </c:pt>
                <c:pt idx="11">
                  <c:v>Functional</c:v>
                </c:pt>
                <c:pt idx="12">
                  <c:v>Installation</c:v>
                </c:pt>
                <c:pt idx="13">
                  <c:v>IV&amp;V</c:v>
                </c:pt>
                <c:pt idx="14">
                  <c:v>Maintainability</c:v>
                </c:pt>
                <c:pt idx="15">
                  <c:v>Mission</c:v>
                </c:pt>
                <c:pt idx="16">
                  <c:v>Operational Objective</c:v>
                </c:pt>
                <c:pt idx="17">
                  <c:v>Operational Scenario</c:v>
                </c:pt>
                <c:pt idx="18">
                  <c:v>Performance</c:v>
                </c:pt>
                <c:pt idx="19">
                  <c:v>Production</c:v>
                </c:pt>
                <c:pt idx="20">
                  <c:v>Reliability</c:v>
                </c:pt>
                <c:pt idx="21">
                  <c:v>Safety</c:v>
                </c:pt>
                <c:pt idx="22">
                  <c:v>Schedule</c:v>
                </c:pt>
                <c:pt idx="23">
                  <c:v>Security</c:v>
                </c:pt>
              </c:strCache>
            </c:strRef>
          </c:cat>
          <c:val>
            <c:numRef>
              <c:f>'Req. analysis'!$AT$46:$AT$69</c:f>
              <c:numCache>
                <c:formatCode>General</c:formatCode>
                <c:ptCount val="24"/>
                <c:pt idx="0">
                  <c:v>0</c:v>
                </c:pt>
                <c:pt idx="1">
                  <c:v>0</c:v>
                </c:pt>
                <c:pt idx="2">
                  <c:v>0</c:v>
                </c:pt>
                <c:pt idx="3">
                  <c:v>0</c:v>
                </c:pt>
                <c:pt idx="4">
                  <c:v>0</c:v>
                </c:pt>
                <c:pt idx="5">
                  <c:v>1</c:v>
                </c:pt>
                <c:pt idx="6">
                  <c:v>0</c:v>
                </c:pt>
                <c:pt idx="7">
                  <c:v>0</c:v>
                </c:pt>
                <c:pt idx="8">
                  <c:v>0</c:v>
                </c:pt>
                <c:pt idx="9">
                  <c:v>10</c:v>
                </c:pt>
                <c:pt idx="10">
                  <c:v>0</c:v>
                </c:pt>
                <c:pt idx="11">
                  <c:v>0</c:v>
                </c:pt>
                <c:pt idx="12">
                  <c:v>0</c:v>
                </c:pt>
                <c:pt idx="13">
                  <c:v>0</c:v>
                </c:pt>
                <c:pt idx="14">
                  <c:v>0</c:v>
                </c:pt>
                <c:pt idx="15">
                  <c:v>0</c:v>
                </c:pt>
                <c:pt idx="16">
                  <c:v>0</c:v>
                </c:pt>
                <c:pt idx="17">
                  <c:v>0</c:v>
                </c:pt>
                <c:pt idx="18">
                  <c:v>0</c:v>
                </c:pt>
                <c:pt idx="19">
                  <c:v>0</c:v>
                </c:pt>
                <c:pt idx="20">
                  <c:v>0</c:v>
                </c:pt>
                <c:pt idx="21">
                  <c:v>2</c:v>
                </c:pt>
                <c:pt idx="22">
                  <c:v>0</c:v>
                </c:pt>
                <c:pt idx="23">
                  <c:v>0</c:v>
                </c:pt>
              </c:numCache>
            </c:numRef>
          </c:val>
        </c:ser>
        <c:dLbls>
          <c:showLegendKey val="0"/>
          <c:showVal val="0"/>
          <c:showCatName val="0"/>
          <c:showSerName val="0"/>
          <c:showPercent val="0"/>
          <c:showBubbleSize val="0"/>
        </c:dLbls>
        <c:gapWidth val="150"/>
        <c:axId val="180378240"/>
        <c:axId val="180388224"/>
      </c:barChart>
      <c:catAx>
        <c:axId val="180378240"/>
        <c:scaling>
          <c:orientation val="minMax"/>
        </c:scaling>
        <c:delete val="0"/>
        <c:axPos val="b"/>
        <c:majorGridlines>
          <c:spPr>
            <a:ln w="3175">
              <a:solidFill>
                <a:srgbClr val="C0C0C0"/>
              </a:solidFill>
            </a:ln>
          </c:spPr>
        </c:majorGridlines>
        <c:numFmt formatCode="0.0" sourceLinked="1"/>
        <c:majorTickMark val="out"/>
        <c:minorTickMark val="none"/>
        <c:tickLblPos val="low"/>
        <c:spPr>
          <a:noFill/>
          <a:ln w="3175">
            <a:solidFill>
              <a:srgbClr val="000000"/>
            </a:solidFill>
          </a:ln>
        </c:spPr>
        <c:txPr>
          <a:bodyPr rot="-3600000"/>
          <a:lstStyle/>
          <a:p>
            <a:pPr>
              <a:defRPr sz="900" b="1" strike="noStrike" cap="small" normalizeH="0" baseline="0">
                <a:latin typeface="Arial" pitchFamily="34" charset="0"/>
                <a:cs typeface="Arial" pitchFamily="34" charset="0"/>
              </a:defRPr>
            </a:pPr>
            <a:endParaRPr lang="fr-FR"/>
          </a:p>
        </c:txPr>
        <c:crossAx val="180388224"/>
        <c:crosses val="autoZero"/>
        <c:auto val="0"/>
        <c:lblAlgn val="ctr"/>
        <c:lblOffset val="100"/>
        <c:noMultiLvlLbl val="0"/>
      </c:catAx>
      <c:valAx>
        <c:axId val="180388224"/>
        <c:scaling>
          <c:orientation val="minMax"/>
        </c:scaling>
        <c:delete val="0"/>
        <c:axPos val="l"/>
        <c:majorGridlines>
          <c:spPr>
            <a:ln w="12700">
              <a:solidFill>
                <a:srgbClr val="C0C0C0"/>
              </a:solidFill>
              <a:prstDash val="sysDash"/>
            </a:ln>
          </c:spPr>
        </c:majorGridlines>
        <c:numFmt formatCode="General" sourceLinked="1"/>
        <c:majorTickMark val="out"/>
        <c:minorTickMark val="none"/>
        <c:tickLblPos val="nextTo"/>
        <c:txPr>
          <a:bodyPr/>
          <a:lstStyle/>
          <a:p>
            <a:pPr>
              <a:defRPr sz="1200" b="1">
                <a:latin typeface="Arial" pitchFamily="34" charset="0"/>
                <a:cs typeface="Arial" pitchFamily="34" charset="0"/>
              </a:defRPr>
            </a:pPr>
            <a:endParaRPr lang="fr-FR"/>
          </a:p>
        </c:txPr>
        <c:crossAx val="180378240"/>
        <c:crosses val="autoZero"/>
        <c:crossBetween val="between"/>
        <c:minorUnit val="1"/>
      </c:valAx>
      <c:spPr>
        <a:gradFill>
          <a:gsLst>
            <a:gs pos="0">
              <a:schemeClr val="bg1"/>
            </a:gs>
            <a:gs pos="100000">
              <a:schemeClr val="accent4">
                <a:lumMod val="20000"/>
                <a:lumOff val="80000"/>
              </a:schemeClr>
            </a:gs>
          </a:gsLst>
          <a:lin ang="2700000" scaled="0"/>
        </a:gradFill>
        <a:ln>
          <a:noFill/>
        </a:ln>
      </c:spPr>
    </c:plotArea>
    <c:plotVisOnly val="1"/>
    <c:dispBlanksAs val="gap"/>
    <c:showDLblsOverMax val="0"/>
  </c:chart>
  <c:spPr>
    <a:solidFill>
      <a:srgbClr val="FFFFFF"/>
    </a:solidFill>
    <a:ln w="3175">
      <a:solidFill>
        <a:srgbClr val="000000"/>
      </a:solidFill>
    </a:ln>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8304054935659911"/>
          <c:y val="3.6356378506802144E-2"/>
          <c:w val="0.68114323984258729"/>
          <c:h val="0.62924981882933262"/>
        </c:manualLayout>
      </c:layout>
      <c:bubbleChart>
        <c:varyColors val="0"/>
        <c:ser>
          <c:idx val="0"/>
          <c:order val="0"/>
          <c:tx>
            <c:strRef>
              <c:f>'Req. analysis'!$AP$72:$AT$72</c:f>
              <c:strCache>
                <c:ptCount val="1"/>
                <c:pt idx="0">
                  <c:v>Critical requirements</c:v>
                </c:pt>
              </c:strCache>
            </c:strRef>
          </c:t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c:spPr>
          <c:invertIfNegative val="0"/>
          <c:dLbls>
            <c:txPr>
              <a:bodyPr/>
              <a:lstStyle/>
              <a:p>
                <a:pPr>
                  <a:defRPr sz="1600" b="1"/>
                </a:pPr>
                <a:endParaRPr lang="fr-FR"/>
              </a:p>
            </c:txPr>
            <c:dLblPos val="ctr"/>
            <c:showLegendKey val="0"/>
            <c:showVal val="0"/>
            <c:showCatName val="0"/>
            <c:showSerName val="0"/>
            <c:showPercent val="0"/>
            <c:showBubbleSize val="1"/>
            <c:showLeaderLines val="0"/>
          </c:dLbls>
          <c:xVal>
            <c:numRef>
              <c:f>'Req. analysis'!$AR$74:$AR$98</c:f>
              <c:numCache>
                <c:formatCode>General</c:formatCode>
                <c:ptCount val="25"/>
                <c:pt idx="0">
                  <c:v>4.5</c:v>
                </c:pt>
                <c:pt idx="1">
                  <c:v>4.5</c:v>
                </c:pt>
                <c:pt idx="2">
                  <c:v>4.5</c:v>
                </c:pt>
                <c:pt idx="3">
                  <c:v>4.5</c:v>
                </c:pt>
                <c:pt idx="4">
                  <c:v>4.5</c:v>
                </c:pt>
                <c:pt idx="5">
                  <c:v>3.5</c:v>
                </c:pt>
                <c:pt idx="6">
                  <c:v>3.5</c:v>
                </c:pt>
                <c:pt idx="7">
                  <c:v>3.5</c:v>
                </c:pt>
                <c:pt idx="8">
                  <c:v>3.5</c:v>
                </c:pt>
                <c:pt idx="9">
                  <c:v>3.5</c:v>
                </c:pt>
                <c:pt idx="10">
                  <c:v>2.5</c:v>
                </c:pt>
                <c:pt idx="11">
                  <c:v>2.5</c:v>
                </c:pt>
                <c:pt idx="12">
                  <c:v>2.5</c:v>
                </c:pt>
                <c:pt idx="13">
                  <c:v>2.5</c:v>
                </c:pt>
                <c:pt idx="14">
                  <c:v>2.5</c:v>
                </c:pt>
                <c:pt idx="15">
                  <c:v>1.5</c:v>
                </c:pt>
                <c:pt idx="16">
                  <c:v>1.5</c:v>
                </c:pt>
                <c:pt idx="17">
                  <c:v>1.5</c:v>
                </c:pt>
                <c:pt idx="18">
                  <c:v>1.5</c:v>
                </c:pt>
                <c:pt idx="19">
                  <c:v>1.5</c:v>
                </c:pt>
                <c:pt idx="20">
                  <c:v>0.5</c:v>
                </c:pt>
                <c:pt idx="21">
                  <c:v>0.5</c:v>
                </c:pt>
                <c:pt idx="22">
                  <c:v>0.5</c:v>
                </c:pt>
                <c:pt idx="23">
                  <c:v>0.5</c:v>
                </c:pt>
                <c:pt idx="24">
                  <c:v>0.5</c:v>
                </c:pt>
              </c:numCache>
            </c:numRef>
          </c:xVal>
          <c:yVal>
            <c:numRef>
              <c:f>'Req. analysis'!$AS$74:$AS$98</c:f>
              <c:numCache>
                <c:formatCode>General</c:formatCode>
                <c:ptCount val="25"/>
                <c:pt idx="0">
                  <c:v>4.5</c:v>
                </c:pt>
                <c:pt idx="1">
                  <c:v>3.5</c:v>
                </c:pt>
                <c:pt idx="2">
                  <c:v>2.5</c:v>
                </c:pt>
                <c:pt idx="3">
                  <c:v>1.5</c:v>
                </c:pt>
                <c:pt idx="4">
                  <c:v>0.5</c:v>
                </c:pt>
                <c:pt idx="5">
                  <c:v>4.5</c:v>
                </c:pt>
                <c:pt idx="6">
                  <c:v>3.5</c:v>
                </c:pt>
                <c:pt idx="7">
                  <c:v>2.5</c:v>
                </c:pt>
                <c:pt idx="8">
                  <c:v>1.5</c:v>
                </c:pt>
                <c:pt idx="9">
                  <c:v>0.5</c:v>
                </c:pt>
                <c:pt idx="10">
                  <c:v>4.5</c:v>
                </c:pt>
                <c:pt idx="11">
                  <c:v>3.5</c:v>
                </c:pt>
                <c:pt idx="12">
                  <c:v>2.5</c:v>
                </c:pt>
                <c:pt idx="13">
                  <c:v>1.5</c:v>
                </c:pt>
                <c:pt idx="14">
                  <c:v>0.5</c:v>
                </c:pt>
                <c:pt idx="15">
                  <c:v>4.5</c:v>
                </c:pt>
                <c:pt idx="16">
                  <c:v>3.5</c:v>
                </c:pt>
                <c:pt idx="17">
                  <c:v>2.5</c:v>
                </c:pt>
                <c:pt idx="18">
                  <c:v>1.5</c:v>
                </c:pt>
                <c:pt idx="19">
                  <c:v>0.5</c:v>
                </c:pt>
                <c:pt idx="20">
                  <c:v>4.5</c:v>
                </c:pt>
                <c:pt idx="21">
                  <c:v>3.5</c:v>
                </c:pt>
                <c:pt idx="22">
                  <c:v>2.5</c:v>
                </c:pt>
                <c:pt idx="23">
                  <c:v>1.5</c:v>
                </c:pt>
                <c:pt idx="24">
                  <c:v>0.5</c:v>
                </c:pt>
              </c:numCache>
            </c:numRef>
          </c:yVal>
          <c:bubbleSize>
            <c:numRef>
              <c:f>'Req. analysis'!$AT$74:$AT$98</c:f>
              <c:numCache>
                <c:formatCode>General</c:formatCode>
                <c:ptCount val="25"/>
                <c:pt idx="0">
                  <c:v>0</c:v>
                </c:pt>
                <c:pt idx="1">
                  <c:v>1</c:v>
                </c:pt>
                <c:pt idx="2">
                  <c:v>0</c:v>
                </c:pt>
                <c:pt idx="3">
                  <c:v>0</c:v>
                </c:pt>
                <c:pt idx="4">
                  <c:v>1</c:v>
                </c:pt>
                <c:pt idx="5">
                  <c:v>1</c:v>
                </c:pt>
                <c:pt idx="6">
                  <c:v>0</c:v>
                </c:pt>
                <c:pt idx="7">
                  <c:v>1</c:v>
                </c:pt>
                <c:pt idx="8">
                  <c:v>1</c:v>
                </c:pt>
                <c:pt idx="9">
                  <c:v>0</c:v>
                </c:pt>
                <c:pt idx="10">
                  <c:v>1</c:v>
                </c:pt>
                <c:pt idx="11">
                  <c:v>1</c:v>
                </c:pt>
                <c:pt idx="12">
                  <c:v>0</c:v>
                </c:pt>
                <c:pt idx="13">
                  <c:v>0</c:v>
                </c:pt>
                <c:pt idx="14">
                  <c:v>0</c:v>
                </c:pt>
                <c:pt idx="15">
                  <c:v>0</c:v>
                </c:pt>
                <c:pt idx="16">
                  <c:v>0</c:v>
                </c:pt>
                <c:pt idx="17">
                  <c:v>1</c:v>
                </c:pt>
                <c:pt idx="18">
                  <c:v>0</c:v>
                </c:pt>
                <c:pt idx="19">
                  <c:v>0</c:v>
                </c:pt>
                <c:pt idx="20">
                  <c:v>0</c:v>
                </c:pt>
                <c:pt idx="21">
                  <c:v>0</c:v>
                </c:pt>
                <c:pt idx="22">
                  <c:v>0</c:v>
                </c:pt>
                <c:pt idx="23">
                  <c:v>0</c:v>
                </c:pt>
                <c:pt idx="24">
                  <c:v>0</c:v>
                </c:pt>
              </c:numCache>
            </c:numRef>
          </c:bubbleSize>
          <c:bubble3D val="1"/>
        </c:ser>
        <c:dLbls>
          <c:showLegendKey val="0"/>
          <c:showVal val="0"/>
          <c:showCatName val="0"/>
          <c:showSerName val="0"/>
          <c:showPercent val="0"/>
          <c:showBubbleSize val="0"/>
        </c:dLbls>
        <c:bubbleScale val="40"/>
        <c:showNegBubbles val="0"/>
        <c:sizeRepresents val="w"/>
        <c:axId val="180412800"/>
        <c:axId val="180414336"/>
      </c:bubbleChart>
      <c:valAx>
        <c:axId val="180412800"/>
        <c:scaling>
          <c:orientation val="minMax"/>
          <c:max val="5"/>
          <c:min val="0"/>
        </c:scaling>
        <c:delete val="0"/>
        <c:axPos val="b"/>
        <c:majorGridlines>
          <c:spPr>
            <a:ln w="6350">
              <a:solidFill>
                <a:schemeClr val="bg1">
                  <a:lumMod val="75000"/>
                </a:schemeClr>
              </a:solidFill>
            </a:ln>
          </c:spPr>
        </c:majorGridlines>
        <c:numFmt formatCode="General" sourceLinked="1"/>
        <c:majorTickMark val="out"/>
        <c:minorTickMark val="none"/>
        <c:tickLblPos val="none"/>
        <c:crossAx val="180414336"/>
        <c:crossesAt val="0"/>
        <c:crossBetween val="midCat"/>
        <c:majorUnit val="1"/>
        <c:minorUnit val="1"/>
      </c:valAx>
      <c:valAx>
        <c:axId val="180414336"/>
        <c:scaling>
          <c:orientation val="minMax"/>
          <c:max val="5"/>
          <c:min val="0"/>
        </c:scaling>
        <c:delete val="0"/>
        <c:axPos val="l"/>
        <c:majorGridlines>
          <c:spPr>
            <a:ln w="3175">
              <a:solidFill>
                <a:schemeClr val="bg1">
                  <a:lumMod val="75000"/>
                </a:schemeClr>
              </a:solidFill>
            </a:ln>
          </c:spPr>
        </c:majorGridlines>
        <c:numFmt formatCode="General" sourceLinked="1"/>
        <c:majorTickMark val="out"/>
        <c:minorTickMark val="none"/>
        <c:tickLblPos val="none"/>
        <c:crossAx val="180412800"/>
        <c:crossesAt val="0"/>
        <c:crossBetween val="midCat"/>
        <c:majorUnit val="1"/>
        <c:minorUnit val="1"/>
      </c:valAx>
      <c:spPr>
        <a:blipFill>
          <a:blip xmlns:r="http://schemas.openxmlformats.org/officeDocument/2006/relationships" r:embed="rId1"/>
          <a:stretch>
            <a:fillRect/>
          </a:stretch>
        </a:blipFill>
      </c:spPr>
    </c:plotArea>
    <c:plotVisOnly val="1"/>
    <c:dispBlanksAs val="gap"/>
    <c:showDLblsOverMax val="0"/>
  </c:chart>
  <c:spPr>
    <a:solidFill>
      <a:srgbClr val="FFFFFF"/>
    </a:solidFill>
    <a:ln w="3175">
      <a:solidFill>
        <a:srgbClr val="000000"/>
      </a:solidFill>
    </a:ln>
  </c:spPr>
  <c:printSettings>
    <c:headerFooter/>
    <c:pageMargins b="0.75" l="0.7" r="0.7" t="0.75" header="0.3" footer="0.3"/>
    <c:pageSetup/>
  </c:printSettings>
  <c:userShapes r:id="rId2"/>
</c:chartSpace>
</file>

<file path=xl/charts/chart20.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6513761467889912E-2"/>
          <c:y val="4.5741360149287869E-2"/>
          <c:w val="0.91743119266055062"/>
          <c:h val="0.75710527513540571"/>
        </c:manualLayout>
      </c:layout>
      <c:lineChart>
        <c:grouping val="standard"/>
        <c:varyColors val="0"/>
        <c:ser>
          <c:idx val="1"/>
          <c:order val="0"/>
          <c:tx>
            <c:strRef>
              <c:f>'Req. flowdown'!$BF$29:$BF$29</c:f>
              <c:strCache>
                <c:ptCount val="1"/>
                <c:pt idx="0">
                  <c:v>Total number of Req.</c:v>
                </c:pt>
              </c:strCache>
            </c:strRef>
          </c:tx>
          <c:spPr>
            <a:ln w="38100">
              <a:solidFill>
                <a:srgbClr val="808080"/>
              </a:solidFill>
              <a:prstDash val="solid"/>
            </a:ln>
          </c:spPr>
          <c:marker>
            <c:symbol val="circle"/>
            <c:size val="9"/>
            <c:spPr>
              <a:solidFill>
                <a:srgbClr val="FFFFFF"/>
              </a:solidFill>
              <a:ln>
                <a:solidFill>
                  <a:srgbClr val="808080"/>
                </a:solidFill>
                <a:prstDash val="solid"/>
              </a:ln>
            </c:spPr>
          </c:marker>
          <c:cat>
            <c:numRef>
              <c:f>'Req. flowdown'!$BJ$28:$DH$28</c:f>
              <c:numCache>
                <c:formatCode>d\-mmm\-yy</c:formatCode>
                <c:ptCount val="51"/>
                <c:pt idx="0">
                  <c:v>40940</c:v>
                </c:pt>
                <c:pt idx="1">
                  <c:v>40954</c:v>
                </c:pt>
                <c:pt idx="2">
                  <c:v>40968</c:v>
                </c:pt>
                <c:pt idx="3">
                  <c:v>40982</c:v>
                </c:pt>
                <c:pt idx="4">
                  <c:v>40996</c:v>
                </c:pt>
                <c:pt idx="5">
                  <c:v>41010</c:v>
                </c:pt>
                <c:pt idx="6">
                  <c:v>41024</c:v>
                </c:pt>
                <c:pt idx="7">
                  <c:v>41038</c:v>
                </c:pt>
                <c:pt idx="8">
                  <c:v>41052</c:v>
                </c:pt>
                <c:pt idx="9">
                  <c:v>41066</c:v>
                </c:pt>
                <c:pt idx="10">
                  <c:v>41080</c:v>
                </c:pt>
                <c:pt idx="11">
                  <c:v>41094</c:v>
                </c:pt>
                <c:pt idx="12">
                  <c:v>41108</c:v>
                </c:pt>
                <c:pt idx="13">
                  <c:v>41122</c:v>
                </c:pt>
                <c:pt idx="14">
                  <c:v>41136</c:v>
                </c:pt>
                <c:pt idx="15">
                  <c:v>41150</c:v>
                </c:pt>
                <c:pt idx="16">
                  <c:v>41164</c:v>
                </c:pt>
                <c:pt idx="17">
                  <c:v>41178</c:v>
                </c:pt>
                <c:pt idx="18">
                  <c:v>41192</c:v>
                </c:pt>
                <c:pt idx="19">
                  <c:v>41206</c:v>
                </c:pt>
                <c:pt idx="20">
                  <c:v>41220</c:v>
                </c:pt>
                <c:pt idx="21">
                  <c:v>41234</c:v>
                </c:pt>
                <c:pt idx="22">
                  <c:v>41248</c:v>
                </c:pt>
                <c:pt idx="23">
                  <c:v>41262</c:v>
                </c:pt>
                <c:pt idx="24">
                  <c:v>41276</c:v>
                </c:pt>
                <c:pt idx="25">
                  <c:v>41290</c:v>
                </c:pt>
                <c:pt idx="26">
                  <c:v>41304</c:v>
                </c:pt>
                <c:pt idx="27">
                  <c:v>41318</c:v>
                </c:pt>
                <c:pt idx="28">
                  <c:v>41332</c:v>
                </c:pt>
                <c:pt idx="29">
                  <c:v>41346</c:v>
                </c:pt>
                <c:pt idx="30">
                  <c:v>41360</c:v>
                </c:pt>
                <c:pt idx="31">
                  <c:v>41374</c:v>
                </c:pt>
                <c:pt idx="32">
                  <c:v>41388</c:v>
                </c:pt>
                <c:pt idx="33">
                  <c:v>41402</c:v>
                </c:pt>
                <c:pt idx="34">
                  <c:v>41416</c:v>
                </c:pt>
                <c:pt idx="35">
                  <c:v>41430</c:v>
                </c:pt>
                <c:pt idx="36">
                  <c:v>41444</c:v>
                </c:pt>
                <c:pt idx="37">
                  <c:v>41458</c:v>
                </c:pt>
                <c:pt idx="38">
                  <c:v>41472</c:v>
                </c:pt>
                <c:pt idx="39">
                  <c:v>41486</c:v>
                </c:pt>
                <c:pt idx="40">
                  <c:v>41500</c:v>
                </c:pt>
                <c:pt idx="41">
                  <c:v>41514</c:v>
                </c:pt>
                <c:pt idx="42">
                  <c:v>41528</c:v>
                </c:pt>
                <c:pt idx="43">
                  <c:v>41542</c:v>
                </c:pt>
                <c:pt idx="44">
                  <c:v>41556</c:v>
                </c:pt>
                <c:pt idx="45">
                  <c:v>41570</c:v>
                </c:pt>
                <c:pt idx="46">
                  <c:v>41584</c:v>
                </c:pt>
                <c:pt idx="47">
                  <c:v>41598</c:v>
                </c:pt>
                <c:pt idx="48">
                  <c:v>41612</c:v>
                </c:pt>
                <c:pt idx="49">
                  <c:v>41626</c:v>
                </c:pt>
                <c:pt idx="50">
                  <c:v>41640</c:v>
                </c:pt>
              </c:numCache>
            </c:numRef>
          </c:cat>
          <c:val>
            <c:numRef>
              <c:f>'Req. flowdown'!$BJ$29:$DH$29</c:f>
              <c:numCache>
                <c:formatCode>0</c:formatCode>
                <c:ptCount val="51"/>
              </c:numCache>
            </c:numRef>
          </c:val>
          <c:smooth val="0"/>
        </c:ser>
        <c:ser>
          <c:idx val="2"/>
          <c:order val="1"/>
          <c:tx>
            <c:strRef>
              <c:f>'Req. flowdown'!$BF$30:$BF$30</c:f>
              <c:strCache>
                <c:ptCount val="1"/>
                <c:pt idx="0">
                  <c:v>Baseline</c:v>
                </c:pt>
              </c:strCache>
            </c:strRef>
          </c:tx>
          <c:spPr>
            <a:ln w="12700">
              <a:solidFill>
                <a:schemeClr val="tx1"/>
              </a:solidFill>
              <a:prstDash val="sysDash"/>
            </a:ln>
          </c:spPr>
          <c:marker>
            <c:symbol val="none"/>
          </c:marker>
          <c:cat>
            <c:numRef>
              <c:f>'Req. flowdown'!$BJ$28:$DH$28</c:f>
              <c:numCache>
                <c:formatCode>d\-mmm\-yy</c:formatCode>
                <c:ptCount val="51"/>
                <c:pt idx="0">
                  <c:v>40940</c:v>
                </c:pt>
                <c:pt idx="1">
                  <c:v>40954</c:v>
                </c:pt>
                <c:pt idx="2">
                  <c:v>40968</c:v>
                </c:pt>
                <c:pt idx="3">
                  <c:v>40982</c:v>
                </c:pt>
                <c:pt idx="4">
                  <c:v>40996</c:v>
                </c:pt>
                <c:pt idx="5">
                  <c:v>41010</c:v>
                </c:pt>
                <c:pt idx="6">
                  <c:v>41024</c:v>
                </c:pt>
                <c:pt idx="7">
                  <c:v>41038</c:v>
                </c:pt>
                <c:pt idx="8">
                  <c:v>41052</c:v>
                </c:pt>
                <c:pt idx="9">
                  <c:v>41066</c:v>
                </c:pt>
                <c:pt idx="10">
                  <c:v>41080</c:v>
                </c:pt>
                <c:pt idx="11">
                  <c:v>41094</c:v>
                </c:pt>
                <c:pt idx="12">
                  <c:v>41108</c:v>
                </c:pt>
                <c:pt idx="13">
                  <c:v>41122</c:v>
                </c:pt>
                <c:pt idx="14">
                  <c:v>41136</c:v>
                </c:pt>
                <c:pt idx="15">
                  <c:v>41150</c:v>
                </c:pt>
                <c:pt idx="16">
                  <c:v>41164</c:v>
                </c:pt>
                <c:pt idx="17">
                  <c:v>41178</c:v>
                </c:pt>
                <c:pt idx="18">
                  <c:v>41192</c:v>
                </c:pt>
                <c:pt idx="19">
                  <c:v>41206</c:v>
                </c:pt>
                <c:pt idx="20">
                  <c:v>41220</c:v>
                </c:pt>
                <c:pt idx="21">
                  <c:v>41234</c:v>
                </c:pt>
                <c:pt idx="22">
                  <c:v>41248</c:v>
                </c:pt>
                <c:pt idx="23">
                  <c:v>41262</c:v>
                </c:pt>
                <c:pt idx="24">
                  <c:v>41276</c:v>
                </c:pt>
                <c:pt idx="25">
                  <c:v>41290</c:v>
                </c:pt>
                <c:pt idx="26">
                  <c:v>41304</c:v>
                </c:pt>
                <c:pt idx="27">
                  <c:v>41318</c:v>
                </c:pt>
                <c:pt idx="28">
                  <c:v>41332</c:v>
                </c:pt>
                <c:pt idx="29">
                  <c:v>41346</c:v>
                </c:pt>
                <c:pt idx="30">
                  <c:v>41360</c:v>
                </c:pt>
                <c:pt idx="31">
                  <c:v>41374</c:v>
                </c:pt>
                <c:pt idx="32">
                  <c:v>41388</c:v>
                </c:pt>
                <c:pt idx="33">
                  <c:v>41402</c:v>
                </c:pt>
                <c:pt idx="34">
                  <c:v>41416</c:v>
                </c:pt>
                <c:pt idx="35">
                  <c:v>41430</c:v>
                </c:pt>
                <c:pt idx="36">
                  <c:v>41444</c:v>
                </c:pt>
                <c:pt idx="37">
                  <c:v>41458</c:v>
                </c:pt>
                <c:pt idx="38">
                  <c:v>41472</c:v>
                </c:pt>
                <c:pt idx="39">
                  <c:v>41486</c:v>
                </c:pt>
                <c:pt idx="40">
                  <c:v>41500</c:v>
                </c:pt>
                <c:pt idx="41">
                  <c:v>41514</c:v>
                </c:pt>
                <c:pt idx="42">
                  <c:v>41528</c:v>
                </c:pt>
                <c:pt idx="43">
                  <c:v>41542</c:v>
                </c:pt>
                <c:pt idx="44">
                  <c:v>41556</c:v>
                </c:pt>
                <c:pt idx="45">
                  <c:v>41570</c:v>
                </c:pt>
                <c:pt idx="46">
                  <c:v>41584</c:v>
                </c:pt>
                <c:pt idx="47">
                  <c:v>41598</c:v>
                </c:pt>
                <c:pt idx="48">
                  <c:v>41612</c:v>
                </c:pt>
                <c:pt idx="49">
                  <c:v>41626</c:v>
                </c:pt>
                <c:pt idx="50">
                  <c:v>41640</c:v>
                </c:pt>
              </c:numCache>
            </c:numRef>
          </c:cat>
          <c:val>
            <c:numRef>
              <c:f>'Req. flowdown'!$BJ$30:$DH$30</c:f>
              <c:numCache>
                <c:formatCode>0</c:formatCode>
                <c:ptCount val="51"/>
              </c:numCache>
            </c:numRef>
          </c:val>
          <c:smooth val="0"/>
        </c:ser>
        <c:ser>
          <c:idx val="3"/>
          <c:order val="2"/>
          <c:tx>
            <c:strRef>
              <c:f>'Req. flowdown'!$BF$31:$BF$31</c:f>
              <c:strCache>
                <c:ptCount val="1"/>
                <c:pt idx="0">
                  <c:v>Flow down forecast</c:v>
                </c:pt>
              </c:strCache>
            </c:strRef>
          </c:tx>
          <c:spPr>
            <a:ln w="12700">
              <a:solidFill>
                <a:srgbClr val="002060"/>
              </a:solidFill>
              <a:prstDash val="sysDash"/>
            </a:ln>
          </c:spPr>
          <c:marker>
            <c:symbol val="circle"/>
            <c:size val="9"/>
          </c:marker>
          <c:cat>
            <c:numRef>
              <c:f>'Req. flowdown'!$BJ$28:$DH$28</c:f>
              <c:numCache>
                <c:formatCode>d\-mmm\-yy</c:formatCode>
                <c:ptCount val="51"/>
                <c:pt idx="0">
                  <c:v>40940</c:v>
                </c:pt>
                <c:pt idx="1">
                  <c:v>40954</c:v>
                </c:pt>
                <c:pt idx="2">
                  <c:v>40968</c:v>
                </c:pt>
                <c:pt idx="3">
                  <c:v>40982</c:v>
                </c:pt>
                <c:pt idx="4">
                  <c:v>40996</c:v>
                </c:pt>
                <c:pt idx="5">
                  <c:v>41010</c:v>
                </c:pt>
                <c:pt idx="6">
                  <c:v>41024</c:v>
                </c:pt>
                <c:pt idx="7">
                  <c:v>41038</c:v>
                </c:pt>
                <c:pt idx="8">
                  <c:v>41052</c:v>
                </c:pt>
                <c:pt idx="9">
                  <c:v>41066</c:v>
                </c:pt>
                <c:pt idx="10">
                  <c:v>41080</c:v>
                </c:pt>
                <c:pt idx="11">
                  <c:v>41094</c:v>
                </c:pt>
                <c:pt idx="12">
                  <c:v>41108</c:v>
                </c:pt>
                <c:pt idx="13">
                  <c:v>41122</c:v>
                </c:pt>
                <c:pt idx="14">
                  <c:v>41136</c:v>
                </c:pt>
                <c:pt idx="15">
                  <c:v>41150</c:v>
                </c:pt>
                <c:pt idx="16">
                  <c:v>41164</c:v>
                </c:pt>
                <c:pt idx="17">
                  <c:v>41178</c:v>
                </c:pt>
                <c:pt idx="18">
                  <c:v>41192</c:v>
                </c:pt>
                <c:pt idx="19">
                  <c:v>41206</c:v>
                </c:pt>
                <c:pt idx="20">
                  <c:v>41220</c:v>
                </c:pt>
                <c:pt idx="21">
                  <c:v>41234</c:v>
                </c:pt>
                <c:pt idx="22">
                  <c:v>41248</c:v>
                </c:pt>
                <c:pt idx="23">
                  <c:v>41262</c:v>
                </c:pt>
                <c:pt idx="24">
                  <c:v>41276</c:v>
                </c:pt>
                <c:pt idx="25">
                  <c:v>41290</c:v>
                </c:pt>
                <c:pt idx="26">
                  <c:v>41304</c:v>
                </c:pt>
                <c:pt idx="27">
                  <c:v>41318</c:v>
                </c:pt>
                <c:pt idx="28">
                  <c:v>41332</c:v>
                </c:pt>
                <c:pt idx="29">
                  <c:v>41346</c:v>
                </c:pt>
                <c:pt idx="30">
                  <c:v>41360</c:v>
                </c:pt>
                <c:pt idx="31">
                  <c:v>41374</c:v>
                </c:pt>
                <c:pt idx="32">
                  <c:v>41388</c:v>
                </c:pt>
                <c:pt idx="33">
                  <c:v>41402</c:v>
                </c:pt>
                <c:pt idx="34">
                  <c:v>41416</c:v>
                </c:pt>
                <c:pt idx="35">
                  <c:v>41430</c:v>
                </c:pt>
                <c:pt idx="36">
                  <c:v>41444</c:v>
                </c:pt>
                <c:pt idx="37">
                  <c:v>41458</c:v>
                </c:pt>
                <c:pt idx="38">
                  <c:v>41472</c:v>
                </c:pt>
                <c:pt idx="39">
                  <c:v>41486</c:v>
                </c:pt>
                <c:pt idx="40">
                  <c:v>41500</c:v>
                </c:pt>
                <c:pt idx="41">
                  <c:v>41514</c:v>
                </c:pt>
                <c:pt idx="42">
                  <c:v>41528</c:v>
                </c:pt>
                <c:pt idx="43">
                  <c:v>41542</c:v>
                </c:pt>
                <c:pt idx="44">
                  <c:v>41556</c:v>
                </c:pt>
                <c:pt idx="45">
                  <c:v>41570</c:v>
                </c:pt>
                <c:pt idx="46">
                  <c:v>41584</c:v>
                </c:pt>
                <c:pt idx="47">
                  <c:v>41598</c:v>
                </c:pt>
                <c:pt idx="48">
                  <c:v>41612</c:v>
                </c:pt>
                <c:pt idx="49">
                  <c:v>41626</c:v>
                </c:pt>
                <c:pt idx="50">
                  <c:v>41640</c:v>
                </c:pt>
              </c:numCache>
            </c:numRef>
          </c:cat>
          <c:val>
            <c:numRef>
              <c:f>'Req. flowdown'!$BJ$31:$DH$31</c:f>
              <c:numCache>
                <c:formatCode>0</c:formatCode>
                <c:ptCount val="51"/>
                <c:pt idx="0">
                  <c:v>15</c:v>
                </c:pt>
              </c:numCache>
            </c:numRef>
          </c:val>
          <c:smooth val="0"/>
        </c:ser>
        <c:dLbls>
          <c:showLegendKey val="0"/>
          <c:showVal val="0"/>
          <c:showCatName val="0"/>
          <c:showSerName val="0"/>
          <c:showPercent val="0"/>
          <c:showBubbleSize val="0"/>
        </c:dLbls>
        <c:marker val="1"/>
        <c:smooth val="0"/>
        <c:axId val="180642944"/>
        <c:axId val="180644480"/>
      </c:lineChart>
      <c:lineChart>
        <c:grouping val="standard"/>
        <c:varyColors val="0"/>
        <c:ser>
          <c:idx val="0"/>
          <c:order val="3"/>
          <c:tx>
            <c:strRef>
              <c:f>'Req. flowdown'!$BF$32:$BF$32</c:f>
              <c:strCache>
                <c:ptCount val="1"/>
                <c:pt idx="0">
                  <c:v>Req. Flowed Down</c:v>
                </c:pt>
              </c:strCache>
            </c:strRef>
          </c:tx>
          <c:spPr>
            <a:ln w="38100">
              <a:solidFill>
                <a:srgbClr val="002060"/>
              </a:solidFill>
              <a:prstDash val="solid"/>
            </a:ln>
          </c:spPr>
          <c:marker>
            <c:symbol val="none"/>
          </c:marker>
          <c:cat>
            <c:multiLvlStrRef>
              <c:f>'Charts Data'!#REF!</c:f>
            </c:multiLvlStrRef>
          </c:cat>
          <c:val>
            <c:numRef>
              <c:f>'Req. flowdown'!$BJ$32:$DH$32</c:f>
              <c:numCache>
                <c:formatCode>0</c:formatCode>
                <c:ptCount val="51"/>
                <c:pt idx="0">
                  <c:v>15</c:v>
                </c:pt>
              </c:numCache>
            </c:numRef>
          </c:val>
          <c:smooth val="0"/>
        </c:ser>
        <c:dLbls>
          <c:showLegendKey val="0"/>
          <c:showVal val="0"/>
          <c:showCatName val="0"/>
          <c:showSerName val="0"/>
          <c:showPercent val="0"/>
          <c:showBubbleSize val="0"/>
        </c:dLbls>
        <c:marker val="1"/>
        <c:smooth val="0"/>
        <c:axId val="180650368"/>
        <c:axId val="180651904"/>
      </c:lineChart>
      <c:dateAx>
        <c:axId val="180642944"/>
        <c:scaling>
          <c:orientation val="minMax"/>
        </c:scaling>
        <c:delete val="0"/>
        <c:axPos val="b"/>
        <c:majorGridlines>
          <c:spPr>
            <a:ln>
              <a:solidFill>
                <a:schemeClr val="bg1">
                  <a:lumMod val="85000"/>
                </a:schemeClr>
              </a:solidFill>
            </a:ln>
          </c:spPr>
        </c:majorGridlines>
        <c:numFmt formatCode="d\-mmm\-yy" sourceLinked="1"/>
        <c:majorTickMark val="out"/>
        <c:minorTickMark val="none"/>
        <c:tickLblPos val="nextTo"/>
        <c:spPr>
          <a:effectLst/>
        </c:spPr>
        <c:txPr>
          <a:bodyPr rot="-3600000" vert="horz"/>
          <a:lstStyle/>
          <a:p>
            <a:pPr>
              <a:defRPr sz="1100" b="1" i="0" u="none" strike="noStrike" baseline="0">
                <a:solidFill>
                  <a:srgbClr val="000000"/>
                </a:solidFill>
                <a:latin typeface="Arial"/>
                <a:ea typeface="Arial"/>
                <a:cs typeface="Arial"/>
              </a:defRPr>
            </a:pPr>
            <a:endParaRPr lang="fr-FR"/>
          </a:p>
        </c:txPr>
        <c:crossAx val="180644480"/>
        <c:crosses val="autoZero"/>
        <c:auto val="1"/>
        <c:lblOffset val="100"/>
        <c:baseTimeUnit val="months"/>
      </c:dateAx>
      <c:valAx>
        <c:axId val="180644480"/>
        <c:scaling>
          <c:orientation val="minMax"/>
        </c:scaling>
        <c:delete val="0"/>
        <c:axPos val="l"/>
        <c:majorGridlines>
          <c:spPr>
            <a:ln w="3175">
              <a:solidFill>
                <a:srgbClr val="C0C0C0"/>
              </a:solidFill>
              <a:prstDash val="sysDash"/>
            </a:ln>
          </c:spPr>
        </c:majorGridlines>
        <c:numFmt formatCode="0" sourceLinked="1"/>
        <c:majorTickMark val="out"/>
        <c:minorTickMark val="none"/>
        <c:tickLblPos val="nextTo"/>
        <c:txPr>
          <a:bodyPr rot="0" vert="horz"/>
          <a:lstStyle/>
          <a:p>
            <a:pPr>
              <a:defRPr sz="1100" b="1" i="0" u="none" strike="noStrike" baseline="0">
                <a:solidFill>
                  <a:srgbClr val="000000"/>
                </a:solidFill>
                <a:latin typeface="Arial"/>
                <a:ea typeface="Arial"/>
                <a:cs typeface="Arial"/>
              </a:defRPr>
            </a:pPr>
            <a:endParaRPr lang="fr-FR"/>
          </a:p>
        </c:txPr>
        <c:crossAx val="180642944"/>
        <c:crosses val="autoZero"/>
        <c:crossBetween val="between"/>
      </c:valAx>
      <c:catAx>
        <c:axId val="180650368"/>
        <c:scaling>
          <c:orientation val="minMax"/>
        </c:scaling>
        <c:delete val="1"/>
        <c:axPos val="b"/>
        <c:numFmt formatCode="d\-mmm\-yy" sourceLinked="1"/>
        <c:majorTickMark val="out"/>
        <c:minorTickMark val="none"/>
        <c:tickLblPos val="none"/>
        <c:crossAx val="180651904"/>
        <c:crosses val="autoZero"/>
        <c:auto val="0"/>
        <c:lblAlgn val="ctr"/>
        <c:lblOffset val="100"/>
        <c:noMultiLvlLbl val="0"/>
      </c:catAx>
      <c:valAx>
        <c:axId val="180651904"/>
        <c:scaling>
          <c:orientation val="minMax"/>
        </c:scaling>
        <c:delete val="1"/>
        <c:axPos val="l"/>
        <c:numFmt formatCode="0" sourceLinked="1"/>
        <c:majorTickMark val="out"/>
        <c:minorTickMark val="none"/>
        <c:tickLblPos val="none"/>
        <c:crossAx val="180650368"/>
        <c:crosses val="autoZero"/>
        <c:crossBetween val="between"/>
      </c:valAx>
      <c:spPr>
        <a:gradFill>
          <a:gsLst>
            <a:gs pos="0">
              <a:srgbClr val="FFFFFF"/>
            </a:gs>
            <a:gs pos="100000">
              <a:schemeClr val="accent4">
                <a:lumMod val="20000"/>
                <a:lumOff val="80000"/>
              </a:schemeClr>
            </a:gs>
            <a:gs pos="100000">
              <a:schemeClr val="accent1">
                <a:tint val="23500"/>
                <a:satMod val="160000"/>
              </a:schemeClr>
            </a:gs>
          </a:gsLst>
          <a:lin ang="2700000" scaled="0"/>
        </a:gradFill>
        <a:ln w="12700">
          <a:noFill/>
          <a:prstDash val="solid"/>
        </a:ln>
      </c:spPr>
    </c:plotArea>
    <c:legend>
      <c:legendPos val="b"/>
      <c:layout>
        <c:manualLayout>
          <c:xMode val="edge"/>
          <c:yMode val="edge"/>
          <c:x val="7.4385181852268473E-2"/>
          <c:y val="0.96162150078243369"/>
          <c:w val="0.8670975567741388"/>
          <c:h val="3.8217753785772482E-2"/>
        </c:manualLayout>
      </c:layout>
      <c:overlay val="0"/>
      <c:spPr>
        <a:solidFill>
          <a:srgbClr val="FFFFFF"/>
        </a:solidFill>
        <a:ln w="25400">
          <a:noFill/>
        </a:ln>
      </c:spPr>
      <c:txPr>
        <a:bodyPr/>
        <a:lstStyle/>
        <a:p>
          <a:pPr>
            <a:defRPr sz="1100" b="1"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fr-FR"/>
    </a:p>
  </c:txPr>
  <c:printSettings>
    <c:headerFooter alignWithMargins="0">
      <c:oddHeader>&amp;A</c:oddHeader>
      <c:oddFooter>Page &amp;P</c:oddFooter>
    </c:headerFooter>
    <c:pageMargins b="0.98425196899999956" l="0.78740157499999996" r="0.78740157499999996" t="0.98425196899999956"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1"/>
    <c:plotArea>
      <c:layout>
        <c:manualLayout>
          <c:layoutTarget val="inner"/>
          <c:xMode val="edge"/>
          <c:yMode val="edge"/>
          <c:x val="4.4258339332853371E-2"/>
          <c:y val="0.10723092004847803"/>
          <c:w val="0.55853863690904726"/>
          <c:h val="0.7701654953900372"/>
        </c:manualLayout>
      </c:layout>
      <c:pieChart>
        <c:varyColors val="1"/>
        <c:ser>
          <c:idx val="0"/>
          <c:order val="0"/>
          <c:dPt>
            <c:idx val="3"/>
            <c:bubble3D val="0"/>
            <c:spPr>
              <a:pattFill prst="pct20">
                <a:fgClr>
                  <a:srgbClr val="000000"/>
                </a:fgClr>
                <a:bgClr>
                  <a:srgbClr val="FFFFFF"/>
                </a:bgClr>
              </a:pattFill>
            </c:spPr>
          </c:dPt>
          <c:dLbls>
            <c:txPr>
              <a:bodyPr/>
              <a:lstStyle/>
              <a:p>
                <a:pPr>
                  <a:defRPr sz="1100" b="1">
                    <a:latin typeface="Arial" pitchFamily="34" charset="0"/>
                    <a:cs typeface="Arial" pitchFamily="34" charset="0"/>
                  </a:defRPr>
                </a:pPr>
                <a:endParaRPr lang="fr-FR"/>
              </a:p>
            </c:txPr>
            <c:dLblPos val="outEnd"/>
            <c:showLegendKey val="0"/>
            <c:showVal val="1"/>
            <c:showCatName val="0"/>
            <c:showSerName val="0"/>
            <c:showPercent val="0"/>
            <c:showBubbleSize val="0"/>
            <c:showLeaderLines val="0"/>
          </c:dLbls>
          <c:cat>
            <c:strRef>
              <c:f>'Req. flowdown'!$BF$39:$BI$42</c:f>
              <c:strCache>
                <c:ptCount val="4"/>
                <c:pt idx="0">
                  <c:v>PBS-CI-002 - Hardware</c:v>
                </c:pt>
                <c:pt idx="1">
                  <c:v>PBS-CI-001 - Software</c:v>
                </c:pt>
                <c:pt idx="2">
                  <c:v>PBS-CI-003 - Power supply</c:v>
                </c:pt>
                <c:pt idx="3">
                  <c:v>Not allocated</c:v>
                </c:pt>
              </c:strCache>
            </c:strRef>
          </c:cat>
          <c:val>
            <c:numRef>
              <c:f>'Req. flowdown'!$BJ$39:$BJ$42</c:f>
              <c:numCache>
                <c:formatCode>General</c:formatCode>
                <c:ptCount val="4"/>
                <c:pt idx="0">
                  <c:v>14</c:v>
                </c:pt>
                <c:pt idx="1">
                  <c:v>4</c:v>
                </c:pt>
                <c:pt idx="2">
                  <c:v>4</c:v>
                </c:pt>
                <c:pt idx="3">
                  <c:v>22</c:v>
                </c:pt>
              </c:numCache>
            </c:numRef>
          </c:val>
        </c:ser>
        <c:dLbls>
          <c:dLblPos val="bestFit"/>
          <c:showLegendKey val="0"/>
          <c:showVal val="1"/>
          <c:showCatName val="0"/>
          <c:showSerName val="0"/>
          <c:showPercent val="0"/>
          <c:showBubbleSize val="0"/>
          <c:showLeaderLines val="0"/>
        </c:dLbls>
        <c:firstSliceAng val="0"/>
      </c:pieChart>
    </c:plotArea>
    <c:legend>
      <c:legendPos val="r"/>
      <c:layout>
        <c:manualLayout>
          <c:xMode val="edge"/>
          <c:yMode val="edge"/>
          <c:x val="0.64698764098872086"/>
          <c:y val="7.5540697720630889E-3"/>
          <c:w val="0.34386897048236142"/>
          <c:h val="0.98278865031568852"/>
        </c:manualLayout>
      </c:layout>
      <c:overlay val="0"/>
      <c:txPr>
        <a:bodyPr/>
        <a:lstStyle/>
        <a:p>
          <a:pPr>
            <a:defRPr sz="1100" b="1">
              <a:latin typeface="Arial" pitchFamily="34" charset="0"/>
              <a:cs typeface="Arial" pitchFamily="34" charset="0"/>
            </a:defRPr>
          </a:pPr>
          <a:endParaRPr lang="fr-FR"/>
        </a:p>
      </c:txPr>
    </c:legend>
    <c:plotVisOnly val="1"/>
    <c:dispBlanksAs val="zero"/>
    <c:showDLblsOverMax val="0"/>
  </c:chart>
  <c:printSettings>
    <c:headerFooter alignWithMargins="0"/>
    <c:pageMargins b="0.98425196899999956" l="0.78740157499999996" r="0.78740157499999996" t="0.98425196899999956" header="0.4921259845000005" footer="0.4921259845000005"/>
    <c:pageSetup orientation="portrait"/>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6513761467889912E-2"/>
          <c:y val="4.8154093097913332E-2"/>
          <c:w val="0.91857798165137616"/>
          <c:h val="0.58509492883925385"/>
        </c:manualLayout>
      </c:layout>
      <c:lineChart>
        <c:grouping val="standard"/>
        <c:varyColors val="0"/>
        <c:ser>
          <c:idx val="1"/>
          <c:order val="0"/>
          <c:tx>
            <c:strRef>
              <c:f>'Req. testability'!$AN$26</c:f>
              <c:strCache>
                <c:ptCount val="1"/>
                <c:pt idx="0">
                  <c:v>Total Number of Test</c:v>
                </c:pt>
              </c:strCache>
            </c:strRef>
          </c:tx>
          <c:spPr>
            <a:ln w="38100">
              <a:solidFill>
                <a:srgbClr val="808080"/>
              </a:solidFill>
              <a:prstDash val="solid"/>
            </a:ln>
          </c:spPr>
          <c:marker>
            <c:symbol val="circle"/>
            <c:size val="9"/>
            <c:spPr>
              <a:solidFill>
                <a:srgbClr val="FFFFFF"/>
              </a:solidFill>
              <a:ln>
                <a:solidFill>
                  <a:srgbClr val="808080"/>
                </a:solidFill>
                <a:prstDash val="solid"/>
              </a:ln>
            </c:spPr>
          </c:marker>
          <c:cat>
            <c:numRef>
              <c:f>'Req. testability'!$AO$25:$BH$25</c:f>
              <c:numCache>
                <c:formatCode>mmm\-yy</c:formatCode>
                <c:ptCount val="20"/>
                <c:pt idx="0">
                  <c:v>41061</c:v>
                </c:pt>
                <c:pt idx="1">
                  <c:v>41091</c:v>
                </c:pt>
                <c:pt idx="2">
                  <c:v>41122</c:v>
                </c:pt>
                <c:pt idx="3">
                  <c:v>41153</c:v>
                </c:pt>
                <c:pt idx="4">
                  <c:v>41183</c:v>
                </c:pt>
                <c:pt idx="5">
                  <c:v>41214</c:v>
                </c:pt>
                <c:pt idx="6">
                  <c:v>41244</c:v>
                </c:pt>
                <c:pt idx="7">
                  <c:v>41275</c:v>
                </c:pt>
                <c:pt idx="8">
                  <c:v>41306</c:v>
                </c:pt>
                <c:pt idx="9">
                  <c:v>41334</c:v>
                </c:pt>
                <c:pt idx="10">
                  <c:v>41365</c:v>
                </c:pt>
                <c:pt idx="11">
                  <c:v>41395</c:v>
                </c:pt>
                <c:pt idx="12">
                  <c:v>41426</c:v>
                </c:pt>
                <c:pt idx="13">
                  <c:v>41456</c:v>
                </c:pt>
                <c:pt idx="14">
                  <c:v>41487</c:v>
                </c:pt>
                <c:pt idx="15">
                  <c:v>41518</c:v>
                </c:pt>
                <c:pt idx="16">
                  <c:v>41548</c:v>
                </c:pt>
                <c:pt idx="17">
                  <c:v>41579</c:v>
                </c:pt>
                <c:pt idx="18">
                  <c:v>41609</c:v>
                </c:pt>
                <c:pt idx="19">
                  <c:v>41640</c:v>
                </c:pt>
              </c:numCache>
            </c:numRef>
          </c:cat>
          <c:val>
            <c:numRef>
              <c:f>'Req. testability'!$AO$26:$BH$26</c:f>
              <c:numCache>
                <c:formatCode>0</c:formatCode>
                <c:ptCount val="20"/>
              </c:numCache>
            </c:numRef>
          </c:val>
          <c:smooth val="0"/>
        </c:ser>
        <c:ser>
          <c:idx val="5"/>
          <c:order val="1"/>
          <c:tx>
            <c:strRef>
              <c:f>'Req. testability'!$AN$27</c:f>
              <c:strCache>
                <c:ptCount val="1"/>
                <c:pt idx="0">
                  <c:v>Baseline</c:v>
                </c:pt>
              </c:strCache>
            </c:strRef>
          </c:tx>
          <c:spPr>
            <a:ln w="12700">
              <a:solidFill>
                <a:srgbClr val="000000"/>
              </a:solidFill>
              <a:prstDash val="sysDash"/>
            </a:ln>
          </c:spPr>
          <c:marker>
            <c:symbol val="none"/>
          </c:marker>
          <c:val>
            <c:numRef>
              <c:f>'Req. testability'!$AO$27:$BH$27</c:f>
              <c:numCache>
                <c:formatCode>0</c:formatCode>
                <c:ptCount val="20"/>
              </c:numCache>
            </c:numRef>
          </c:val>
          <c:smooth val="0"/>
        </c:ser>
        <c:ser>
          <c:idx val="0"/>
          <c:order val="2"/>
          <c:tx>
            <c:strRef>
              <c:f>'Req. testability'!$AN$28</c:f>
              <c:strCache>
                <c:ptCount val="1"/>
                <c:pt idx="0">
                  <c:v>IADT. issued</c:v>
                </c:pt>
              </c:strCache>
            </c:strRef>
          </c:tx>
          <c:spPr>
            <a:ln w="38100">
              <a:solidFill>
                <a:srgbClr val="000080"/>
              </a:solidFill>
              <a:prstDash val="solid"/>
            </a:ln>
          </c:spPr>
          <c:marker>
            <c:symbol val="none"/>
          </c:marker>
          <c:cat>
            <c:numRef>
              <c:f>'Req. testability'!$AO$25:$BH$25</c:f>
              <c:numCache>
                <c:formatCode>mmm\-yy</c:formatCode>
                <c:ptCount val="20"/>
                <c:pt idx="0">
                  <c:v>41061</c:v>
                </c:pt>
                <c:pt idx="1">
                  <c:v>41091</c:v>
                </c:pt>
                <c:pt idx="2">
                  <c:v>41122</c:v>
                </c:pt>
                <c:pt idx="3">
                  <c:v>41153</c:v>
                </c:pt>
                <c:pt idx="4">
                  <c:v>41183</c:v>
                </c:pt>
                <c:pt idx="5">
                  <c:v>41214</c:v>
                </c:pt>
                <c:pt idx="6">
                  <c:v>41244</c:v>
                </c:pt>
                <c:pt idx="7">
                  <c:v>41275</c:v>
                </c:pt>
                <c:pt idx="8">
                  <c:v>41306</c:v>
                </c:pt>
                <c:pt idx="9">
                  <c:v>41334</c:v>
                </c:pt>
                <c:pt idx="10">
                  <c:v>41365</c:v>
                </c:pt>
                <c:pt idx="11">
                  <c:v>41395</c:v>
                </c:pt>
                <c:pt idx="12">
                  <c:v>41426</c:v>
                </c:pt>
                <c:pt idx="13">
                  <c:v>41456</c:v>
                </c:pt>
                <c:pt idx="14">
                  <c:v>41487</c:v>
                </c:pt>
                <c:pt idx="15">
                  <c:v>41518</c:v>
                </c:pt>
                <c:pt idx="16">
                  <c:v>41548</c:v>
                </c:pt>
                <c:pt idx="17">
                  <c:v>41579</c:v>
                </c:pt>
                <c:pt idx="18">
                  <c:v>41609</c:v>
                </c:pt>
                <c:pt idx="19">
                  <c:v>41640</c:v>
                </c:pt>
              </c:numCache>
            </c:numRef>
          </c:cat>
          <c:val>
            <c:numRef>
              <c:f>'Req. testability'!$AO$28:$BH$28</c:f>
              <c:numCache>
                <c:formatCode>0</c:formatCode>
                <c:ptCount val="20"/>
              </c:numCache>
            </c:numRef>
          </c:val>
          <c:smooth val="0"/>
        </c:ser>
        <c:ser>
          <c:idx val="4"/>
          <c:order val="3"/>
          <c:tx>
            <c:strRef>
              <c:f>'Req. testability'!$AN$29</c:f>
              <c:strCache>
                <c:ptCount val="1"/>
                <c:pt idx="0">
                  <c:v>IADT forecast</c:v>
                </c:pt>
              </c:strCache>
            </c:strRef>
          </c:tx>
          <c:spPr>
            <a:ln w="12700">
              <a:solidFill>
                <a:srgbClr val="000080"/>
              </a:solidFill>
              <a:prstDash val="sysDash"/>
            </a:ln>
          </c:spPr>
          <c:marker>
            <c:symbol val="circle"/>
            <c:size val="9"/>
            <c:spPr>
              <a:solidFill>
                <a:srgbClr val="000080"/>
              </a:solidFill>
              <a:ln>
                <a:solidFill>
                  <a:srgbClr val="000080"/>
                </a:solidFill>
                <a:prstDash val="solid"/>
              </a:ln>
            </c:spPr>
          </c:marker>
          <c:cat>
            <c:numRef>
              <c:f>'Req. testability'!$AO$25:$BH$25</c:f>
              <c:numCache>
                <c:formatCode>mmm\-yy</c:formatCode>
                <c:ptCount val="20"/>
                <c:pt idx="0">
                  <c:v>41061</c:v>
                </c:pt>
                <c:pt idx="1">
                  <c:v>41091</c:v>
                </c:pt>
                <c:pt idx="2">
                  <c:v>41122</c:v>
                </c:pt>
                <c:pt idx="3">
                  <c:v>41153</c:v>
                </c:pt>
                <c:pt idx="4">
                  <c:v>41183</c:v>
                </c:pt>
                <c:pt idx="5">
                  <c:v>41214</c:v>
                </c:pt>
                <c:pt idx="6">
                  <c:v>41244</c:v>
                </c:pt>
                <c:pt idx="7">
                  <c:v>41275</c:v>
                </c:pt>
                <c:pt idx="8">
                  <c:v>41306</c:v>
                </c:pt>
                <c:pt idx="9">
                  <c:v>41334</c:v>
                </c:pt>
                <c:pt idx="10">
                  <c:v>41365</c:v>
                </c:pt>
                <c:pt idx="11">
                  <c:v>41395</c:v>
                </c:pt>
                <c:pt idx="12">
                  <c:v>41426</c:v>
                </c:pt>
                <c:pt idx="13">
                  <c:v>41456</c:v>
                </c:pt>
                <c:pt idx="14">
                  <c:v>41487</c:v>
                </c:pt>
                <c:pt idx="15">
                  <c:v>41518</c:v>
                </c:pt>
                <c:pt idx="16">
                  <c:v>41548</c:v>
                </c:pt>
                <c:pt idx="17">
                  <c:v>41579</c:v>
                </c:pt>
                <c:pt idx="18">
                  <c:v>41609</c:v>
                </c:pt>
                <c:pt idx="19">
                  <c:v>41640</c:v>
                </c:pt>
              </c:numCache>
            </c:numRef>
          </c:cat>
          <c:val>
            <c:numRef>
              <c:f>'Req. testability'!$AO$29:$BH$29</c:f>
              <c:numCache>
                <c:formatCode>0</c:formatCode>
                <c:ptCount val="20"/>
              </c:numCache>
            </c:numRef>
          </c:val>
          <c:smooth val="0"/>
        </c:ser>
        <c:ser>
          <c:idx val="2"/>
          <c:order val="4"/>
          <c:tx>
            <c:strRef>
              <c:f>'Req. testability'!$AN$30</c:f>
              <c:strCache>
                <c:ptCount val="1"/>
                <c:pt idx="0">
                  <c:v>Test Procedure issued</c:v>
                </c:pt>
              </c:strCache>
            </c:strRef>
          </c:tx>
          <c:spPr>
            <a:ln w="25400">
              <a:solidFill>
                <a:srgbClr val="0000FF"/>
              </a:solidFill>
              <a:prstDash val="solid"/>
            </a:ln>
          </c:spPr>
          <c:marker>
            <c:symbol val="triangle"/>
            <c:size val="7"/>
            <c:spPr>
              <a:solidFill>
                <a:srgbClr val="0000FF"/>
              </a:solidFill>
              <a:ln>
                <a:solidFill>
                  <a:srgbClr val="0000FF"/>
                </a:solidFill>
                <a:prstDash val="solid"/>
              </a:ln>
            </c:spPr>
          </c:marker>
          <c:val>
            <c:numRef>
              <c:f>'Req. testability'!$AO$30:$BH$30</c:f>
              <c:numCache>
                <c:formatCode>0</c:formatCode>
                <c:ptCount val="20"/>
              </c:numCache>
            </c:numRef>
          </c:val>
          <c:smooth val="0"/>
        </c:ser>
        <c:ser>
          <c:idx val="3"/>
          <c:order val="5"/>
          <c:tx>
            <c:strRef>
              <c:f>'Req. testability'!$AN$31</c:f>
              <c:strCache>
                <c:ptCount val="1"/>
                <c:pt idx="0">
                  <c:v>Test Procedure forecast</c:v>
                </c:pt>
              </c:strCache>
            </c:strRef>
          </c:tx>
          <c:spPr>
            <a:ln w="25400">
              <a:solidFill>
                <a:srgbClr val="6F91FF"/>
              </a:solidFill>
              <a:prstDash val="sysDash"/>
            </a:ln>
          </c:spPr>
          <c:marker>
            <c:symbol val="x"/>
            <c:size val="7"/>
            <c:spPr>
              <a:noFill/>
              <a:ln>
                <a:solidFill>
                  <a:srgbClr val="00FFFF"/>
                </a:solidFill>
                <a:prstDash val="solid"/>
              </a:ln>
            </c:spPr>
          </c:marker>
          <c:val>
            <c:numRef>
              <c:f>'Req. testability'!$AO$31:$BH$31</c:f>
              <c:numCache>
                <c:formatCode>0</c:formatCode>
                <c:ptCount val="20"/>
              </c:numCache>
            </c:numRef>
          </c:val>
          <c:smooth val="0"/>
        </c:ser>
        <c:dLbls>
          <c:showLegendKey val="0"/>
          <c:showVal val="0"/>
          <c:showCatName val="0"/>
          <c:showSerName val="0"/>
          <c:showPercent val="0"/>
          <c:showBubbleSize val="0"/>
        </c:dLbls>
        <c:marker val="1"/>
        <c:smooth val="0"/>
        <c:axId val="178669056"/>
        <c:axId val="178670592"/>
      </c:lineChart>
      <c:dateAx>
        <c:axId val="178669056"/>
        <c:scaling>
          <c:orientation val="minMax"/>
        </c:scaling>
        <c:delete val="0"/>
        <c:axPos val="b"/>
        <c:majorGridlines>
          <c:spPr>
            <a:ln w="3175">
              <a:solidFill>
                <a:srgbClr val="C0C0C0"/>
              </a:solidFill>
              <a:prstDash val="solid"/>
            </a:ln>
          </c:spPr>
        </c:majorGridlines>
        <c:numFmt formatCode="mmm\-yy" sourceLinked="1"/>
        <c:majorTickMark val="out"/>
        <c:minorTickMark val="none"/>
        <c:tickLblPos val="nextTo"/>
        <c:spPr>
          <a:ln w="3175">
            <a:solidFill>
              <a:srgbClr val="000000"/>
            </a:solidFill>
            <a:prstDash val="solid"/>
          </a:ln>
        </c:spPr>
        <c:txPr>
          <a:bodyPr rot="-3600000" vert="horz"/>
          <a:lstStyle/>
          <a:p>
            <a:pPr>
              <a:defRPr sz="1100" b="1" i="0" u="none" strike="noStrike" baseline="0">
                <a:solidFill>
                  <a:srgbClr val="000000"/>
                </a:solidFill>
                <a:latin typeface="Arial"/>
                <a:ea typeface="Arial"/>
                <a:cs typeface="Arial"/>
              </a:defRPr>
            </a:pPr>
            <a:endParaRPr lang="fr-FR"/>
          </a:p>
        </c:txPr>
        <c:crossAx val="178670592"/>
        <c:crosses val="autoZero"/>
        <c:auto val="1"/>
        <c:lblOffset val="0"/>
        <c:baseTimeUnit val="months"/>
      </c:dateAx>
      <c:valAx>
        <c:axId val="178670592"/>
        <c:scaling>
          <c:orientation val="minMax"/>
        </c:scaling>
        <c:delete val="0"/>
        <c:axPos val="l"/>
        <c:majorGridlines>
          <c:spPr>
            <a:ln w="12700">
              <a:solidFill>
                <a:srgbClr val="C0C0C0"/>
              </a:solidFill>
              <a:prstDash val="sysDash"/>
            </a:ln>
          </c:spPr>
        </c:majorGridlines>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fr-FR"/>
          </a:p>
        </c:txPr>
        <c:crossAx val="178669056"/>
        <c:crosses val="autoZero"/>
        <c:crossBetween val="between"/>
      </c:valAx>
      <c:spPr>
        <a:solidFill>
          <a:srgbClr val="FFFFFF"/>
        </a:solidFill>
        <a:ln w="12700">
          <a:solidFill>
            <a:srgbClr val="808080"/>
          </a:solidFill>
          <a:prstDash val="solid"/>
        </a:ln>
      </c:spPr>
    </c:plotArea>
    <c:legend>
      <c:legendPos val="r"/>
      <c:layout>
        <c:manualLayout>
          <c:xMode val="edge"/>
          <c:yMode val="edge"/>
          <c:x val="2.1014558648620164E-2"/>
          <c:y val="0.86094869695715215"/>
          <c:w val="0.9679144848767709"/>
          <c:h val="0.13372665516307533"/>
        </c:manualLayout>
      </c:layout>
      <c:overlay val="0"/>
      <c:spPr>
        <a:noFill/>
        <a:ln w="25400">
          <a:noFill/>
        </a:ln>
      </c:spPr>
      <c:txPr>
        <a:bodyPr/>
        <a:lstStyle/>
        <a:p>
          <a:pPr>
            <a:defRPr sz="920" b="1"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fr-FR"/>
    </a:p>
  </c:txPr>
  <c:printSettings>
    <c:headerFooter alignWithMargins="0">
      <c:oddHeader>&amp;A</c:oddHeader>
      <c:oddFooter>Page &amp;P</c:oddFooter>
    </c:headerFooter>
    <c:pageMargins b="0.98425196899999956" l="0.78740157499999996" r="0.78740157499999996" t="0.98425196899999956" header="0.5" footer="0.5"/>
    <c:pageSetup paperSize="9" orientation="landscape"/>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326566766242342"/>
          <c:y val="0.10247367503877799"/>
          <c:w val="0.80499044472444714"/>
          <c:h val="0.59717417522598149"/>
        </c:manualLayout>
      </c:layout>
      <c:barChart>
        <c:barDir val="col"/>
        <c:grouping val="clustered"/>
        <c:varyColors val="0"/>
        <c:ser>
          <c:idx val="0"/>
          <c:order val="0"/>
          <c:tx>
            <c:v>proc written &amp; means</c:v>
          </c:tx>
          <c:spPr>
            <a:gradFill rotWithShape="0">
              <a:gsLst>
                <a:gs pos="0">
                  <a:srgbClr val="333399"/>
                </a:gs>
                <a:gs pos="50000">
                  <a:srgbClr val="333399">
                    <a:gamma/>
                    <a:tint val="20000"/>
                    <a:invGamma/>
                  </a:srgbClr>
                </a:gs>
                <a:gs pos="100000">
                  <a:srgbClr val="333399"/>
                </a:gs>
              </a:gsLst>
              <a:lin ang="0" scaled="1"/>
            </a:gradFill>
            <a:ln w="12700">
              <a:solidFill>
                <a:srgbClr val="000000"/>
              </a:solidFill>
              <a:prstDash val="solid"/>
            </a:ln>
          </c:spPr>
          <c:invertIfNegative val="0"/>
          <c:cat>
            <c:numRef>
              <c:f>'Req. testability'!$AO$25:$BH$25</c:f>
              <c:numCache>
                <c:formatCode>mmm\-yy</c:formatCode>
                <c:ptCount val="20"/>
                <c:pt idx="0">
                  <c:v>41061</c:v>
                </c:pt>
                <c:pt idx="1">
                  <c:v>41091</c:v>
                </c:pt>
                <c:pt idx="2">
                  <c:v>41122</c:v>
                </c:pt>
                <c:pt idx="3">
                  <c:v>41153</c:v>
                </c:pt>
                <c:pt idx="4">
                  <c:v>41183</c:v>
                </c:pt>
                <c:pt idx="5">
                  <c:v>41214</c:v>
                </c:pt>
                <c:pt idx="6">
                  <c:v>41244</c:v>
                </c:pt>
                <c:pt idx="7">
                  <c:v>41275</c:v>
                </c:pt>
                <c:pt idx="8">
                  <c:v>41306</c:v>
                </c:pt>
                <c:pt idx="9">
                  <c:v>41334</c:v>
                </c:pt>
                <c:pt idx="10">
                  <c:v>41365</c:v>
                </c:pt>
                <c:pt idx="11">
                  <c:v>41395</c:v>
                </c:pt>
                <c:pt idx="12">
                  <c:v>41426</c:v>
                </c:pt>
                <c:pt idx="13">
                  <c:v>41456</c:v>
                </c:pt>
                <c:pt idx="14">
                  <c:v>41487</c:v>
                </c:pt>
                <c:pt idx="15">
                  <c:v>41518</c:v>
                </c:pt>
                <c:pt idx="16">
                  <c:v>41548</c:v>
                </c:pt>
                <c:pt idx="17">
                  <c:v>41579</c:v>
                </c:pt>
                <c:pt idx="18">
                  <c:v>41609</c:v>
                </c:pt>
                <c:pt idx="19">
                  <c:v>41640</c:v>
                </c:pt>
              </c:numCache>
            </c:numRef>
          </c:cat>
          <c:val>
            <c:numRef>
              <c:f>'Req. testability'!$AO$35:$BH$35</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er>
        <c:dLbls>
          <c:showLegendKey val="0"/>
          <c:showVal val="0"/>
          <c:showCatName val="0"/>
          <c:showSerName val="0"/>
          <c:showPercent val="0"/>
          <c:showBubbleSize val="0"/>
        </c:dLbls>
        <c:gapWidth val="20"/>
        <c:axId val="178694784"/>
        <c:axId val="180822400"/>
      </c:barChart>
      <c:dateAx>
        <c:axId val="178694784"/>
        <c:scaling>
          <c:orientation val="minMax"/>
        </c:scaling>
        <c:delete val="0"/>
        <c:axPos val="b"/>
        <c:numFmt formatCode="mmm\-yy" sourceLinked="1"/>
        <c:majorTickMark val="out"/>
        <c:minorTickMark val="none"/>
        <c:tickLblPos val="nextTo"/>
        <c:spPr>
          <a:ln w="3175">
            <a:solidFill>
              <a:srgbClr val="000000"/>
            </a:solidFill>
            <a:prstDash val="solid"/>
          </a:ln>
        </c:spPr>
        <c:txPr>
          <a:bodyPr rot="-3600000" vert="horz"/>
          <a:lstStyle/>
          <a:p>
            <a:pPr>
              <a:defRPr sz="1100" b="1" i="0" u="none" strike="noStrike" baseline="0">
                <a:solidFill>
                  <a:srgbClr val="000000"/>
                </a:solidFill>
                <a:latin typeface="Arial"/>
                <a:ea typeface="Arial"/>
                <a:cs typeface="Arial"/>
              </a:defRPr>
            </a:pPr>
            <a:endParaRPr lang="fr-FR"/>
          </a:p>
        </c:txPr>
        <c:crossAx val="180822400"/>
        <c:crosses val="autoZero"/>
        <c:auto val="1"/>
        <c:lblOffset val="100"/>
        <c:baseTimeUnit val="months"/>
      </c:dateAx>
      <c:valAx>
        <c:axId val="180822400"/>
        <c:scaling>
          <c:orientation val="minMax"/>
          <c:max val="1"/>
        </c:scaling>
        <c:delete val="0"/>
        <c:axPos val="l"/>
        <c:majorGridlines>
          <c:spPr>
            <a:ln w="3175">
              <a:solidFill>
                <a:srgbClr val="C0C0C0"/>
              </a:solidFill>
              <a:prstDash val="sysDash"/>
            </a:ln>
          </c:spPr>
        </c:majorGridlines>
        <c:numFmt formatCode="0%" sourceLinked="1"/>
        <c:majorTickMark val="out"/>
        <c:minorTickMark val="none"/>
        <c:tickLblPos val="nextTo"/>
        <c:spPr>
          <a:ln w="3175">
            <a:solidFill>
              <a:srgbClr val="000000"/>
            </a:solidFill>
            <a:prstDash val="solid"/>
          </a:ln>
        </c:spPr>
        <c:txPr>
          <a:bodyPr rot="0" vert="horz"/>
          <a:lstStyle/>
          <a:p>
            <a:pPr>
              <a:defRPr sz="1100" b="1" i="0" u="none" strike="noStrike" baseline="0">
                <a:solidFill>
                  <a:srgbClr val="000000"/>
                </a:solidFill>
                <a:latin typeface="Arial"/>
                <a:ea typeface="Arial"/>
                <a:cs typeface="Arial"/>
              </a:defRPr>
            </a:pPr>
            <a:endParaRPr lang="fr-FR"/>
          </a:p>
        </c:txPr>
        <c:crossAx val="178694784"/>
        <c:crosses val="autoZero"/>
        <c:crossBetween val="between"/>
        <c:majorUnit val="0.2"/>
      </c:valAx>
      <c:spPr>
        <a:solidFill>
          <a:srgbClr val="FFFFFF"/>
        </a:solid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49212598450000056" footer="0.49212598450000056"/>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363636363636391"/>
          <c:y val="9.5709879427984007E-2"/>
          <c:w val="0.8045454545454559"/>
          <c:h val="0.62376438661686073"/>
        </c:manualLayout>
      </c:layout>
      <c:barChart>
        <c:barDir val="col"/>
        <c:grouping val="clustered"/>
        <c:varyColors val="0"/>
        <c:ser>
          <c:idx val="0"/>
          <c:order val="0"/>
          <c:tx>
            <c:v>Proc written &amp; data set</c:v>
          </c:tx>
          <c:spPr>
            <a:gradFill rotWithShape="0">
              <a:gsLst>
                <a:gs pos="0">
                  <a:srgbClr val="333399"/>
                </a:gs>
                <a:gs pos="50000">
                  <a:srgbClr val="333399">
                    <a:gamma/>
                    <a:tint val="20000"/>
                    <a:invGamma/>
                  </a:srgbClr>
                </a:gs>
                <a:gs pos="100000">
                  <a:srgbClr val="333399"/>
                </a:gs>
              </a:gsLst>
              <a:lin ang="0" scaled="1"/>
            </a:gradFill>
            <a:ln w="12700">
              <a:solidFill>
                <a:srgbClr val="000000"/>
              </a:solidFill>
              <a:prstDash val="solid"/>
            </a:ln>
          </c:spPr>
          <c:invertIfNegative val="0"/>
          <c:cat>
            <c:numRef>
              <c:f>'Req. testability'!$AO$25:$BH$25</c:f>
              <c:numCache>
                <c:formatCode>mmm\-yy</c:formatCode>
                <c:ptCount val="20"/>
                <c:pt idx="0">
                  <c:v>41061</c:v>
                </c:pt>
                <c:pt idx="1">
                  <c:v>41091</c:v>
                </c:pt>
                <c:pt idx="2">
                  <c:v>41122</c:v>
                </c:pt>
                <c:pt idx="3">
                  <c:v>41153</c:v>
                </c:pt>
                <c:pt idx="4">
                  <c:v>41183</c:v>
                </c:pt>
                <c:pt idx="5">
                  <c:v>41214</c:v>
                </c:pt>
                <c:pt idx="6">
                  <c:v>41244</c:v>
                </c:pt>
                <c:pt idx="7">
                  <c:v>41275</c:v>
                </c:pt>
                <c:pt idx="8">
                  <c:v>41306</c:v>
                </c:pt>
                <c:pt idx="9">
                  <c:v>41334</c:v>
                </c:pt>
                <c:pt idx="10">
                  <c:v>41365</c:v>
                </c:pt>
                <c:pt idx="11">
                  <c:v>41395</c:v>
                </c:pt>
                <c:pt idx="12">
                  <c:v>41426</c:v>
                </c:pt>
                <c:pt idx="13">
                  <c:v>41456</c:v>
                </c:pt>
                <c:pt idx="14">
                  <c:v>41487</c:v>
                </c:pt>
                <c:pt idx="15">
                  <c:v>41518</c:v>
                </c:pt>
                <c:pt idx="16">
                  <c:v>41548</c:v>
                </c:pt>
                <c:pt idx="17">
                  <c:v>41579</c:v>
                </c:pt>
                <c:pt idx="18">
                  <c:v>41609</c:v>
                </c:pt>
                <c:pt idx="19">
                  <c:v>41640</c:v>
                </c:pt>
              </c:numCache>
            </c:numRef>
          </c:cat>
          <c:val>
            <c:numRef>
              <c:f>'Req. testability'!$AO$33:$BH$33</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er>
        <c:dLbls>
          <c:showLegendKey val="0"/>
          <c:showVal val="0"/>
          <c:showCatName val="0"/>
          <c:showSerName val="0"/>
          <c:showPercent val="0"/>
          <c:showBubbleSize val="0"/>
        </c:dLbls>
        <c:gapWidth val="20"/>
        <c:axId val="179789184"/>
        <c:axId val="179790976"/>
      </c:barChart>
      <c:dateAx>
        <c:axId val="179789184"/>
        <c:scaling>
          <c:orientation val="minMax"/>
        </c:scaling>
        <c:delete val="0"/>
        <c:axPos val="b"/>
        <c:numFmt formatCode="mmm\-yy" sourceLinked="1"/>
        <c:majorTickMark val="out"/>
        <c:minorTickMark val="none"/>
        <c:tickLblPos val="nextTo"/>
        <c:spPr>
          <a:ln w="3175">
            <a:solidFill>
              <a:srgbClr val="000000"/>
            </a:solidFill>
            <a:prstDash val="solid"/>
          </a:ln>
        </c:spPr>
        <c:txPr>
          <a:bodyPr rot="-3600000" vert="horz"/>
          <a:lstStyle/>
          <a:p>
            <a:pPr>
              <a:defRPr sz="1100" b="1" i="0" u="none" strike="noStrike" baseline="0">
                <a:solidFill>
                  <a:srgbClr val="000000"/>
                </a:solidFill>
                <a:latin typeface="Arial"/>
                <a:ea typeface="Arial"/>
                <a:cs typeface="Arial"/>
              </a:defRPr>
            </a:pPr>
            <a:endParaRPr lang="fr-FR"/>
          </a:p>
        </c:txPr>
        <c:crossAx val="179790976"/>
        <c:crosses val="autoZero"/>
        <c:auto val="1"/>
        <c:lblOffset val="100"/>
        <c:baseTimeUnit val="months"/>
      </c:dateAx>
      <c:valAx>
        <c:axId val="179790976"/>
        <c:scaling>
          <c:orientation val="minMax"/>
          <c:max val="1"/>
        </c:scaling>
        <c:delete val="0"/>
        <c:axPos val="l"/>
        <c:majorGridlines>
          <c:spPr>
            <a:ln w="3175">
              <a:solidFill>
                <a:srgbClr val="C0C0C0"/>
              </a:solidFill>
              <a:prstDash val="sysDash"/>
            </a:ln>
          </c:spPr>
        </c:majorGridlines>
        <c:numFmt formatCode="0%" sourceLinked="1"/>
        <c:majorTickMark val="out"/>
        <c:minorTickMark val="none"/>
        <c:tickLblPos val="nextTo"/>
        <c:spPr>
          <a:ln w="3175">
            <a:solidFill>
              <a:srgbClr val="000000"/>
            </a:solidFill>
            <a:prstDash val="solid"/>
          </a:ln>
        </c:spPr>
        <c:txPr>
          <a:bodyPr rot="0" vert="horz"/>
          <a:lstStyle/>
          <a:p>
            <a:pPr>
              <a:defRPr sz="1100" b="1" i="0" u="none" strike="noStrike" baseline="0">
                <a:solidFill>
                  <a:srgbClr val="000000"/>
                </a:solidFill>
                <a:latin typeface="Arial"/>
                <a:ea typeface="Arial"/>
                <a:cs typeface="Arial"/>
              </a:defRPr>
            </a:pPr>
            <a:endParaRPr lang="fr-FR"/>
          </a:p>
        </c:txPr>
        <c:crossAx val="179789184"/>
        <c:crosses val="autoZero"/>
        <c:crossBetween val="between"/>
        <c:majorUnit val="0.2"/>
      </c:valAx>
      <c:spPr>
        <a:solidFill>
          <a:srgbClr val="FFFFFF"/>
        </a:solid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49212598450000056" footer="0.49212598450000056"/>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187336394623541"/>
          <c:y val="7.0056531891360449E-2"/>
          <c:w val="0.82327010601967165"/>
          <c:h val="0.63172364435512451"/>
        </c:manualLayout>
      </c:layout>
      <c:barChart>
        <c:barDir val="col"/>
        <c:grouping val="stacked"/>
        <c:varyColors val="0"/>
        <c:ser>
          <c:idx val="0"/>
          <c:order val="0"/>
          <c:tx>
            <c:strRef>
              <c:f>'Req. testability'!$AN$43</c:f>
              <c:strCache>
                <c:ptCount val="1"/>
                <c:pt idx="0">
                  <c:v>Dont touch 1 (*)</c:v>
                </c:pt>
              </c:strCache>
            </c:strRef>
          </c:tx>
          <c:spPr>
            <a:noFill/>
            <a:ln w="3175">
              <a:noFill/>
              <a:prstDash val="solid"/>
            </a:ln>
            <a:effectLst/>
          </c:spPr>
          <c:invertIfNegative val="0"/>
          <c:cat>
            <c:numRef>
              <c:f>'Req. testability'!$AO$40:$BH$40</c:f>
              <c:numCache>
                <c:formatCode>mmm\-yy</c:formatCode>
                <c:ptCount val="20"/>
                <c:pt idx="0">
                  <c:v>41061</c:v>
                </c:pt>
                <c:pt idx="1">
                  <c:v>41091</c:v>
                </c:pt>
                <c:pt idx="2">
                  <c:v>41122</c:v>
                </c:pt>
                <c:pt idx="3">
                  <c:v>41153</c:v>
                </c:pt>
                <c:pt idx="4">
                  <c:v>41183</c:v>
                </c:pt>
                <c:pt idx="5">
                  <c:v>41214</c:v>
                </c:pt>
                <c:pt idx="6">
                  <c:v>41244</c:v>
                </c:pt>
                <c:pt idx="7">
                  <c:v>41275</c:v>
                </c:pt>
                <c:pt idx="8">
                  <c:v>41306</c:v>
                </c:pt>
                <c:pt idx="9">
                  <c:v>41334</c:v>
                </c:pt>
                <c:pt idx="10">
                  <c:v>41365</c:v>
                </c:pt>
                <c:pt idx="11">
                  <c:v>41395</c:v>
                </c:pt>
                <c:pt idx="12">
                  <c:v>41426</c:v>
                </c:pt>
                <c:pt idx="13">
                  <c:v>41456</c:v>
                </c:pt>
                <c:pt idx="14">
                  <c:v>41487</c:v>
                </c:pt>
                <c:pt idx="15">
                  <c:v>41518</c:v>
                </c:pt>
                <c:pt idx="16">
                  <c:v>41548</c:v>
                </c:pt>
                <c:pt idx="17">
                  <c:v>41579</c:v>
                </c:pt>
                <c:pt idx="18">
                  <c:v>41609</c:v>
                </c:pt>
                <c:pt idx="19">
                  <c:v>41640</c:v>
                </c:pt>
              </c:numCache>
            </c:numRef>
          </c:cat>
          <c:val>
            <c:numRef>
              <c:f>'Req. testability'!$AO$43:$BH$43</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er>
        <c:ser>
          <c:idx val="1"/>
          <c:order val="1"/>
          <c:tx>
            <c:strRef>
              <c:f>'Req. testability'!$AN$44</c:f>
              <c:strCache>
                <c:ptCount val="1"/>
                <c:pt idx="0">
                  <c:v>Dont touch 2 (*)</c:v>
                </c:pt>
              </c:strCache>
            </c:strRef>
          </c:tx>
          <c:spPr>
            <a:gradFill rotWithShape="0">
              <a:gsLst>
                <a:gs pos="0">
                  <a:srgbClr val="7DFF7D">
                    <a:gamma/>
                    <a:shade val="46275"/>
                    <a:invGamma/>
                  </a:srgbClr>
                </a:gs>
                <a:gs pos="50000">
                  <a:srgbClr val="7DFF7D"/>
                </a:gs>
                <a:gs pos="100000">
                  <a:srgbClr val="7DFF7D">
                    <a:gamma/>
                    <a:shade val="46275"/>
                    <a:invGamma/>
                  </a:srgbClr>
                </a:gs>
              </a:gsLst>
              <a:lin ang="0" scaled="1"/>
            </a:gradFill>
            <a:ln w="3175">
              <a:solidFill>
                <a:srgbClr val="C0C0C0"/>
              </a:solidFill>
              <a:prstDash val="solid"/>
            </a:ln>
          </c:spPr>
          <c:invertIfNegative val="0"/>
          <c:cat>
            <c:numRef>
              <c:f>'Req. testability'!$AO$40:$BH$40</c:f>
              <c:numCache>
                <c:formatCode>mmm\-yy</c:formatCode>
                <c:ptCount val="20"/>
                <c:pt idx="0">
                  <c:v>41061</c:v>
                </c:pt>
                <c:pt idx="1">
                  <c:v>41091</c:v>
                </c:pt>
                <c:pt idx="2">
                  <c:v>41122</c:v>
                </c:pt>
                <c:pt idx="3">
                  <c:v>41153</c:v>
                </c:pt>
                <c:pt idx="4">
                  <c:v>41183</c:v>
                </c:pt>
                <c:pt idx="5">
                  <c:v>41214</c:v>
                </c:pt>
                <c:pt idx="6">
                  <c:v>41244</c:v>
                </c:pt>
                <c:pt idx="7">
                  <c:v>41275</c:v>
                </c:pt>
                <c:pt idx="8">
                  <c:v>41306</c:v>
                </c:pt>
                <c:pt idx="9">
                  <c:v>41334</c:v>
                </c:pt>
                <c:pt idx="10">
                  <c:v>41365</c:v>
                </c:pt>
                <c:pt idx="11">
                  <c:v>41395</c:v>
                </c:pt>
                <c:pt idx="12">
                  <c:v>41426</c:v>
                </c:pt>
                <c:pt idx="13">
                  <c:v>41456</c:v>
                </c:pt>
                <c:pt idx="14">
                  <c:v>41487</c:v>
                </c:pt>
                <c:pt idx="15">
                  <c:v>41518</c:v>
                </c:pt>
                <c:pt idx="16">
                  <c:v>41548</c:v>
                </c:pt>
                <c:pt idx="17">
                  <c:v>41579</c:v>
                </c:pt>
                <c:pt idx="18">
                  <c:v>41609</c:v>
                </c:pt>
                <c:pt idx="19">
                  <c:v>41640</c:v>
                </c:pt>
              </c:numCache>
            </c:numRef>
          </c:cat>
          <c:val>
            <c:numRef>
              <c:f>'Req. testability'!$AO$44:$BH$44</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er>
        <c:dLbls>
          <c:showLegendKey val="0"/>
          <c:showVal val="0"/>
          <c:showCatName val="0"/>
          <c:showSerName val="0"/>
          <c:showPercent val="0"/>
          <c:showBubbleSize val="0"/>
        </c:dLbls>
        <c:gapWidth val="0"/>
        <c:overlap val="100"/>
        <c:axId val="179819648"/>
        <c:axId val="179821184"/>
      </c:barChart>
      <c:dateAx>
        <c:axId val="179819648"/>
        <c:scaling>
          <c:orientation val="minMax"/>
        </c:scaling>
        <c:delete val="0"/>
        <c:axPos val="b"/>
        <c:majorGridlines>
          <c:spPr>
            <a:ln w="3175">
              <a:solidFill>
                <a:srgbClr val="C0C0C0"/>
              </a:solidFill>
              <a:prstDash val="solid"/>
            </a:ln>
          </c:spPr>
        </c:majorGridlines>
        <c:numFmt formatCode="mmm\-yy" sourceLinked="1"/>
        <c:majorTickMark val="out"/>
        <c:minorTickMark val="none"/>
        <c:tickLblPos val="nextTo"/>
        <c:spPr>
          <a:ln w="3175">
            <a:solidFill>
              <a:srgbClr val="000000"/>
            </a:solidFill>
            <a:prstDash val="solid"/>
          </a:ln>
        </c:spPr>
        <c:txPr>
          <a:bodyPr rot="-3600000" vert="horz"/>
          <a:lstStyle/>
          <a:p>
            <a:pPr>
              <a:defRPr sz="1100" b="1" i="0" u="none" strike="noStrike" baseline="0">
                <a:solidFill>
                  <a:srgbClr val="000000"/>
                </a:solidFill>
                <a:latin typeface="Arial" pitchFamily="34" charset="0"/>
                <a:ea typeface="Arial"/>
                <a:cs typeface="Arial" pitchFamily="34" charset="0"/>
              </a:defRPr>
            </a:pPr>
            <a:endParaRPr lang="fr-FR"/>
          </a:p>
        </c:txPr>
        <c:crossAx val="179821184"/>
        <c:crosses val="max"/>
        <c:auto val="1"/>
        <c:lblOffset val="100"/>
        <c:baseTimeUnit val="months"/>
      </c:dateAx>
      <c:valAx>
        <c:axId val="179821184"/>
        <c:scaling>
          <c:logBase val="10"/>
          <c:orientation val="maxMin"/>
          <c:max val="1"/>
          <c:min val="1.0000000000000026E-3"/>
        </c:scaling>
        <c:delete val="0"/>
        <c:axPos val="l"/>
        <c:majorGridlines>
          <c:spPr>
            <a:ln w="6350">
              <a:solidFill>
                <a:schemeClr val="bg1">
                  <a:lumMod val="65000"/>
                </a:schemeClr>
              </a:solidFill>
              <a:prstDash val="solid"/>
            </a:ln>
          </c:spPr>
        </c:majorGridlines>
        <c:minorGridlines>
          <c:spPr>
            <a:ln w="3175">
              <a:solidFill>
                <a:schemeClr val="bg1">
                  <a:lumMod val="85000"/>
                </a:schemeClr>
              </a:solidFill>
              <a:prstDash val="solid"/>
            </a:ln>
          </c:spPr>
        </c:minorGridlines>
        <c:numFmt formatCode="0%" sourceLinked="1"/>
        <c:majorTickMark val="out"/>
        <c:minorTickMark val="none"/>
        <c:tickLblPos val="nextTo"/>
        <c:spPr>
          <a:solidFill>
            <a:schemeClr val="bg1"/>
          </a:solidFill>
          <a:ln w="3175">
            <a:solidFill>
              <a:srgbClr val="000000"/>
            </a:solidFill>
            <a:prstDash val="solid"/>
          </a:ln>
        </c:spPr>
        <c:txPr>
          <a:bodyPr rot="0" vert="horz"/>
          <a:lstStyle/>
          <a:p>
            <a:pPr>
              <a:defRPr sz="1200" b="1" i="0" u="none" strike="noStrike" baseline="0">
                <a:solidFill>
                  <a:schemeClr val="bg1"/>
                </a:solidFill>
                <a:latin typeface="Arial"/>
                <a:ea typeface="Arial"/>
                <a:cs typeface="Arial"/>
              </a:defRPr>
            </a:pPr>
            <a:endParaRPr lang="fr-FR"/>
          </a:p>
        </c:txPr>
        <c:crossAx val="179819648"/>
        <c:crosses val="autoZero"/>
        <c:crossBetween val="between"/>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45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49212598450000067" footer="0.49212598450000067"/>
    <c:pageSetup/>
  </c:printSettings>
  <c:userShapes r:id="rId1"/>
</c:chartSpace>
</file>

<file path=xl/charts/chart26.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5871559633027505E-2"/>
          <c:y val="4.8387096774193554E-2"/>
          <c:w val="0.93922018348623848"/>
          <c:h val="0.73709677419354969"/>
        </c:manualLayout>
      </c:layout>
      <c:lineChart>
        <c:grouping val="standard"/>
        <c:varyColors val="0"/>
        <c:ser>
          <c:idx val="1"/>
          <c:order val="0"/>
          <c:tx>
            <c:strRef>
              <c:f>'Design complexity'!$AM$28</c:f>
              <c:strCache>
                <c:ptCount val="1"/>
                <c:pt idx="0">
                  <c:v>Nb model</c:v>
                </c:pt>
              </c:strCache>
            </c:strRef>
          </c:tx>
          <c:spPr>
            <a:ln w="38100">
              <a:solidFill>
                <a:srgbClr val="808080"/>
              </a:solidFill>
              <a:prstDash val="solid"/>
            </a:ln>
          </c:spPr>
          <c:marker>
            <c:symbol val="circle"/>
            <c:size val="9"/>
            <c:spPr>
              <a:solidFill>
                <a:srgbClr val="FFFFFF"/>
              </a:solidFill>
              <a:ln>
                <a:solidFill>
                  <a:srgbClr val="808080"/>
                </a:solidFill>
                <a:prstDash val="solid"/>
              </a:ln>
            </c:spPr>
          </c:marker>
          <c:cat>
            <c:numRef>
              <c:f>'Design complexity'!$AN$27:$CL$27</c:f>
              <c:numCache>
                <c:formatCode>d\-mmm\-yy</c:formatCode>
                <c:ptCount val="51"/>
                <c:pt idx="0">
                  <c:v>40940</c:v>
                </c:pt>
                <c:pt idx="1">
                  <c:v>40954</c:v>
                </c:pt>
                <c:pt idx="2">
                  <c:v>40968</c:v>
                </c:pt>
                <c:pt idx="3">
                  <c:v>40982</c:v>
                </c:pt>
                <c:pt idx="4">
                  <c:v>40996</c:v>
                </c:pt>
                <c:pt idx="5">
                  <c:v>41010</c:v>
                </c:pt>
                <c:pt idx="6">
                  <c:v>41024</c:v>
                </c:pt>
                <c:pt idx="7">
                  <c:v>41038</c:v>
                </c:pt>
                <c:pt idx="8">
                  <c:v>41052</c:v>
                </c:pt>
                <c:pt idx="9">
                  <c:v>41066</c:v>
                </c:pt>
                <c:pt idx="10">
                  <c:v>41080</c:v>
                </c:pt>
                <c:pt idx="11">
                  <c:v>41094</c:v>
                </c:pt>
                <c:pt idx="12">
                  <c:v>41108</c:v>
                </c:pt>
                <c:pt idx="13">
                  <c:v>41122</c:v>
                </c:pt>
                <c:pt idx="14">
                  <c:v>41136</c:v>
                </c:pt>
                <c:pt idx="15">
                  <c:v>41150</c:v>
                </c:pt>
                <c:pt idx="16">
                  <c:v>41164</c:v>
                </c:pt>
                <c:pt idx="17">
                  <c:v>41178</c:v>
                </c:pt>
                <c:pt idx="18">
                  <c:v>41192</c:v>
                </c:pt>
                <c:pt idx="19">
                  <c:v>41206</c:v>
                </c:pt>
                <c:pt idx="20">
                  <c:v>41220</c:v>
                </c:pt>
                <c:pt idx="21">
                  <c:v>41234</c:v>
                </c:pt>
                <c:pt idx="22">
                  <c:v>41248</c:v>
                </c:pt>
                <c:pt idx="23">
                  <c:v>41262</c:v>
                </c:pt>
                <c:pt idx="24">
                  <c:v>41276</c:v>
                </c:pt>
                <c:pt idx="25">
                  <c:v>41290</c:v>
                </c:pt>
                <c:pt idx="26">
                  <c:v>41304</c:v>
                </c:pt>
                <c:pt idx="27">
                  <c:v>41318</c:v>
                </c:pt>
                <c:pt idx="28">
                  <c:v>41332</c:v>
                </c:pt>
                <c:pt idx="29">
                  <c:v>41346</c:v>
                </c:pt>
                <c:pt idx="30">
                  <c:v>41360</c:v>
                </c:pt>
                <c:pt idx="31">
                  <c:v>41374</c:v>
                </c:pt>
                <c:pt idx="32">
                  <c:v>41388</c:v>
                </c:pt>
                <c:pt idx="33">
                  <c:v>41402</c:v>
                </c:pt>
                <c:pt idx="34">
                  <c:v>41416</c:v>
                </c:pt>
                <c:pt idx="35">
                  <c:v>41430</c:v>
                </c:pt>
                <c:pt idx="36">
                  <c:v>41444</c:v>
                </c:pt>
                <c:pt idx="37">
                  <c:v>41458</c:v>
                </c:pt>
                <c:pt idx="38">
                  <c:v>41472</c:v>
                </c:pt>
                <c:pt idx="39">
                  <c:v>41486</c:v>
                </c:pt>
                <c:pt idx="40">
                  <c:v>41500</c:v>
                </c:pt>
                <c:pt idx="41">
                  <c:v>41514</c:v>
                </c:pt>
                <c:pt idx="42">
                  <c:v>41528</c:v>
                </c:pt>
                <c:pt idx="43">
                  <c:v>41542</c:v>
                </c:pt>
                <c:pt idx="44">
                  <c:v>41556</c:v>
                </c:pt>
                <c:pt idx="45">
                  <c:v>41570</c:v>
                </c:pt>
                <c:pt idx="46">
                  <c:v>41584</c:v>
                </c:pt>
                <c:pt idx="47">
                  <c:v>41598</c:v>
                </c:pt>
                <c:pt idx="48">
                  <c:v>41612</c:v>
                </c:pt>
                <c:pt idx="49">
                  <c:v>41626</c:v>
                </c:pt>
                <c:pt idx="50">
                  <c:v>41640</c:v>
                </c:pt>
              </c:numCache>
            </c:numRef>
          </c:cat>
          <c:val>
            <c:numRef>
              <c:f>'Design complexity'!$AN$28:$CL$28</c:f>
              <c:numCache>
                <c:formatCode>0</c:formatCode>
                <c:ptCount val="51"/>
              </c:numCache>
            </c:numRef>
          </c:val>
          <c:smooth val="0"/>
        </c:ser>
        <c:ser>
          <c:idx val="0"/>
          <c:order val="1"/>
          <c:tx>
            <c:strRef>
              <c:f>'Design complexity'!$AM$29</c:f>
              <c:strCache>
                <c:ptCount val="1"/>
                <c:pt idx="0">
                  <c:v>Nb interface</c:v>
                </c:pt>
              </c:strCache>
            </c:strRef>
          </c:tx>
          <c:spPr>
            <a:ln w="38100">
              <a:solidFill>
                <a:srgbClr val="800000"/>
              </a:solidFill>
              <a:prstDash val="solid"/>
            </a:ln>
          </c:spPr>
          <c:marker>
            <c:symbol val="none"/>
          </c:marker>
          <c:cat>
            <c:numRef>
              <c:f>'Design complexity'!$AN$27:$CL$27</c:f>
              <c:numCache>
                <c:formatCode>d\-mmm\-yy</c:formatCode>
                <c:ptCount val="51"/>
                <c:pt idx="0">
                  <c:v>40940</c:v>
                </c:pt>
                <c:pt idx="1">
                  <c:v>40954</c:v>
                </c:pt>
                <c:pt idx="2">
                  <c:v>40968</c:v>
                </c:pt>
                <c:pt idx="3">
                  <c:v>40982</c:v>
                </c:pt>
                <c:pt idx="4">
                  <c:v>40996</c:v>
                </c:pt>
                <c:pt idx="5">
                  <c:v>41010</c:v>
                </c:pt>
                <c:pt idx="6">
                  <c:v>41024</c:v>
                </c:pt>
                <c:pt idx="7">
                  <c:v>41038</c:v>
                </c:pt>
                <c:pt idx="8">
                  <c:v>41052</c:v>
                </c:pt>
                <c:pt idx="9">
                  <c:v>41066</c:v>
                </c:pt>
                <c:pt idx="10">
                  <c:v>41080</c:v>
                </c:pt>
                <c:pt idx="11">
                  <c:v>41094</c:v>
                </c:pt>
                <c:pt idx="12">
                  <c:v>41108</c:v>
                </c:pt>
                <c:pt idx="13">
                  <c:v>41122</c:v>
                </c:pt>
                <c:pt idx="14">
                  <c:v>41136</c:v>
                </c:pt>
                <c:pt idx="15">
                  <c:v>41150</c:v>
                </c:pt>
                <c:pt idx="16">
                  <c:v>41164</c:v>
                </c:pt>
                <c:pt idx="17">
                  <c:v>41178</c:v>
                </c:pt>
                <c:pt idx="18">
                  <c:v>41192</c:v>
                </c:pt>
                <c:pt idx="19">
                  <c:v>41206</c:v>
                </c:pt>
                <c:pt idx="20">
                  <c:v>41220</c:v>
                </c:pt>
                <c:pt idx="21">
                  <c:v>41234</c:v>
                </c:pt>
                <c:pt idx="22">
                  <c:v>41248</c:v>
                </c:pt>
                <c:pt idx="23">
                  <c:v>41262</c:v>
                </c:pt>
                <c:pt idx="24">
                  <c:v>41276</c:v>
                </c:pt>
                <c:pt idx="25">
                  <c:v>41290</c:v>
                </c:pt>
                <c:pt idx="26">
                  <c:v>41304</c:v>
                </c:pt>
                <c:pt idx="27">
                  <c:v>41318</c:v>
                </c:pt>
                <c:pt idx="28">
                  <c:v>41332</c:v>
                </c:pt>
                <c:pt idx="29">
                  <c:v>41346</c:v>
                </c:pt>
                <c:pt idx="30">
                  <c:v>41360</c:v>
                </c:pt>
                <c:pt idx="31">
                  <c:v>41374</c:v>
                </c:pt>
                <c:pt idx="32">
                  <c:v>41388</c:v>
                </c:pt>
                <c:pt idx="33">
                  <c:v>41402</c:v>
                </c:pt>
                <c:pt idx="34">
                  <c:v>41416</c:v>
                </c:pt>
                <c:pt idx="35">
                  <c:v>41430</c:v>
                </c:pt>
                <c:pt idx="36">
                  <c:v>41444</c:v>
                </c:pt>
                <c:pt idx="37">
                  <c:v>41458</c:v>
                </c:pt>
                <c:pt idx="38">
                  <c:v>41472</c:v>
                </c:pt>
                <c:pt idx="39">
                  <c:v>41486</c:v>
                </c:pt>
                <c:pt idx="40">
                  <c:v>41500</c:v>
                </c:pt>
                <c:pt idx="41">
                  <c:v>41514</c:v>
                </c:pt>
                <c:pt idx="42">
                  <c:v>41528</c:v>
                </c:pt>
                <c:pt idx="43">
                  <c:v>41542</c:v>
                </c:pt>
                <c:pt idx="44">
                  <c:v>41556</c:v>
                </c:pt>
                <c:pt idx="45">
                  <c:v>41570</c:v>
                </c:pt>
                <c:pt idx="46">
                  <c:v>41584</c:v>
                </c:pt>
                <c:pt idx="47">
                  <c:v>41598</c:v>
                </c:pt>
                <c:pt idx="48">
                  <c:v>41612</c:v>
                </c:pt>
                <c:pt idx="49">
                  <c:v>41626</c:v>
                </c:pt>
                <c:pt idx="50">
                  <c:v>41640</c:v>
                </c:pt>
              </c:numCache>
            </c:numRef>
          </c:cat>
          <c:val>
            <c:numRef>
              <c:f>'Design complexity'!$AN$29:$CL$29</c:f>
              <c:numCache>
                <c:formatCode>0</c:formatCode>
                <c:ptCount val="51"/>
              </c:numCache>
            </c:numRef>
          </c:val>
          <c:smooth val="0"/>
        </c:ser>
        <c:dLbls>
          <c:showLegendKey val="0"/>
          <c:showVal val="0"/>
          <c:showCatName val="0"/>
          <c:showSerName val="0"/>
          <c:showPercent val="0"/>
          <c:showBubbleSize val="0"/>
        </c:dLbls>
        <c:marker val="1"/>
        <c:smooth val="0"/>
        <c:axId val="181148288"/>
        <c:axId val="181154176"/>
      </c:lineChart>
      <c:dateAx>
        <c:axId val="181148288"/>
        <c:scaling>
          <c:orientation val="minMax"/>
        </c:scaling>
        <c:delete val="0"/>
        <c:axPos val="b"/>
        <c:majorGridlines>
          <c:spPr>
            <a:ln w="3175">
              <a:solidFill>
                <a:srgbClr val="C0C0C0"/>
              </a:solidFill>
              <a:prstDash val="solid"/>
            </a:ln>
          </c:spPr>
        </c:majorGridlines>
        <c:numFmt formatCode="d\-mmm\-yy" sourceLinked="1"/>
        <c:majorTickMark val="out"/>
        <c:minorTickMark val="none"/>
        <c:tickLblPos val="nextTo"/>
        <c:spPr>
          <a:ln w="3175">
            <a:solidFill>
              <a:srgbClr val="000000"/>
            </a:solidFill>
            <a:prstDash val="solid"/>
          </a:ln>
        </c:spPr>
        <c:txPr>
          <a:bodyPr rot="-3600000" vert="horz"/>
          <a:lstStyle/>
          <a:p>
            <a:pPr>
              <a:defRPr sz="1100" b="1" i="0" u="none" strike="noStrike" baseline="0">
                <a:solidFill>
                  <a:srgbClr val="000000"/>
                </a:solidFill>
                <a:latin typeface="Arial"/>
                <a:ea typeface="Arial"/>
                <a:cs typeface="Arial"/>
              </a:defRPr>
            </a:pPr>
            <a:endParaRPr lang="fr-FR"/>
          </a:p>
        </c:txPr>
        <c:crossAx val="181154176"/>
        <c:crosses val="autoZero"/>
        <c:auto val="1"/>
        <c:lblOffset val="0"/>
        <c:baseTimeUnit val="months"/>
      </c:dateAx>
      <c:valAx>
        <c:axId val="181154176"/>
        <c:scaling>
          <c:orientation val="minMax"/>
        </c:scaling>
        <c:delete val="0"/>
        <c:axPos val="l"/>
        <c:majorGridlines>
          <c:spPr>
            <a:ln w="12700">
              <a:solidFill>
                <a:srgbClr val="C0C0C0"/>
              </a:solidFill>
              <a:prstDash val="sysDash"/>
            </a:ln>
          </c:spPr>
        </c:majorGridlines>
        <c:numFmt formatCode="0" sourceLinked="1"/>
        <c:majorTickMark val="out"/>
        <c:minorTickMark val="none"/>
        <c:tickLblPos val="nextTo"/>
        <c:spPr>
          <a:ln w="3175">
            <a:solidFill>
              <a:srgbClr val="000000"/>
            </a:solidFill>
            <a:prstDash val="solid"/>
          </a:ln>
        </c:spPr>
        <c:txPr>
          <a:bodyPr rot="0" vert="horz"/>
          <a:lstStyle/>
          <a:p>
            <a:pPr>
              <a:defRPr sz="1100" b="1" i="0" u="none" strike="noStrike" baseline="0">
                <a:solidFill>
                  <a:srgbClr val="000000"/>
                </a:solidFill>
                <a:latin typeface="Arial"/>
                <a:ea typeface="Arial"/>
                <a:cs typeface="Arial"/>
              </a:defRPr>
            </a:pPr>
            <a:endParaRPr lang="fr-FR"/>
          </a:p>
        </c:txPr>
        <c:crossAx val="181148288"/>
        <c:crosses val="autoZero"/>
        <c:crossBetween val="between"/>
      </c:valAx>
      <c:spPr>
        <a:solidFill>
          <a:srgbClr val="FFFFFF"/>
        </a:solidFill>
        <a:ln w="12700">
          <a:solidFill>
            <a:srgbClr val="808080"/>
          </a:solidFill>
          <a:prstDash val="solid"/>
        </a:ln>
      </c:spPr>
    </c:plotArea>
    <c:legend>
      <c:legendPos val="r"/>
      <c:layout>
        <c:manualLayout>
          <c:xMode val="edge"/>
          <c:yMode val="edge"/>
          <c:x val="4.7018348623853207E-2"/>
          <c:y val="0.90322580645161399"/>
          <c:w val="0.90366972477064256"/>
          <c:h val="7.2580645161289925E-2"/>
        </c:manualLayout>
      </c:layout>
      <c:overlay val="0"/>
      <c:spPr>
        <a:noFill/>
        <a:ln w="25400">
          <a:noFill/>
        </a:ln>
      </c:spPr>
      <c:txPr>
        <a:bodyPr/>
        <a:lstStyle/>
        <a:p>
          <a:pPr>
            <a:defRPr sz="1100" b="1"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fr-FR"/>
    </a:p>
  </c:txPr>
  <c:printSettings>
    <c:headerFooter alignWithMargins="0">
      <c:oddHeader>&amp;A</c:oddHeader>
      <c:oddFooter>Page &amp;P</c:oddFooter>
    </c:headerFooter>
    <c:pageMargins b="0.98425196899999956" l="0.78740157499999996" r="0.78740157499999996" t="0.98425196899999956" header="0.5" footer="0.5"/>
    <c:pageSetup paperSize="9" orientation="landscape"/>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186773098316824E-2"/>
          <c:y val="4.6925640494855647E-2"/>
          <c:w val="0.89399497941197714"/>
          <c:h val="0.73462899257463898"/>
        </c:manualLayout>
      </c:layout>
      <c:barChart>
        <c:barDir val="col"/>
        <c:grouping val="clustered"/>
        <c:varyColors val="0"/>
        <c:ser>
          <c:idx val="1"/>
          <c:order val="1"/>
          <c:tx>
            <c:strRef>
              <c:f>'Design complexity'!$AM$34</c:f>
              <c:strCache>
                <c:ptCount val="1"/>
                <c:pt idx="0">
                  <c:v>Nb held review</c:v>
                </c:pt>
              </c:strCache>
            </c:strRef>
          </c:tx>
          <c:spPr>
            <a:gradFill rotWithShape="0">
              <a:gsLst>
                <a:gs pos="0">
                  <a:srgbClr val="333399"/>
                </a:gs>
                <a:gs pos="50000">
                  <a:srgbClr val="333399">
                    <a:gamma/>
                    <a:tint val="43922"/>
                    <a:invGamma/>
                  </a:srgbClr>
                </a:gs>
                <a:gs pos="100000">
                  <a:srgbClr val="333399"/>
                </a:gs>
              </a:gsLst>
              <a:lin ang="0" scaled="1"/>
            </a:gradFill>
            <a:ln w="3175">
              <a:solidFill>
                <a:srgbClr val="C0C0C0"/>
              </a:solidFill>
              <a:prstDash val="solid"/>
            </a:ln>
          </c:spPr>
          <c:invertIfNegative val="0"/>
          <c:val>
            <c:numRef>
              <c:f>'Design complexity'!$AN$34:$CL$34</c:f>
              <c:numCache>
                <c:formatCode>0</c:formatCode>
                <c:ptCount val="51"/>
              </c:numCache>
            </c:numRef>
          </c:val>
        </c:ser>
        <c:dLbls>
          <c:showLegendKey val="0"/>
          <c:showVal val="0"/>
          <c:showCatName val="0"/>
          <c:showSerName val="0"/>
          <c:showPercent val="0"/>
          <c:showBubbleSize val="0"/>
        </c:dLbls>
        <c:gapWidth val="0"/>
        <c:axId val="181200384"/>
        <c:axId val="181202304"/>
      </c:barChart>
      <c:lineChart>
        <c:grouping val="standard"/>
        <c:varyColors val="0"/>
        <c:ser>
          <c:idx val="0"/>
          <c:order val="0"/>
          <c:tx>
            <c:strRef>
              <c:f>'Design complexity'!$AM$33</c:f>
              <c:strCache>
                <c:ptCount val="1"/>
                <c:pt idx="0">
                  <c:v>Nb planed review</c:v>
                </c:pt>
              </c:strCache>
            </c:strRef>
          </c:tx>
          <c:spPr>
            <a:ln w="38100">
              <a:solidFill>
                <a:srgbClr val="808080"/>
              </a:solidFill>
              <a:prstDash val="solid"/>
            </a:ln>
          </c:spPr>
          <c:marker>
            <c:symbol val="circle"/>
            <c:size val="9"/>
            <c:spPr>
              <a:solidFill>
                <a:srgbClr val="FFFFFF"/>
              </a:solidFill>
              <a:ln>
                <a:solidFill>
                  <a:srgbClr val="808080"/>
                </a:solidFill>
                <a:prstDash val="solid"/>
              </a:ln>
            </c:spPr>
          </c:marker>
          <c:cat>
            <c:numRef>
              <c:f>'Design complexity'!$AN$27:$CL$27</c:f>
              <c:numCache>
                <c:formatCode>d\-mmm\-yy</c:formatCode>
                <c:ptCount val="51"/>
                <c:pt idx="0">
                  <c:v>40940</c:v>
                </c:pt>
                <c:pt idx="1">
                  <c:v>40954</c:v>
                </c:pt>
                <c:pt idx="2">
                  <c:v>40968</c:v>
                </c:pt>
                <c:pt idx="3">
                  <c:v>40982</c:v>
                </c:pt>
                <c:pt idx="4">
                  <c:v>40996</c:v>
                </c:pt>
                <c:pt idx="5">
                  <c:v>41010</c:v>
                </c:pt>
                <c:pt idx="6">
                  <c:v>41024</c:v>
                </c:pt>
                <c:pt idx="7">
                  <c:v>41038</c:v>
                </c:pt>
                <c:pt idx="8">
                  <c:v>41052</c:v>
                </c:pt>
                <c:pt idx="9">
                  <c:v>41066</c:v>
                </c:pt>
                <c:pt idx="10">
                  <c:v>41080</c:v>
                </c:pt>
                <c:pt idx="11">
                  <c:v>41094</c:v>
                </c:pt>
                <c:pt idx="12">
                  <c:v>41108</c:v>
                </c:pt>
                <c:pt idx="13">
                  <c:v>41122</c:v>
                </c:pt>
                <c:pt idx="14">
                  <c:v>41136</c:v>
                </c:pt>
                <c:pt idx="15">
                  <c:v>41150</c:v>
                </c:pt>
                <c:pt idx="16">
                  <c:v>41164</c:v>
                </c:pt>
                <c:pt idx="17">
                  <c:v>41178</c:v>
                </c:pt>
                <c:pt idx="18">
                  <c:v>41192</c:v>
                </c:pt>
                <c:pt idx="19">
                  <c:v>41206</c:v>
                </c:pt>
                <c:pt idx="20">
                  <c:v>41220</c:v>
                </c:pt>
                <c:pt idx="21">
                  <c:v>41234</c:v>
                </c:pt>
                <c:pt idx="22">
                  <c:v>41248</c:v>
                </c:pt>
                <c:pt idx="23">
                  <c:v>41262</c:v>
                </c:pt>
                <c:pt idx="24">
                  <c:v>41276</c:v>
                </c:pt>
                <c:pt idx="25">
                  <c:v>41290</c:v>
                </c:pt>
                <c:pt idx="26">
                  <c:v>41304</c:v>
                </c:pt>
                <c:pt idx="27">
                  <c:v>41318</c:v>
                </c:pt>
                <c:pt idx="28">
                  <c:v>41332</c:v>
                </c:pt>
                <c:pt idx="29">
                  <c:v>41346</c:v>
                </c:pt>
                <c:pt idx="30">
                  <c:v>41360</c:v>
                </c:pt>
                <c:pt idx="31">
                  <c:v>41374</c:v>
                </c:pt>
                <c:pt idx="32">
                  <c:v>41388</c:v>
                </c:pt>
                <c:pt idx="33">
                  <c:v>41402</c:v>
                </c:pt>
                <c:pt idx="34">
                  <c:v>41416</c:v>
                </c:pt>
                <c:pt idx="35">
                  <c:v>41430</c:v>
                </c:pt>
                <c:pt idx="36">
                  <c:v>41444</c:v>
                </c:pt>
                <c:pt idx="37">
                  <c:v>41458</c:v>
                </c:pt>
                <c:pt idx="38">
                  <c:v>41472</c:v>
                </c:pt>
                <c:pt idx="39">
                  <c:v>41486</c:v>
                </c:pt>
                <c:pt idx="40">
                  <c:v>41500</c:v>
                </c:pt>
                <c:pt idx="41">
                  <c:v>41514</c:v>
                </c:pt>
                <c:pt idx="42">
                  <c:v>41528</c:v>
                </c:pt>
                <c:pt idx="43">
                  <c:v>41542</c:v>
                </c:pt>
                <c:pt idx="44">
                  <c:v>41556</c:v>
                </c:pt>
                <c:pt idx="45">
                  <c:v>41570</c:v>
                </c:pt>
                <c:pt idx="46">
                  <c:v>41584</c:v>
                </c:pt>
                <c:pt idx="47">
                  <c:v>41598</c:v>
                </c:pt>
                <c:pt idx="48">
                  <c:v>41612</c:v>
                </c:pt>
                <c:pt idx="49">
                  <c:v>41626</c:v>
                </c:pt>
                <c:pt idx="50">
                  <c:v>41640</c:v>
                </c:pt>
              </c:numCache>
            </c:numRef>
          </c:cat>
          <c:val>
            <c:numRef>
              <c:f>'Design complexity'!$AN$33:$CL$33</c:f>
              <c:numCache>
                <c:formatCode>0</c:formatCode>
                <c:ptCount val="51"/>
              </c:numCache>
            </c:numRef>
          </c:val>
          <c:smooth val="0"/>
        </c:ser>
        <c:ser>
          <c:idx val="2"/>
          <c:order val="2"/>
          <c:tx>
            <c:strRef>
              <c:f>'Design complexity'!$AM$35</c:f>
              <c:strCache>
                <c:ptCount val="1"/>
                <c:pt idx="0">
                  <c:v>Forecast</c:v>
                </c:pt>
              </c:strCache>
            </c:strRef>
          </c:tx>
          <c:spPr>
            <a:ln w="12700">
              <a:solidFill>
                <a:srgbClr val="333399"/>
              </a:solidFill>
              <a:prstDash val="sysDash"/>
            </a:ln>
          </c:spPr>
          <c:marker>
            <c:symbol val="circle"/>
            <c:size val="9"/>
            <c:spPr>
              <a:solidFill>
                <a:srgbClr val="333399"/>
              </a:solidFill>
              <a:ln>
                <a:solidFill>
                  <a:srgbClr val="333399"/>
                </a:solidFill>
                <a:prstDash val="solid"/>
              </a:ln>
            </c:spPr>
          </c:marker>
          <c:val>
            <c:numRef>
              <c:f>'Design complexity'!$AN$35:$CL$35</c:f>
              <c:numCache>
                <c:formatCode>0</c:formatCode>
                <c:ptCount val="51"/>
              </c:numCache>
            </c:numRef>
          </c:val>
          <c:smooth val="0"/>
        </c:ser>
        <c:dLbls>
          <c:showLegendKey val="0"/>
          <c:showVal val="0"/>
          <c:showCatName val="0"/>
          <c:showSerName val="0"/>
          <c:showPercent val="0"/>
          <c:showBubbleSize val="0"/>
        </c:dLbls>
        <c:marker val="1"/>
        <c:smooth val="0"/>
        <c:axId val="181200384"/>
        <c:axId val="181202304"/>
      </c:lineChart>
      <c:dateAx>
        <c:axId val="181200384"/>
        <c:scaling>
          <c:orientation val="minMax"/>
        </c:scaling>
        <c:delete val="0"/>
        <c:axPos val="b"/>
        <c:numFmt formatCode="mmm\-yy" sourceLinked="1"/>
        <c:majorTickMark val="out"/>
        <c:minorTickMark val="none"/>
        <c:tickLblPos val="nextTo"/>
        <c:spPr>
          <a:ln w="3175">
            <a:solidFill>
              <a:srgbClr val="000000"/>
            </a:solidFill>
            <a:prstDash val="solid"/>
          </a:ln>
        </c:spPr>
        <c:txPr>
          <a:bodyPr rot="-3600000" vert="horz"/>
          <a:lstStyle/>
          <a:p>
            <a:pPr>
              <a:defRPr sz="1100" b="1" i="0" u="none" strike="noStrike" baseline="0">
                <a:solidFill>
                  <a:srgbClr val="000000"/>
                </a:solidFill>
                <a:latin typeface="Arial"/>
                <a:ea typeface="Arial"/>
                <a:cs typeface="Arial"/>
              </a:defRPr>
            </a:pPr>
            <a:endParaRPr lang="fr-FR"/>
          </a:p>
        </c:txPr>
        <c:crossAx val="181202304"/>
        <c:crosses val="autoZero"/>
        <c:auto val="1"/>
        <c:lblOffset val="100"/>
        <c:baseTimeUnit val="months"/>
      </c:dateAx>
      <c:valAx>
        <c:axId val="181202304"/>
        <c:scaling>
          <c:orientation val="minMax"/>
        </c:scaling>
        <c:delete val="0"/>
        <c:axPos val="l"/>
        <c:majorGridlines>
          <c:spPr>
            <a:ln w="3175">
              <a:solidFill>
                <a:srgbClr val="C0C0C0"/>
              </a:solidFill>
              <a:prstDash val="sysDash"/>
            </a:ln>
          </c:spPr>
        </c:majorGridlines>
        <c:numFmt formatCode="0" sourceLinked="1"/>
        <c:majorTickMark val="out"/>
        <c:minorTickMark val="none"/>
        <c:tickLblPos val="nextTo"/>
        <c:spPr>
          <a:ln w="3175">
            <a:solidFill>
              <a:srgbClr val="000000"/>
            </a:solidFill>
            <a:prstDash val="solid"/>
          </a:ln>
        </c:spPr>
        <c:txPr>
          <a:bodyPr rot="0" vert="horz"/>
          <a:lstStyle/>
          <a:p>
            <a:pPr>
              <a:defRPr sz="1100" b="1" i="0" u="none" strike="noStrike" baseline="0">
                <a:solidFill>
                  <a:srgbClr val="000000"/>
                </a:solidFill>
                <a:latin typeface="Arial"/>
                <a:ea typeface="Arial"/>
                <a:cs typeface="Arial"/>
              </a:defRPr>
            </a:pPr>
            <a:endParaRPr lang="fr-FR"/>
          </a:p>
        </c:txPr>
        <c:crossAx val="181200384"/>
        <c:crosses val="autoZero"/>
        <c:crossBetween val="between"/>
      </c:valAx>
      <c:spPr>
        <a:solidFill>
          <a:srgbClr val="FFFFFF"/>
        </a:solidFill>
        <a:ln w="25400">
          <a:noFill/>
        </a:ln>
      </c:spPr>
    </c:plotArea>
    <c:legend>
      <c:legendPos val="b"/>
      <c:layout>
        <c:manualLayout>
          <c:xMode val="edge"/>
          <c:yMode val="edge"/>
          <c:x val="0.16363636363636391"/>
          <c:y val="0.91424101113574463"/>
          <c:w val="0.8045454545454559"/>
          <c:h val="7.6051949816951514E-2"/>
        </c:manualLayout>
      </c:layout>
      <c:overlay val="0"/>
      <c:spPr>
        <a:noFill/>
        <a:ln w="25400">
          <a:noFill/>
        </a:ln>
      </c:spPr>
      <c:txPr>
        <a:bodyPr/>
        <a:lstStyle/>
        <a:p>
          <a:pPr>
            <a:defRPr sz="1100" b="1"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49212598450000056" footer="0.49212598450000056"/>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6"/>
    </mc:Choice>
    <mc:Fallback>
      <c:style val="6"/>
    </mc:Fallback>
  </mc:AlternateContent>
  <c:chart>
    <c:autoTitleDeleted val="0"/>
    <c:plotArea>
      <c:layout>
        <c:manualLayout>
          <c:layoutTarget val="inner"/>
          <c:xMode val="edge"/>
          <c:yMode val="edge"/>
          <c:x val="1.5068428022760188E-2"/>
          <c:y val="0.11873485318112863"/>
          <c:w val="0.95519490536888374"/>
          <c:h val="0.54748821124301961"/>
        </c:manualLayout>
      </c:layout>
      <c:stockChart>
        <c:ser>
          <c:idx val="2"/>
          <c:order val="0"/>
          <c:tx>
            <c:strRef>
              <c:f>'Sizing params &amp; critical perfs'!$AW$57</c:f>
              <c:strCache>
                <c:ptCount val="1"/>
                <c:pt idx="0">
                  <c:v>At delivery</c:v>
                </c:pt>
              </c:strCache>
            </c:strRef>
          </c:tx>
          <c:spPr>
            <a:ln w="28575">
              <a:noFill/>
            </a:ln>
          </c:spPr>
          <c:marker>
            <c:symbol val="diamond"/>
            <c:size val="3"/>
          </c:marker>
          <c:cat>
            <c:strRef>
              <c:f>'Sizing params &amp; critical perfs'!$AT$58:$AT$66</c:f>
              <c:strCache>
                <c:ptCount val="5"/>
                <c:pt idx="0">
                  <c:v>Techno 1</c:v>
                </c:pt>
                <c:pt idx="1">
                  <c:v>Techno 2</c:v>
                </c:pt>
                <c:pt idx="2">
                  <c:v>Techno 3</c:v>
                </c:pt>
                <c:pt idx="3">
                  <c:v>Techno 4</c:v>
                </c:pt>
                <c:pt idx="4">
                  <c:v>Techno 5</c:v>
                </c:pt>
              </c:strCache>
            </c:strRef>
          </c:cat>
          <c:val>
            <c:numRef>
              <c:f>'Sizing params &amp; critical perfs'!$AW$58:$AW$66</c:f>
              <c:numCache>
                <c:formatCode>General</c:formatCode>
                <c:ptCount val="9"/>
                <c:pt idx="0">
                  <c:v>8</c:v>
                </c:pt>
                <c:pt idx="1">
                  <c:v>7</c:v>
                </c:pt>
                <c:pt idx="2">
                  <c:v>6</c:v>
                </c:pt>
                <c:pt idx="3">
                  <c:v>8</c:v>
                </c:pt>
                <c:pt idx="4">
                  <c:v>8</c:v>
                </c:pt>
              </c:numCache>
            </c:numRef>
          </c:val>
          <c:smooth val="0"/>
        </c:ser>
        <c:ser>
          <c:idx val="0"/>
          <c:order val="1"/>
          <c:tx>
            <c:strRef>
              <c:f>'Sizing params &amp; critical perfs'!$AU$57</c:f>
              <c:strCache>
                <c:ptCount val="1"/>
                <c:pt idx="0">
                  <c:v>At T0</c:v>
                </c:pt>
              </c:strCache>
            </c:strRef>
          </c:tx>
          <c:spPr>
            <a:ln w="28575">
              <a:noFill/>
            </a:ln>
          </c:spPr>
          <c:marker>
            <c:symbol val="none"/>
          </c:marker>
          <c:cat>
            <c:strRef>
              <c:f>'Sizing params &amp; critical perfs'!$AT$58:$AT$66</c:f>
              <c:strCache>
                <c:ptCount val="5"/>
                <c:pt idx="0">
                  <c:v>Techno 1</c:v>
                </c:pt>
                <c:pt idx="1">
                  <c:v>Techno 2</c:v>
                </c:pt>
                <c:pt idx="2">
                  <c:v>Techno 3</c:v>
                </c:pt>
                <c:pt idx="3">
                  <c:v>Techno 4</c:v>
                </c:pt>
                <c:pt idx="4">
                  <c:v>Techno 5</c:v>
                </c:pt>
              </c:strCache>
            </c:strRef>
          </c:cat>
          <c:val>
            <c:numRef>
              <c:f>'Sizing params &amp; critical perfs'!$AU$58:$AU$66</c:f>
              <c:numCache>
                <c:formatCode>General</c:formatCode>
                <c:ptCount val="9"/>
                <c:pt idx="0">
                  <c:v>8</c:v>
                </c:pt>
                <c:pt idx="1">
                  <c:v>8</c:v>
                </c:pt>
                <c:pt idx="2">
                  <c:v>5</c:v>
                </c:pt>
                <c:pt idx="3">
                  <c:v>5</c:v>
                </c:pt>
                <c:pt idx="4">
                  <c:v>3</c:v>
                </c:pt>
              </c:numCache>
            </c:numRef>
          </c:val>
          <c:smooth val="0"/>
        </c:ser>
        <c:ser>
          <c:idx val="1"/>
          <c:order val="2"/>
          <c:tx>
            <c:strRef>
              <c:f>'Sizing params &amp; critical perfs'!$AV$57</c:f>
              <c:strCache>
                <c:ptCount val="1"/>
                <c:pt idx="0">
                  <c:v>Actual</c:v>
                </c:pt>
              </c:strCache>
            </c:strRef>
          </c:tx>
          <c:spPr>
            <a:ln w="28575">
              <a:noFill/>
            </a:ln>
            <a:effectLst>
              <a:outerShdw blurRad="152400" dist="317500" dir="5400000" sx="90000" sy="-19000" rotWithShape="0">
                <a:prstClr val="black">
                  <a:alpha val="15000"/>
                </a:prstClr>
              </a:outerShdw>
            </a:effectLst>
          </c:spPr>
          <c:marker>
            <c:symbol val="square"/>
            <c:size val="15"/>
            <c:spPr>
              <a:solidFill>
                <a:srgbClr val="0099FF"/>
              </a:solidFill>
              <a:effectLst>
                <a:outerShdw blurRad="152400" dist="317500" dir="5400000" sx="90000" sy="-19000" rotWithShape="0">
                  <a:prstClr val="black">
                    <a:alpha val="15000"/>
                  </a:prstClr>
                </a:outerShdw>
              </a:effectLst>
              <a:scene3d>
                <a:camera prst="orthographicFront"/>
                <a:lightRig rig="threePt" dir="t"/>
              </a:scene3d>
              <a:sp3d>
                <a:bevelT/>
              </a:sp3d>
            </c:spPr>
          </c:marker>
          <c:cat>
            <c:strRef>
              <c:f>'Sizing params &amp; critical perfs'!$AT$58:$AT$66</c:f>
              <c:strCache>
                <c:ptCount val="5"/>
                <c:pt idx="0">
                  <c:v>Techno 1</c:v>
                </c:pt>
                <c:pt idx="1">
                  <c:v>Techno 2</c:v>
                </c:pt>
                <c:pt idx="2">
                  <c:v>Techno 3</c:v>
                </c:pt>
                <c:pt idx="3">
                  <c:v>Techno 4</c:v>
                </c:pt>
                <c:pt idx="4">
                  <c:v>Techno 5</c:v>
                </c:pt>
              </c:strCache>
            </c:strRef>
          </c:cat>
          <c:val>
            <c:numRef>
              <c:f>'Sizing params &amp; critical perfs'!$AV$58:$AV$66</c:f>
              <c:numCache>
                <c:formatCode>General</c:formatCode>
                <c:ptCount val="9"/>
                <c:pt idx="0">
                  <c:v>8</c:v>
                </c:pt>
                <c:pt idx="1">
                  <c:v>8</c:v>
                </c:pt>
                <c:pt idx="2">
                  <c:v>5</c:v>
                </c:pt>
                <c:pt idx="3">
                  <c:v>6</c:v>
                </c:pt>
                <c:pt idx="4">
                  <c:v>1</c:v>
                </c:pt>
              </c:numCache>
            </c:numRef>
          </c:val>
          <c:smooth val="0"/>
        </c:ser>
        <c:dLbls>
          <c:showLegendKey val="0"/>
          <c:showVal val="0"/>
          <c:showCatName val="0"/>
          <c:showSerName val="0"/>
          <c:showPercent val="0"/>
          <c:showBubbleSize val="0"/>
        </c:dLbls>
        <c:hiLowLines>
          <c:spPr>
            <a:ln w="358775">
              <a:solidFill>
                <a:schemeClr val="tx1">
                  <a:lumMod val="75000"/>
                  <a:lumOff val="25000"/>
                </a:schemeClr>
              </a:solidFill>
            </a:ln>
            <a:effectLst>
              <a:outerShdw blurRad="50800" dist="50800" dir="2520000" algn="ctr" rotWithShape="0">
                <a:srgbClr val="000000"/>
              </a:outerShdw>
            </a:effectLst>
          </c:spPr>
        </c:hiLowLines>
        <c:axId val="181431680"/>
        <c:axId val="181441664"/>
      </c:stockChart>
      <c:catAx>
        <c:axId val="181431680"/>
        <c:scaling>
          <c:orientation val="minMax"/>
        </c:scaling>
        <c:delete val="0"/>
        <c:axPos val="b"/>
        <c:majorGridlines>
          <c:spPr>
            <a:ln>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1"/>
                <a:tileRect/>
              </a:gradFill>
              <a:prstDash val="dash"/>
            </a:ln>
          </c:spPr>
        </c:majorGridlines>
        <c:numFmt formatCode="General" sourceLinked="1"/>
        <c:majorTickMark val="out"/>
        <c:minorTickMark val="none"/>
        <c:tickLblPos val="nextTo"/>
        <c:spPr>
          <a:ln>
            <a:solidFill>
              <a:schemeClr val="tx1"/>
            </a:solidFill>
          </a:ln>
        </c:spPr>
        <c:txPr>
          <a:bodyPr rot="-3600000"/>
          <a:lstStyle/>
          <a:p>
            <a:pPr>
              <a:defRPr sz="1200" b="1">
                <a:latin typeface="Arial" pitchFamily="34" charset="0"/>
                <a:cs typeface="Arial" pitchFamily="34" charset="0"/>
              </a:defRPr>
            </a:pPr>
            <a:endParaRPr lang="fr-FR"/>
          </a:p>
        </c:txPr>
        <c:crossAx val="181441664"/>
        <c:crosses val="autoZero"/>
        <c:auto val="1"/>
        <c:lblAlgn val="ctr"/>
        <c:lblOffset val="100"/>
        <c:noMultiLvlLbl val="0"/>
      </c:catAx>
      <c:valAx>
        <c:axId val="181441664"/>
        <c:scaling>
          <c:orientation val="minMax"/>
          <c:max val="8"/>
          <c:min val="0"/>
        </c:scaling>
        <c:delete val="1"/>
        <c:axPos val="l"/>
        <c:numFmt formatCode="General" sourceLinked="1"/>
        <c:majorTickMark val="out"/>
        <c:minorTickMark val="none"/>
        <c:tickLblPos val="none"/>
        <c:crossAx val="181431680"/>
        <c:crosses val="autoZero"/>
        <c:crossBetween val="between"/>
      </c:valAx>
      <c:spPr>
        <a:noFill/>
        <a:ln w="25400">
          <a:noFill/>
        </a:ln>
      </c:spPr>
    </c:plotArea>
    <c:plotVisOnly val="1"/>
    <c:dispBlanksAs val="gap"/>
    <c:showDLblsOverMax val="0"/>
  </c:chart>
  <c:spPr>
    <a:noFill/>
    <a:ln>
      <a:noFill/>
    </a:ln>
  </c:spPr>
  <c:printSettings>
    <c:headerFooter/>
    <c:pageMargins b="0.75000000000000122" l="0.70000000000000062" r="0.70000000000000062" t="0.75000000000000122" header="0.30000000000000032" footer="0.30000000000000032"/>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9953881629515871E-2"/>
          <c:y val="3.166671820754921E-2"/>
          <c:w val="0.92621060722521142"/>
          <c:h val="0.76500124511921463"/>
        </c:manualLayout>
      </c:layout>
      <c:lineChart>
        <c:grouping val="standard"/>
        <c:varyColors val="0"/>
        <c:ser>
          <c:idx val="2"/>
          <c:order val="0"/>
          <c:tx>
            <c:strRef>
              <c:f>'Code reuse'!$AN$21</c:f>
              <c:strCache>
                <c:ptCount val="1"/>
                <c:pt idx="0">
                  <c:v>Total kLOC</c:v>
                </c:pt>
              </c:strCache>
            </c:strRef>
          </c:tx>
          <c:spPr>
            <a:ln w="38100">
              <a:solidFill>
                <a:srgbClr val="808080"/>
              </a:solidFill>
              <a:prstDash val="solid"/>
            </a:ln>
          </c:spPr>
          <c:marker>
            <c:symbol val="triangle"/>
            <c:size val="9"/>
            <c:spPr>
              <a:solidFill>
                <a:srgbClr val="FFFFFF"/>
              </a:solidFill>
              <a:ln>
                <a:solidFill>
                  <a:srgbClr val="808080"/>
                </a:solidFill>
                <a:prstDash val="solid"/>
              </a:ln>
            </c:spPr>
          </c:marker>
          <c:cat>
            <c:numRef>
              <c:f>'Code reuse'!$AO$20:$DG$20</c:f>
              <c:numCache>
                <c:formatCode>d\-mmm\-yy</c:formatCode>
                <c:ptCount val="71"/>
                <c:pt idx="0">
                  <c:v>41153</c:v>
                </c:pt>
                <c:pt idx="1">
                  <c:v>41160</c:v>
                </c:pt>
                <c:pt idx="2">
                  <c:v>41167</c:v>
                </c:pt>
                <c:pt idx="3">
                  <c:v>41174</c:v>
                </c:pt>
                <c:pt idx="4">
                  <c:v>41181</c:v>
                </c:pt>
                <c:pt idx="5">
                  <c:v>41188</c:v>
                </c:pt>
                <c:pt idx="6">
                  <c:v>41195</c:v>
                </c:pt>
                <c:pt idx="7">
                  <c:v>41202</c:v>
                </c:pt>
                <c:pt idx="8">
                  <c:v>41209</c:v>
                </c:pt>
                <c:pt idx="9">
                  <c:v>41216</c:v>
                </c:pt>
                <c:pt idx="10">
                  <c:v>41223</c:v>
                </c:pt>
                <c:pt idx="11">
                  <c:v>41230</c:v>
                </c:pt>
                <c:pt idx="12">
                  <c:v>41237</c:v>
                </c:pt>
                <c:pt idx="13">
                  <c:v>41244</c:v>
                </c:pt>
                <c:pt idx="14">
                  <c:v>41251</c:v>
                </c:pt>
                <c:pt idx="15">
                  <c:v>41258</c:v>
                </c:pt>
                <c:pt idx="16">
                  <c:v>41265</c:v>
                </c:pt>
                <c:pt idx="17">
                  <c:v>41272</c:v>
                </c:pt>
                <c:pt idx="18">
                  <c:v>41279</c:v>
                </c:pt>
                <c:pt idx="19">
                  <c:v>41286</c:v>
                </c:pt>
                <c:pt idx="20">
                  <c:v>41293</c:v>
                </c:pt>
                <c:pt idx="21">
                  <c:v>41300</c:v>
                </c:pt>
                <c:pt idx="22">
                  <c:v>41307</c:v>
                </c:pt>
                <c:pt idx="23">
                  <c:v>41314</c:v>
                </c:pt>
                <c:pt idx="24">
                  <c:v>41321</c:v>
                </c:pt>
                <c:pt idx="25">
                  <c:v>41328</c:v>
                </c:pt>
                <c:pt idx="26">
                  <c:v>41335</c:v>
                </c:pt>
                <c:pt idx="27">
                  <c:v>41342</c:v>
                </c:pt>
                <c:pt idx="28">
                  <c:v>41349</c:v>
                </c:pt>
                <c:pt idx="29">
                  <c:v>41356</c:v>
                </c:pt>
                <c:pt idx="30">
                  <c:v>41363</c:v>
                </c:pt>
                <c:pt idx="31">
                  <c:v>41370</c:v>
                </c:pt>
                <c:pt idx="32">
                  <c:v>41377</c:v>
                </c:pt>
                <c:pt idx="33">
                  <c:v>41384</c:v>
                </c:pt>
                <c:pt idx="34">
                  <c:v>41391</c:v>
                </c:pt>
                <c:pt idx="35">
                  <c:v>41398</c:v>
                </c:pt>
                <c:pt idx="36">
                  <c:v>41405</c:v>
                </c:pt>
                <c:pt idx="37">
                  <c:v>41412</c:v>
                </c:pt>
                <c:pt idx="38">
                  <c:v>41419</c:v>
                </c:pt>
                <c:pt idx="39">
                  <c:v>41426</c:v>
                </c:pt>
                <c:pt idx="40">
                  <c:v>41433</c:v>
                </c:pt>
                <c:pt idx="41">
                  <c:v>41440</c:v>
                </c:pt>
                <c:pt idx="42">
                  <c:v>41447</c:v>
                </c:pt>
                <c:pt idx="43">
                  <c:v>41454</c:v>
                </c:pt>
                <c:pt idx="44">
                  <c:v>41461</c:v>
                </c:pt>
                <c:pt idx="45">
                  <c:v>41468</c:v>
                </c:pt>
                <c:pt idx="46">
                  <c:v>41475</c:v>
                </c:pt>
                <c:pt idx="47">
                  <c:v>41482</c:v>
                </c:pt>
                <c:pt idx="48">
                  <c:v>41489</c:v>
                </c:pt>
                <c:pt idx="49">
                  <c:v>41496</c:v>
                </c:pt>
                <c:pt idx="50">
                  <c:v>41503</c:v>
                </c:pt>
                <c:pt idx="51">
                  <c:v>41510</c:v>
                </c:pt>
                <c:pt idx="52">
                  <c:v>41517</c:v>
                </c:pt>
                <c:pt idx="53">
                  <c:v>41524</c:v>
                </c:pt>
                <c:pt idx="54">
                  <c:v>41531</c:v>
                </c:pt>
                <c:pt idx="55">
                  <c:v>41538</c:v>
                </c:pt>
                <c:pt idx="56">
                  <c:v>41545</c:v>
                </c:pt>
                <c:pt idx="57">
                  <c:v>41552</c:v>
                </c:pt>
                <c:pt idx="58">
                  <c:v>41559</c:v>
                </c:pt>
                <c:pt idx="59">
                  <c:v>41566</c:v>
                </c:pt>
                <c:pt idx="60">
                  <c:v>41573</c:v>
                </c:pt>
                <c:pt idx="61">
                  <c:v>41580</c:v>
                </c:pt>
                <c:pt idx="62">
                  <c:v>41587</c:v>
                </c:pt>
                <c:pt idx="63">
                  <c:v>41594</c:v>
                </c:pt>
                <c:pt idx="64">
                  <c:v>41601</c:v>
                </c:pt>
                <c:pt idx="65">
                  <c:v>41608</c:v>
                </c:pt>
                <c:pt idx="66">
                  <c:v>41615</c:v>
                </c:pt>
                <c:pt idx="67">
                  <c:v>41622</c:v>
                </c:pt>
                <c:pt idx="68">
                  <c:v>41629</c:v>
                </c:pt>
                <c:pt idx="69">
                  <c:v>41636</c:v>
                </c:pt>
                <c:pt idx="70">
                  <c:v>41640</c:v>
                </c:pt>
              </c:numCache>
            </c:numRef>
          </c:cat>
          <c:val>
            <c:numRef>
              <c:f>'Code reuse'!$AO$21:$DG$21</c:f>
              <c:numCache>
                <c:formatCode>0</c:formatCode>
                <c:ptCount val="71"/>
              </c:numCache>
            </c:numRef>
          </c:val>
          <c:smooth val="0"/>
        </c:ser>
        <c:ser>
          <c:idx val="3"/>
          <c:order val="1"/>
          <c:tx>
            <c:strRef>
              <c:f>'Code reuse'!$AN$22</c:f>
              <c:strCache>
                <c:ptCount val="1"/>
                <c:pt idx="0">
                  <c:v>Reuse objective</c:v>
                </c:pt>
              </c:strCache>
            </c:strRef>
          </c:tx>
          <c:spPr>
            <a:ln w="38100">
              <a:solidFill>
                <a:srgbClr val="808080"/>
              </a:solidFill>
              <a:prstDash val="solid"/>
            </a:ln>
          </c:spPr>
          <c:marker>
            <c:symbol val="circle"/>
            <c:size val="9"/>
            <c:spPr>
              <a:solidFill>
                <a:srgbClr val="FFFFFF"/>
              </a:solidFill>
              <a:ln>
                <a:solidFill>
                  <a:srgbClr val="808080"/>
                </a:solidFill>
                <a:prstDash val="solid"/>
              </a:ln>
            </c:spPr>
          </c:marker>
          <c:cat>
            <c:numRef>
              <c:f>'Code reuse'!$AO$20:$DG$20</c:f>
              <c:numCache>
                <c:formatCode>d\-mmm\-yy</c:formatCode>
                <c:ptCount val="71"/>
                <c:pt idx="0">
                  <c:v>41153</c:v>
                </c:pt>
                <c:pt idx="1">
                  <c:v>41160</c:v>
                </c:pt>
                <c:pt idx="2">
                  <c:v>41167</c:v>
                </c:pt>
                <c:pt idx="3">
                  <c:v>41174</c:v>
                </c:pt>
                <c:pt idx="4">
                  <c:v>41181</c:v>
                </c:pt>
                <c:pt idx="5">
                  <c:v>41188</c:v>
                </c:pt>
                <c:pt idx="6">
                  <c:v>41195</c:v>
                </c:pt>
                <c:pt idx="7">
                  <c:v>41202</c:v>
                </c:pt>
                <c:pt idx="8">
                  <c:v>41209</c:v>
                </c:pt>
                <c:pt idx="9">
                  <c:v>41216</c:v>
                </c:pt>
                <c:pt idx="10">
                  <c:v>41223</c:v>
                </c:pt>
                <c:pt idx="11">
                  <c:v>41230</c:v>
                </c:pt>
                <c:pt idx="12">
                  <c:v>41237</c:v>
                </c:pt>
                <c:pt idx="13">
                  <c:v>41244</c:v>
                </c:pt>
                <c:pt idx="14">
                  <c:v>41251</c:v>
                </c:pt>
                <c:pt idx="15">
                  <c:v>41258</c:v>
                </c:pt>
                <c:pt idx="16">
                  <c:v>41265</c:v>
                </c:pt>
                <c:pt idx="17">
                  <c:v>41272</c:v>
                </c:pt>
                <c:pt idx="18">
                  <c:v>41279</c:v>
                </c:pt>
                <c:pt idx="19">
                  <c:v>41286</c:v>
                </c:pt>
                <c:pt idx="20">
                  <c:v>41293</c:v>
                </c:pt>
                <c:pt idx="21">
                  <c:v>41300</c:v>
                </c:pt>
                <c:pt idx="22">
                  <c:v>41307</c:v>
                </c:pt>
                <c:pt idx="23">
                  <c:v>41314</c:v>
                </c:pt>
                <c:pt idx="24">
                  <c:v>41321</c:v>
                </c:pt>
                <c:pt idx="25">
                  <c:v>41328</c:v>
                </c:pt>
                <c:pt idx="26">
                  <c:v>41335</c:v>
                </c:pt>
                <c:pt idx="27">
                  <c:v>41342</c:v>
                </c:pt>
                <c:pt idx="28">
                  <c:v>41349</c:v>
                </c:pt>
                <c:pt idx="29">
                  <c:v>41356</c:v>
                </c:pt>
                <c:pt idx="30">
                  <c:v>41363</c:v>
                </c:pt>
                <c:pt idx="31">
                  <c:v>41370</c:v>
                </c:pt>
                <c:pt idx="32">
                  <c:v>41377</c:v>
                </c:pt>
                <c:pt idx="33">
                  <c:v>41384</c:v>
                </c:pt>
                <c:pt idx="34">
                  <c:v>41391</c:v>
                </c:pt>
                <c:pt idx="35">
                  <c:v>41398</c:v>
                </c:pt>
                <c:pt idx="36">
                  <c:v>41405</c:v>
                </c:pt>
                <c:pt idx="37">
                  <c:v>41412</c:v>
                </c:pt>
                <c:pt idx="38">
                  <c:v>41419</c:v>
                </c:pt>
                <c:pt idx="39">
                  <c:v>41426</c:v>
                </c:pt>
                <c:pt idx="40">
                  <c:v>41433</c:v>
                </c:pt>
                <c:pt idx="41">
                  <c:v>41440</c:v>
                </c:pt>
                <c:pt idx="42">
                  <c:v>41447</c:v>
                </c:pt>
                <c:pt idx="43">
                  <c:v>41454</c:v>
                </c:pt>
                <c:pt idx="44">
                  <c:v>41461</c:v>
                </c:pt>
                <c:pt idx="45">
                  <c:v>41468</c:v>
                </c:pt>
                <c:pt idx="46">
                  <c:v>41475</c:v>
                </c:pt>
                <c:pt idx="47">
                  <c:v>41482</c:v>
                </c:pt>
                <c:pt idx="48">
                  <c:v>41489</c:v>
                </c:pt>
                <c:pt idx="49">
                  <c:v>41496</c:v>
                </c:pt>
                <c:pt idx="50">
                  <c:v>41503</c:v>
                </c:pt>
                <c:pt idx="51">
                  <c:v>41510</c:v>
                </c:pt>
                <c:pt idx="52">
                  <c:v>41517</c:v>
                </c:pt>
                <c:pt idx="53">
                  <c:v>41524</c:v>
                </c:pt>
                <c:pt idx="54">
                  <c:v>41531</c:v>
                </c:pt>
                <c:pt idx="55">
                  <c:v>41538</c:v>
                </c:pt>
                <c:pt idx="56">
                  <c:v>41545</c:v>
                </c:pt>
                <c:pt idx="57">
                  <c:v>41552</c:v>
                </c:pt>
                <c:pt idx="58">
                  <c:v>41559</c:v>
                </c:pt>
                <c:pt idx="59">
                  <c:v>41566</c:v>
                </c:pt>
                <c:pt idx="60">
                  <c:v>41573</c:v>
                </c:pt>
                <c:pt idx="61">
                  <c:v>41580</c:v>
                </c:pt>
                <c:pt idx="62">
                  <c:v>41587</c:v>
                </c:pt>
                <c:pt idx="63">
                  <c:v>41594</c:v>
                </c:pt>
                <c:pt idx="64">
                  <c:v>41601</c:v>
                </c:pt>
                <c:pt idx="65">
                  <c:v>41608</c:v>
                </c:pt>
                <c:pt idx="66">
                  <c:v>41615</c:v>
                </c:pt>
                <c:pt idx="67">
                  <c:v>41622</c:v>
                </c:pt>
                <c:pt idx="68">
                  <c:v>41629</c:v>
                </c:pt>
                <c:pt idx="69">
                  <c:v>41636</c:v>
                </c:pt>
                <c:pt idx="70">
                  <c:v>41640</c:v>
                </c:pt>
              </c:numCache>
            </c:numRef>
          </c:cat>
          <c:val>
            <c:numRef>
              <c:f>'Code reuse'!$AO$22:$DG$22</c:f>
              <c:numCache>
                <c:formatCode>0</c:formatCode>
                <c:ptCount val="71"/>
              </c:numCache>
            </c:numRef>
          </c:val>
          <c:smooth val="0"/>
        </c:ser>
        <c:ser>
          <c:idx val="0"/>
          <c:order val="2"/>
          <c:tx>
            <c:strRef>
              <c:f>'Code reuse'!$AN$23</c:f>
              <c:strCache>
                <c:ptCount val="1"/>
                <c:pt idx="0">
                  <c:v>Reuse actual</c:v>
                </c:pt>
              </c:strCache>
            </c:strRef>
          </c:tx>
          <c:spPr>
            <a:ln w="38100">
              <a:solidFill>
                <a:srgbClr val="FFCC00"/>
              </a:solidFill>
              <a:prstDash val="solid"/>
            </a:ln>
          </c:spPr>
          <c:marker>
            <c:symbol val="diamond"/>
            <c:size val="9"/>
            <c:spPr>
              <a:solidFill>
                <a:srgbClr val="FFCC00"/>
              </a:solidFill>
              <a:ln>
                <a:solidFill>
                  <a:srgbClr val="FFCC00"/>
                </a:solidFill>
                <a:prstDash val="solid"/>
              </a:ln>
            </c:spPr>
          </c:marker>
          <c:val>
            <c:numRef>
              <c:f>'Code reuse'!$AO$23:$DG$23</c:f>
              <c:numCache>
                <c:formatCode>0</c:formatCode>
                <c:ptCount val="71"/>
              </c:numCache>
            </c:numRef>
          </c:val>
          <c:smooth val="0"/>
        </c:ser>
        <c:dLbls>
          <c:showLegendKey val="0"/>
          <c:showVal val="0"/>
          <c:showCatName val="0"/>
          <c:showSerName val="0"/>
          <c:showPercent val="0"/>
          <c:showBubbleSize val="0"/>
        </c:dLbls>
        <c:marker val="1"/>
        <c:smooth val="0"/>
        <c:axId val="179728768"/>
        <c:axId val="179730688"/>
      </c:lineChart>
      <c:dateAx>
        <c:axId val="179728768"/>
        <c:scaling>
          <c:orientation val="minMax"/>
        </c:scaling>
        <c:delete val="0"/>
        <c:axPos val="b"/>
        <c:majorGridlines>
          <c:spPr>
            <a:ln w="3175">
              <a:solidFill>
                <a:srgbClr val="C0C0C0"/>
              </a:solidFill>
              <a:prstDash val="solid"/>
            </a:ln>
          </c:spPr>
        </c:majorGridlines>
        <c:numFmt formatCode="d\-mmm\-yy" sourceLinked="1"/>
        <c:majorTickMark val="out"/>
        <c:minorTickMark val="none"/>
        <c:tickLblPos val="nextTo"/>
        <c:spPr>
          <a:ln w="3175">
            <a:solidFill>
              <a:srgbClr val="000000"/>
            </a:solidFill>
            <a:prstDash val="solid"/>
          </a:ln>
        </c:spPr>
        <c:txPr>
          <a:bodyPr rot="-3600000" vert="horz"/>
          <a:lstStyle/>
          <a:p>
            <a:pPr>
              <a:defRPr sz="1100" b="1" i="0" u="none" strike="noStrike" baseline="0">
                <a:solidFill>
                  <a:srgbClr val="000000"/>
                </a:solidFill>
                <a:latin typeface="Arial"/>
                <a:ea typeface="Arial"/>
                <a:cs typeface="Arial"/>
              </a:defRPr>
            </a:pPr>
            <a:endParaRPr lang="fr-FR"/>
          </a:p>
        </c:txPr>
        <c:crossAx val="179730688"/>
        <c:crosses val="autoZero"/>
        <c:auto val="1"/>
        <c:lblOffset val="0"/>
        <c:baseTimeUnit val="months"/>
      </c:dateAx>
      <c:valAx>
        <c:axId val="179730688"/>
        <c:scaling>
          <c:orientation val="minMax"/>
        </c:scaling>
        <c:delete val="0"/>
        <c:axPos val="l"/>
        <c:majorGridlines>
          <c:spPr>
            <a:ln w="3175">
              <a:solidFill>
                <a:srgbClr val="C0C0C0"/>
              </a:solidFill>
              <a:prstDash val="sysDash"/>
            </a:ln>
          </c:spPr>
        </c:majorGridlines>
        <c:numFmt formatCode="0" sourceLinked="1"/>
        <c:majorTickMark val="out"/>
        <c:minorTickMark val="none"/>
        <c:tickLblPos val="nextTo"/>
        <c:spPr>
          <a:ln w="3175">
            <a:solidFill>
              <a:srgbClr val="000000"/>
            </a:solidFill>
            <a:prstDash val="solid"/>
          </a:ln>
        </c:spPr>
        <c:txPr>
          <a:bodyPr rot="0" vert="horz"/>
          <a:lstStyle/>
          <a:p>
            <a:pPr>
              <a:defRPr sz="1100" b="1" i="0" u="none" strike="noStrike" baseline="0">
                <a:solidFill>
                  <a:srgbClr val="000000"/>
                </a:solidFill>
                <a:latin typeface="Arial"/>
                <a:ea typeface="Arial"/>
                <a:cs typeface="Arial"/>
              </a:defRPr>
            </a:pPr>
            <a:endParaRPr lang="fr-FR"/>
          </a:p>
        </c:txPr>
        <c:crossAx val="179728768"/>
        <c:crosses val="autoZero"/>
        <c:crossBetween val="between"/>
      </c:valAx>
      <c:spPr>
        <a:noFill/>
        <a:ln w="25400">
          <a:noFill/>
        </a:ln>
      </c:spPr>
    </c:plotArea>
    <c:legend>
      <c:legendPos val="b"/>
      <c:legendEntry>
        <c:idx val="0"/>
        <c:txPr>
          <a:bodyPr/>
          <a:lstStyle/>
          <a:p>
            <a:pPr>
              <a:defRPr sz="1100" b="1" i="0" u="none" strike="noStrike" baseline="0">
                <a:solidFill>
                  <a:srgbClr val="000000"/>
                </a:solidFill>
                <a:latin typeface="Arial"/>
                <a:ea typeface="Arial"/>
                <a:cs typeface="Arial"/>
              </a:defRPr>
            </a:pPr>
            <a:endParaRPr lang="fr-FR"/>
          </a:p>
        </c:txPr>
      </c:legendEntry>
      <c:layout>
        <c:manualLayout>
          <c:xMode val="edge"/>
          <c:yMode val="edge"/>
          <c:x val="0.1621829362029209"/>
          <c:y val="0.93333482839961468"/>
          <c:w val="0.74788624135280579"/>
          <c:h val="4.1666666666666956E-2"/>
        </c:manualLayout>
      </c:layout>
      <c:overlay val="0"/>
      <c:spPr>
        <a:noFill/>
        <a:ln w="25400">
          <a:noFill/>
        </a:ln>
      </c:spPr>
      <c:txPr>
        <a:bodyPr/>
        <a:lstStyle/>
        <a:p>
          <a:pPr>
            <a:defRPr sz="1100" b="1"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49212598450000056" footer="0.49212598450000056"/>
    <c:pageSetup paperSize="9" orientation="landscape"/>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9928647296296201E-2"/>
          <c:y val="3.166671820754921E-2"/>
          <c:w val="0.89825781531902127"/>
          <c:h val="0.76500124511921463"/>
        </c:manualLayout>
      </c:layout>
      <c:barChart>
        <c:barDir val="col"/>
        <c:grouping val="stacked"/>
        <c:varyColors val="0"/>
        <c:ser>
          <c:idx val="0"/>
          <c:order val="1"/>
          <c:tx>
            <c:strRef>
              <c:f>'Code testing progress'!$AP$33:$AS$33</c:f>
              <c:strCache>
                <c:ptCount val="1"/>
                <c:pt idx="0">
                  <c:v>Test OK</c:v>
                </c:pt>
              </c:strCache>
            </c:strRef>
          </c:tx>
          <c:spPr>
            <a:gradFill rotWithShape="0">
              <a:gsLst>
                <a:gs pos="0">
                  <a:srgbClr val="7DFF7D">
                    <a:gamma/>
                    <a:shade val="36078"/>
                    <a:invGamma/>
                  </a:srgbClr>
                </a:gs>
                <a:gs pos="50000">
                  <a:srgbClr val="7DFF7D"/>
                </a:gs>
                <a:gs pos="100000">
                  <a:srgbClr val="7DFF7D">
                    <a:gamma/>
                    <a:shade val="36078"/>
                    <a:invGamma/>
                  </a:srgbClr>
                </a:gs>
              </a:gsLst>
              <a:lin ang="0" scaled="1"/>
            </a:gradFill>
            <a:ln w="12700">
              <a:solidFill>
                <a:srgbClr val="C0C0C0"/>
              </a:solidFill>
              <a:prstDash val="solid"/>
            </a:ln>
          </c:spPr>
          <c:invertIfNegative val="0"/>
          <c:cat>
            <c:numRef>
              <c:f>'Code testing progress'!$AT$28:$BJ$28</c:f>
              <c:numCache>
                <c:formatCode>mmm\-yy</c:formatCode>
                <c:ptCount val="17"/>
                <c:pt idx="0">
                  <c:v>41167</c:v>
                </c:pt>
                <c:pt idx="1">
                  <c:v>41197</c:v>
                </c:pt>
                <c:pt idx="2">
                  <c:v>41228</c:v>
                </c:pt>
                <c:pt idx="3">
                  <c:v>41258</c:v>
                </c:pt>
                <c:pt idx="4">
                  <c:v>41289</c:v>
                </c:pt>
                <c:pt idx="5">
                  <c:v>41320</c:v>
                </c:pt>
                <c:pt idx="6">
                  <c:v>41348</c:v>
                </c:pt>
                <c:pt idx="7">
                  <c:v>41379</c:v>
                </c:pt>
                <c:pt idx="8">
                  <c:v>41409</c:v>
                </c:pt>
                <c:pt idx="9">
                  <c:v>41440</c:v>
                </c:pt>
                <c:pt idx="10">
                  <c:v>41470</c:v>
                </c:pt>
                <c:pt idx="11">
                  <c:v>41501</c:v>
                </c:pt>
                <c:pt idx="12">
                  <c:v>41532</c:v>
                </c:pt>
                <c:pt idx="13">
                  <c:v>41562</c:v>
                </c:pt>
                <c:pt idx="14">
                  <c:v>41593</c:v>
                </c:pt>
                <c:pt idx="15">
                  <c:v>41623</c:v>
                </c:pt>
                <c:pt idx="16">
                  <c:v>41640</c:v>
                </c:pt>
              </c:numCache>
            </c:numRef>
          </c:cat>
          <c:val>
            <c:numRef>
              <c:f>'Code testing progress'!$AT$33:$BJ$33</c:f>
              <c:numCache>
                <c:formatCode>General</c:formatCode>
                <c:ptCount val="17"/>
                <c:pt idx="0">
                  <c:v>2</c:v>
                </c:pt>
              </c:numCache>
            </c:numRef>
          </c:val>
        </c:ser>
        <c:ser>
          <c:idx val="1"/>
          <c:order val="2"/>
          <c:tx>
            <c:strRef>
              <c:f>'Code testing progress'!$AP$34:$AS$34</c:f>
              <c:strCache>
                <c:ptCount val="1"/>
                <c:pt idx="0">
                  <c:v>Tests failed</c:v>
                </c:pt>
              </c:strCache>
            </c:strRef>
          </c:tx>
          <c:spPr>
            <a:pattFill prst="wdUpDiag">
              <a:fgClr>
                <a:srgbClr val="FFFFFF"/>
              </a:fgClr>
              <a:bgClr>
                <a:srgbClr val="FF6600"/>
              </a:bgClr>
            </a:pattFill>
            <a:ln w="25400">
              <a:noFill/>
            </a:ln>
          </c:spPr>
          <c:invertIfNegative val="0"/>
          <c:cat>
            <c:numRef>
              <c:f>'Code testing progress'!$AT$28:$BJ$28</c:f>
              <c:numCache>
                <c:formatCode>mmm\-yy</c:formatCode>
                <c:ptCount val="17"/>
                <c:pt idx="0">
                  <c:v>41167</c:v>
                </c:pt>
                <c:pt idx="1">
                  <c:v>41197</c:v>
                </c:pt>
                <c:pt idx="2">
                  <c:v>41228</c:v>
                </c:pt>
                <c:pt idx="3">
                  <c:v>41258</c:v>
                </c:pt>
                <c:pt idx="4">
                  <c:v>41289</c:v>
                </c:pt>
                <c:pt idx="5">
                  <c:v>41320</c:v>
                </c:pt>
                <c:pt idx="6">
                  <c:v>41348</c:v>
                </c:pt>
                <c:pt idx="7">
                  <c:v>41379</c:v>
                </c:pt>
                <c:pt idx="8">
                  <c:v>41409</c:v>
                </c:pt>
                <c:pt idx="9">
                  <c:v>41440</c:v>
                </c:pt>
                <c:pt idx="10">
                  <c:v>41470</c:v>
                </c:pt>
                <c:pt idx="11">
                  <c:v>41501</c:v>
                </c:pt>
                <c:pt idx="12">
                  <c:v>41532</c:v>
                </c:pt>
                <c:pt idx="13">
                  <c:v>41562</c:v>
                </c:pt>
                <c:pt idx="14">
                  <c:v>41593</c:v>
                </c:pt>
                <c:pt idx="15">
                  <c:v>41623</c:v>
                </c:pt>
                <c:pt idx="16">
                  <c:v>41640</c:v>
                </c:pt>
              </c:numCache>
            </c:numRef>
          </c:cat>
          <c:val>
            <c:numRef>
              <c:f>'Code testing progress'!$AT$34:$BJ$34</c:f>
              <c:numCache>
                <c:formatCode>General</c:formatCode>
                <c:ptCount val="17"/>
                <c:pt idx="0">
                  <c:v>1</c:v>
                </c:pt>
              </c:numCache>
            </c:numRef>
          </c:val>
        </c:ser>
        <c:dLbls>
          <c:showLegendKey val="0"/>
          <c:showVal val="0"/>
          <c:showCatName val="0"/>
          <c:showSerName val="0"/>
          <c:showPercent val="0"/>
          <c:showBubbleSize val="0"/>
        </c:dLbls>
        <c:gapWidth val="20"/>
        <c:overlap val="100"/>
        <c:axId val="181764096"/>
        <c:axId val="181766016"/>
      </c:barChart>
      <c:lineChart>
        <c:grouping val="standard"/>
        <c:varyColors val="0"/>
        <c:ser>
          <c:idx val="2"/>
          <c:order val="0"/>
          <c:tx>
            <c:strRef>
              <c:f>'Code testing progress'!$AP$29:$AS$29</c:f>
              <c:strCache>
                <c:ptCount val="1"/>
                <c:pt idx="0">
                  <c:v>Number of tests</c:v>
                </c:pt>
              </c:strCache>
            </c:strRef>
          </c:tx>
          <c:spPr>
            <a:ln w="38100">
              <a:solidFill>
                <a:srgbClr val="808080"/>
              </a:solidFill>
              <a:prstDash val="solid"/>
            </a:ln>
          </c:spPr>
          <c:marker>
            <c:symbol val="circle"/>
            <c:size val="9"/>
            <c:spPr>
              <a:solidFill>
                <a:srgbClr val="FFFFFF"/>
              </a:solidFill>
              <a:ln>
                <a:solidFill>
                  <a:srgbClr val="808080"/>
                </a:solidFill>
                <a:prstDash val="solid"/>
              </a:ln>
            </c:spPr>
          </c:marker>
          <c:cat>
            <c:numRef>
              <c:f>'Code testing progress'!$AT$28:$BJ$28</c:f>
              <c:numCache>
                <c:formatCode>mmm\-yy</c:formatCode>
                <c:ptCount val="17"/>
                <c:pt idx="0">
                  <c:v>41167</c:v>
                </c:pt>
                <c:pt idx="1">
                  <c:v>41197</c:v>
                </c:pt>
                <c:pt idx="2">
                  <c:v>41228</c:v>
                </c:pt>
                <c:pt idx="3">
                  <c:v>41258</c:v>
                </c:pt>
                <c:pt idx="4">
                  <c:v>41289</c:v>
                </c:pt>
                <c:pt idx="5">
                  <c:v>41320</c:v>
                </c:pt>
                <c:pt idx="6">
                  <c:v>41348</c:v>
                </c:pt>
                <c:pt idx="7">
                  <c:v>41379</c:v>
                </c:pt>
                <c:pt idx="8">
                  <c:v>41409</c:v>
                </c:pt>
                <c:pt idx="9">
                  <c:v>41440</c:v>
                </c:pt>
                <c:pt idx="10">
                  <c:v>41470</c:v>
                </c:pt>
                <c:pt idx="11">
                  <c:v>41501</c:v>
                </c:pt>
                <c:pt idx="12">
                  <c:v>41532</c:v>
                </c:pt>
                <c:pt idx="13">
                  <c:v>41562</c:v>
                </c:pt>
                <c:pt idx="14">
                  <c:v>41593</c:v>
                </c:pt>
                <c:pt idx="15">
                  <c:v>41623</c:v>
                </c:pt>
                <c:pt idx="16">
                  <c:v>41640</c:v>
                </c:pt>
              </c:numCache>
            </c:numRef>
          </c:cat>
          <c:val>
            <c:numRef>
              <c:f>'Code testing progress'!$AT$29:$BJ$29</c:f>
              <c:numCache>
                <c:formatCode>General</c:formatCode>
                <c:ptCount val="17"/>
              </c:numCache>
            </c:numRef>
          </c:val>
          <c:smooth val="0"/>
        </c:ser>
        <c:ser>
          <c:idx val="3"/>
          <c:order val="3"/>
          <c:tx>
            <c:strRef>
              <c:f>'Code testing progress'!$AP$30:$AS$30</c:f>
              <c:strCache>
                <c:ptCount val="1"/>
                <c:pt idx="0">
                  <c:v>Baseline</c:v>
                </c:pt>
              </c:strCache>
            </c:strRef>
          </c:tx>
          <c:spPr>
            <a:ln w="12700">
              <a:solidFill>
                <a:srgbClr val="000000"/>
              </a:solidFill>
              <a:prstDash val="sysDash"/>
            </a:ln>
          </c:spPr>
          <c:marker>
            <c:symbol val="none"/>
          </c:marker>
          <c:cat>
            <c:numRef>
              <c:f>'Code testing progress'!$AT$28:$BJ$28</c:f>
              <c:numCache>
                <c:formatCode>mmm\-yy</c:formatCode>
                <c:ptCount val="17"/>
                <c:pt idx="0">
                  <c:v>41167</c:v>
                </c:pt>
                <c:pt idx="1">
                  <c:v>41197</c:v>
                </c:pt>
                <c:pt idx="2">
                  <c:v>41228</c:v>
                </c:pt>
                <c:pt idx="3">
                  <c:v>41258</c:v>
                </c:pt>
                <c:pt idx="4">
                  <c:v>41289</c:v>
                </c:pt>
                <c:pt idx="5">
                  <c:v>41320</c:v>
                </c:pt>
                <c:pt idx="6">
                  <c:v>41348</c:v>
                </c:pt>
                <c:pt idx="7">
                  <c:v>41379</c:v>
                </c:pt>
                <c:pt idx="8">
                  <c:v>41409</c:v>
                </c:pt>
                <c:pt idx="9">
                  <c:v>41440</c:v>
                </c:pt>
                <c:pt idx="10">
                  <c:v>41470</c:v>
                </c:pt>
                <c:pt idx="11">
                  <c:v>41501</c:v>
                </c:pt>
                <c:pt idx="12">
                  <c:v>41532</c:v>
                </c:pt>
                <c:pt idx="13">
                  <c:v>41562</c:v>
                </c:pt>
                <c:pt idx="14">
                  <c:v>41593</c:v>
                </c:pt>
                <c:pt idx="15">
                  <c:v>41623</c:v>
                </c:pt>
                <c:pt idx="16">
                  <c:v>41640</c:v>
                </c:pt>
              </c:numCache>
            </c:numRef>
          </c:cat>
          <c:val>
            <c:numRef>
              <c:f>'Code testing progress'!$AT$30:$BJ$30</c:f>
              <c:numCache>
                <c:formatCode>General</c:formatCode>
                <c:ptCount val="17"/>
              </c:numCache>
            </c:numRef>
          </c:val>
          <c:smooth val="0"/>
        </c:ser>
        <c:ser>
          <c:idx val="4"/>
          <c:order val="4"/>
          <c:tx>
            <c:strRef>
              <c:f>'Code testing progress'!$AP$32:$AS$32</c:f>
              <c:strCache>
                <c:ptCount val="1"/>
                <c:pt idx="0">
                  <c:v>Tests performed</c:v>
                </c:pt>
              </c:strCache>
            </c:strRef>
          </c:tx>
          <c:spPr>
            <a:ln w="38100">
              <a:solidFill>
                <a:srgbClr val="000080"/>
              </a:solidFill>
              <a:prstDash val="solid"/>
            </a:ln>
          </c:spPr>
          <c:marker>
            <c:symbol val="none"/>
          </c:marker>
          <c:cat>
            <c:numRef>
              <c:f>'Code testing progress'!$AT$28:$BJ$28</c:f>
              <c:numCache>
                <c:formatCode>mmm\-yy</c:formatCode>
                <c:ptCount val="17"/>
                <c:pt idx="0">
                  <c:v>41167</c:v>
                </c:pt>
                <c:pt idx="1">
                  <c:v>41197</c:v>
                </c:pt>
                <c:pt idx="2">
                  <c:v>41228</c:v>
                </c:pt>
                <c:pt idx="3">
                  <c:v>41258</c:v>
                </c:pt>
                <c:pt idx="4">
                  <c:v>41289</c:v>
                </c:pt>
                <c:pt idx="5">
                  <c:v>41320</c:v>
                </c:pt>
                <c:pt idx="6">
                  <c:v>41348</c:v>
                </c:pt>
                <c:pt idx="7">
                  <c:v>41379</c:v>
                </c:pt>
                <c:pt idx="8">
                  <c:v>41409</c:v>
                </c:pt>
                <c:pt idx="9">
                  <c:v>41440</c:v>
                </c:pt>
                <c:pt idx="10">
                  <c:v>41470</c:v>
                </c:pt>
                <c:pt idx="11">
                  <c:v>41501</c:v>
                </c:pt>
                <c:pt idx="12">
                  <c:v>41532</c:v>
                </c:pt>
                <c:pt idx="13">
                  <c:v>41562</c:v>
                </c:pt>
                <c:pt idx="14">
                  <c:v>41593</c:v>
                </c:pt>
                <c:pt idx="15">
                  <c:v>41623</c:v>
                </c:pt>
                <c:pt idx="16">
                  <c:v>41640</c:v>
                </c:pt>
              </c:numCache>
            </c:numRef>
          </c:cat>
          <c:val>
            <c:numRef>
              <c:f>'Code testing progress'!$AT$32:$BJ$32</c:f>
              <c:numCache>
                <c:formatCode>General</c:formatCode>
                <c:ptCount val="17"/>
                <c:pt idx="0">
                  <c:v>3</c:v>
                </c:pt>
              </c:numCache>
            </c:numRef>
          </c:val>
          <c:smooth val="0"/>
        </c:ser>
        <c:ser>
          <c:idx val="5"/>
          <c:order val="5"/>
          <c:tx>
            <c:strRef>
              <c:f>'Code testing progress'!$AP$31:$AS$31</c:f>
              <c:strCache>
                <c:ptCount val="1"/>
                <c:pt idx="0">
                  <c:v>Tests performed forecast</c:v>
                </c:pt>
              </c:strCache>
            </c:strRef>
          </c:tx>
          <c:spPr>
            <a:ln w="12700">
              <a:solidFill>
                <a:srgbClr val="000080"/>
              </a:solidFill>
              <a:prstDash val="sysDash"/>
            </a:ln>
          </c:spPr>
          <c:marker>
            <c:symbol val="circle"/>
            <c:size val="9"/>
            <c:spPr>
              <a:solidFill>
                <a:srgbClr val="000080"/>
              </a:solidFill>
              <a:ln>
                <a:solidFill>
                  <a:srgbClr val="000080"/>
                </a:solidFill>
                <a:prstDash val="solid"/>
              </a:ln>
            </c:spPr>
          </c:marker>
          <c:cat>
            <c:numRef>
              <c:f>'Code testing progress'!$AT$28:$BJ$28</c:f>
              <c:numCache>
                <c:formatCode>mmm\-yy</c:formatCode>
                <c:ptCount val="17"/>
                <c:pt idx="0">
                  <c:v>41167</c:v>
                </c:pt>
                <c:pt idx="1">
                  <c:v>41197</c:v>
                </c:pt>
                <c:pt idx="2">
                  <c:v>41228</c:v>
                </c:pt>
                <c:pt idx="3">
                  <c:v>41258</c:v>
                </c:pt>
                <c:pt idx="4">
                  <c:v>41289</c:v>
                </c:pt>
                <c:pt idx="5">
                  <c:v>41320</c:v>
                </c:pt>
                <c:pt idx="6">
                  <c:v>41348</c:v>
                </c:pt>
                <c:pt idx="7">
                  <c:v>41379</c:v>
                </c:pt>
                <c:pt idx="8">
                  <c:v>41409</c:v>
                </c:pt>
                <c:pt idx="9">
                  <c:v>41440</c:v>
                </c:pt>
                <c:pt idx="10">
                  <c:v>41470</c:v>
                </c:pt>
                <c:pt idx="11">
                  <c:v>41501</c:v>
                </c:pt>
                <c:pt idx="12">
                  <c:v>41532</c:v>
                </c:pt>
                <c:pt idx="13">
                  <c:v>41562</c:v>
                </c:pt>
                <c:pt idx="14">
                  <c:v>41593</c:v>
                </c:pt>
                <c:pt idx="15">
                  <c:v>41623</c:v>
                </c:pt>
                <c:pt idx="16">
                  <c:v>41640</c:v>
                </c:pt>
              </c:numCache>
            </c:numRef>
          </c:cat>
          <c:val>
            <c:numRef>
              <c:f>'Code testing progress'!$AT$31:$BJ$31</c:f>
              <c:numCache>
                <c:formatCode>General</c:formatCode>
                <c:ptCount val="17"/>
                <c:pt idx="0">
                  <c:v>3</c:v>
                </c:pt>
              </c:numCache>
            </c:numRef>
          </c:val>
          <c:smooth val="0"/>
        </c:ser>
        <c:dLbls>
          <c:showLegendKey val="0"/>
          <c:showVal val="0"/>
          <c:showCatName val="0"/>
          <c:showSerName val="0"/>
          <c:showPercent val="0"/>
          <c:showBubbleSize val="0"/>
        </c:dLbls>
        <c:marker val="1"/>
        <c:smooth val="0"/>
        <c:axId val="181764096"/>
        <c:axId val="181766016"/>
      </c:lineChart>
      <c:dateAx>
        <c:axId val="181764096"/>
        <c:scaling>
          <c:orientation val="minMax"/>
        </c:scaling>
        <c:delete val="0"/>
        <c:axPos val="b"/>
        <c:majorGridlines>
          <c:spPr>
            <a:ln w="3175">
              <a:solidFill>
                <a:srgbClr val="C0C0C0"/>
              </a:solidFill>
              <a:prstDash val="solid"/>
            </a:ln>
          </c:spPr>
        </c:majorGridlines>
        <c:numFmt formatCode="mmm\-yy" sourceLinked="1"/>
        <c:majorTickMark val="out"/>
        <c:minorTickMark val="none"/>
        <c:tickLblPos val="nextTo"/>
        <c:spPr>
          <a:ln w="3175">
            <a:solidFill>
              <a:srgbClr val="000000"/>
            </a:solidFill>
            <a:prstDash val="solid"/>
          </a:ln>
        </c:spPr>
        <c:txPr>
          <a:bodyPr rot="-3600000" vert="horz"/>
          <a:lstStyle/>
          <a:p>
            <a:pPr>
              <a:defRPr sz="1100" b="1" i="0" u="none" strike="noStrike" baseline="0">
                <a:solidFill>
                  <a:srgbClr val="000000"/>
                </a:solidFill>
                <a:latin typeface="Arial"/>
                <a:ea typeface="Arial"/>
                <a:cs typeface="Arial"/>
              </a:defRPr>
            </a:pPr>
            <a:endParaRPr lang="fr-FR"/>
          </a:p>
        </c:txPr>
        <c:crossAx val="181766016"/>
        <c:crosses val="autoZero"/>
        <c:auto val="1"/>
        <c:lblOffset val="0"/>
        <c:baseTimeUnit val="months"/>
      </c:dateAx>
      <c:valAx>
        <c:axId val="181766016"/>
        <c:scaling>
          <c:orientation val="minMax"/>
        </c:scaling>
        <c:delete val="0"/>
        <c:axPos val="l"/>
        <c:majorGridlines>
          <c:spPr>
            <a:ln w="3175">
              <a:solidFill>
                <a:srgbClr val="C0C0C0"/>
              </a:solidFill>
              <a:prstDash val="sysDash"/>
            </a:ln>
          </c:spPr>
        </c:majorGridlines>
        <c:numFmt formatCode="General" sourceLinked="1"/>
        <c:majorTickMark val="out"/>
        <c:minorTickMark val="none"/>
        <c:tickLblPos val="nextTo"/>
        <c:spPr>
          <a:ln w="3175">
            <a:solidFill>
              <a:srgbClr val="000000"/>
            </a:solidFill>
            <a:prstDash val="solid"/>
          </a:ln>
        </c:spPr>
        <c:txPr>
          <a:bodyPr rot="0" vert="horz"/>
          <a:lstStyle/>
          <a:p>
            <a:pPr>
              <a:defRPr sz="1100" b="1" i="0" u="none" strike="noStrike" baseline="0">
                <a:solidFill>
                  <a:srgbClr val="000000"/>
                </a:solidFill>
                <a:latin typeface="Arial"/>
                <a:ea typeface="Arial"/>
                <a:cs typeface="Arial"/>
              </a:defRPr>
            </a:pPr>
            <a:endParaRPr lang="fr-FR"/>
          </a:p>
        </c:txPr>
        <c:crossAx val="181764096"/>
        <c:crosses val="autoZero"/>
        <c:crossBetween val="between"/>
      </c:valAx>
      <c:spPr>
        <a:noFill/>
        <a:ln w="25400">
          <a:noFill/>
        </a:ln>
      </c:spPr>
    </c:plotArea>
    <c:legend>
      <c:legendPos val="b"/>
      <c:layout>
        <c:manualLayout>
          <c:xMode val="edge"/>
          <c:yMode val="edge"/>
          <c:x val="6.9644162014204578E-2"/>
          <c:y val="0.92166819841526049"/>
          <c:w val="0.9257639483425979"/>
          <c:h val="7.3333498927776145E-2"/>
        </c:manualLayout>
      </c:layout>
      <c:overlay val="0"/>
      <c:spPr>
        <a:noFill/>
        <a:ln w="25400">
          <a:noFill/>
        </a:ln>
      </c:spPr>
      <c:txPr>
        <a:bodyPr/>
        <a:lstStyle/>
        <a:p>
          <a:pPr>
            <a:defRPr sz="1100" b="1"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49212598450000056" footer="0.49212598450000056"/>
    <c:pageSetup paperSize="9" orientation="landscape"/>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189496474231043"/>
          <c:y val="3.4558403129545112E-2"/>
          <c:w val="0.83357358973223772"/>
          <c:h val="0.7533789997649315"/>
        </c:manualLayout>
      </c:layout>
      <c:barChart>
        <c:barDir val="col"/>
        <c:grouping val="clustered"/>
        <c:varyColors val="0"/>
        <c:ser>
          <c:idx val="0"/>
          <c:order val="0"/>
          <c:tx>
            <c:strRef>
              <c:f>'Code testing progress'!$AP$35:$AS$35</c:f>
              <c:strCache>
                <c:ptCount val="1"/>
                <c:pt idx="0">
                  <c:v>Tests step OK (%)</c:v>
                </c:pt>
              </c:strCache>
            </c:strRef>
          </c:tx>
          <c:spPr>
            <a:gradFill rotWithShape="0">
              <a:gsLst>
                <a:gs pos="0">
                  <a:srgbClr val="7DFF7D">
                    <a:gamma/>
                    <a:shade val="36078"/>
                    <a:invGamma/>
                  </a:srgbClr>
                </a:gs>
                <a:gs pos="50000">
                  <a:srgbClr val="7DFF7D"/>
                </a:gs>
                <a:gs pos="100000">
                  <a:srgbClr val="7DFF7D">
                    <a:gamma/>
                    <a:shade val="36078"/>
                    <a:invGamma/>
                  </a:srgbClr>
                </a:gs>
              </a:gsLst>
              <a:lin ang="0" scaled="1"/>
            </a:gradFill>
            <a:ln w="25400">
              <a:solidFill>
                <a:srgbClr val="808080"/>
              </a:solidFill>
              <a:prstDash val="solid"/>
            </a:ln>
          </c:spPr>
          <c:invertIfNegative val="0"/>
          <c:cat>
            <c:numRef>
              <c:f>'Code testing progress'!$AT$28:$BJ$28</c:f>
              <c:numCache>
                <c:formatCode>mmm\-yy</c:formatCode>
                <c:ptCount val="17"/>
                <c:pt idx="0">
                  <c:v>41167</c:v>
                </c:pt>
                <c:pt idx="1">
                  <c:v>41197</c:v>
                </c:pt>
                <c:pt idx="2">
                  <c:v>41228</c:v>
                </c:pt>
                <c:pt idx="3">
                  <c:v>41258</c:v>
                </c:pt>
                <c:pt idx="4">
                  <c:v>41289</c:v>
                </c:pt>
                <c:pt idx="5">
                  <c:v>41320</c:v>
                </c:pt>
                <c:pt idx="6">
                  <c:v>41348</c:v>
                </c:pt>
                <c:pt idx="7">
                  <c:v>41379</c:v>
                </c:pt>
                <c:pt idx="8">
                  <c:v>41409</c:v>
                </c:pt>
                <c:pt idx="9">
                  <c:v>41440</c:v>
                </c:pt>
                <c:pt idx="10">
                  <c:v>41470</c:v>
                </c:pt>
                <c:pt idx="11">
                  <c:v>41501</c:v>
                </c:pt>
                <c:pt idx="12">
                  <c:v>41532</c:v>
                </c:pt>
                <c:pt idx="13">
                  <c:v>41562</c:v>
                </c:pt>
                <c:pt idx="14">
                  <c:v>41593</c:v>
                </c:pt>
                <c:pt idx="15">
                  <c:v>41623</c:v>
                </c:pt>
                <c:pt idx="16">
                  <c:v>41640</c:v>
                </c:pt>
              </c:numCache>
            </c:numRef>
          </c:cat>
          <c:val>
            <c:numRef>
              <c:f>'Code testing progress'!$AT$35:$BJ$35</c:f>
              <c:numCache>
                <c:formatCode>0%</c:formatCode>
                <c:ptCount val="17"/>
                <c:pt idx="0">
                  <c:v>0.5714285714285714</c:v>
                </c:pt>
              </c:numCache>
            </c:numRef>
          </c:val>
        </c:ser>
        <c:dLbls>
          <c:showLegendKey val="0"/>
          <c:showVal val="0"/>
          <c:showCatName val="0"/>
          <c:showSerName val="0"/>
          <c:showPercent val="0"/>
          <c:showBubbleSize val="0"/>
        </c:dLbls>
        <c:gapWidth val="0"/>
        <c:axId val="181868032"/>
        <c:axId val="181869568"/>
      </c:barChart>
      <c:dateAx>
        <c:axId val="181868032"/>
        <c:scaling>
          <c:orientation val="minMax"/>
        </c:scaling>
        <c:delete val="0"/>
        <c:axPos val="b"/>
        <c:numFmt formatCode="mmm\-yy" sourceLinked="1"/>
        <c:majorTickMark val="out"/>
        <c:minorTickMark val="none"/>
        <c:tickLblPos val="nextTo"/>
        <c:spPr>
          <a:ln w="3175">
            <a:solidFill>
              <a:srgbClr val="000000"/>
            </a:solidFill>
            <a:prstDash val="solid"/>
          </a:ln>
        </c:spPr>
        <c:txPr>
          <a:bodyPr rot="-3600000" vert="horz"/>
          <a:lstStyle/>
          <a:p>
            <a:pPr>
              <a:defRPr sz="1100" b="1" i="0" u="none" strike="noStrike" baseline="0">
                <a:solidFill>
                  <a:srgbClr val="000000"/>
                </a:solidFill>
                <a:latin typeface="Arial"/>
                <a:ea typeface="Arial"/>
                <a:cs typeface="Arial"/>
              </a:defRPr>
            </a:pPr>
            <a:endParaRPr lang="fr-FR"/>
          </a:p>
        </c:txPr>
        <c:crossAx val="181869568"/>
        <c:crosses val="autoZero"/>
        <c:auto val="1"/>
        <c:lblOffset val="100"/>
        <c:baseTimeUnit val="months"/>
      </c:dateAx>
      <c:valAx>
        <c:axId val="181869568"/>
        <c:scaling>
          <c:orientation val="minMax"/>
          <c:max val="1"/>
        </c:scaling>
        <c:delete val="0"/>
        <c:axPos val="l"/>
        <c:majorGridlines>
          <c:spPr>
            <a:ln w="3175">
              <a:solidFill>
                <a:srgbClr val="C0C0C0"/>
              </a:solidFill>
              <a:prstDash val="sysDash"/>
            </a:ln>
          </c:spPr>
        </c:majorGridlines>
        <c:numFmt formatCode="0%" sourceLinked="1"/>
        <c:majorTickMark val="out"/>
        <c:minorTickMark val="none"/>
        <c:tickLblPos val="nextTo"/>
        <c:spPr>
          <a:ln w="3175">
            <a:solidFill>
              <a:srgbClr val="000000"/>
            </a:solidFill>
            <a:prstDash val="solid"/>
          </a:ln>
        </c:spPr>
        <c:txPr>
          <a:bodyPr rot="0" vert="horz"/>
          <a:lstStyle/>
          <a:p>
            <a:pPr>
              <a:defRPr sz="1100" b="1" i="0" u="none" strike="noStrike" baseline="0">
                <a:solidFill>
                  <a:srgbClr val="000000"/>
                </a:solidFill>
                <a:latin typeface="Arial"/>
                <a:ea typeface="Arial"/>
                <a:cs typeface="Arial"/>
              </a:defRPr>
            </a:pPr>
            <a:endParaRPr lang="fr-FR"/>
          </a:p>
        </c:txPr>
        <c:crossAx val="181868032"/>
        <c:crosses val="autoZero"/>
        <c:crossBetween val="between"/>
        <c:majorUnit val="0.2"/>
      </c:valAx>
      <c:spPr>
        <a:solidFill>
          <a:srgbClr val="FFFFFF"/>
        </a:solidFill>
        <a:ln w="25400">
          <a:noFill/>
        </a:ln>
      </c:spPr>
    </c:plotArea>
    <c:legend>
      <c:legendPos val="b"/>
      <c:layout>
        <c:manualLayout>
          <c:xMode val="edge"/>
          <c:yMode val="edge"/>
          <c:x val="0.26220941179103485"/>
          <c:y val="0.94087910720628698"/>
          <c:w val="0.46313364055299477"/>
          <c:h val="5.4054031462627786E-2"/>
        </c:manualLayout>
      </c:layout>
      <c:overlay val="0"/>
      <c:spPr>
        <a:noFill/>
        <a:ln w="25400">
          <a:noFill/>
        </a:ln>
      </c:spPr>
      <c:txPr>
        <a:bodyPr/>
        <a:lstStyle/>
        <a:p>
          <a:pPr>
            <a:defRPr sz="1100" b="1"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49212598450000056" footer="0.49212598450000056"/>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9928647296296201E-2"/>
          <c:y val="3.166671820754921E-2"/>
          <c:w val="0.89825781531902127"/>
          <c:h val="0.76500124511921463"/>
        </c:manualLayout>
      </c:layout>
      <c:barChart>
        <c:barDir val="col"/>
        <c:grouping val="stacked"/>
        <c:varyColors val="0"/>
        <c:ser>
          <c:idx val="0"/>
          <c:order val="1"/>
          <c:tx>
            <c:strRef>
              <c:f>'Interface testing progress'!$AP$33:$AS$33</c:f>
              <c:strCache>
                <c:ptCount val="1"/>
                <c:pt idx="0">
                  <c:v>Test OK</c:v>
                </c:pt>
              </c:strCache>
            </c:strRef>
          </c:tx>
          <c:spPr>
            <a:gradFill rotWithShape="0">
              <a:gsLst>
                <a:gs pos="0">
                  <a:srgbClr val="7DFF7D">
                    <a:gamma/>
                    <a:shade val="36078"/>
                    <a:invGamma/>
                  </a:srgbClr>
                </a:gs>
                <a:gs pos="50000">
                  <a:srgbClr val="7DFF7D"/>
                </a:gs>
                <a:gs pos="100000">
                  <a:srgbClr val="7DFF7D">
                    <a:gamma/>
                    <a:shade val="36078"/>
                    <a:invGamma/>
                  </a:srgbClr>
                </a:gs>
              </a:gsLst>
              <a:lin ang="0" scaled="1"/>
            </a:gradFill>
            <a:ln w="12700">
              <a:solidFill>
                <a:srgbClr val="C0C0C0"/>
              </a:solidFill>
              <a:prstDash val="solid"/>
            </a:ln>
          </c:spPr>
          <c:invertIfNegative val="0"/>
          <c:cat>
            <c:numRef>
              <c:f>'Interface testing progress'!$AT$28:$BW$28</c:f>
              <c:numCache>
                <c:formatCode>d\-mmm\-yy</c:formatCode>
                <c:ptCount val="30"/>
                <c:pt idx="0">
                  <c:v>41244</c:v>
                </c:pt>
                <c:pt idx="1">
                  <c:v>41258</c:v>
                </c:pt>
                <c:pt idx="2">
                  <c:v>41272</c:v>
                </c:pt>
                <c:pt idx="3">
                  <c:v>41286</c:v>
                </c:pt>
                <c:pt idx="4">
                  <c:v>41300</c:v>
                </c:pt>
                <c:pt idx="5">
                  <c:v>41314</c:v>
                </c:pt>
                <c:pt idx="6">
                  <c:v>41328</c:v>
                </c:pt>
                <c:pt idx="7">
                  <c:v>41342</c:v>
                </c:pt>
                <c:pt idx="8">
                  <c:v>41356</c:v>
                </c:pt>
                <c:pt idx="9">
                  <c:v>41370</c:v>
                </c:pt>
                <c:pt idx="10">
                  <c:v>41384</c:v>
                </c:pt>
                <c:pt idx="11">
                  <c:v>41398</c:v>
                </c:pt>
                <c:pt idx="12">
                  <c:v>41412</c:v>
                </c:pt>
                <c:pt idx="13">
                  <c:v>41426</c:v>
                </c:pt>
                <c:pt idx="14">
                  <c:v>41440</c:v>
                </c:pt>
                <c:pt idx="15">
                  <c:v>41454</c:v>
                </c:pt>
                <c:pt idx="16">
                  <c:v>41468</c:v>
                </c:pt>
                <c:pt idx="17">
                  <c:v>41482</c:v>
                </c:pt>
                <c:pt idx="18">
                  <c:v>41496</c:v>
                </c:pt>
                <c:pt idx="19">
                  <c:v>41510</c:v>
                </c:pt>
                <c:pt idx="20">
                  <c:v>41524</c:v>
                </c:pt>
                <c:pt idx="21">
                  <c:v>41538</c:v>
                </c:pt>
                <c:pt idx="22">
                  <c:v>41552</c:v>
                </c:pt>
                <c:pt idx="23">
                  <c:v>41566</c:v>
                </c:pt>
                <c:pt idx="24">
                  <c:v>41580</c:v>
                </c:pt>
                <c:pt idx="25">
                  <c:v>41594</c:v>
                </c:pt>
                <c:pt idx="26">
                  <c:v>41608</c:v>
                </c:pt>
                <c:pt idx="27">
                  <c:v>41622</c:v>
                </c:pt>
                <c:pt idx="28">
                  <c:v>41636</c:v>
                </c:pt>
                <c:pt idx="29">
                  <c:v>41640</c:v>
                </c:pt>
              </c:numCache>
            </c:numRef>
          </c:cat>
          <c:val>
            <c:numRef>
              <c:f>'Interface testing progress'!$AT$33:$BW$33</c:f>
              <c:numCache>
                <c:formatCode>General</c:formatCode>
                <c:ptCount val="30"/>
              </c:numCache>
            </c:numRef>
          </c:val>
        </c:ser>
        <c:ser>
          <c:idx val="1"/>
          <c:order val="2"/>
          <c:tx>
            <c:strRef>
              <c:f>'Interface testing progress'!$AP$34:$AS$34</c:f>
              <c:strCache>
                <c:ptCount val="1"/>
                <c:pt idx="0">
                  <c:v>Tests failed</c:v>
                </c:pt>
              </c:strCache>
            </c:strRef>
          </c:tx>
          <c:spPr>
            <a:pattFill prst="wdUpDiag">
              <a:fgClr>
                <a:srgbClr val="FFFFFF"/>
              </a:fgClr>
              <a:bgClr>
                <a:srgbClr val="FF6600"/>
              </a:bgClr>
            </a:pattFill>
            <a:ln w="25400">
              <a:noFill/>
            </a:ln>
          </c:spPr>
          <c:invertIfNegative val="0"/>
          <c:cat>
            <c:numRef>
              <c:f>'Interface testing progress'!$AT$28:$BW$28</c:f>
              <c:numCache>
                <c:formatCode>d\-mmm\-yy</c:formatCode>
                <c:ptCount val="30"/>
                <c:pt idx="0">
                  <c:v>41244</c:v>
                </c:pt>
                <c:pt idx="1">
                  <c:v>41258</c:v>
                </c:pt>
                <c:pt idx="2">
                  <c:v>41272</c:v>
                </c:pt>
                <c:pt idx="3">
                  <c:v>41286</c:v>
                </c:pt>
                <c:pt idx="4">
                  <c:v>41300</c:v>
                </c:pt>
                <c:pt idx="5">
                  <c:v>41314</c:v>
                </c:pt>
                <c:pt idx="6">
                  <c:v>41328</c:v>
                </c:pt>
                <c:pt idx="7">
                  <c:v>41342</c:v>
                </c:pt>
                <c:pt idx="8">
                  <c:v>41356</c:v>
                </c:pt>
                <c:pt idx="9">
                  <c:v>41370</c:v>
                </c:pt>
                <c:pt idx="10">
                  <c:v>41384</c:v>
                </c:pt>
                <c:pt idx="11">
                  <c:v>41398</c:v>
                </c:pt>
                <c:pt idx="12">
                  <c:v>41412</c:v>
                </c:pt>
                <c:pt idx="13">
                  <c:v>41426</c:v>
                </c:pt>
                <c:pt idx="14">
                  <c:v>41440</c:v>
                </c:pt>
                <c:pt idx="15">
                  <c:v>41454</c:v>
                </c:pt>
                <c:pt idx="16">
                  <c:v>41468</c:v>
                </c:pt>
                <c:pt idx="17">
                  <c:v>41482</c:v>
                </c:pt>
                <c:pt idx="18">
                  <c:v>41496</c:v>
                </c:pt>
                <c:pt idx="19">
                  <c:v>41510</c:v>
                </c:pt>
                <c:pt idx="20">
                  <c:v>41524</c:v>
                </c:pt>
                <c:pt idx="21">
                  <c:v>41538</c:v>
                </c:pt>
                <c:pt idx="22">
                  <c:v>41552</c:v>
                </c:pt>
                <c:pt idx="23">
                  <c:v>41566</c:v>
                </c:pt>
                <c:pt idx="24">
                  <c:v>41580</c:v>
                </c:pt>
                <c:pt idx="25">
                  <c:v>41594</c:v>
                </c:pt>
                <c:pt idx="26">
                  <c:v>41608</c:v>
                </c:pt>
                <c:pt idx="27">
                  <c:v>41622</c:v>
                </c:pt>
                <c:pt idx="28">
                  <c:v>41636</c:v>
                </c:pt>
                <c:pt idx="29">
                  <c:v>41640</c:v>
                </c:pt>
              </c:numCache>
            </c:numRef>
          </c:cat>
          <c:val>
            <c:numRef>
              <c:f>'Interface testing progress'!$AT$34:$BW$34</c:f>
              <c:numCache>
                <c:formatCode>General</c:formatCode>
                <c:ptCount val="30"/>
              </c:numCache>
            </c:numRef>
          </c:val>
        </c:ser>
        <c:dLbls>
          <c:showLegendKey val="0"/>
          <c:showVal val="0"/>
          <c:showCatName val="0"/>
          <c:showSerName val="0"/>
          <c:showPercent val="0"/>
          <c:showBubbleSize val="0"/>
        </c:dLbls>
        <c:gapWidth val="20"/>
        <c:overlap val="100"/>
        <c:axId val="182010240"/>
        <c:axId val="182012160"/>
      </c:barChart>
      <c:lineChart>
        <c:grouping val="standard"/>
        <c:varyColors val="0"/>
        <c:ser>
          <c:idx val="2"/>
          <c:order val="0"/>
          <c:tx>
            <c:strRef>
              <c:f>'Interface testing progress'!$AP$29:$AS$29</c:f>
              <c:strCache>
                <c:ptCount val="1"/>
                <c:pt idx="0">
                  <c:v>Number of tests</c:v>
                </c:pt>
              </c:strCache>
            </c:strRef>
          </c:tx>
          <c:spPr>
            <a:ln w="38100">
              <a:solidFill>
                <a:srgbClr val="808080"/>
              </a:solidFill>
              <a:prstDash val="solid"/>
            </a:ln>
          </c:spPr>
          <c:marker>
            <c:symbol val="circle"/>
            <c:size val="9"/>
            <c:spPr>
              <a:solidFill>
                <a:srgbClr val="FFFFFF"/>
              </a:solidFill>
              <a:ln>
                <a:solidFill>
                  <a:srgbClr val="808080"/>
                </a:solidFill>
                <a:prstDash val="solid"/>
              </a:ln>
            </c:spPr>
          </c:marker>
          <c:cat>
            <c:numRef>
              <c:f>'Interface testing progress'!$AT$28:$BW$28</c:f>
              <c:numCache>
                <c:formatCode>d\-mmm\-yy</c:formatCode>
                <c:ptCount val="30"/>
                <c:pt idx="0">
                  <c:v>41244</c:v>
                </c:pt>
                <c:pt idx="1">
                  <c:v>41258</c:v>
                </c:pt>
                <c:pt idx="2">
                  <c:v>41272</c:v>
                </c:pt>
                <c:pt idx="3">
                  <c:v>41286</c:v>
                </c:pt>
                <c:pt idx="4">
                  <c:v>41300</c:v>
                </c:pt>
                <c:pt idx="5">
                  <c:v>41314</c:v>
                </c:pt>
                <c:pt idx="6">
                  <c:v>41328</c:v>
                </c:pt>
                <c:pt idx="7">
                  <c:v>41342</c:v>
                </c:pt>
                <c:pt idx="8">
                  <c:v>41356</c:v>
                </c:pt>
                <c:pt idx="9">
                  <c:v>41370</c:v>
                </c:pt>
                <c:pt idx="10">
                  <c:v>41384</c:v>
                </c:pt>
                <c:pt idx="11">
                  <c:v>41398</c:v>
                </c:pt>
                <c:pt idx="12">
                  <c:v>41412</c:v>
                </c:pt>
                <c:pt idx="13">
                  <c:v>41426</c:v>
                </c:pt>
                <c:pt idx="14">
                  <c:v>41440</c:v>
                </c:pt>
                <c:pt idx="15">
                  <c:v>41454</c:v>
                </c:pt>
                <c:pt idx="16">
                  <c:v>41468</c:v>
                </c:pt>
                <c:pt idx="17">
                  <c:v>41482</c:v>
                </c:pt>
                <c:pt idx="18">
                  <c:v>41496</c:v>
                </c:pt>
                <c:pt idx="19">
                  <c:v>41510</c:v>
                </c:pt>
                <c:pt idx="20">
                  <c:v>41524</c:v>
                </c:pt>
                <c:pt idx="21">
                  <c:v>41538</c:v>
                </c:pt>
                <c:pt idx="22">
                  <c:v>41552</c:v>
                </c:pt>
                <c:pt idx="23">
                  <c:v>41566</c:v>
                </c:pt>
                <c:pt idx="24">
                  <c:v>41580</c:v>
                </c:pt>
                <c:pt idx="25">
                  <c:v>41594</c:v>
                </c:pt>
                <c:pt idx="26">
                  <c:v>41608</c:v>
                </c:pt>
                <c:pt idx="27">
                  <c:v>41622</c:v>
                </c:pt>
                <c:pt idx="28">
                  <c:v>41636</c:v>
                </c:pt>
                <c:pt idx="29">
                  <c:v>41640</c:v>
                </c:pt>
              </c:numCache>
            </c:numRef>
          </c:cat>
          <c:val>
            <c:numRef>
              <c:f>'Interface testing progress'!$AT$29:$BW$29</c:f>
              <c:numCache>
                <c:formatCode>General</c:formatCode>
                <c:ptCount val="30"/>
              </c:numCache>
            </c:numRef>
          </c:val>
          <c:smooth val="0"/>
        </c:ser>
        <c:ser>
          <c:idx val="3"/>
          <c:order val="3"/>
          <c:tx>
            <c:strRef>
              <c:f>'Interface testing progress'!$AP$30:$AS$30</c:f>
              <c:strCache>
                <c:ptCount val="1"/>
                <c:pt idx="0">
                  <c:v>Baseline</c:v>
                </c:pt>
              </c:strCache>
            </c:strRef>
          </c:tx>
          <c:spPr>
            <a:ln w="12700">
              <a:solidFill>
                <a:srgbClr val="000000"/>
              </a:solidFill>
              <a:prstDash val="sysDash"/>
            </a:ln>
          </c:spPr>
          <c:marker>
            <c:symbol val="none"/>
          </c:marker>
          <c:cat>
            <c:numRef>
              <c:f>'Interface testing progress'!$AT$28:$BW$28</c:f>
              <c:numCache>
                <c:formatCode>d\-mmm\-yy</c:formatCode>
                <c:ptCount val="30"/>
                <c:pt idx="0">
                  <c:v>41244</c:v>
                </c:pt>
                <c:pt idx="1">
                  <c:v>41258</c:v>
                </c:pt>
                <c:pt idx="2">
                  <c:v>41272</c:v>
                </c:pt>
                <c:pt idx="3">
                  <c:v>41286</c:v>
                </c:pt>
                <c:pt idx="4">
                  <c:v>41300</c:v>
                </c:pt>
                <c:pt idx="5">
                  <c:v>41314</c:v>
                </c:pt>
                <c:pt idx="6">
                  <c:v>41328</c:v>
                </c:pt>
                <c:pt idx="7">
                  <c:v>41342</c:v>
                </c:pt>
                <c:pt idx="8">
                  <c:v>41356</c:v>
                </c:pt>
                <c:pt idx="9">
                  <c:v>41370</c:v>
                </c:pt>
                <c:pt idx="10">
                  <c:v>41384</c:v>
                </c:pt>
                <c:pt idx="11">
                  <c:v>41398</c:v>
                </c:pt>
                <c:pt idx="12">
                  <c:v>41412</c:v>
                </c:pt>
                <c:pt idx="13">
                  <c:v>41426</c:v>
                </c:pt>
                <c:pt idx="14">
                  <c:v>41440</c:v>
                </c:pt>
                <c:pt idx="15">
                  <c:v>41454</c:v>
                </c:pt>
                <c:pt idx="16">
                  <c:v>41468</c:v>
                </c:pt>
                <c:pt idx="17">
                  <c:v>41482</c:v>
                </c:pt>
                <c:pt idx="18">
                  <c:v>41496</c:v>
                </c:pt>
                <c:pt idx="19">
                  <c:v>41510</c:v>
                </c:pt>
                <c:pt idx="20">
                  <c:v>41524</c:v>
                </c:pt>
                <c:pt idx="21">
                  <c:v>41538</c:v>
                </c:pt>
                <c:pt idx="22">
                  <c:v>41552</c:v>
                </c:pt>
                <c:pt idx="23">
                  <c:v>41566</c:v>
                </c:pt>
                <c:pt idx="24">
                  <c:v>41580</c:v>
                </c:pt>
                <c:pt idx="25">
                  <c:v>41594</c:v>
                </c:pt>
                <c:pt idx="26">
                  <c:v>41608</c:v>
                </c:pt>
                <c:pt idx="27">
                  <c:v>41622</c:v>
                </c:pt>
                <c:pt idx="28">
                  <c:v>41636</c:v>
                </c:pt>
                <c:pt idx="29">
                  <c:v>41640</c:v>
                </c:pt>
              </c:numCache>
            </c:numRef>
          </c:cat>
          <c:val>
            <c:numRef>
              <c:f>'Interface testing progress'!$AT$30:$BW$30</c:f>
              <c:numCache>
                <c:formatCode>General</c:formatCode>
                <c:ptCount val="30"/>
              </c:numCache>
            </c:numRef>
          </c:val>
          <c:smooth val="0"/>
        </c:ser>
        <c:ser>
          <c:idx val="4"/>
          <c:order val="4"/>
          <c:tx>
            <c:strRef>
              <c:f>'Interface testing progress'!$AP$32:$AS$32</c:f>
              <c:strCache>
                <c:ptCount val="1"/>
                <c:pt idx="0">
                  <c:v>Tests performed</c:v>
                </c:pt>
              </c:strCache>
            </c:strRef>
          </c:tx>
          <c:spPr>
            <a:ln w="38100">
              <a:solidFill>
                <a:srgbClr val="000080"/>
              </a:solidFill>
              <a:prstDash val="solid"/>
            </a:ln>
          </c:spPr>
          <c:marker>
            <c:symbol val="none"/>
          </c:marker>
          <c:cat>
            <c:numRef>
              <c:f>'Interface testing progress'!$AT$28:$BW$28</c:f>
              <c:numCache>
                <c:formatCode>d\-mmm\-yy</c:formatCode>
                <c:ptCount val="30"/>
                <c:pt idx="0">
                  <c:v>41244</c:v>
                </c:pt>
                <c:pt idx="1">
                  <c:v>41258</c:v>
                </c:pt>
                <c:pt idx="2">
                  <c:v>41272</c:v>
                </c:pt>
                <c:pt idx="3">
                  <c:v>41286</c:v>
                </c:pt>
                <c:pt idx="4">
                  <c:v>41300</c:v>
                </c:pt>
                <c:pt idx="5">
                  <c:v>41314</c:v>
                </c:pt>
                <c:pt idx="6">
                  <c:v>41328</c:v>
                </c:pt>
                <c:pt idx="7">
                  <c:v>41342</c:v>
                </c:pt>
                <c:pt idx="8">
                  <c:v>41356</c:v>
                </c:pt>
                <c:pt idx="9">
                  <c:v>41370</c:v>
                </c:pt>
                <c:pt idx="10">
                  <c:v>41384</c:v>
                </c:pt>
                <c:pt idx="11">
                  <c:v>41398</c:v>
                </c:pt>
                <c:pt idx="12">
                  <c:v>41412</c:v>
                </c:pt>
                <c:pt idx="13">
                  <c:v>41426</c:v>
                </c:pt>
                <c:pt idx="14">
                  <c:v>41440</c:v>
                </c:pt>
                <c:pt idx="15">
                  <c:v>41454</c:v>
                </c:pt>
                <c:pt idx="16">
                  <c:v>41468</c:v>
                </c:pt>
                <c:pt idx="17">
                  <c:v>41482</c:v>
                </c:pt>
                <c:pt idx="18">
                  <c:v>41496</c:v>
                </c:pt>
                <c:pt idx="19">
                  <c:v>41510</c:v>
                </c:pt>
                <c:pt idx="20">
                  <c:v>41524</c:v>
                </c:pt>
                <c:pt idx="21">
                  <c:v>41538</c:v>
                </c:pt>
                <c:pt idx="22">
                  <c:v>41552</c:v>
                </c:pt>
                <c:pt idx="23">
                  <c:v>41566</c:v>
                </c:pt>
                <c:pt idx="24">
                  <c:v>41580</c:v>
                </c:pt>
                <c:pt idx="25">
                  <c:v>41594</c:v>
                </c:pt>
                <c:pt idx="26">
                  <c:v>41608</c:v>
                </c:pt>
                <c:pt idx="27">
                  <c:v>41622</c:v>
                </c:pt>
                <c:pt idx="28">
                  <c:v>41636</c:v>
                </c:pt>
                <c:pt idx="29">
                  <c:v>41640</c:v>
                </c:pt>
              </c:numCache>
            </c:numRef>
          </c:cat>
          <c:val>
            <c:numRef>
              <c:f>'Interface testing progress'!$AT$32:$BW$32</c:f>
              <c:numCache>
                <c:formatCode>General</c:formatCode>
                <c:ptCount val="30"/>
              </c:numCache>
            </c:numRef>
          </c:val>
          <c:smooth val="0"/>
        </c:ser>
        <c:ser>
          <c:idx val="5"/>
          <c:order val="5"/>
          <c:tx>
            <c:strRef>
              <c:f>'Interface testing progress'!$AP$31:$AS$31</c:f>
              <c:strCache>
                <c:ptCount val="1"/>
                <c:pt idx="0">
                  <c:v>Tests performed forecast</c:v>
                </c:pt>
              </c:strCache>
            </c:strRef>
          </c:tx>
          <c:spPr>
            <a:ln w="12700">
              <a:solidFill>
                <a:srgbClr val="000080"/>
              </a:solidFill>
              <a:prstDash val="sysDash"/>
            </a:ln>
          </c:spPr>
          <c:marker>
            <c:symbol val="circle"/>
            <c:size val="9"/>
            <c:spPr>
              <a:solidFill>
                <a:srgbClr val="000080"/>
              </a:solidFill>
              <a:ln>
                <a:solidFill>
                  <a:srgbClr val="000080"/>
                </a:solidFill>
                <a:prstDash val="solid"/>
              </a:ln>
            </c:spPr>
          </c:marker>
          <c:cat>
            <c:numRef>
              <c:f>'Interface testing progress'!$AT$28:$BW$28</c:f>
              <c:numCache>
                <c:formatCode>d\-mmm\-yy</c:formatCode>
                <c:ptCount val="30"/>
                <c:pt idx="0">
                  <c:v>41244</c:v>
                </c:pt>
                <c:pt idx="1">
                  <c:v>41258</c:v>
                </c:pt>
                <c:pt idx="2">
                  <c:v>41272</c:v>
                </c:pt>
                <c:pt idx="3">
                  <c:v>41286</c:v>
                </c:pt>
                <c:pt idx="4">
                  <c:v>41300</c:v>
                </c:pt>
                <c:pt idx="5">
                  <c:v>41314</c:v>
                </c:pt>
                <c:pt idx="6">
                  <c:v>41328</c:v>
                </c:pt>
                <c:pt idx="7">
                  <c:v>41342</c:v>
                </c:pt>
                <c:pt idx="8">
                  <c:v>41356</c:v>
                </c:pt>
                <c:pt idx="9">
                  <c:v>41370</c:v>
                </c:pt>
                <c:pt idx="10">
                  <c:v>41384</c:v>
                </c:pt>
                <c:pt idx="11">
                  <c:v>41398</c:v>
                </c:pt>
                <c:pt idx="12">
                  <c:v>41412</c:v>
                </c:pt>
                <c:pt idx="13">
                  <c:v>41426</c:v>
                </c:pt>
                <c:pt idx="14">
                  <c:v>41440</c:v>
                </c:pt>
                <c:pt idx="15">
                  <c:v>41454</c:v>
                </c:pt>
                <c:pt idx="16">
                  <c:v>41468</c:v>
                </c:pt>
                <c:pt idx="17">
                  <c:v>41482</c:v>
                </c:pt>
                <c:pt idx="18">
                  <c:v>41496</c:v>
                </c:pt>
                <c:pt idx="19">
                  <c:v>41510</c:v>
                </c:pt>
                <c:pt idx="20">
                  <c:v>41524</c:v>
                </c:pt>
                <c:pt idx="21">
                  <c:v>41538</c:v>
                </c:pt>
                <c:pt idx="22">
                  <c:v>41552</c:v>
                </c:pt>
                <c:pt idx="23">
                  <c:v>41566</c:v>
                </c:pt>
                <c:pt idx="24">
                  <c:v>41580</c:v>
                </c:pt>
                <c:pt idx="25">
                  <c:v>41594</c:v>
                </c:pt>
                <c:pt idx="26">
                  <c:v>41608</c:v>
                </c:pt>
                <c:pt idx="27">
                  <c:v>41622</c:v>
                </c:pt>
                <c:pt idx="28">
                  <c:v>41636</c:v>
                </c:pt>
                <c:pt idx="29">
                  <c:v>41640</c:v>
                </c:pt>
              </c:numCache>
            </c:numRef>
          </c:cat>
          <c:val>
            <c:numRef>
              <c:f>'Interface testing progress'!$AT$31:$BW$31</c:f>
              <c:numCache>
                <c:formatCode>General</c:formatCode>
                <c:ptCount val="30"/>
              </c:numCache>
            </c:numRef>
          </c:val>
          <c:smooth val="0"/>
        </c:ser>
        <c:dLbls>
          <c:showLegendKey val="0"/>
          <c:showVal val="0"/>
          <c:showCatName val="0"/>
          <c:showSerName val="0"/>
          <c:showPercent val="0"/>
          <c:showBubbleSize val="0"/>
        </c:dLbls>
        <c:marker val="1"/>
        <c:smooth val="0"/>
        <c:axId val="182010240"/>
        <c:axId val="182012160"/>
      </c:lineChart>
      <c:dateAx>
        <c:axId val="182010240"/>
        <c:scaling>
          <c:orientation val="minMax"/>
        </c:scaling>
        <c:delete val="0"/>
        <c:axPos val="b"/>
        <c:majorGridlines>
          <c:spPr>
            <a:ln w="3175">
              <a:solidFill>
                <a:srgbClr val="C0C0C0"/>
              </a:solidFill>
              <a:prstDash val="solid"/>
            </a:ln>
          </c:spPr>
        </c:majorGridlines>
        <c:numFmt formatCode="d\-mmm\-yy" sourceLinked="1"/>
        <c:majorTickMark val="out"/>
        <c:minorTickMark val="none"/>
        <c:tickLblPos val="nextTo"/>
        <c:spPr>
          <a:ln w="3175">
            <a:solidFill>
              <a:srgbClr val="000000"/>
            </a:solidFill>
            <a:prstDash val="solid"/>
          </a:ln>
        </c:spPr>
        <c:txPr>
          <a:bodyPr rot="-3600000" vert="horz"/>
          <a:lstStyle/>
          <a:p>
            <a:pPr>
              <a:defRPr sz="1100" b="1" i="0" u="none" strike="noStrike" baseline="0">
                <a:solidFill>
                  <a:srgbClr val="000000"/>
                </a:solidFill>
                <a:latin typeface="Arial"/>
                <a:ea typeface="Arial"/>
                <a:cs typeface="Arial"/>
              </a:defRPr>
            </a:pPr>
            <a:endParaRPr lang="fr-FR"/>
          </a:p>
        </c:txPr>
        <c:crossAx val="182012160"/>
        <c:crosses val="autoZero"/>
        <c:auto val="1"/>
        <c:lblOffset val="0"/>
        <c:baseTimeUnit val="months"/>
      </c:dateAx>
      <c:valAx>
        <c:axId val="182012160"/>
        <c:scaling>
          <c:orientation val="minMax"/>
        </c:scaling>
        <c:delete val="0"/>
        <c:axPos val="l"/>
        <c:majorGridlines>
          <c:spPr>
            <a:ln w="3175">
              <a:solidFill>
                <a:srgbClr val="C0C0C0"/>
              </a:solidFill>
              <a:prstDash val="sysDash"/>
            </a:ln>
          </c:spPr>
        </c:majorGridlines>
        <c:numFmt formatCode="General" sourceLinked="1"/>
        <c:majorTickMark val="out"/>
        <c:minorTickMark val="none"/>
        <c:tickLblPos val="nextTo"/>
        <c:spPr>
          <a:ln w="3175">
            <a:solidFill>
              <a:srgbClr val="000000"/>
            </a:solidFill>
            <a:prstDash val="solid"/>
          </a:ln>
        </c:spPr>
        <c:txPr>
          <a:bodyPr rot="0" vert="horz"/>
          <a:lstStyle/>
          <a:p>
            <a:pPr>
              <a:defRPr sz="1100" b="1" i="0" u="none" strike="noStrike" baseline="0">
                <a:solidFill>
                  <a:srgbClr val="000000"/>
                </a:solidFill>
                <a:latin typeface="Arial"/>
                <a:ea typeface="Arial"/>
                <a:cs typeface="Arial"/>
              </a:defRPr>
            </a:pPr>
            <a:endParaRPr lang="fr-FR"/>
          </a:p>
        </c:txPr>
        <c:crossAx val="182010240"/>
        <c:crosses val="autoZero"/>
        <c:crossBetween val="between"/>
      </c:valAx>
      <c:spPr>
        <a:noFill/>
        <a:ln w="25400">
          <a:noFill/>
        </a:ln>
      </c:spPr>
    </c:plotArea>
    <c:legend>
      <c:legendPos val="b"/>
      <c:layout>
        <c:manualLayout>
          <c:xMode val="edge"/>
          <c:yMode val="edge"/>
          <c:x val="6.5049981309763541E-2"/>
          <c:y val="0.92166819841526049"/>
          <c:w val="0.93035812904703896"/>
          <c:h val="7.3333498927776145E-2"/>
        </c:manualLayout>
      </c:layout>
      <c:overlay val="0"/>
      <c:spPr>
        <a:noFill/>
        <a:ln w="25400">
          <a:noFill/>
        </a:ln>
      </c:spPr>
      <c:txPr>
        <a:bodyPr/>
        <a:lstStyle/>
        <a:p>
          <a:pPr>
            <a:defRPr sz="1100" b="1"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49212598450000056" footer="0.49212598450000056"/>
    <c:pageSetup paperSize="9" orientation="landscape"/>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189496474231043"/>
          <c:y val="3.4558403129545112E-2"/>
          <c:w val="0.83357358973223772"/>
          <c:h val="0.7533789997649315"/>
        </c:manualLayout>
      </c:layout>
      <c:barChart>
        <c:barDir val="col"/>
        <c:grouping val="clustered"/>
        <c:varyColors val="0"/>
        <c:ser>
          <c:idx val="0"/>
          <c:order val="0"/>
          <c:tx>
            <c:strRef>
              <c:f>'Interface testing progress'!$AP$35:$AS$35</c:f>
              <c:strCache>
                <c:ptCount val="1"/>
                <c:pt idx="0">
                  <c:v>Tests step OK (%)</c:v>
                </c:pt>
              </c:strCache>
            </c:strRef>
          </c:tx>
          <c:spPr>
            <a:gradFill rotWithShape="0">
              <a:gsLst>
                <a:gs pos="0">
                  <a:srgbClr val="7DFF7D">
                    <a:gamma/>
                    <a:shade val="36078"/>
                    <a:invGamma/>
                  </a:srgbClr>
                </a:gs>
                <a:gs pos="50000">
                  <a:srgbClr val="7DFF7D"/>
                </a:gs>
                <a:gs pos="100000">
                  <a:srgbClr val="7DFF7D">
                    <a:gamma/>
                    <a:shade val="36078"/>
                    <a:invGamma/>
                  </a:srgbClr>
                </a:gs>
              </a:gsLst>
              <a:lin ang="0" scaled="1"/>
            </a:gradFill>
            <a:ln w="25400">
              <a:solidFill>
                <a:srgbClr val="808080"/>
              </a:solidFill>
              <a:prstDash val="solid"/>
            </a:ln>
          </c:spPr>
          <c:invertIfNegative val="0"/>
          <c:cat>
            <c:numRef>
              <c:f>'Interface testing progress'!$AT$28:$BW$28</c:f>
              <c:numCache>
                <c:formatCode>d\-mmm\-yy</c:formatCode>
                <c:ptCount val="30"/>
                <c:pt idx="0">
                  <c:v>41244</c:v>
                </c:pt>
                <c:pt idx="1">
                  <c:v>41258</c:v>
                </c:pt>
                <c:pt idx="2">
                  <c:v>41272</c:v>
                </c:pt>
                <c:pt idx="3">
                  <c:v>41286</c:v>
                </c:pt>
                <c:pt idx="4">
                  <c:v>41300</c:v>
                </c:pt>
                <c:pt idx="5">
                  <c:v>41314</c:v>
                </c:pt>
                <c:pt idx="6">
                  <c:v>41328</c:v>
                </c:pt>
                <c:pt idx="7">
                  <c:v>41342</c:v>
                </c:pt>
                <c:pt idx="8">
                  <c:v>41356</c:v>
                </c:pt>
                <c:pt idx="9">
                  <c:v>41370</c:v>
                </c:pt>
                <c:pt idx="10">
                  <c:v>41384</c:v>
                </c:pt>
                <c:pt idx="11">
                  <c:v>41398</c:v>
                </c:pt>
                <c:pt idx="12">
                  <c:v>41412</c:v>
                </c:pt>
                <c:pt idx="13">
                  <c:v>41426</c:v>
                </c:pt>
                <c:pt idx="14">
                  <c:v>41440</c:v>
                </c:pt>
                <c:pt idx="15">
                  <c:v>41454</c:v>
                </c:pt>
                <c:pt idx="16">
                  <c:v>41468</c:v>
                </c:pt>
                <c:pt idx="17">
                  <c:v>41482</c:v>
                </c:pt>
                <c:pt idx="18">
                  <c:v>41496</c:v>
                </c:pt>
                <c:pt idx="19">
                  <c:v>41510</c:v>
                </c:pt>
                <c:pt idx="20">
                  <c:v>41524</c:v>
                </c:pt>
                <c:pt idx="21">
                  <c:v>41538</c:v>
                </c:pt>
                <c:pt idx="22">
                  <c:v>41552</c:v>
                </c:pt>
                <c:pt idx="23">
                  <c:v>41566</c:v>
                </c:pt>
                <c:pt idx="24">
                  <c:v>41580</c:v>
                </c:pt>
                <c:pt idx="25">
                  <c:v>41594</c:v>
                </c:pt>
                <c:pt idx="26">
                  <c:v>41608</c:v>
                </c:pt>
                <c:pt idx="27">
                  <c:v>41622</c:v>
                </c:pt>
                <c:pt idx="28">
                  <c:v>41636</c:v>
                </c:pt>
                <c:pt idx="29">
                  <c:v>41640</c:v>
                </c:pt>
              </c:numCache>
            </c:numRef>
          </c:cat>
          <c:val>
            <c:numRef>
              <c:f>'Interface testing progress'!$AT$35:$BW$35</c:f>
              <c:numCache>
                <c:formatCode>0%</c:formatCode>
                <c:ptCount val="30"/>
              </c:numCache>
            </c:numRef>
          </c:val>
        </c:ser>
        <c:dLbls>
          <c:showLegendKey val="0"/>
          <c:showVal val="0"/>
          <c:showCatName val="0"/>
          <c:showSerName val="0"/>
          <c:showPercent val="0"/>
          <c:showBubbleSize val="0"/>
        </c:dLbls>
        <c:gapWidth val="0"/>
        <c:axId val="182056832"/>
        <c:axId val="182058368"/>
      </c:barChart>
      <c:dateAx>
        <c:axId val="182056832"/>
        <c:scaling>
          <c:orientation val="minMax"/>
        </c:scaling>
        <c:delete val="0"/>
        <c:axPos val="b"/>
        <c:numFmt formatCode="d\-mmm\-yy" sourceLinked="1"/>
        <c:majorTickMark val="out"/>
        <c:minorTickMark val="none"/>
        <c:tickLblPos val="nextTo"/>
        <c:spPr>
          <a:ln w="3175">
            <a:solidFill>
              <a:srgbClr val="000000"/>
            </a:solidFill>
            <a:prstDash val="solid"/>
          </a:ln>
        </c:spPr>
        <c:txPr>
          <a:bodyPr rot="-3600000" vert="horz"/>
          <a:lstStyle/>
          <a:p>
            <a:pPr>
              <a:defRPr sz="1100" b="1" i="0" u="none" strike="noStrike" baseline="0">
                <a:solidFill>
                  <a:srgbClr val="000000"/>
                </a:solidFill>
                <a:latin typeface="Arial"/>
                <a:ea typeface="Arial"/>
                <a:cs typeface="Arial"/>
              </a:defRPr>
            </a:pPr>
            <a:endParaRPr lang="fr-FR"/>
          </a:p>
        </c:txPr>
        <c:crossAx val="182058368"/>
        <c:crosses val="autoZero"/>
        <c:auto val="1"/>
        <c:lblOffset val="100"/>
        <c:baseTimeUnit val="months"/>
      </c:dateAx>
      <c:valAx>
        <c:axId val="182058368"/>
        <c:scaling>
          <c:orientation val="minMax"/>
          <c:max val="1"/>
        </c:scaling>
        <c:delete val="0"/>
        <c:axPos val="l"/>
        <c:majorGridlines>
          <c:spPr>
            <a:ln w="3175">
              <a:solidFill>
                <a:srgbClr val="C0C0C0"/>
              </a:solidFill>
              <a:prstDash val="sysDash"/>
            </a:ln>
          </c:spPr>
        </c:majorGridlines>
        <c:numFmt formatCode="0%" sourceLinked="1"/>
        <c:majorTickMark val="out"/>
        <c:minorTickMark val="none"/>
        <c:tickLblPos val="nextTo"/>
        <c:spPr>
          <a:ln w="3175">
            <a:solidFill>
              <a:srgbClr val="000000"/>
            </a:solidFill>
            <a:prstDash val="solid"/>
          </a:ln>
        </c:spPr>
        <c:txPr>
          <a:bodyPr rot="0" vert="horz"/>
          <a:lstStyle/>
          <a:p>
            <a:pPr>
              <a:defRPr sz="1100" b="1" i="0" u="none" strike="noStrike" baseline="0">
                <a:solidFill>
                  <a:srgbClr val="000000"/>
                </a:solidFill>
                <a:latin typeface="Arial"/>
                <a:ea typeface="Arial"/>
                <a:cs typeface="Arial"/>
              </a:defRPr>
            </a:pPr>
            <a:endParaRPr lang="fr-FR"/>
          </a:p>
        </c:txPr>
        <c:crossAx val="182056832"/>
        <c:crosses val="autoZero"/>
        <c:crossBetween val="between"/>
        <c:majorUnit val="0.2"/>
      </c:valAx>
      <c:spPr>
        <a:solidFill>
          <a:srgbClr val="FFFFFF"/>
        </a:solidFill>
        <a:ln w="25400">
          <a:noFill/>
        </a:ln>
      </c:spPr>
    </c:plotArea>
    <c:legend>
      <c:legendPos val="b"/>
      <c:layout>
        <c:manualLayout>
          <c:xMode val="edge"/>
          <c:yMode val="edge"/>
          <c:x val="0.26220941179103485"/>
          <c:y val="0.94087910720628698"/>
          <c:w val="0.46313364055299477"/>
          <c:h val="5.4054031462627786E-2"/>
        </c:manualLayout>
      </c:layout>
      <c:overlay val="0"/>
      <c:spPr>
        <a:noFill/>
        <a:ln w="25400">
          <a:noFill/>
        </a:ln>
      </c:spPr>
      <c:txPr>
        <a:bodyPr/>
        <a:lstStyle/>
        <a:p>
          <a:pPr>
            <a:defRPr sz="1100" b="1"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49212598450000056" footer="0.49212598450000056"/>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160074740837722"/>
          <c:y val="5.0335570469798703E-2"/>
          <c:w val="0.86784265418883044"/>
          <c:h val="0.82382550335570603"/>
        </c:manualLayout>
      </c:layout>
      <c:barChart>
        <c:barDir val="col"/>
        <c:grouping val="clustered"/>
        <c:varyColors val="0"/>
        <c:ser>
          <c:idx val="1"/>
          <c:order val="1"/>
          <c:tx>
            <c:v>Statement Coverage</c:v>
          </c:tx>
          <c:spPr>
            <a:solidFill>
              <a:srgbClr val="FCE2C2"/>
            </a:solidFill>
            <a:ln w="25400">
              <a:noFill/>
            </a:ln>
          </c:spPr>
          <c:invertIfNegative val="0"/>
          <c:cat>
            <c:numRef>
              <c:f>'Tests coverage'!$AD$25:$AD$44</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'Tests coverage'!$AL$25:$AL$44</c:f>
              <c:numCache>
                <c:formatCode>0%</c:formatCode>
                <c:ptCount val="20"/>
                <c:pt idx="0">
                  <c:v>0.4</c:v>
                </c:pt>
                <c:pt idx="1">
                  <c:v>0.35</c:v>
                </c:pt>
                <c:pt idx="2">
                  <c:v>0.45</c:v>
                </c:pt>
                <c:pt idx="3">
                  <c:v>0.49</c:v>
                </c:pt>
                <c:pt idx="4">
                  <c:v>0.7</c:v>
                </c:pt>
                <c:pt idx="5">
                  <c:v>0.37</c:v>
                </c:pt>
                <c:pt idx="6">
                  <c:v>0.4</c:v>
                </c:pt>
                <c:pt idx="7">
                  <c:v>0.45</c:v>
                </c:pt>
                <c:pt idx="8">
                  <c:v>0.43</c:v>
                </c:pt>
                <c:pt idx="9">
                  <c:v>0.52</c:v>
                </c:pt>
                <c:pt idx="10">
                  <c:v>0.6</c:v>
                </c:pt>
                <c:pt idx="11">
                  <c:v>0.43</c:v>
                </c:pt>
                <c:pt idx="12">
                  <c:v>0.79</c:v>
                </c:pt>
                <c:pt idx="13">
                  <c:v>0.97</c:v>
                </c:pt>
                <c:pt idx="14">
                  <c:v>0.62</c:v>
                </c:pt>
                <c:pt idx="15">
                  <c:v>0.31</c:v>
                </c:pt>
                <c:pt idx="16">
                  <c:v>0.76</c:v>
                </c:pt>
                <c:pt idx="17">
                  <c:v>0.72</c:v>
                </c:pt>
                <c:pt idx="18">
                  <c:v>0.82</c:v>
                </c:pt>
                <c:pt idx="19">
                  <c:v>0.8</c:v>
                </c:pt>
              </c:numCache>
            </c:numRef>
          </c:val>
        </c:ser>
        <c:dLbls>
          <c:showLegendKey val="0"/>
          <c:showVal val="0"/>
          <c:showCatName val="0"/>
          <c:showSerName val="0"/>
          <c:showPercent val="0"/>
          <c:showBubbleSize val="0"/>
        </c:dLbls>
        <c:gapWidth val="10"/>
        <c:axId val="182276864"/>
        <c:axId val="182278784"/>
      </c:barChart>
      <c:scatterChart>
        <c:scatterStyle val="lineMarker"/>
        <c:varyColors val="0"/>
        <c:ser>
          <c:idx val="0"/>
          <c:order val="0"/>
          <c:tx>
            <c:v>Target</c:v>
          </c:tx>
          <c:spPr>
            <a:ln w="38100">
              <a:solidFill>
                <a:srgbClr val="969696"/>
              </a:solidFill>
              <a:prstDash val="solid"/>
            </a:ln>
          </c:spPr>
          <c:marker>
            <c:symbol val="circle"/>
            <c:size val="9"/>
            <c:spPr>
              <a:solidFill>
                <a:srgbClr val="FFFFFF"/>
              </a:solidFill>
              <a:ln>
                <a:solidFill>
                  <a:srgbClr val="969696"/>
                </a:solidFill>
                <a:prstDash val="solid"/>
              </a:ln>
            </c:spPr>
          </c:marker>
          <c:xVal>
            <c:numRef>
              <c:f>'Tests coverage'!$AD$25:$AD$44</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'Tests coverage'!$AK$25:$AK$44</c:f>
              <c:numCache>
                <c:formatCode>0%</c:formatCode>
                <c:ptCount val="20"/>
                <c:pt idx="0">
                  <c:v>0.5</c:v>
                </c:pt>
                <c:pt idx="1">
                  <c:v>0.5</c:v>
                </c:pt>
                <c:pt idx="2">
                  <c:v>0.5</c:v>
                </c:pt>
                <c:pt idx="3">
                  <c:v>0.5</c:v>
                </c:pt>
                <c:pt idx="4">
                  <c:v>0.5</c:v>
                </c:pt>
                <c:pt idx="5">
                  <c:v>0.5</c:v>
                </c:pt>
                <c:pt idx="6">
                  <c:v>0.5</c:v>
                </c:pt>
                <c:pt idx="7">
                  <c:v>0.52</c:v>
                </c:pt>
                <c:pt idx="8">
                  <c:v>0.61</c:v>
                </c:pt>
                <c:pt idx="9">
                  <c:v>0.62</c:v>
                </c:pt>
                <c:pt idx="10">
                  <c:v>0.71</c:v>
                </c:pt>
                <c:pt idx="11">
                  <c:v>0.72</c:v>
                </c:pt>
                <c:pt idx="12">
                  <c:v>0.73</c:v>
                </c:pt>
                <c:pt idx="13">
                  <c:v>0.74</c:v>
                </c:pt>
                <c:pt idx="14">
                  <c:v>0.75</c:v>
                </c:pt>
                <c:pt idx="15">
                  <c:v>0.76</c:v>
                </c:pt>
                <c:pt idx="16">
                  <c:v>0.77</c:v>
                </c:pt>
                <c:pt idx="17">
                  <c:v>0.9</c:v>
                </c:pt>
                <c:pt idx="18">
                  <c:v>0.91</c:v>
                </c:pt>
                <c:pt idx="19">
                  <c:v>0.98</c:v>
                </c:pt>
              </c:numCache>
            </c:numRef>
          </c:yVal>
          <c:smooth val="0"/>
        </c:ser>
        <c:dLbls>
          <c:showLegendKey val="0"/>
          <c:showVal val="0"/>
          <c:showCatName val="0"/>
          <c:showSerName val="0"/>
          <c:showPercent val="0"/>
          <c:showBubbleSize val="0"/>
        </c:dLbls>
        <c:axId val="182276864"/>
        <c:axId val="182278784"/>
      </c:scatterChart>
      <c:catAx>
        <c:axId val="182276864"/>
        <c:scaling>
          <c:orientation val="minMax"/>
        </c:scaling>
        <c:delete val="0"/>
        <c:axPos val="b"/>
        <c:majorGridlines>
          <c:spPr>
            <a:ln w="3175">
              <a:solidFill>
                <a:srgbClr val="C0C0C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100" b="1" i="0" u="none" strike="noStrike" baseline="0">
                <a:solidFill>
                  <a:srgbClr val="000000"/>
                </a:solidFill>
                <a:latin typeface="Arial"/>
                <a:ea typeface="Arial"/>
                <a:cs typeface="Arial"/>
              </a:defRPr>
            </a:pPr>
            <a:endParaRPr lang="fr-FR"/>
          </a:p>
        </c:txPr>
        <c:crossAx val="182278784"/>
        <c:crosses val="autoZero"/>
        <c:auto val="1"/>
        <c:lblAlgn val="ctr"/>
        <c:lblOffset val="100"/>
        <c:tickMarkSkip val="1"/>
        <c:noMultiLvlLbl val="0"/>
      </c:catAx>
      <c:valAx>
        <c:axId val="182278784"/>
        <c:scaling>
          <c:orientation val="minMax"/>
          <c:max val="1"/>
        </c:scaling>
        <c:delete val="0"/>
        <c:axPos val="l"/>
        <c:majorGridlines>
          <c:spPr>
            <a:ln w="3175">
              <a:solidFill>
                <a:srgbClr val="C0C0C0"/>
              </a:solidFill>
              <a:prstDash val="sysDash"/>
            </a:ln>
          </c:spPr>
        </c:majorGridlines>
        <c:numFmt formatCode="0%" sourceLinked="1"/>
        <c:majorTickMark val="out"/>
        <c:minorTickMark val="none"/>
        <c:tickLblPos val="nextTo"/>
        <c:spPr>
          <a:ln w="3175">
            <a:solidFill>
              <a:srgbClr val="000000"/>
            </a:solidFill>
            <a:prstDash val="solid"/>
          </a:ln>
        </c:spPr>
        <c:txPr>
          <a:bodyPr rot="0" vert="horz"/>
          <a:lstStyle/>
          <a:p>
            <a:pPr>
              <a:defRPr sz="1100" b="1" i="0" u="none" strike="noStrike" baseline="0">
                <a:solidFill>
                  <a:srgbClr val="000000"/>
                </a:solidFill>
                <a:latin typeface="Arial"/>
                <a:ea typeface="Arial"/>
                <a:cs typeface="Arial"/>
              </a:defRPr>
            </a:pPr>
            <a:endParaRPr lang="fr-FR"/>
          </a:p>
        </c:txPr>
        <c:crossAx val="182276864"/>
        <c:crosses val="autoZero"/>
        <c:crossBetween val="between"/>
        <c:majorUnit val="0.2"/>
      </c:valAx>
      <c:spPr>
        <a:noFill/>
        <a:ln w="25400">
          <a:noFill/>
        </a:ln>
      </c:spPr>
    </c:plotArea>
    <c:legend>
      <c:legendPos val="r"/>
      <c:layout>
        <c:manualLayout>
          <c:xMode val="edge"/>
          <c:yMode val="edge"/>
          <c:x val="6.1463307373758089E-2"/>
          <c:y val="0.93868356742748749"/>
          <c:w val="0.86343739856945467"/>
          <c:h val="4.8268203154315972E-2"/>
        </c:manualLayout>
      </c:layout>
      <c:overlay val="0"/>
      <c:spPr>
        <a:solidFill>
          <a:srgbClr val="FFFFFF"/>
        </a:solidFill>
        <a:ln w="25400">
          <a:noFill/>
        </a:ln>
      </c:spPr>
      <c:txPr>
        <a:bodyPr/>
        <a:lstStyle/>
        <a:p>
          <a:pPr>
            <a:defRPr sz="1100" b="1"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825"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49212598450000056" footer="0.49212598450000056"/>
    <c:pageSetup paperSize="9" orientation="landscape"/>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791730474731998"/>
          <c:y val="5.2542372881355916E-2"/>
          <c:w val="0.86064318529862172"/>
          <c:h val="0.81186440677966099"/>
        </c:manualLayout>
      </c:layout>
      <c:barChart>
        <c:barDir val="col"/>
        <c:grouping val="clustered"/>
        <c:varyColors val="0"/>
        <c:ser>
          <c:idx val="1"/>
          <c:order val="1"/>
          <c:tx>
            <c:v>Req. Coverage</c:v>
          </c:tx>
          <c:spPr>
            <a:solidFill>
              <a:srgbClr val="FCE2C2"/>
            </a:solidFill>
            <a:ln w="25400">
              <a:noFill/>
            </a:ln>
          </c:spPr>
          <c:invertIfNegative val="0"/>
          <c:cat>
            <c:numRef>
              <c:f>'Tests coverage'!$AD$25:$AD$44</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'Tests coverage'!$AH$25:$AH$44</c:f>
              <c:numCache>
                <c:formatCode>0%</c:formatCode>
                <c:ptCount val="20"/>
                <c:pt idx="0">
                  <c:v>0.26</c:v>
                </c:pt>
                <c:pt idx="1">
                  <c:v>0.45</c:v>
                </c:pt>
                <c:pt idx="2">
                  <c:v>0.23</c:v>
                </c:pt>
                <c:pt idx="3">
                  <c:v>0.42</c:v>
                </c:pt>
                <c:pt idx="4">
                  <c:v>0.65</c:v>
                </c:pt>
                <c:pt idx="5">
                  <c:v>0.52</c:v>
                </c:pt>
                <c:pt idx="6">
                  <c:v>0.74</c:v>
                </c:pt>
                <c:pt idx="7">
                  <c:v>0.8</c:v>
                </c:pt>
                <c:pt idx="8">
                  <c:v>0.62</c:v>
                </c:pt>
                <c:pt idx="9">
                  <c:v>0.32</c:v>
                </c:pt>
                <c:pt idx="10">
                  <c:v>0.8</c:v>
                </c:pt>
                <c:pt idx="11">
                  <c:v>0.33</c:v>
                </c:pt>
                <c:pt idx="12">
                  <c:v>0.42</c:v>
                </c:pt>
                <c:pt idx="13">
                  <c:v>0.61</c:v>
                </c:pt>
                <c:pt idx="14">
                  <c:v>0.4</c:v>
                </c:pt>
                <c:pt idx="15">
                  <c:v>0.45</c:v>
                </c:pt>
                <c:pt idx="16">
                  <c:v>0.57999999999999996</c:v>
                </c:pt>
                <c:pt idx="17">
                  <c:v>0.5</c:v>
                </c:pt>
                <c:pt idx="18">
                  <c:v>0.76</c:v>
                </c:pt>
                <c:pt idx="19">
                  <c:v>0.46</c:v>
                </c:pt>
              </c:numCache>
            </c:numRef>
          </c:val>
        </c:ser>
        <c:dLbls>
          <c:showLegendKey val="0"/>
          <c:showVal val="0"/>
          <c:showCatName val="0"/>
          <c:showSerName val="0"/>
          <c:showPercent val="0"/>
          <c:showBubbleSize val="0"/>
        </c:dLbls>
        <c:gapWidth val="10"/>
        <c:axId val="182299648"/>
        <c:axId val="182314112"/>
      </c:barChart>
      <c:scatterChart>
        <c:scatterStyle val="lineMarker"/>
        <c:varyColors val="0"/>
        <c:ser>
          <c:idx val="0"/>
          <c:order val="0"/>
          <c:tx>
            <c:v>Target</c:v>
          </c:tx>
          <c:spPr>
            <a:ln w="38100">
              <a:solidFill>
                <a:srgbClr val="969696"/>
              </a:solidFill>
              <a:prstDash val="solid"/>
            </a:ln>
          </c:spPr>
          <c:marker>
            <c:symbol val="circle"/>
            <c:size val="9"/>
            <c:spPr>
              <a:solidFill>
                <a:srgbClr val="FFFFFF"/>
              </a:solidFill>
              <a:ln>
                <a:solidFill>
                  <a:srgbClr val="969696"/>
                </a:solidFill>
                <a:prstDash val="solid"/>
              </a:ln>
            </c:spPr>
          </c:marker>
          <c:xVal>
            <c:numRef>
              <c:f>'Tests coverage'!$AD$25:$AD$44</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'Tests coverage'!$AG$25:$AG$44</c:f>
              <c:numCache>
                <c:formatCode>0%</c:formatCode>
                <c:ptCount val="20"/>
                <c:pt idx="0">
                  <c:v>0.61</c:v>
                </c:pt>
                <c:pt idx="1">
                  <c:v>0.66</c:v>
                </c:pt>
                <c:pt idx="2">
                  <c:v>0.68</c:v>
                </c:pt>
                <c:pt idx="3">
                  <c:v>0.69</c:v>
                </c:pt>
                <c:pt idx="4">
                  <c:v>0.71</c:v>
                </c:pt>
                <c:pt idx="5">
                  <c:v>0.71</c:v>
                </c:pt>
                <c:pt idx="6">
                  <c:v>0.74</c:v>
                </c:pt>
                <c:pt idx="7">
                  <c:v>0.75</c:v>
                </c:pt>
                <c:pt idx="8">
                  <c:v>0.75</c:v>
                </c:pt>
                <c:pt idx="9">
                  <c:v>0.76</c:v>
                </c:pt>
                <c:pt idx="10">
                  <c:v>0.77</c:v>
                </c:pt>
                <c:pt idx="11">
                  <c:v>0.81</c:v>
                </c:pt>
                <c:pt idx="12">
                  <c:v>0.82</c:v>
                </c:pt>
                <c:pt idx="13">
                  <c:v>0.82</c:v>
                </c:pt>
                <c:pt idx="14">
                  <c:v>0.84</c:v>
                </c:pt>
                <c:pt idx="15">
                  <c:v>0.84</c:v>
                </c:pt>
                <c:pt idx="16">
                  <c:v>0.86</c:v>
                </c:pt>
                <c:pt idx="17">
                  <c:v>0.87</c:v>
                </c:pt>
                <c:pt idx="18">
                  <c:v>0.89</c:v>
                </c:pt>
                <c:pt idx="19">
                  <c:v>0.98</c:v>
                </c:pt>
              </c:numCache>
            </c:numRef>
          </c:yVal>
          <c:smooth val="0"/>
        </c:ser>
        <c:dLbls>
          <c:showLegendKey val="0"/>
          <c:showVal val="0"/>
          <c:showCatName val="0"/>
          <c:showSerName val="0"/>
          <c:showPercent val="0"/>
          <c:showBubbleSize val="0"/>
        </c:dLbls>
        <c:axId val="182299648"/>
        <c:axId val="182314112"/>
      </c:scatterChart>
      <c:catAx>
        <c:axId val="182299648"/>
        <c:scaling>
          <c:orientation val="minMax"/>
        </c:scaling>
        <c:delete val="0"/>
        <c:axPos val="b"/>
        <c:majorGridlines>
          <c:spPr>
            <a:ln w="3175">
              <a:solidFill>
                <a:srgbClr val="C0C0C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100" b="1" i="0" u="none" strike="noStrike" baseline="0">
                <a:solidFill>
                  <a:srgbClr val="000000"/>
                </a:solidFill>
                <a:latin typeface="Arial"/>
                <a:ea typeface="Arial"/>
                <a:cs typeface="Arial"/>
              </a:defRPr>
            </a:pPr>
            <a:endParaRPr lang="fr-FR"/>
          </a:p>
        </c:txPr>
        <c:crossAx val="182314112"/>
        <c:crosses val="autoZero"/>
        <c:auto val="1"/>
        <c:lblAlgn val="ctr"/>
        <c:lblOffset val="100"/>
        <c:tickMarkSkip val="1"/>
        <c:noMultiLvlLbl val="0"/>
      </c:catAx>
      <c:valAx>
        <c:axId val="182314112"/>
        <c:scaling>
          <c:orientation val="minMax"/>
          <c:max val="1"/>
        </c:scaling>
        <c:delete val="0"/>
        <c:axPos val="l"/>
        <c:majorGridlines>
          <c:spPr>
            <a:ln w="3175">
              <a:solidFill>
                <a:srgbClr val="C0C0C0"/>
              </a:solidFill>
              <a:prstDash val="sysDash"/>
            </a:ln>
          </c:spPr>
        </c:majorGridlines>
        <c:numFmt formatCode="0%" sourceLinked="1"/>
        <c:majorTickMark val="out"/>
        <c:minorTickMark val="none"/>
        <c:tickLblPos val="nextTo"/>
        <c:spPr>
          <a:ln w="3175">
            <a:solidFill>
              <a:srgbClr val="000000"/>
            </a:solidFill>
            <a:prstDash val="solid"/>
          </a:ln>
        </c:spPr>
        <c:txPr>
          <a:bodyPr rot="0" vert="horz"/>
          <a:lstStyle/>
          <a:p>
            <a:pPr>
              <a:defRPr sz="1100" b="1" i="0" u="none" strike="noStrike" baseline="0">
                <a:solidFill>
                  <a:srgbClr val="000000"/>
                </a:solidFill>
                <a:latin typeface="Arial"/>
                <a:ea typeface="Arial"/>
                <a:cs typeface="Arial"/>
              </a:defRPr>
            </a:pPr>
            <a:endParaRPr lang="fr-FR"/>
          </a:p>
        </c:txPr>
        <c:crossAx val="182299648"/>
        <c:crosses val="autoZero"/>
        <c:crossBetween val="between"/>
        <c:majorUnit val="0.2"/>
      </c:valAx>
      <c:spPr>
        <a:noFill/>
        <a:ln w="25400">
          <a:noFill/>
        </a:ln>
      </c:spPr>
    </c:plotArea>
    <c:legend>
      <c:legendPos val="b"/>
      <c:layout>
        <c:manualLayout>
          <c:xMode val="edge"/>
          <c:yMode val="edge"/>
          <c:x val="7.4493395570501705E-2"/>
          <c:y val="0.94461007057892687"/>
          <c:w val="0.86370594438158677"/>
          <c:h val="4.4240546893761216E-2"/>
        </c:manualLayout>
      </c:layout>
      <c:overlay val="0"/>
      <c:spPr>
        <a:solidFill>
          <a:srgbClr val="FFFFFF"/>
        </a:solidFill>
        <a:ln w="25400">
          <a:noFill/>
        </a:ln>
      </c:spPr>
      <c:txPr>
        <a:bodyPr/>
        <a:lstStyle/>
        <a:p>
          <a:pPr>
            <a:defRPr sz="1100" b="1"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49212598450000056" footer="0.49212598450000056"/>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9928647296296201E-2"/>
          <c:y val="3.166671820754921E-2"/>
          <c:w val="0.89825781531902127"/>
          <c:h val="0.76500124511921463"/>
        </c:manualLayout>
      </c:layout>
      <c:barChart>
        <c:barDir val="col"/>
        <c:grouping val="stacked"/>
        <c:varyColors val="0"/>
        <c:ser>
          <c:idx val="0"/>
          <c:order val="1"/>
          <c:tx>
            <c:strRef>
              <c:f>'Validate &amp; qualif.'!$AP$33:$AS$33</c:f>
              <c:strCache>
                <c:ptCount val="1"/>
                <c:pt idx="0">
                  <c:v>Test OK</c:v>
                </c:pt>
              </c:strCache>
            </c:strRef>
          </c:tx>
          <c:spPr>
            <a:gradFill rotWithShape="0">
              <a:gsLst>
                <a:gs pos="0">
                  <a:srgbClr val="7DFF7D">
                    <a:gamma/>
                    <a:shade val="36078"/>
                    <a:invGamma/>
                  </a:srgbClr>
                </a:gs>
                <a:gs pos="50000">
                  <a:srgbClr val="7DFF7D"/>
                </a:gs>
                <a:gs pos="100000">
                  <a:srgbClr val="7DFF7D">
                    <a:gamma/>
                    <a:shade val="36078"/>
                    <a:invGamma/>
                  </a:srgbClr>
                </a:gs>
              </a:gsLst>
              <a:lin ang="0" scaled="1"/>
            </a:gradFill>
            <a:ln w="12700">
              <a:solidFill>
                <a:srgbClr val="C0C0C0"/>
              </a:solidFill>
              <a:prstDash val="solid"/>
            </a:ln>
          </c:spPr>
          <c:invertIfNegative val="0"/>
          <c:cat>
            <c:numRef>
              <c:f>'Validate &amp; qualif.'!$AT$28:$DC$28</c:f>
              <c:numCache>
                <c:formatCode>d\-mmm\-yy</c:formatCode>
                <c:ptCount val="62"/>
                <c:pt idx="0">
                  <c:v>41214</c:v>
                </c:pt>
                <c:pt idx="1">
                  <c:v>41221</c:v>
                </c:pt>
                <c:pt idx="2">
                  <c:v>41228</c:v>
                </c:pt>
                <c:pt idx="3">
                  <c:v>41235</c:v>
                </c:pt>
                <c:pt idx="4">
                  <c:v>41242</c:v>
                </c:pt>
                <c:pt idx="5">
                  <c:v>41249</c:v>
                </c:pt>
                <c:pt idx="6">
                  <c:v>41256</c:v>
                </c:pt>
                <c:pt idx="7">
                  <c:v>41263</c:v>
                </c:pt>
                <c:pt idx="8">
                  <c:v>41270</c:v>
                </c:pt>
                <c:pt idx="9">
                  <c:v>41277</c:v>
                </c:pt>
                <c:pt idx="10">
                  <c:v>41284</c:v>
                </c:pt>
                <c:pt idx="11">
                  <c:v>41291</c:v>
                </c:pt>
                <c:pt idx="12">
                  <c:v>41298</c:v>
                </c:pt>
                <c:pt idx="13">
                  <c:v>41305</c:v>
                </c:pt>
                <c:pt idx="14">
                  <c:v>41312</c:v>
                </c:pt>
                <c:pt idx="15">
                  <c:v>41319</c:v>
                </c:pt>
                <c:pt idx="16">
                  <c:v>41326</c:v>
                </c:pt>
                <c:pt idx="17">
                  <c:v>41333</c:v>
                </c:pt>
                <c:pt idx="18">
                  <c:v>41340</c:v>
                </c:pt>
                <c:pt idx="19">
                  <c:v>41347</c:v>
                </c:pt>
                <c:pt idx="20">
                  <c:v>41354</c:v>
                </c:pt>
                <c:pt idx="21">
                  <c:v>41361</c:v>
                </c:pt>
                <c:pt idx="22">
                  <c:v>41368</c:v>
                </c:pt>
                <c:pt idx="23">
                  <c:v>41375</c:v>
                </c:pt>
                <c:pt idx="24">
                  <c:v>41382</c:v>
                </c:pt>
                <c:pt idx="25">
                  <c:v>41389</c:v>
                </c:pt>
                <c:pt idx="26">
                  <c:v>41396</c:v>
                </c:pt>
                <c:pt idx="27">
                  <c:v>41403</c:v>
                </c:pt>
                <c:pt idx="28">
                  <c:v>41410</c:v>
                </c:pt>
                <c:pt idx="29">
                  <c:v>41417</c:v>
                </c:pt>
                <c:pt idx="30">
                  <c:v>41424</c:v>
                </c:pt>
                <c:pt idx="31">
                  <c:v>41431</c:v>
                </c:pt>
                <c:pt idx="32">
                  <c:v>41438</c:v>
                </c:pt>
                <c:pt idx="33">
                  <c:v>41445</c:v>
                </c:pt>
                <c:pt idx="34">
                  <c:v>41452</c:v>
                </c:pt>
                <c:pt idx="35">
                  <c:v>41459</c:v>
                </c:pt>
                <c:pt idx="36">
                  <c:v>41466</c:v>
                </c:pt>
                <c:pt idx="37">
                  <c:v>41473</c:v>
                </c:pt>
                <c:pt idx="38">
                  <c:v>41480</c:v>
                </c:pt>
                <c:pt idx="39">
                  <c:v>41487</c:v>
                </c:pt>
                <c:pt idx="40">
                  <c:v>41494</c:v>
                </c:pt>
                <c:pt idx="41">
                  <c:v>41501</c:v>
                </c:pt>
                <c:pt idx="42">
                  <c:v>41508</c:v>
                </c:pt>
                <c:pt idx="43">
                  <c:v>41515</c:v>
                </c:pt>
                <c:pt idx="44">
                  <c:v>41522</c:v>
                </c:pt>
                <c:pt idx="45">
                  <c:v>41529</c:v>
                </c:pt>
                <c:pt idx="46">
                  <c:v>41536</c:v>
                </c:pt>
                <c:pt idx="47">
                  <c:v>41543</c:v>
                </c:pt>
                <c:pt idx="48">
                  <c:v>41550</c:v>
                </c:pt>
                <c:pt idx="49">
                  <c:v>41557</c:v>
                </c:pt>
                <c:pt idx="50">
                  <c:v>41564</c:v>
                </c:pt>
                <c:pt idx="51">
                  <c:v>41571</c:v>
                </c:pt>
                <c:pt idx="52">
                  <c:v>41578</c:v>
                </c:pt>
                <c:pt idx="53">
                  <c:v>41585</c:v>
                </c:pt>
                <c:pt idx="54">
                  <c:v>41592</c:v>
                </c:pt>
                <c:pt idx="55">
                  <c:v>41599</c:v>
                </c:pt>
                <c:pt idx="56">
                  <c:v>41606</c:v>
                </c:pt>
                <c:pt idx="57">
                  <c:v>41613</c:v>
                </c:pt>
                <c:pt idx="58">
                  <c:v>41620</c:v>
                </c:pt>
                <c:pt idx="59">
                  <c:v>41627</c:v>
                </c:pt>
                <c:pt idx="60">
                  <c:v>41634</c:v>
                </c:pt>
                <c:pt idx="61">
                  <c:v>41640</c:v>
                </c:pt>
              </c:numCache>
            </c:numRef>
          </c:cat>
          <c:val>
            <c:numRef>
              <c:f>'Validate &amp; qualif.'!$AT$33:$DC$33</c:f>
              <c:numCache>
                <c:formatCode>General</c:formatCode>
                <c:ptCount val="62"/>
              </c:numCache>
            </c:numRef>
          </c:val>
        </c:ser>
        <c:ser>
          <c:idx val="1"/>
          <c:order val="2"/>
          <c:tx>
            <c:strRef>
              <c:f>'Validate &amp; qualif.'!$AP$34:$AS$34</c:f>
              <c:strCache>
                <c:ptCount val="1"/>
                <c:pt idx="0">
                  <c:v>Tests failed</c:v>
                </c:pt>
              </c:strCache>
            </c:strRef>
          </c:tx>
          <c:spPr>
            <a:pattFill prst="wdUpDiag">
              <a:fgClr>
                <a:srgbClr val="FFFFFF"/>
              </a:fgClr>
              <a:bgClr>
                <a:srgbClr val="FF6600"/>
              </a:bgClr>
            </a:pattFill>
            <a:ln w="25400">
              <a:noFill/>
            </a:ln>
          </c:spPr>
          <c:invertIfNegative val="0"/>
          <c:cat>
            <c:numRef>
              <c:f>'Validate &amp; qualif.'!$AT$28:$DC$28</c:f>
              <c:numCache>
                <c:formatCode>d\-mmm\-yy</c:formatCode>
                <c:ptCount val="62"/>
                <c:pt idx="0">
                  <c:v>41214</c:v>
                </c:pt>
                <c:pt idx="1">
                  <c:v>41221</c:v>
                </c:pt>
                <c:pt idx="2">
                  <c:v>41228</c:v>
                </c:pt>
                <c:pt idx="3">
                  <c:v>41235</c:v>
                </c:pt>
                <c:pt idx="4">
                  <c:v>41242</c:v>
                </c:pt>
                <c:pt idx="5">
                  <c:v>41249</c:v>
                </c:pt>
                <c:pt idx="6">
                  <c:v>41256</c:v>
                </c:pt>
                <c:pt idx="7">
                  <c:v>41263</c:v>
                </c:pt>
                <c:pt idx="8">
                  <c:v>41270</c:v>
                </c:pt>
                <c:pt idx="9">
                  <c:v>41277</c:v>
                </c:pt>
                <c:pt idx="10">
                  <c:v>41284</c:v>
                </c:pt>
                <c:pt idx="11">
                  <c:v>41291</c:v>
                </c:pt>
                <c:pt idx="12">
                  <c:v>41298</c:v>
                </c:pt>
                <c:pt idx="13">
                  <c:v>41305</c:v>
                </c:pt>
                <c:pt idx="14">
                  <c:v>41312</c:v>
                </c:pt>
                <c:pt idx="15">
                  <c:v>41319</c:v>
                </c:pt>
                <c:pt idx="16">
                  <c:v>41326</c:v>
                </c:pt>
                <c:pt idx="17">
                  <c:v>41333</c:v>
                </c:pt>
                <c:pt idx="18">
                  <c:v>41340</c:v>
                </c:pt>
                <c:pt idx="19">
                  <c:v>41347</c:v>
                </c:pt>
                <c:pt idx="20">
                  <c:v>41354</c:v>
                </c:pt>
                <c:pt idx="21">
                  <c:v>41361</c:v>
                </c:pt>
                <c:pt idx="22">
                  <c:v>41368</c:v>
                </c:pt>
                <c:pt idx="23">
                  <c:v>41375</c:v>
                </c:pt>
                <c:pt idx="24">
                  <c:v>41382</c:v>
                </c:pt>
                <c:pt idx="25">
                  <c:v>41389</c:v>
                </c:pt>
                <c:pt idx="26">
                  <c:v>41396</c:v>
                </c:pt>
                <c:pt idx="27">
                  <c:v>41403</c:v>
                </c:pt>
                <c:pt idx="28">
                  <c:v>41410</c:v>
                </c:pt>
                <c:pt idx="29">
                  <c:v>41417</c:v>
                </c:pt>
                <c:pt idx="30">
                  <c:v>41424</c:v>
                </c:pt>
                <c:pt idx="31">
                  <c:v>41431</c:v>
                </c:pt>
                <c:pt idx="32">
                  <c:v>41438</c:v>
                </c:pt>
                <c:pt idx="33">
                  <c:v>41445</c:v>
                </c:pt>
                <c:pt idx="34">
                  <c:v>41452</c:v>
                </c:pt>
                <c:pt idx="35">
                  <c:v>41459</c:v>
                </c:pt>
                <c:pt idx="36">
                  <c:v>41466</c:v>
                </c:pt>
                <c:pt idx="37">
                  <c:v>41473</c:v>
                </c:pt>
                <c:pt idx="38">
                  <c:v>41480</c:v>
                </c:pt>
                <c:pt idx="39">
                  <c:v>41487</c:v>
                </c:pt>
                <c:pt idx="40">
                  <c:v>41494</c:v>
                </c:pt>
                <c:pt idx="41">
                  <c:v>41501</c:v>
                </c:pt>
                <c:pt idx="42">
                  <c:v>41508</c:v>
                </c:pt>
                <c:pt idx="43">
                  <c:v>41515</c:v>
                </c:pt>
                <c:pt idx="44">
                  <c:v>41522</c:v>
                </c:pt>
                <c:pt idx="45">
                  <c:v>41529</c:v>
                </c:pt>
                <c:pt idx="46">
                  <c:v>41536</c:v>
                </c:pt>
                <c:pt idx="47">
                  <c:v>41543</c:v>
                </c:pt>
                <c:pt idx="48">
                  <c:v>41550</c:v>
                </c:pt>
                <c:pt idx="49">
                  <c:v>41557</c:v>
                </c:pt>
                <c:pt idx="50">
                  <c:v>41564</c:v>
                </c:pt>
                <c:pt idx="51">
                  <c:v>41571</c:v>
                </c:pt>
                <c:pt idx="52">
                  <c:v>41578</c:v>
                </c:pt>
                <c:pt idx="53">
                  <c:v>41585</c:v>
                </c:pt>
                <c:pt idx="54">
                  <c:v>41592</c:v>
                </c:pt>
                <c:pt idx="55">
                  <c:v>41599</c:v>
                </c:pt>
                <c:pt idx="56">
                  <c:v>41606</c:v>
                </c:pt>
                <c:pt idx="57">
                  <c:v>41613</c:v>
                </c:pt>
                <c:pt idx="58">
                  <c:v>41620</c:v>
                </c:pt>
                <c:pt idx="59">
                  <c:v>41627</c:v>
                </c:pt>
                <c:pt idx="60">
                  <c:v>41634</c:v>
                </c:pt>
                <c:pt idx="61">
                  <c:v>41640</c:v>
                </c:pt>
              </c:numCache>
            </c:numRef>
          </c:cat>
          <c:val>
            <c:numRef>
              <c:f>'Validate &amp; qualif.'!$AT$34:$DC$34</c:f>
              <c:numCache>
                <c:formatCode>General</c:formatCode>
                <c:ptCount val="62"/>
              </c:numCache>
            </c:numRef>
          </c:val>
        </c:ser>
        <c:dLbls>
          <c:showLegendKey val="0"/>
          <c:showVal val="0"/>
          <c:showCatName val="0"/>
          <c:showSerName val="0"/>
          <c:showPercent val="0"/>
          <c:showBubbleSize val="0"/>
        </c:dLbls>
        <c:gapWidth val="20"/>
        <c:overlap val="100"/>
        <c:axId val="180923392"/>
        <c:axId val="182588544"/>
      </c:barChart>
      <c:lineChart>
        <c:grouping val="standard"/>
        <c:varyColors val="0"/>
        <c:ser>
          <c:idx val="2"/>
          <c:order val="0"/>
          <c:tx>
            <c:strRef>
              <c:f>'Validate &amp; qualif.'!$AP$29:$AS$29</c:f>
              <c:strCache>
                <c:ptCount val="1"/>
                <c:pt idx="0">
                  <c:v>Number of tests</c:v>
                </c:pt>
              </c:strCache>
            </c:strRef>
          </c:tx>
          <c:spPr>
            <a:ln w="38100">
              <a:solidFill>
                <a:srgbClr val="808080"/>
              </a:solidFill>
              <a:prstDash val="solid"/>
            </a:ln>
          </c:spPr>
          <c:marker>
            <c:symbol val="circle"/>
            <c:size val="9"/>
            <c:spPr>
              <a:solidFill>
                <a:srgbClr val="FFFFFF"/>
              </a:solidFill>
              <a:ln>
                <a:solidFill>
                  <a:srgbClr val="808080"/>
                </a:solidFill>
                <a:prstDash val="solid"/>
              </a:ln>
            </c:spPr>
          </c:marker>
          <c:cat>
            <c:numRef>
              <c:f>'Validate &amp; qualif.'!$AT$28:$DC$28</c:f>
              <c:numCache>
                <c:formatCode>d\-mmm\-yy</c:formatCode>
                <c:ptCount val="62"/>
                <c:pt idx="0">
                  <c:v>41214</c:v>
                </c:pt>
                <c:pt idx="1">
                  <c:v>41221</c:v>
                </c:pt>
                <c:pt idx="2">
                  <c:v>41228</c:v>
                </c:pt>
                <c:pt idx="3">
                  <c:v>41235</c:v>
                </c:pt>
                <c:pt idx="4">
                  <c:v>41242</c:v>
                </c:pt>
                <c:pt idx="5">
                  <c:v>41249</c:v>
                </c:pt>
                <c:pt idx="6">
                  <c:v>41256</c:v>
                </c:pt>
                <c:pt idx="7">
                  <c:v>41263</c:v>
                </c:pt>
                <c:pt idx="8">
                  <c:v>41270</c:v>
                </c:pt>
                <c:pt idx="9">
                  <c:v>41277</c:v>
                </c:pt>
                <c:pt idx="10">
                  <c:v>41284</c:v>
                </c:pt>
                <c:pt idx="11">
                  <c:v>41291</c:v>
                </c:pt>
                <c:pt idx="12">
                  <c:v>41298</c:v>
                </c:pt>
                <c:pt idx="13">
                  <c:v>41305</c:v>
                </c:pt>
                <c:pt idx="14">
                  <c:v>41312</c:v>
                </c:pt>
                <c:pt idx="15">
                  <c:v>41319</c:v>
                </c:pt>
                <c:pt idx="16">
                  <c:v>41326</c:v>
                </c:pt>
                <c:pt idx="17">
                  <c:v>41333</c:v>
                </c:pt>
                <c:pt idx="18">
                  <c:v>41340</c:v>
                </c:pt>
                <c:pt idx="19">
                  <c:v>41347</c:v>
                </c:pt>
                <c:pt idx="20">
                  <c:v>41354</c:v>
                </c:pt>
                <c:pt idx="21">
                  <c:v>41361</c:v>
                </c:pt>
                <c:pt idx="22">
                  <c:v>41368</c:v>
                </c:pt>
                <c:pt idx="23">
                  <c:v>41375</c:v>
                </c:pt>
                <c:pt idx="24">
                  <c:v>41382</c:v>
                </c:pt>
                <c:pt idx="25">
                  <c:v>41389</c:v>
                </c:pt>
                <c:pt idx="26">
                  <c:v>41396</c:v>
                </c:pt>
                <c:pt idx="27">
                  <c:v>41403</c:v>
                </c:pt>
                <c:pt idx="28">
                  <c:v>41410</c:v>
                </c:pt>
                <c:pt idx="29">
                  <c:v>41417</c:v>
                </c:pt>
                <c:pt idx="30">
                  <c:v>41424</c:v>
                </c:pt>
                <c:pt idx="31">
                  <c:v>41431</c:v>
                </c:pt>
                <c:pt idx="32">
                  <c:v>41438</c:v>
                </c:pt>
                <c:pt idx="33">
                  <c:v>41445</c:v>
                </c:pt>
                <c:pt idx="34">
                  <c:v>41452</c:v>
                </c:pt>
                <c:pt idx="35">
                  <c:v>41459</c:v>
                </c:pt>
                <c:pt idx="36">
                  <c:v>41466</c:v>
                </c:pt>
                <c:pt idx="37">
                  <c:v>41473</c:v>
                </c:pt>
                <c:pt idx="38">
                  <c:v>41480</c:v>
                </c:pt>
                <c:pt idx="39">
                  <c:v>41487</c:v>
                </c:pt>
                <c:pt idx="40">
                  <c:v>41494</c:v>
                </c:pt>
                <c:pt idx="41">
                  <c:v>41501</c:v>
                </c:pt>
                <c:pt idx="42">
                  <c:v>41508</c:v>
                </c:pt>
                <c:pt idx="43">
                  <c:v>41515</c:v>
                </c:pt>
                <c:pt idx="44">
                  <c:v>41522</c:v>
                </c:pt>
                <c:pt idx="45">
                  <c:v>41529</c:v>
                </c:pt>
                <c:pt idx="46">
                  <c:v>41536</c:v>
                </c:pt>
                <c:pt idx="47">
                  <c:v>41543</c:v>
                </c:pt>
                <c:pt idx="48">
                  <c:v>41550</c:v>
                </c:pt>
                <c:pt idx="49">
                  <c:v>41557</c:v>
                </c:pt>
                <c:pt idx="50">
                  <c:v>41564</c:v>
                </c:pt>
                <c:pt idx="51">
                  <c:v>41571</c:v>
                </c:pt>
                <c:pt idx="52">
                  <c:v>41578</c:v>
                </c:pt>
                <c:pt idx="53">
                  <c:v>41585</c:v>
                </c:pt>
                <c:pt idx="54">
                  <c:v>41592</c:v>
                </c:pt>
                <c:pt idx="55">
                  <c:v>41599</c:v>
                </c:pt>
                <c:pt idx="56">
                  <c:v>41606</c:v>
                </c:pt>
                <c:pt idx="57">
                  <c:v>41613</c:v>
                </c:pt>
                <c:pt idx="58">
                  <c:v>41620</c:v>
                </c:pt>
                <c:pt idx="59">
                  <c:v>41627</c:v>
                </c:pt>
                <c:pt idx="60">
                  <c:v>41634</c:v>
                </c:pt>
                <c:pt idx="61">
                  <c:v>41640</c:v>
                </c:pt>
              </c:numCache>
            </c:numRef>
          </c:cat>
          <c:val>
            <c:numRef>
              <c:f>'Validate &amp; qualif.'!$AT$29:$DC$29</c:f>
              <c:numCache>
                <c:formatCode>General</c:formatCode>
                <c:ptCount val="62"/>
              </c:numCache>
            </c:numRef>
          </c:val>
          <c:smooth val="0"/>
        </c:ser>
        <c:ser>
          <c:idx val="3"/>
          <c:order val="3"/>
          <c:tx>
            <c:strRef>
              <c:f>'Validate &amp; qualif.'!$AP$30:$AS$30</c:f>
              <c:strCache>
                <c:ptCount val="1"/>
                <c:pt idx="0">
                  <c:v>Baseline</c:v>
                </c:pt>
              </c:strCache>
            </c:strRef>
          </c:tx>
          <c:spPr>
            <a:ln w="12700">
              <a:solidFill>
                <a:srgbClr val="000000"/>
              </a:solidFill>
              <a:prstDash val="sysDash"/>
            </a:ln>
          </c:spPr>
          <c:marker>
            <c:symbol val="none"/>
          </c:marker>
          <c:cat>
            <c:numRef>
              <c:f>'Validate &amp; qualif.'!$AT$28:$DC$28</c:f>
              <c:numCache>
                <c:formatCode>d\-mmm\-yy</c:formatCode>
                <c:ptCount val="62"/>
                <c:pt idx="0">
                  <c:v>41214</c:v>
                </c:pt>
                <c:pt idx="1">
                  <c:v>41221</c:v>
                </c:pt>
                <c:pt idx="2">
                  <c:v>41228</c:v>
                </c:pt>
                <c:pt idx="3">
                  <c:v>41235</c:v>
                </c:pt>
                <c:pt idx="4">
                  <c:v>41242</c:v>
                </c:pt>
                <c:pt idx="5">
                  <c:v>41249</c:v>
                </c:pt>
                <c:pt idx="6">
                  <c:v>41256</c:v>
                </c:pt>
                <c:pt idx="7">
                  <c:v>41263</c:v>
                </c:pt>
                <c:pt idx="8">
                  <c:v>41270</c:v>
                </c:pt>
                <c:pt idx="9">
                  <c:v>41277</c:v>
                </c:pt>
                <c:pt idx="10">
                  <c:v>41284</c:v>
                </c:pt>
                <c:pt idx="11">
                  <c:v>41291</c:v>
                </c:pt>
                <c:pt idx="12">
                  <c:v>41298</c:v>
                </c:pt>
                <c:pt idx="13">
                  <c:v>41305</c:v>
                </c:pt>
                <c:pt idx="14">
                  <c:v>41312</c:v>
                </c:pt>
                <c:pt idx="15">
                  <c:v>41319</c:v>
                </c:pt>
                <c:pt idx="16">
                  <c:v>41326</c:v>
                </c:pt>
                <c:pt idx="17">
                  <c:v>41333</c:v>
                </c:pt>
                <c:pt idx="18">
                  <c:v>41340</c:v>
                </c:pt>
                <c:pt idx="19">
                  <c:v>41347</c:v>
                </c:pt>
                <c:pt idx="20">
                  <c:v>41354</c:v>
                </c:pt>
                <c:pt idx="21">
                  <c:v>41361</c:v>
                </c:pt>
                <c:pt idx="22">
                  <c:v>41368</c:v>
                </c:pt>
                <c:pt idx="23">
                  <c:v>41375</c:v>
                </c:pt>
                <c:pt idx="24">
                  <c:v>41382</c:v>
                </c:pt>
                <c:pt idx="25">
                  <c:v>41389</c:v>
                </c:pt>
                <c:pt idx="26">
                  <c:v>41396</c:v>
                </c:pt>
                <c:pt idx="27">
                  <c:v>41403</c:v>
                </c:pt>
                <c:pt idx="28">
                  <c:v>41410</c:v>
                </c:pt>
                <c:pt idx="29">
                  <c:v>41417</c:v>
                </c:pt>
                <c:pt idx="30">
                  <c:v>41424</c:v>
                </c:pt>
                <c:pt idx="31">
                  <c:v>41431</c:v>
                </c:pt>
                <c:pt idx="32">
                  <c:v>41438</c:v>
                </c:pt>
                <c:pt idx="33">
                  <c:v>41445</c:v>
                </c:pt>
                <c:pt idx="34">
                  <c:v>41452</c:v>
                </c:pt>
                <c:pt idx="35">
                  <c:v>41459</c:v>
                </c:pt>
                <c:pt idx="36">
                  <c:v>41466</c:v>
                </c:pt>
                <c:pt idx="37">
                  <c:v>41473</c:v>
                </c:pt>
                <c:pt idx="38">
                  <c:v>41480</c:v>
                </c:pt>
                <c:pt idx="39">
                  <c:v>41487</c:v>
                </c:pt>
                <c:pt idx="40">
                  <c:v>41494</c:v>
                </c:pt>
                <c:pt idx="41">
                  <c:v>41501</c:v>
                </c:pt>
                <c:pt idx="42">
                  <c:v>41508</c:v>
                </c:pt>
                <c:pt idx="43">
                  <c:v>41515</c:v>
                </c:pt>
                <c:pt idx="44">
                  <c:v>41522</c:v>
                </c:pt>
                <c:pt idx="45">
                  <c:v>41529</c:v>
                </c:pt>
                <c:pt idx="46">
                  <c:v>41536</c:v>
                </c:pt>
                <c:pt idx="47">
                  <c:v>41543</c:v>
                </c:pt>
                <c:pt idx="48">
                  <c:v>41550</c:v>
                </c:pt>
                <c:pt idx="49">
                  <c:v>41557</c:v>
                </c:pt>
                <c:pt idx="50">
                  <c:v>41564</c:v>
                </c:pt>
                <c:pt idx="51">
                  <c:v>41571</c:v>
                </c:pt>
                <c:pt idx="52">
                  <c:v>41578</c:v>
                </c:pt>
                <c:pt idx="53">
                  <c:v>41585</c:v>
                </c:pt>
                <c:pt idx="54">
                  <c:v>41592</c:v>
                </c:pt>
                <c:pt idx="55">
                  <c:v>41599</c:v>
                </c:pt>
                <c:pt idx="56">
                  <c:v>41606</c:v>
                </c:pt>
                <c:pt idx="57">
                  <c:v>41613</c:v>
                </c:pt>
                <c:pt idx="58">
                  <c:v>41620</c:v>
                </c:pt>
                <c:pt idx="59">
                  <c:v>41627</c:v>
                </c:pt>
                <c:pt idx="60">
                  <c:v>41634</c:v>
                </c:pt>
                <c:pt idx="61">
                  <c:v>41640</c:v>
                </c:pt>
              </c:numCache>
            </c:numRef>
          </c:cat>
          <c:val>
            <c:numRef>
              <c:f>'Validate &amp; qualif.'!$AT$30:$DC$30</c:f>
              <c:numCache>
                <c:formatCode>General</c:formatCode>
                <c:ptCount val="62"/>
              </c:numCache>
            </c:numRef>
          </c:val>
          <c:smooth val="0"/>
        </c:ser>
        <c:ser>
          <c:idx val="4"/>
          <c:order val="4"/>
          <c:tx>
            <c:strRef>
              <c:f>'Validate &amp; qualif.'!$AP$32:$AS$32</c:f>
              <c:strCache>
                <c:ptCount val="1"/>
                <c:pt idx="0">
                  <c:v>Tests performed</c:v>
                </c:pt>
              </c:strCache>
            </c:strRef>
          </c:tx>
          <c:spPr>
            <a:ln w="38100">
              <a:solidFill>
                <a:srgbClr val="000080"/>
              </a:solidFill>
              <a:prstDash val="solid"/>
            </a:ln>
          </c:spPr>
          <c:marker>
            <c:symbol val="none"/>
          </c:marker>
          <c:cat>
            <c:numRef>
              <c:f>'Validate &amp; qualif.'!$AT$28:$DC$28</c:f>
              <c:numCache>
                <c:formatCode>d\-mmm\-yy</c:formatCode>
                <c:ptCount val="62"/>
                <c:pt idx="0">
                  <c:v>41214</c:v>
                </c:pt>
                <c:pt idx="1">
                  <c:v>41221</c:v>
                </c:pt>
                <c:pt idx="2">
                  <c:v>41228</c:v>
                </c:pt>
                <c:pt idx="3">
                  <c:v>41235</c:v>
                </c:pt>
                <c:pt idx="4">
                  <c:v>41242</c:v>
                </c:pt>
                <c:pt idx="5">
                  <c:v>41249</c:v>
                </c:pt>
                <c:pt idx="6">
                  <c:v>41256</c:v>
                </c:pt>
                <c:pt idx="7">
                  <c:v>41263</c:v>
                </c:pt>
                <c:pt idx="8">
                  <c:v>41270</c:v>
                </c:pt>
                <c:pt idx="9">
                  <c:v>41277</c:v>
                </c:pt>
                <c:pt idx="10">
                  <c:v>41284</c:v>
                </c:pt>
                <c:pt idx="11">
                  <c:v>41291</c:v>
                </c:pt>
                <c:pt idx="12">
                  <c:v>41298</c:v>
                </c:pt>
                <c:pt idx="13">
                  <c:v>41305</c:v>
                </c:pt>
                <c:pt idx="14">
                  <c:v>41312</c:v>
                </c:pt>
                <c:pt idx="15">
                  <c:v>41319</c:v>
                </c:pt>
                <c:pt idx="16">
                  <c:v>41326</c:v>
                </c:pt>
                <c:pt idx="17">
                  <c:v>41333</c:v>
                </c:pt>
                <c:pt idx="18">
                  <c:v>41340</c:v>
                </c:pt>
                <c:pt idx="19">
                  <c:v>41347</c:v>
                </c:pt>
                <c:pt idx="20">
                  <c:v>41354</c:v>
                </c:pt>
                <c:pt idx="21">
                  <c:v>41361</c:v>
                </c:pt>
                <c:pt idx="22">
                  <c:v>41368</c:v>
                </c:pt>
                <c:pt idx="23">
                  <c:v>41375</c:v>
                </c:pt>
                <c:pt idx="24">
                  <c:v>41382</c:v>
                </c:pt>
                <c:pt idx="25">
                  <c:v>41389</c:v>
                </c:pt>
                <c:pt idx="26">
                  <c:v>41396</c:v>
                </c:pt>
                <c:pt idx="27">
                  <c:v>41403</c:v>
                </c:pt>
                <c:pt idx="28">
                  <c:v>41410</c:v>
                </c:pt>
                <c:pt idx="29">
                  <c:v>41417</c:v>
                </c:pt>
                <c:pt idx="30">
                  <c:v>41424</c:v>
                </c:pt>
                <c:pt idx="31">
                  <c:v>41431</c:v>
                </c:pt>
                <c:pt idx="32">
                  <c:v>41438</c:v>
                </c:pt>
                <c:pt idx="33">
                  <c:v>41445</c:v>
                </c:pt>
                <c:pt idx="34">
                  <c:v>41452</c:v>
                </c:pt>
                <c:pt idx="35">
                  <c:v>41459</c:v>
                </c:pt>
                <c:pt idx="36">
                  <c:v>41466</c:v>
                </c:pt>
                <c:pt idx="37">
                  <c:v>41473</c:v>
                </c:pt>
                <c:pt idx="38">
                  <c:v>41480</c:v>
                </c:pt>
                <c:pt idx="39">
                  <c:v>41487</c:v>
                </c:pt>
                <c:pt idx="40">
                  <c:v>41494</c:v>
                </c:pt>
                <c:pt idx="41">
                  <c:v>41501</c:v>
                </c:pt>
                <c:pt idx="42">
                  <c:v>41508</c:v>
                </c:pt>
                <c:pt idx="43">
                  <c:v>41515</c:v>
                </c:pt>
                <c:pt idx="44">
                  <c:v>41522</c:v>
                </c:pt>
                <c:pt idx="45">
                  <c:v>41529</c:v>
                </c:pt>
                <c:pt idx="46">
                  <c:v>41536</c:v>
                </c:pt>
                <c:pt idx="47">
                  <c:v>41543</c:v>
                </c:pt>
                <c:pt idx="48">
                  <c:v>41550</c:v>
                </c:pt>
                <c:pt idx="49">
                  <c:v>41557</c:v>
                </c:pt>
                <c:pt idx="50">
                  <c:v>41564</c:v>
                </c:pt>
                <c:pt idx="51">
                  <c:v>41571</c:v>
                </c:pt>
                <c:pt idx="52">
                  <c:v>41578</c:v>
                </c:pt>
                <c:pt idx="53">
                  <c:v>41585</c:v>
                </c:pt>
                <c:pt idx="54">
                  <c:v>41592</c:v>
                </c:pt>
                <c:pt idx="55">
                  <c:v>41599</c:v>
                </c:pt>
                <c:pt idx="56">
                  <c:v>41606</c:v>
                </c:pt>
                <c:pt idx="57">
                  <c:v>41613</c:v>
                </c:pt>
                <c:pt idx="58">
                  <c:v>41620</c:v>
                </c:pt>
                <c:pt idx="59">
                  <c:v>41627</c:v>
                </c:pt>
                <c:pt idx="60">
                  <c:v>41634</c:v>
                </c:pt>
                <c:pt idx="61">
                  <c:v>41640</c:v>
                </c:pt>
              </c:numCache>
            </c:numRef>
          </c:cat>
          <c:val>
            <c:numRef>
              <c:f>'Validate &amp; qualif.'!$AT$32:$DC$32</c:f>
              <c:numCache>
                <c:formatCode>General</c:formatCode>
                <c:ptCount val="62"/>
              </c:numCache>
            </c:numRef>
          </c:val>
          <c:smooth val="0"/>
        </c:ser>
        <c:ser>
          <c:idx val="5"/>
          <c:order val="5"/>
          <c:tx>
            <c:strRef>
              <c:f>'Validate &amp; qualif.'!$AP$31:$AS$31</c:f>
              <c:strCache>
                <c:ptCount val="1"/>
                <c:pt idx="0">
                  <c:v>Tests performed forecast</c:v>
                </c:pt>
              </c:strCache>
            </c:strRef>
          </c:tx>
          <c:spPr>
            <a:ln w="12700">
              <a:solidFill>
                <a:srgbClr val="000080"/>
              </a:solidFill>
              <a:prstDash val="sysDash"/>
            </a:ln>
          </c:spPr>
          <c:marker>
            <c:symbol val="circle"/>
            <c:size val="9"/>
            <c:spPr>
              <a:solidFill>
                <a:srgbClr val="000080"/>
              </a:solidFill>
              <a:ln>
                <a:solidFill>
                  <a:srgbClr val="000080"/>
                </a:solidFill>
                <a:prstDash val="solid"/>
              </a:ln>
            </c:spPr>
          </c:marker>
          <c:cat>
            <c:numRef>
              <c:f>'Validate &amp; qualif.'!$AT$28:$DC$28</c:f>
              <c:numCache>
                <c:formatCode>d\-mmm\-yy</c:formatCode>
                <c:ptCount val="62"/>
                <c:pt idx="0">
                  <c:v>41214</c:v>
                </c:pt>
                <c:pt idx="1">
                  <c:v>41221</c:v>
                </c:pt>
                <c:pt idx="2">
                  <c:v>41228</c:v>
                </c:pt>
                <c:pt idx="3">
                  <c:v>41235</c:v>
                </c:pt>
                <c:pt idx="4">
                  <c:v>41242</c:v>
                </c:pt>
                <c:pt idx="5">
                  <c:v>41249</c:v>
                </c:pt>
                <c:pt idx="6">
                  <c:v>41256</c:v>
                </c:pt>
                <c:pt idx="7">
                  <c:v>41263</c:v>
                </c:pt>
                <c:pt idx="8">
                  <c:v>41270</c:v>
                </c:pt>
                <c:pt idx="9">
                  <c:v>41277</c:v>
                </c:pt>
                <c:pt idx="10">
                  <c:v>41284</c:v>
                </c:pt>
                <c:pt idx="11">
                  <c:v>41291</c:v>
                </c:pt>
                <c:pt idx="12">
                  <c:v>41298</c:v>
                </c:pt>
                <c:pt idx="13">
                  <c:v>41305</c:v>
                </c:pt>
                <c:pt idx="14">
                  <c:v>41312</c:v>
                </c:pt>
                <c:pt idx="15">
                  <c:v>41319</c:v>
                </c:pt>
                <c:pt idx="16">
                  <c:v>41326</c:v>
                </c:pt>
                <c:pt idx="17">
                  <c:v>41333</c:v>
                </c:pt>
                <c:pt idx="18">
                  <c:v>41340</c:v>
                </c:pt>
                <c:pt idx="19">
                  <c:v>41347</c:v>
                </c:pt>
                <c:pt idx="20">
                  <c:v>41354</c:v>
                </c:pt>
                <c:pt idx="21">
                  <c:v>41361</c:v>
                </c:pt>
                <c:pt idx="22">
                  <c:v>41368</c:v>
                </c:pt>
                <c:pt idx="23">
                  <c:v>41375</c:v>
                </c:pt>
                <c:pt idx="24">
                  <c:v>41382</c:v>
                </c:pt>
                <c:pt idx="25">
                  <c:v>41389</c:v>
                </c:pt>
                <c:pt idx="26">
                  <c:v>41396</c:v>
                </c:pt>
                <c:pt idx="27">
                  <c:v>41403</c:v>
                </c:pt>
                <c:pt idx="28">
                  <c:v>41410</c:v>
                </c:pt>
                <c:pt idx="29">
                  <c:v>41417</c:v>
                </c:pt>
                <c:pt idx="30">
                  <c:v>41424</c:v>
                </c:pt>
                <c:pt idx="31">
                  <c:v>41431</c:v>
                </c:pt>
                <c:pt idx="32">
                  <c:v>41438</c:v>
                </c:pt>
                <c:pt idx="33">
                  <c:v>41445</c:v>
                </c:pt>
                <c:pt idx="34">
                  <c:v>41452</c:v>
                </c:pt>
                <c:pt idx="35">
                  <c:v>41459</c:v>
                </c:pt>
                <c:pt idx="36">
                  <c:v>41466</c:v>
                </c:pt>
                <c:pt idx="37">
                  <c:v>41473</c:v>
                </c:pt>
                <c:pt idx="38">
                  <c:v>41480</c:v>
                </c:pt>
                <c:pt idx="39">
                  <c:v>41487</c:v>
                </c:pt>
                <c:pt idx="40">
                  <c:v>41494</c:v>
                </c:pt>
                <c:pt idx="41">
                  <c:v>41501</c:v>
                </c:pt>
                <c:pt idx="42">
                  <c:v>41508</c:v>
                </c:pt>
                <c:pt idx="43">
                  <c:v>41515</c:v>
                </c:pt>
                <c:pt idx="44">
                  <c:v>41522</c:v>
                </c:pt>
                <c:pt idx="45">
                  <c:v>41529</c:v>
                </c:pt>
                <c:pt idx="46">
                  <c:v>41536</c:v>
                </c:pt>
                <c:pt idx="47">
                  <c:v>41543</c:v>
                </c:pt>
                <c:pt idx="48">
                  <c:v>41550</c:v>
                </c:pt>
                <c:pt idx="49">
                  <c:v>41557</c:v>
                </c:pt>
                <c:pt idx="50">
                  <c:v>41564</c:v>
                </c:pt>
                <c:pt idx="51">
                  <c:v>41571</c:v>
                </c:pt>
                <c:pt idx="52">
                  <c:v>41578</c:v>
                </c:pt>
                <c:pt idx="53">
                  <c:v>41585</c:v>
                </c:pt>
                <c:pt idx="54">
                  <c:v>41592</c:v>
                </c:pt>
                <c:pt idx="55">
                  <c:v>41599</c:v>
                </c:pt>
                <c:pt idx="56">
                  <c:v>41606</c:v>
                </c:pt>
                <c:pt idx="57">
                  <c:v>41613</c:v>
                </c:pt>
                <c:pt idx="58">
                  <c:v>41620</c:v>
                </c:pt>
                <c:pt idx="59">
                  <c:v>41627</c:v>
                </c:pt>
                <c:pt idx="60">
                  <c:v>41634</c:v>
                </c:pt>
                <c:pt idx="61">
                  <c:v>41640</c:v>
                </c:pt>
              </c:numCache>
            </c:numRef>
          </c:cat>
          <c:val>
            <c:numRef>
              <c:f>'Validate &amp; qualif.'!$AT$31:$DC$31</c:f>
              <c:numCache>
                <c:formatCode>General</c:formatCode>
                <c:ptCount val="62"/>
              </c:numCache>
            </c:numRef>
          </c:val>
          <c:smooth val="0"/>
        </c:ser>
        <c:dLbls>
          <c:showLegendKey val="0"/>
          <c:showVal val="0"/>
          <c:showCatName val="0"/>
          <c:showSerName val="0"/>
          <c:showPercent val="0"/>
          <c:showBubbleSize val="0"/>
        </c:dLbls>
        <c:marker val="1"/>
        <c:smooth val="0"/>
        <c:axId val="180923392"/>
        <c:axId val="182588544"/>
      </c:lineChart>
      <c:dateAx>
        <c:axId val="180923392"/>
        <c:scaling>
          <c:orientation val="minMax"/>
        </c:scaling>
        <c:delete val="0"/>
        <c:axPos val="b"/>
        <c:majorGridlines>
          <c:spPr>
            <a:ln w="3175">
              <a:solidFill>
                <a:srgbClr val="C0C0C0"/>
              </a:solidFill>
              <a:prstDash val="solid"/>
            </a:ln>
          </c:spPr>
        </c:majorGridlines>
        <c:numFmt formatCode="d\-mmm\-yy" sourceLinked="1"/>
        <c:majorTickMark val="out"/>
        <c:minorTickMark val="none"/>
        <c:tickLblPos val="nextTo"/>
        <c:spPr>
          <a:ln w="3175">
            <a:solidFill>
              <a:srgbClr val="000000"/>
            </a:solidFill>
            <a:prstDash val="solid"/>
          </a:ln>
        </c:spPr>
        <c:txPr>
          <a:bodyPr rot="-3600000" vert="horz"/>
          <a:lstStyle/>
          <a:p>
            <a:pPr>
              <a:defRPr sz="1100" b="1" i="0" u="none" strike="noStrike" baseline="0">
                <a:solidFill>
                  <a:srgbClr val="000000"/>
                </a:solidFill>
                <a:latin typeface="Arial"/>
                <a:ea typeface="Arial"/>
                <a:cs typeface="Arial"/>
              </a:defRPr>
            </a:pPr>
            <a:endParaRPr lang="fr-FR"/>
          </a:p>
        </c:txPr>
        <c:crossAx val="182588544"/>
        <c:crosses val="autoZero"/>
        <c:auto val="1"/>
        <c:lblOffset val="0"/>
        <c:baseTimeUnit val="months"/>
      </c:dateAx>
      <c:valAx>
        <c:axId val="182588544"/>
        <c:scaling>
          <c:orientation val="minMax"/>
        </c:scaling>
        <c:delete val="0"/>
        <c:axPos val="l"/>
        <c:majorGridlines>
          <c:spPr>
            <a:ln w="3175">
              <a:solidFill>
                <a:srgbClr val="C0C0C0"/>
              </a:solidFill>
              <a:prstDash val="sysDash"/>
            </a:ln>
          </c:spPr>
        </c:majorGridlines>
        <c:numFmt formatCode="General" sourceLinked="1"/>
        <c:majorTickMark val="out"/>
        <c:minorTickMark val="none"/>
        <c:tickLblPos val="nextTo"/>
        <c:spPr>
          <a:ln w="3175">
            <a:solidFill>
              <a:srgbClr val="000000"/>
            </a:solidFill>
            <a:prstDash val="solid"/>
          </a:ln>
        </c:spPr>
        <c:txPr>
          <a:bodyPr rot="0" vert="horz"/>
          <a:lstStyle/>
          <a:p>
            <a:pPr>
              <a:defRPr sz="1100" b="1" i="0" u="none" strike="noStrike" baseline="0">
                <a:solidFill>
                  <a:srgbClr val="000000"/>
                </a:solidFill>
                <a:latin typeface="Arial"/>
                <a:ea typeface="Arial"/>
                <a:cs typeface="Arial"/>
              </a:defRPr>
            </a:pPr>
            <a:endParaRPr lang="fr-FR"/>
          </a:p>
        </c:txPr>
        <c:crossAx val="180923392"/>
        <c:crosses val="autoZero"/>
        <c:crossBetween val="between"/>
      </c:valAx>
      <c:spPr>
        <a:noFill/>
        <a:ln w="25400">
          <a:noFill/>
        </a:ln>
      </c:spPr>
    </c:plotArea>
    <c:legend>
      <c:legendPos val="b"/>
      <c:layout>
        <c:manualLayout>
          <c:xMode val="edge"/>
          <c:yMode val="edge"/>
          <c:x val="6.5049981309763541E-2"/>
          <c:y val="0.92166819841526049"/>
          <c:w val="0.93035812904703896"/>
          <c:h val="7.3333498927776145E-2"/>
        </c:manualLayout>
      </c:layout>
      <c:overlay val="0"/>
      <c:spPr>
        <a:noFill/>
        <a:ln w="25400">
          <a:noFill/>
        </a:ln>
      </c:spPr>
      <c:txPr>
        <a:bodyPr/>
        <a:lstStyle/>
        <a:p>
          <a:pPr>
            <a:defRPr sz="1100" b="1"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49212598450000056" footer="0.49212598450000056"/>
    <c:pageSetup paperSize="9" orientation="landscape"/>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189496474231043"/>
          <c:y val="3.4558403129545112E-2"/>
          <c:w val="0.83357358973223772"/>
          <c:h val="0.7533789997649315"/>
        </c:manualLayout>
      </c:layout>
      <c:barChart>
        <c:barDir val="col"/>
        <c:grouping val="clustered"/>
        <c:varyColors val="0"/>
        <c:ser>
          <c:idx val="0"/>
          <c:order val="0"/>
          <c:tx>
            <c:strRef>
              <c:f>'Validate &amp; qualif.'!$AP$35:$AS$35</c:f>
              <c:strCache>
                <c:ptCount val="1"/>
                <c:pt idx="0">
                  <c:v>Tests step OK (%)</c:v>
                </c:pt>
              </c:strCache>
            </c:strRef>
          </c:tx>
          <c:spPr>
            <a:gradFill rotWithShape="0">
              <a:gsLst>
                <a:gs pos="0">
                  <a:srgbClr val="7DFF7D">
                    <a:gamma/>
                    <a:shade val="36078"/>
                    <a:invGamma/>
                  </a:srgbClr>
                </a:gs>
                <a:gs pos="50000">
                  <a:srgbClr val="7DFF7D"/>
                </a:gs>
                <a:gs pos="100000">
                  <a:srgbClr val="7DFF7D">
                    <a:gamma/>
                    <a:shade val="36078"/>
                    <a:invGamma/>
                  </a:srgbClr>
                </a:gs>
              </a:gsLst>
              <a:lin ang="0" scaled="1"/>
            </a:gradFill>
            <a:ln w="25400">
              <a:solidFill>
                <a:srgbClr val="808080"/>
              </a:solidFill>
              <a:prstDash val="solid"/>
            </a:ln>
          </c:spPr>
          <c:invertIfNegative val="0"/>
          <c:cat>
            <c:numRef>
              <c:f>'Validate &amp; qualif.'!$AT$28:$DC$28</c:f>
              <c:numCache>
                <c:formatCode>d\-mmm\-yy</c:formatCode>
                <c:ptCount val="62"/>
                <c:pt idx="0">
                  <c:v>41214</c:v>
                </c:pt>
                <c:pt idx="1">
                  <c:v>41221</c:v>
                </c:pt>
                <c:pt idx="2">
                  <c:v>41228</c:v>
                </c:pt>
                <c:pt idx="3">
                  <c:v>41235</c:v>
                </c:pt>
                <c:pt idx="4">
                  <c:v>41242</c:v>
                </c:pt>
                <c:pt idx="5">
                  <c:v>41249</c:v>
                </c:pt>
                <c:pt idx="6">
                  <c:v>41256</c:v>
                </c:pt>
                <c:pt idx="7">
                  <c:v>41263</c:v>
                </c:pt>
                <c:pt idx="8">
                  <c:v>41270</c:v>
                </c:pt>
                <c:pt idx="9">
                  <c:v>41277</c:v>
                </c:pt>
                <c:pt idx="10">
                  <c:v>41284</c:v>
                </c:pt>
                <c:pt idx="11">
                  <c:v>41291</c:v>
                </c:pt>
                <c:pt idx="12">
                  <c:v>41298</c:v>
                </c:pt>
                <c:pt idx="13">
                  <c:v>41305</c:v>
                </c:pt>
                <c:pt idx="14">
                  <c:v>41312</c:v>
                </c:pt>
                <c:pt idx="15">
                  <c:v>41319</c:v>
                </c:pt>
                <c:pt idx="16">
                  <c:v>41326</c:v>
                </c:pt>
                <c:pt idx="17">
                  <c:v>41333</c:v>
                </c:pt>
                <c:pt idx="18">
                  <c:v>41340</c:v>
                </c:pt>
                <c:pt idx="19">
                  <c:v>41347</c:v>
                </c:pt>
                <c:pt idx="20">
                  <c:v>41354</c:v>
                </c:pt>
                <c:pt idx="21">
                  <c:v>41361</c:v>
                </c:pt>
                <c:pt idx="22">
                  <c:v>41368</c:v>
                </c:pt>
                <c:pt idx="23">
                  <c:v>41375</c:v>
                </c:pt>
                <c:pt idx="24">
                  <c:v>41382</c:v>
                </c:pt>
                <c:pt idx="25">
                  <c:v>41389</c:v>
                </c:pt>
                <c:pt idx="26">
                  <c:v>41396</c:v>
                </c:pt>
                <c:pt idx="27">
                  <c:v>41403</c:v>
                </c:pt>
                <c:pt idx="28">
                  <c:v>41410</c:v>
                </c:pt>
                <c:pt idx="29">
                  <c:v>41417</c:v>
                </c:pt>
                <c:pt idx="30">
                  <c:v>41424</c:v>
                </c:pt>
                <c:pt idx="31">
                  <c:v>41431</c:v>
                </c:pt>
                <c:pt idx="32">
                  <c:v>41438</c:v>
                </c:pt>
                <c:pt idx="33">
                  <c:v>41445</c:v>
                </c:pt>
                <c:pt idx="34">
                  <c:v>41452</c:v>
                </c:pt>
                <c:pt idx="35">
                  <c:v>41459</c:v>
                </c:pt>
                <c:pt idx="36">
                  <c:v>41466</c:v>
                </c:pt>
                <c:pt idx="37">
                  <c:v>41473</c:v>
                </c:pt>
                <c:pt idx="38">
                  <c:v>41480</c:v>
                </c:pt>
                <c:pt idx="39">
                  <c:v>41487</c:v>
                </c:pt>
                <c:pt idx="40">
                  <c:v>41494</c:v>
                </c:pt>
                <c:pt idx="41">
                  <c:v>41501</c:v>
                </c:pt>
                <c:pt idx="42">
                  <c:v>41508</c:v>
                </c:pt>
                <c:pt idx="43">
                  <c:v>41515</c:v>
                </c:pt>
                <c:pt idx="44">
                  <c:v>41522</c:v>
                </c:pt>
                <c:pt idx="45">
                  <c:v>41529</c:v>
                </c:pt>
                <c:pt idx="46">
                  <c:v>41536</c:v>
                </c:pt>
                <c:pt idx="47">
                  <c:v>41543</c:v>
                </c:pt>
                <c:pt idx="48">
                  <c:v>41550</c:v>
                </c:pt>
                <c:pt idx="49">
                  <c:v>41557</c:v>
                </c:pt>
                <c:pt idx="50">
                  <c:v>41564</c:v>
                </c:pt>
                <c:pt idx="51">
                  <c:v>41571</c:v>
                </c:pt>
                <c:pt idx="52">
                  <c:v>41578</c:v>
                </c:pt>
                <c:pt idx="53">
                  <c:v>41585</c:v>
                </c:pt>
                <c:pt idx="54">
                  <c:v>41592</c:v>
                </c:pt>
                <c:pt idx="55">
                  <c:v>41599</c:v>
                </c:pt>
                <c:pt idx="56">
                  <c:v>41606</c:v>
                </c:pt>
                <c:pt idx="57">
                  <c:v>41613</c:v>
                </c:pt>
                <c:pt idx="58">
                  <c:v>41620</c:v>
                </c:pt>
                <c:pt idx="59">
                  <c:v>41627</c:v>
                </c:pt>
                <c:pt idx="60">
                  <c:v>41634</c:v>
                </c:pt>
                <c:pt idx="61">
                  <c:v>41640</c:v>
                </c:pt>
              </c:numCache>
            </c:numRef>
          </c:cat>
          <c:val>
            <c:numRef>
              <c:f>'Validate &amp; qualif.'!$AT$35:$DC$35</c:f>
              <c:numCache>
                <c:formatCode>0%</c:formatCode>
                <c:ptCount val="62"/>
              </c:numCache>
            </c:numRef>
          </c:val>
        </c:ser>
        <c:dLbls>
          <c:showLegendKey val="0"/>
          <c:showVal val="0"/>
          <c:showCatName val="0"/>
          <c:showSerName val="0"/>
          <c:showPercent val="0"/>
          <c:showBubbleSize val="0"/>
        </c:dLbls>
        <c:gapWidth val="0"/>
        <c:axId val="182612736"/>
        <c:axId val="182614272"/>
      </c:barChart>
      <c:dateAx>
        <c:axId val="182612736"/>
        <c:scaling>
          <c:orientation val="minMax"/>
        </c:scaling>
        <c:delete val="0"/>
        <c:axPos val="b"/>
        <c:numFmt formatCode="d\-mmm\-yy" sourceLinked="1"/>
        <c:majorTickMark val="out"/>
        <c:minorTickMark val="none"/>
        <c:tickLblPos val="nextTo"/>
        <c:spPr>
          <a:ln w="3175">
            <a:solidFill>
              <a:srgbClr val="000000"/>
            </a:solidFill>
            <a:prstDash val="solid"/>
          </a:ln>
        </c:spPr>
        <c:txPr>
          <a:bodyPr rot="-3600000" vert="horz"/>
          <a:lstStyle/>
          <a:p>
            <a:pPr>
              <a:defRPr sz="1100" b="1" i="0" u="none" strike="noStrike" baseline="0">
                <a:solidFill>
                  <a:srgbClr val="000000"/>
                </a:solidFill>
                <a:latin typeface="Arial"/>
                <a:ea typeface="Arial"/>
                <a:cs typeface="Arial"/>
              </a:defRPr>
            </a:pPr>
            <a:endParaRPr lang="fr-FR"/>
          </a:p>
        </c:txPr>
        <c:crossAx val="182614272"/>
        <c:crosses val="autoZero"/>
        <c:auto val="1"/>
        <c:lblOffset val="100"/>
        <c:baseTimeUnit val="months"/>
      </c:dateAx>
      <c:valAx>
        <c:axId val="182614272"/>
        <c:scaling>
          <c:orientation val="minMax"/>
          <c:max val="1"/>
        </c:scaling>
        <c:delete val="0"/>
        <c:axPos val="l"/>
        <c:majorGridlines>
          <c:spPr>
            <a:ln w="3175">
              <a:solidFill>
                <a:srgbClr val="C0C0C0"/>
              </a:solidFill>
              <a:prstDash val="sysDash"/>
            </a:ln>
          </c:spPr>
        </c:majorGridlines>
        <c:numFmt formatCode="0%" sourceLinked="1"/>
        <c:majorTickMark val="out"/>
        <c:minorTickMark val="none"/>
        <c:tickLblPos val="nextTo"/>
        <c:spPr>
          <a:ln w="3175">
            <a:solidFill>
              <a:srgbClr val="000000"/>
            </a:solidFill>
            <a:prstDash val="solid"/>
          </a:ln>
        </c:spPr>
        <c:txPr>
          <a:bodyPr rot="0" vert="horz"/>
          <a:lstStyle/>
          <a:p>
            <a:pPr>
              <a:defRPr sz="1100" b="1" i="0" u="none" strike="noStrike" baseline="0">
                <a:solidFill>
                  <a:srgbClr val="000000"/>
                </a:solidFill>
                <a:latin typeface="Arial"/>
                <a:ea typeface="Arial"/>
                <a:cs typeface="Arial"/>
              </a:defRPr>
            </a:pPr>
            <a:endParaRPr lang="fr-FR"/>
          </a:p>
        </c:txPr>
        <c:crossAx val="182612736"/>
        <c:crosses val="autoZero"/>
        <c:crossBetween val="between"/>
        <c:majorUnit val="0.2"/>
      </c:valAx>
      <c:spPr>
        <a:solidFill>
          <a:srgbClr val="FFFFFF"/>
        </a:solidFill>
        <a:ln w="25400">
          <a:noFill/>
        </a:ln>
      </c:spPr>
    </c:plotArea>
    <c:legend>
      <c:legendPos val="b"/>
      <c:layout>
        <c:manualLayout>
          <c:xMode val="edge"/>
          <c:yMode val="edge"/>
          <c:x val="0.26220941179103485"/>
          <c:y val="0.94087910720628698"/>
          <c:w val="0.46313364055299477"/>
          <c:h val="5.4054031462627786E-2"/>
        </c:manualLayout>
      </c:layout>
      <c:overlay val="0"/>
      <c:spPr>
        <a:noFill/>
        <a:ln w="25400">
          <a:noFill/>
        </a:ln>
      </c:spPr>
      <c:txPr>
        <a:bodyPr/>
        <a:lstStyle/>
        <a:p>
          <a:pPr>
            <a:defRPr sz="1100" b="1"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49212598450000056" footer="0.49212598450000056"/>
    <c:pageSetup/>
  </c:printSettings>
</c:chartSpace>
</file>

<file path=xl/ctrlProps/ctrlProp1.xml><?xml version="1.0" encoding="utf-8"?>
<formControlPr xmlns="http://schemas.microsoft.com/office/spreadsheetml/2009/9/main" objectType="CheckBox" checked="Checked" fmlaLink="$D$72"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1.jpeg"/></Relationships>
</file>

<file path=xl/drawings/_rels/drawing8.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image" Target="../media/image1.jpeg"/><Relationship Id="rId4" Type="http://schemas.openxmlformats.org/officeDocument/2006/relationships/chart" Target="../charts/chart6.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image" Target="../media/image1.jpeg"/><Relationship Id="rId5" Type="http://schemas.openxmlformats.org/officeDocument/2006/relationships/chart" Target="../charts/chart10.xml"/><Relationship Id="rId4" Type="http://schemas.openxmlformats.org/officeDocument/2006/relationships/chart" Target="../charts/chart9.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image" Target="../media/image1.jpeg"/></Relationships>
</file>

<file path=xl/drawings/_rels/drawing13.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image" Target="../media/image1.jpeg"/><Relationship Id="rId5" Type="http://schemas.openxmlformats.org/officeDocument/2006/relationships/chart" Target="../charts/chart16.xml"/><Relationship Id="rId4" Type="http://schemas.openxmlformats.org/officeDocument/2006/relationships/chart" Target="../charts/chart15.xml"/></Relationships>
</file>

<file path=xl/drawings/_rels/drawing16.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18.xml"/><Relationship Id="rId1" Type="http://schemas.openxmlformats.org/officeDocument/2006/relationships/chart" Target="../charts/chart17.xml"/><Relationship Id="rId4" Type="http://schemas.openxmlformats.org/officeDocument/2006/relationships/chart" Target="../charts/chart1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21.xml"/><Relationship Id="rId2" Type="http://schemas.openxmlformats.org/officeDocument/2006/relationships/image" Target="../media/image1.jpeg"/><Relationship Id="rId1" Type="http://schemas.openxmlformats.org/officeDocument/2006/relationships/chart" Target="../charts/chart20.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image" Target="../media/image1.jpeg"/><Relationship Id="rId1" Type="http://schemas.openxmlformats.org/officeDocument/2006/relationships/chart" Target="../charts/chart22.xml"/><Relationship Id="rId5" Type="http://schemas.openxmlformats.org/officeDocument/2006/relationships/chart" Target="../charts/chart25.xml"/><Relationship Id="rId4" Type="http://schemas.openxmlformats.org/officeDocument/2006/relationships/chart" Target="../charts/chart24.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27.xml"/><Relationship Id="rId2" Type="http://schemas.openxmlformats.org/officeDocument/2006/relationships/image" Target="../media/image1.jpeg"/><Relationship Id="rId1" Type="http://schemas.openxmlformats.org/officeDocument/2006/relationships/chart" Target="../charts/chart26.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image" Target="../media/image1.jpeg"/></Relationships>
</file>

<file path=xl/drawings/_rels/drawing23.xml.rels><?xml version="1.0" encoding="UTF-8" standalone="yes"?>
<Relationships xmlns="http://schemas.openxmlformats.org/package/2006/relationships"><Relationship Id="rId2" Type="http://schemas.openxmlformats.org/officeDocument/2006/relationships/image" Target="file:///D:\Documents%20and%20Settings\T0005001\Local%20Settings\Temp\OF\Shared\34qirv\11\com-thalesgroup-mozart3G-dashboard-Dashboard.png" TargetMode="External"/><Relationship Id="rId1" Type="http://schemas.openxmlformats.org/officeDocument/2006/relationships/image" Target="../media/image1.jpeg"/></Relationships>
</file>

<file path=xl/drawings/_rels/drawing24.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image" Target="../media/image1.jpeg"/></Relationships>
</file>

<file path=xl/drawings/_rels/drawing25.xml.rels><?xml version="1.0" encoding="UTF-8" standalone="yes"?>
<Relationships xmlns="http://schemas.openxmlformats.org/package/2006/relationships"><Relationship Id="rId3" Type="http://schemas.openxmlformats.org/officeDocument/2006/relationships/chart" Target="../charts/chart31.xml"/><Relationship Id="rId2" Type="http://schemas.openxmlformats.org/officeDocument/2006/relationships/chart" Target="../charts/chart30.xml"/><Relationship Id="rId1" Type="http://schemas.openxmlformats.org/officeDocument/2006/relationships/image" Target="../media/image1.jpeg"/></Relationships>
</file>

<file path=xl/drawings/_rels/drawing26.xml.rels><?xml version="1.0" encoding="UTF-8" standalone="yes"?>
<Relationships xmlns="http://schemas.openxmlformats.org/package/2006/relationships"><Relationship Id="rId3" Type="http://schemas.openxmlformats.org/officeDocument/2006/relationships/chart" Target="../charts/chart33.xml"/><Relationship Id="rId2" Type="http://schemas.openxmlformats.org/officeDocument/2006/relationships/chart" Target="../charts/chart32.xml"/><Relationship Id="rId1" Type="http://schemas.openxmlformats.org/officeDocument/2006/relationships/image" Target="../media/image1.jpeg"/></Relationships>
</file>

<file path=xl/drawings/_rels/drawing27.xml.rels><?xml version="1.0" encoding="UTF-8" standalone="yes"?>
<Relationships xmlns="http://schemas.openxmlformats.org/package/2006/relationships"><Relationship Id="rId3" Type="http://schemas.openxmlformats.org/officeDocument/2006/relationships/chart" Target="../charts/chart35.xml"/><Relationship Id="rId2" Type="http://schemas.openxmlformats.org/officeDocument/2006/relationships/chart" Target="../charts/chart34.xml"/><Relationship Id="rId1" Type="http://schemas.openxmlformats.org/officeDocument/2006/relationships/image" Target="../media/image1.jpeg"/></Relationships>
</file>

<file path=xl/drawings/_rels/drawing28.xml.rels><?xml version="1.0" encoding="UTF-8" standalone="yes"?>
<Relationships xmlns="http://schemas.openxmlformats.org/package/2006/relationships"><Relationship Id="rId3" Type="http://schemas.openxmlformats.org/officeDocument/2006/relationships/chart" Target="../charts/chart37.xml"/><Relationship Id="rId2" Type="http://schemas.openxmlformats.org/officeDocument/2006/relationships/chart" Target="../charts/chart36.xml"/><Relationship Id="rId1" Type="http://schemas.openxmlformats.org/officeDocument/2006/relationships/image" Target="../media/image1.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8</xdr:col>
      <xdr:colOff>595320</xdr:colOff>
      <xdr:row>25</xdr:row>
      <xdr:rowOff>16669</xdr:rowOff>
    </xdr:from>
    <xdr:to>
      <xdr:col>14</xdr:col>
      <xdr:colOff>35726</xdr:colOff>
      <xdr:row>27</xdr:row>
      <xdr:rowOff>157219</xdr:rowOff>
    </xdr:to>
    <xdr:sp macro="[0]!ApplyCategoriesModifications" textlink="">
      <xdr:nvSpPr>
        <xdr:cNvPr id="2" name="ExtractDataShape"/>
        <xdr:cNvSpPr>
          <a:spLocks noChangeArrowheads="1"/>
        </xdr:cNvSpPr>
      </xdr:nvSpPr>
      <xdr:spPr bwMode="auto">
        <a:xfrm>
          <a:off x="8382008" y="5755482"/>
          <a:ext cx="3083718" cy="545362"/>
        </a:xfrm>
        <a:prstGeom prst="roundRect">
          <a:avLst>
            <a:gd name="adj" fmla="val 16667"/>
          </a:avLst>
        </a:prstGeom>
        <a:solidFill>
          <a:srgbClr val="4F81BD"/>
        </a:solidFill>
        <a:ln w="28575" algn="ctr">
          <a:solidFill>
            <a:srgbClr val="000000"/>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overflow" horzOverflow="overflow" wrap="square" lIns="0" tIns="0" rIns="0" bIns="0" anchor="ctr"/>
        <a:lstStyle/>
        <a:p>
          <a:pPr algn="ctr" rtl="0">
            <a:defRPr sz="1000"/>
          </a:pPr>
          <a:r>
            <a:rPr lang="fr-FR" sz="1200" b="1">
              <a:latin typeface="Arial" pitchFamily="34" charset="0"/>
              <a:cs typeface="Arial" pitchFamily="34" charset="0"/>
            </a:rPr>
            <a:t>Close categories configuration</a:t>
          </a:r>
        </a:p>
      </xdr:txBody>
    </xdr:sp>
    <xdr:clientData/>
  </xdr:twoCellAnchor>
  <xdr:twoCellAnchor editAs="oneCell">
    <xdr:from>
      <xdr:col>1</xdr:col>
      <xdr:colOff>50570</xdr:colOff>
      <xdr:row>1</xdr:row>
      <xdr:rowOff>53105</xdr:rowOff>
    </xdr:from>
    <xdr:to>
      <xdr:col>2</xdr:col>
      <xdr:colOff>1104670</xdr:colOff>
      <xdr:row>1</xdr:row>
      <xdr:rowOff>459505</xdr:rowOff>
    </xdr:to>
    <xdr:pic macro="[0]!ShowAboutBox">
      <xdr:nvPicPr>
        <xdr:cNvPr id="3" name="Picture 1032" descr="D:\plisson\DSV\CHORUS\dashboard\Rev1\Thales.jpg"/>
        <xdr:cNvPicPr>
          <a:picLocks noChangeAspect="1" noChangeArrowheads="1"/>
        </xdr:cNvPicPr>
      </xdr:nvPicPr>
      <xdr:blipFill>
        <a:blip xmlns:r="http://schemas.openxmlformats.org/officeDocument/2006/relationships" r:embed="rId1" cstate="print"/>
        <a:stretch>
          <a:fillRect/>
        </a:stretch>
      </xdr:blipFill>
      <xdr:spPr bwMode="auto">
        <a:xfrm>
          <a:off x="110101" y="124543"/>
          <a:ext cx="1661319" cy="406400"/>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38665</xdr:colOff>
      <xdr:row>1</xdr:row>
      <xdr:rowOff>39498</xdr:rowOff>
    </xdr:from>
    <xdr:to>
      <xdr:col>1</xdr:col>
      <xdr:colOff>1702365</xdr:colOff>
      <xdr:row>1</xdr:row>
      <xdr:rowOff>445898</xdr:rowOff>
    </xdr:to>
    <xdr:pic macro="[0]!ShowAboutBox">
      <xdr:nvPicPr>
        <xdr:cNvPr id="2" name="Picture 1032" descr="D:\plisson\DSV\CHORUS\dashboard\Rev1\Thales.jpg"/>
        <xdr:cNvPicPr>
          <a:picLocks noChangeAspect="1" noChangeArrowheads="1"/>
        </xdr:cNvPicPr>
      </xdr:nvPicPr>
      <xdr:blipFill>
        <a:blip xmlns:r="http://schemas.openxmlformats.org/officeDocument/2006/relationships" r:embed="rId1" cstate="print"/>
        <a:srcRect/>
        <a:stretch>
          <a:fillRect/>
        </a:stretch>
      </xdr:blipFill>
      <xdr:spPr bwMode="auto">
        <a:xfrm>
          <a:off x="93094" y="121141"/>
          <a:ext cx="1663700" cy="406400"/>
        </a:xfrm>
        <a:prstGeom prst="rect">
          <a:avLst/>
        </a:prstGeom>
        <a:noFill/>
        <a:ln w="9525">
          <a:noFill/>
          <a:miter lim="800000"/>
          <a:headEnd/>
          <a:tailEnd/>
        </a:ln>
      </xdr:spPr>
    </xdr:pic>
    <xdr:clientData/>
  </xdr:twoCellAnchor>
  <xdr:twoCellAnchor>
    <xdr:from>
      <xdr:col>3</xdr:col>
      <xdr:colOff>53699</xdr:colOff>
      <xdr:row>14</xdr:row>
      <xdr:rowOff>82517</xdr:rowOff>
    </xdr:from>
    <xdr:to>
      <xdr:col>4</xdr:col>
      <xdr:colOff>2803714</xdr:colOff>
      <xdr:row>14</xdr:row>
      <xdr:rowOff>546917</xdr:rowOff>
    </xdr:to>
    <xdr:sp macro="[0]!InitProgramDataTables" textlink="">
      <xdr:nvSpPr>
        <xdr:cNvPr id="5" name="ExtractDataShape"/>
        <xdr:cNvSpPr>
          <a:spLocks noChangeArrowheads="1"/>
        </xdr:cNvSpPr>
      </xdr:nvSpPr>
      <xdr:spPr bwMode="auto">
        <a:xfrm>
          <a:off x="6013628" y="4749767"/>
          <a:ext cx="3484800" cy="464400"/>
        </a:xfrm>
        <a:prstGeom prst="roundRect">
          <a:avLst>
            <a:gd name="adj" fmla="val 16667"/>
          </a:avLst>
        </a:prstGeom>
        <a:solidFill>
          <a:srgbClr val="4F81BD"/>
        </a:solidFill>
        <a:ln w="28575" algn="ctr">
          <a:solidFill>
            <a:srgbClr val="000000"/>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overflow" horzOverflow="overflow" wrap="square" lIns="0" tIns="0" rIns="0" bIns="0" anchor="ctr"/>
        <a:lstStyle/>
        <a:p>
          <a:pPr algn="ctr" rtl="0">
            <a:defRPr sz="1000"/>
          </a:pPr>
          <a:r>
            <a:rPr lang="fr-FR" sz="1200" b="1">
              <a:latin typeface="Arial" pitchFamily="34" charset="0"/>
              <a:cs typeface="Arial" pitchFamily="34" charset="0"/>
            </a:rPr>
            <a:t>Init. program data</a:t>
          </a:r>
        </a:p>
      </xdr:txBody>
    </xdr:sp>
    <xdr:clientData/>
  </xdr:twoCellAnchor>
  <xdr:twoCellAnchor>
    <xdr:from>
      <xdr:col>3</xdr:col>
      <xdr:colOff>48228</xdr:colOff>
      <xdr:row>12</xdr:row>
      <xdr:rowOff>76160</xdr:rowOff>
    </xdr:from>
    <xdr:to>
      <xdr:col>4</xdr:col>
      <xdr:colOff>2798243</xdr:colOff>
      <xdr:row>12</xdr:row>
      <xdr:rowOff>540560</xdr:rowOff>
    </xdr:to>
    <xdr:sp macro="[0]!InitializationOfSheetsVisibility" textlink="">
      <xdr:nvSpPr>
        <xdr:cNvPr id="4" name="ExtractDataShape"/>
        <xdr:cNvSpPr>
          <a:spLocks noChangeArrowheads="1"/>
        </xdr:cNvSpPr>
      </xdr:nvSpPr>
      <xdr:spPr bwMode="auto">
        <a:xfrm>
          <a:off x="6008157" y="3668446"/>
          <a:ext cx="3484800" cy="464400"/>
        </a:xfrm>
        <a:prstGeom prst="roundRect">
          <a:avLst>
            <a:gd name="adj" fmla="val 16667"/>
          </a:avLst>
        </a:prstGeom>
        <a:solidFill>
          <a:srgbClr val="4F81BD"/>
        </a:solidFill>
        <a:ln w="28575" algn="ctr">
          <a:solidFill>
            <a:srgbClr val="000000"/>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overflow" horzOverflow="overflow" wrap="square" lIns="0" tIns="0" rIns="0" bIns="0" anchor="ctr"/>
        <a:lstStyle/>
        <a:p>
          <a:pPr algn="ctr" rtl="0">
            <a:defRPr sz="1000"/>
          </a:pPr>
          <a:r>
            <a:rPr lang="fr-FR" sz="1200" b="1">
              <a:latin typeface="Arial" pitchFamily="34" charset="0"/>
              <a:cs typeface="Arial" pitchFamily="34" charset="0"/>
            </a:rPr>
            <a:t>Init. dashboard</a:t>
          </a:r>
        </a:p>
      </xdr:txBody>
    </xdr:sp>
    <xdr:clientData/>
  </xdr:twoCellAnchor>
  <xdr:twoCellAnchor>
    <xdr:from>
      <xdr:col>3</xdr:col>
      <xdr:colOff>49359</xdr:colOff>
      <xdr:row>15</xdr:row>
      <xdr:rowOff>87914</xdr:rowOff>
    </xdr:from>
    <xdr:to>
      <xdr:col>4</xdr:col>
      <xdr:colOff>2799374</xdr:colOff>
      <xdr:row>16</xdr:row>
      <xdr:rowOff>252956</xdr:rowOff>
    </xdr:to>
    <xdr:sp macro="[0]!InitVariousKPITables" textlink="">
      <xdr:nvSpPr>
        <xdr:cNvPr id="6" name="ExtractDataShape"/>
        <xdr:cNvSpPr>
          <a:spLocks noChangeArrowheads="1"/>
        </xdr:cNvSpPr>
      </xdr:nvSpPr>
      <xdr:spPr bwMode="auto">
        <a:xfrm>
          <a:off x="6009288" y="5367485"/>
          <a:ext cx="3484800" cy="464400"/>
        </a:xfrm>
        <a:prstGeom prst="roundRect">
          <a:avLst>
            <a:gd name="adj" fmla="val 12319"/>
          </a:avLst>
        </a:prstGeom>
        <a:solidFill>
          <a:srgbClr val="4F81BD"/>
        </a:solidFill>
        <a:ln w="28575" algn="ctr">
          <a:solidFill>
            <a:srgbClr val="000000"/>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overflow" horzOverflow="overflow" wrap="square" lIns="0" tIns="0" rIns="0" bIns="0" anchor="ctr"/>
        <a:lstStyle/>
        <a:p>
          <a:pPr algn="ctr" rtl="0">
            <a:defRPr sz="1000"/>
          </a:pPr>
          <a:r>
            <a:rPr lang="fr-FR" sz="1200" b="1">
              <a:latin typeface="Arial" pitchFamily="34" charset="0"/>
              <a:cs typeface="Arial" pitchFamily="34" charset="0"/>
            </a:rPr>
            <a:t>Init. KPIs data</a:t>
          </a:r>
        </a:p>
      </xdr:txBody>
    </xdr:sp>
    <xdr:clientData/>
  </xdr:twoCellAnchor>
  <xdr:twoCellAnchor>
    <xdr:from>
      <xdr:col>3</xdr:col>
      <xdr:colOff>49359</xdr:colOff>
      <xdr:row>17</xdr:row>
      <xdr:rowOff>79977</xdr:rowOff>
    </xdr:from>
    <xdr:to>
      <xdr:col>4</xdr:col>
      <xdr:colOff>2799374</xdr:colOff>
      <xdr:row>18</xdr:row>
      <xdr:rowOff>245020</xdr:rowOff>
    </xdr:to>
    <xdr:sp macro="[0]!InitReqTestsTables" textlink="">
      <xdr:nvSpPr>
        <xdr:cNvPr id="7" name="ExtractDataShape"/>
        <xdr:cNvSpPr>
          <a:spLocks noChangeArrowheads="1"/>
        </xdr:cNvSpPr>
      </xdr:nvSpPr>
      <xdr:spPr bwMode="auto">
        <a:xfrm>
          <a:off x="6009288" y="5958263"/>
          <a:ext cx="3484800" cy="464400"/>
        </a:xfrm>
        <a:prstGeom prst="roundRect">
          <a:avLst>
            <a:gd name="adj" fmla="val 12319"/>
          </a:avLst>
        </a:prstGeom>
        <a:solidFill>
          <a:srgbClr val="4F81BD"/>
        </a:solidFill>
        <a:ln w="28575" algn="ctr">
          <a:solidFill>
            <a:srgbClr val="000000"/>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overflow" horzOverflow="overflow" wrap="square" lIns="0" tIns="0" rIns="0" bIns="0" anchor="ctr"/>
        <a:lstStyle/>
        <a:p>
          <a:pPr algn="ctr" rtl="0">
            <a:defRPr sz="1000"/>
          </a:pPr>
          <a:r>
            <a:rPr lang="fr-FR" sz="1200" b="1">
              <a:latin typeface="Arial" pitchFamily="34" charset="0"/>
              <a:cs typeface="Arial" pitchFamily="34" charset="0"/>
            </a:rPr>
            <a:t>Init. requirements tests data</a:t>
          </a:r>
        </a:p>
      </xdr:txBody>
    </xdr:sp>
    <xdr:clientData/>
  </xdr:twoCellAnchor>
  <xdr:twoCellAnchor>
    <xdr:from>
      <xdr:col>3</xdr:col>
      <xdr:colOff>49359</xdr:colOff>
      <xdr:row>19</xdr:row>
      <xdr:rowOff>87914</xdr:rowOff>
    </xdr:from>
    <xdr:to>
      <xdr:col>4</xdr:col>
      <xdr:colOff>2799374</xdr:colOff>
      <xdr:row>20</xdr:row>
      <xdr:rowOff>252957</xdr:rowOff>
    </xdr:to>
    <xdr:sp macro="[0]!InitCodeReuseTables" textlink="">
      <xdr:nvSpPr>
        <xdr:cNvPr id="8" name="ExtractDataShape"/>
        <xdr:cNvSpPr>
          <a:spLocks noChangeArrowheads="1"/>
        </xdr:cNvSpPr>
      </xdr:nvSpPr>
      <xdr:spPr bwMode="auto">
        <a:xfrm>
          <a:off x="6009288" y="6564914"/>
          <a:ext cx="3484800" cy="464400"/>
        </a:xfrm>
        <a:prstGeom prst="roundRect">
          <a:avLst>
            <a:gd name="adj" fmla="val 12319"/>
          </a:avLst>
        </a:prstGeom>
        <a:solidFill>
          <a:srgbClr val="4F81BD"/>
        </a:solidFill>
        <a:ln w="28575" algn="ctr">
          <a:solidFill>
            <a:srgbClr val="000000"/>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overflow" horzOverflow="overflow" wrap="square" lIns="0" tIns="0" rIns="0" bIns="0" anchor="ctr"/>
        <a:lstStyle/>
        <a:p>
          <a:pPr algn="ctr" rtl="0">
            <a:defRPr sz="1000"/>
          </a:pPr>
          <a:r>
            <a:rPr lang="fr-FR" sz="1200" b="1">
              <a:latin typeface="Arial" pitchFamily="34" charset="0"/>
              <a:cs typeface="Arial" pitchFamily="34" charset="0"/>
            </a:rPr>
            <a:t>Init. code reuse data</a:t>
          </a:r>
        </a:p>
      </xdr:txBody>
    </xdr:sp>
    <xdr:clientData/>
  </xdr:twoCellAnchor>
  <xdr:twoCellAnchor>
    <xdr:from>
      <xdr:col>3</xdr:col>
      <xdr:colOff>49359</xdr:colOff>
      <xdr:row>21</xdr:row>
      <xdr:rowOff>87914</xdr:rowOff>
    </xdr:from>
    <xdr:to>
      <xdr:col>4</xdr:col>
      <xdr:colOff>2799374</xdr:colOff>
      <xdr:row>22</xdr:row>
      <xdr:rowOff>252957</xdr:rowOff>
    </xdr:to>
    <xdr:sp macro="[0]!InitCodeTestsTables" textlink="">
      <xdr:nvSpPr>
        <xdr:cNvPr id="9" name="ExtractDataShape"/>
        <xdr:cNvSpPr>
          <a:spLocks noChangeArrowheads="1"/>
        </xdr:cNvSpPr>
      </xdr:nvSpPr>
      <xdr:spPr bwMode="auto">
        <a:xfrm>
          <a:off x="6009288" y="7163628"/>
          <a:ext cx="3484800" cy="464400"/>
        </a:xfrm>
        <a:prstGeom prst="roundRect">
          <a:avLst>
            <a:gd name="adj" fmla="val 12319"/>
          </a:avLst>
        </a:prstGeom>
        <a:solidFill>
          <a:srgbClr val="4F81BD"/>
        </a:solidFill>
        <a:ln w="28575" algn="ctr">
          <a:solidFill>
            <a:srgbClr val="000000"/>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overflow" horzOverflow="overflow" wrap="square" lIns="0" tIns="0" rIns="0" bIns="0" anchor="ctr"/>
        <a:lstStyle/>
        <a:p>
          <a:pPr algn="ctr" rtl="0">
            <a:defRPr sz="1000"/>
          </a:pPr>
          <a:r>
            <a:rPr lang="fr-FR" sz="1200" b="1">
              <a:latin typeface="Arial" pitchFamily="34" charset="0"/>
              <a:cs typeface="Arial" pitchFamily="34" charset="0"/>
            </a:rPr>
            <a:t>Init. code tests data</a:t>
          </a:r>
        </a:p>
      </xdr:txBody>
    </xdr:sp>
    <xdr:clientData/>
  </xdr:twoCellAnchor>
  <xdr:twoCellAnchor>
    <xdr:from>
      <xdr:col>3</xdr:col>
      <xdr:colOff>49359</xdr:colOff>
      <xdr:row>23</xdr:row>
      <xdr:rowOff>87914</xdr:rowOff>
    </xdr:from>
    <xdr:to>
      <xdr:col>4</xdr:col>
      <xdr:colOff>2799374</xdr:colOff>
      <xdr:row>24</xdr:row>
      <xdr:rowOff>252957</xdr:rowOff>
    </xdr:to>
    <xdr:sp macro="[0]!InitInterfaceTestsTables" textlink="">
      <xdr:nvSpPr>
        <xdr:cNvPr id="10" name="ExtractDataShape"/>
        <xdr:cNvSpPr>
          <a:spLocks noChangeArrowheads="1"/>
        </xdr:cNvSpPr>
      </xdr:nvSpPr>
      <xdr:spPr bwMode="auto">
        <a:xfrm>
          <a:off x="6009288" y="7762343"/>
          <a:ext cx="3484800" cy="464400"/>
        </a:xfrm>
        <a:prstGeom prst="roundRect">
          <a:avLst>
            <a:gd name="adj" fmla="val 12319"/>
          </a:avLst>
        </a:prstGeom>
        <a:solidFill>
          <a:srgbClr val="4F81BD"/>
        </a:solidFill>
        <a:ln w="28575" algn="ctr">
          <a:solidFill>
            <a:srgbClr val="000000"/>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overflow" horzOverflow="overflow" wrap="square" lIns="0" tIns="0" rIns="0" bIns="0" anchor="ctr"/>
        <a:lstStyle/>
        <a:p>
          <a:pPr algn="ctr" rtl="0">
            <a:defRPr sz="1000"/>
          </a:pPr>
          <a:r>
            <a:rPr lang="fr-FR" sz="1200" b="1">
              <a:latin typeface="Arial" pitchFamily="34" charset="0"/>
              <a:cs typeface="Arial" pitchFamily="34" charset="0"/>
            </a:rPr>
            <a:t>Init. interface tests data</a:t>
          </a:r>
        </a:p>
      </xdr:txBody>
    </xdr:sp>
    <xdr:clientData/>
  </xdr:twoCellAnchor>
  <xdr:twoCellAnchor>
    <xdr:from>
      <xdr:col>3</xdr:col>
      <xdr:colOff>49359</xdr:colOff>
      <xdr:row>25</xdr:row>
      <xdr:rowOff>79977</xdr:rowOff>
    </xdr:from>
    <xdr:to>
      <xdr:col>4</xdr:col>
      <xdr:colOff>2799374</xdr:colOff>
      <xdr:row>26</xdr:row>
      <xdr:rowOff>245020</xdr:rowOff>
    </xdr:to>
    <xdr:sp macro="[0]!InitValidateAndQualifyTestsTables" textlink="">
      <xdr:nvSpPr>
        <xdr:cNvPr id="11" name="ExtractDataShape"/>
        <xdr:cNvSpPr>
          <a:spLocks noChangeArrowheads="1"/>
        </xdr:cNvSpPr>
      </xdr:nvSpPr>
      <xdr:spPr bwMode="auto">
        <a:xfrm>
          <a:off x="6009288" y="8353120"/>
          <a:ext cx="3484800" cy="464400"/>
        </a:xfrm>
        <a:prstGeom prst="roundRect">
          <a:avLst>
            <a:gd name="adj" fmla="val 12319"/>
          </a:avLst>
        </a:prstGeom>
        <a:solidFill>
          <a:srgbClr val="4F81BD"/>
        </a:solidFill>
        <a:ln w="28575" algn="ctr">
          <a:solidFill>
            <a:srgbClr val="000000"/>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overflow" horzOverflow="overflow" wrap="square" lIns="0" tIns="0" rIns="0" bIns="0" anchor="ctr"/>
        <a:lstStyle/>
        <a:p>
          <a:pPr algn="ctr" rtl="0">
            <a:defRPr sz="1000"/>
          </a:pPr>
          <a:r>
            <a:rPr lang="fr-FR" sz="1200" b="1">
              <a:latin typeface="Arial" pitchFamily="34" charset="0"/>
              <a:cs typeface="Arial" pitchFamily="34" charset="0"/>
            </a:rPr>
            <a:t>Init. validate</a:t>
          </a:r>
          <a:r>
            <a:rPr lang="fr-FR" sz="1200" b="1" baseline="0">
              <a:latin typeface="Arial" pitchFamily="34" charset="0"/>
              <a:cs typeface="Arial" pitchFamily="34" charset="0"/>
            </a:rPr>
            <a:t> &amp; quality </a:t>
          </a:r>
          <a:r>
            <a:rPr lang="fr-FR" sz="1200" b="1">
              <a:latin typeface="Arial" pitchFamily="34" charset="0"/>
              <a:cs typeface="Arial" pitchFamily="34" charset="0"/>
            </a:rPr>
            <a:t>tests data</a:t>
          </a:r>
        </a:p>
      </xdr:txBody>
    </xdr:sp>
    <xdr:clientData/>
  </xdr:twoCellAnchor>
  <xdr:twoCellAnchor>
    <xdr:from>
      <xdr:col>5</xdr:col>
      <xdr:colOff>340179</xdr:colOff>
      <xdr:row>12</xdr:row>
      <xdr:rowOff>408214</xdr:rowOff>
    </xdr:from>
    <xdr:to>
      <xdr:col>5</xdr:col>
      <xdr:colOff>3837215</xdr:colOff>
      <xdr:row>12</xdr:row>
      <xdr:rowOff>586708</xdr:rowOff>
    </xdr:to>
    <xdr:sp macro="[0]!OpenTailoringCategoriesSheet" textlink="">
      <xdr:nvSpPr>
        <xdr:cNvPr id="13" name="Rectangle 12"/>
        <xdr:cNvSpPr>
          <a:spLocks noChangeAspect="1"/>
        </xdr:cNvSpPr>
      </xdr:nvSpPr>
      <xdr:spPr bwMode="auto">
        <a:xfrm>
          <a:off x="9851572" y="4000500"/>
          <a:ext cx="3497036" cy="178494"/>
        </a:xfrm>
        <a:prstGeom prst="rect">
          <a:avLst/>
        </a:prstGeom>
        <a:noFill/>
        <a:ln w="28575" algn="ctr">
          <a:noFill/>
          <a:round/>
          <a:headEnd/>
          <a:tailEnd/>
        </a:ln>
        <a:effectLst/>
        <a:extLst/>
      </xdr:spPr>
      <xdr:txBody>
        <a:bodyPr vertOverflow="clip" horzOverflow="clip" wrap="square" lIns="0" tIns="0" rIns="0" bIns="0" rtlCol="0" anchor="t"/>
        <a:lstStyle/>
        <a:p>
          <a:pPr algn="l" rtl="0"/>
          <a:endParaRPr lang="fr-FR" sz="1100" b="1" i="0" u="none" strike="noStrike" baseline="0">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126541</xdr:colOff>
      <xdr:row>7</xdr:row>
      <xdr:rowOff>1444</xdr:rowOff>
    </xdr:from>
    <xdr:to>
      <xdr:col>10</xdr:col>
      <xdr:colOff>1266</xdr:colOff>
      <xdr:row>9</xdr:row>
      <xdr:rowOff>160193</xdr:rowOff>
    </xdr:to>
    <xdr:sp macro="[0]!PCRCollectdata.CollectData" textlink="">
      <xdr:nvSpPr>
        <xdr:cNvPr id="3" name="ExtractDataShape"/>
        <xdr:cNvSpPr>
          <a:spLocks noChangeArrowheads="1"/>
        </xdr:cNvSpPr>
      </xdr:nvSpPr>
      <xdr:spPr bwMode="auto">
        <a:xfrm>
          <a:off x="11445416" y="2096944"/>
          <a:ext cx="2811600" cy="539749"/>
        </a:xfrm>
        <a:prstGeom prst="roundRect">
          <a:avLst>
            <a:gd name="adj" fmla="val 16667"/>
          </a:avLst>
        </a:prstGeom>
        <a:solidFill>
          <a:srgbClr val="4F81BD"/>
        </a:solidFill>
        <a:ln w="28575" algn="ctr">
          <a:solidFill>
            <a:srgbClr val="000000"/>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a:lstStyle/>
        <a:p>
          <a:pPr algn="ctr" rtl="0">
            <a:defRPr sz="1000"/>
          </a:pPr>
          <a:r>
            <a:rPr lang="fr-FR" sz="1100" b="1" i="0" u="none" strike="noStrike" baseline="0">
              <a:solidFill>
                <a:srgbClr val="000000"/>
              </a:solidFill>
              <a:latin typeface="Arial"/>
              <a:cs typeface="Arial"/>
            </a:rPr>
            <a:t>Collect data</a:t>
          </a:r>
          <a:endParaRPr lang="fr-FR"/>
        </a:p>
      </xdr:txBody>
    </xdr:sp>
    <xdr:clientData/>
  </xdr:twoCellAnchor>
  <xdr:twoCellAnchor>
    <xdr:from>
      <xdr:col>5</xdr:col>
      <xdr:colOff>126542</xdr:colOff>
      <xdr:row>10</xdr:row>
      <xdr:rowOff>20448</xdr:rowOff>
    </xdr:from>
    <xdr:to>
      <xdr:col>10</xdr:col>
      <xdr:colOff>1</xdr:colOff>
      <xdr:row>12</xdr:row>
      <xdr:rowOff>179197</xdr:rowOff>
    </xdr:to>
    <xdr:sp macro="[0]!PCRCollectdata.ChangeCurrentChartsDataColumn" textlink="">
      <xdr:nvSpPr>
        <xdr:cNvPr id="4" name="AutoShape 24"/>
        <xdr:cNvSpPr>
          <a:spLocks noChangeArrowheads="1"/>
        </xdr:cNvSpPr>
      </xdr:nvSpPr>
      <xdr:spPr bwMode="auto">
        <a:xfrm>
          <a:off x="11445417" y="2687448"/>
          <a:ext cx="2810334" cy="539749"/>
        </a:xfrm>
        <a:prstGeom prst="roundRect">
          <a:avLst>
            <a:gd name="adj" fmla="val 16667"/>
          </a:avLst>
        </a:prstGeom>
        <a:solidFill>
          <a:srgbClr val="4F81BD"/>
        </a:solidFill>
        <a:ln w="28575" algn="ctr">
          <a:solidFill>
            <a:srgbClr val="000000"/>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a:lstStyle/>
        <a:p>
          <a:pPr algn="ctr" rtl="0">
            <a:defRPr sz="1000"/>
          </a:pPr>
          <a:r>
            <a:rPr lang="fr-FR" sz="1100" b="1" i="0" u="none" strike="noStrike" baseline="0">
              <a:solidFill>
                <a:srgbClr val="000000"/>
              </a:solidFill>
              <a:latin typeface="Arial"/>
              <a:cs typeface="Arial"/>
            </a:rPr>
            <a:t>Change current charts data column</a:t>
          </a:r>
          <a:endParaRPr lang="fr-FR"/>
        </a:p>
      </xdr:txBody>
    </xdr:sp>
    <xdr:clientData/>
  </xdr:twoCellAnchor>
  <xdr:twoCellAnchor>
    <xdr:from>
      <xdr:col>5</xdr:col>
      <xdr:colOff>126541</xdr:colOff>
      <xdr:row>18</xdr:row>
      <xdr:rowOff>183284</xdr:rowOff>
    </xdr:from>
    <xdr:to>
      <xdr:col>10</xdr:col>
      <xdr:colOff>1266</xdr:colOff>
      <xdr:row>21</xdr:row>
      <xdr:rowOff>151533</xdr:rowOff>
    </xdr:to>
    <xdr:sp macro="[0]!DefectMngtCollectData.CollectData" textlink="">
      <xdr:nvSpPr>
        <xdr:cNvPr id="6" name="ExtractDataShape"/>
        <xdr:cNvSpPr>
          <a:spLocks noChangeArrowheads="1"/>
        </xdr:cNvSpPr>
      </xdr:nvSpPr>
      <xdr:spPr bwMode="auto">
        <a:xfrm>
          <a:off x="11445416" y="4183784"/>
          <a:ext cx="2811600" cy="539749"/>
        </a:xfrm>
        <a:prstGeom prst="roundRect">
          <a:avLst>
            <a:gd name="adj" fmla="val 16667"/>
          </a:avLst>
        </a:prstGeom>
        <a:solidFill>
          <a:srgbClr val="4F81BD"/>
        </a:solidFill>
        <a:ln w="28575" algn="ctr">
          <a:solidFill>
            <a:srgbClr val="000000"/>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a:lstStyle/>
        <a:p>
          <a:pPr algn="ctr" rtl="0">
            <a:defRPr sz="1000"/>
          </a:pPr>
          <a:r>
            <a:rPr lang="fr-FR" sz="1100" b="1" i="0" u="none" strike="noStrike" baseline="0">
              <a:solidFill>
                <a:srgbClr val="000000"/>
              </a:solidFill>
              <a:latin typeface="Arial"/>
              <a:cs typeface="Arial"/>
            </a:rPr>
            <a:t>Collect data</a:t>
          </a:r>
          <a:endParaRPr lang="fr-FR"/>
        </a:p>
      </xdr:txBody>
    </xdr:sp>
    <xdr:clientData/>
  </xdr:twoCellAnchor>
  <xdr:twoCellAnchor>
    <xdr:from>
      <xdr:col>5</xdr:col>
      <xdr:colOff>126541</xdr:colOff>
      <xdr:row>41</xdr:row>
      <xdr:rowOff>9455</xdr:rowOff>
    </xdr:from>
    <xdr:to>
      <xdr:col>10</xdr:col>
      <xdr:colOff>1266</xdr:colOff>
      <xdr:row>43</xdr:row>
      <xdr:rowOff>168455</xdr:rowOff>
    </xdr:to>
    <xdr:sp macro="[0]!ReqAnalysisCollectData.CollectData" textlink="">
      <xdr:nvSpPr>
        <xdr:cNvPr id="8" name="ExtractDataShape"/>
        <xdr:cNvSpPr>
          <a:spLocks noChangeArrowheads="1"/>
        </xdr:cNvSpPr>
      </xdr:nvSpPr>
      <xdr:spPr bwMode="auto">
        <a:xfrm>
          <a:off x="11342229" y="7581830"/>
          <a:ext cx="3208475" cy="540000"/>
        </a:xfrm>
        <a:prstGeom prst="roundRect">
          <a:avLst>
            <a:gd name="adj" fmla="val 16667"/>
          </a:avLst>
        </a:prstGeom>
        <a:solidFill>
          <a:srgbClr val="4F81BD"/>
        </a:solidFill>
        <a:ln w="28575" algn="ctr">
          <a:solidFill>
            <a:srgbClr val="000000"/>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a:lstStyle/>
        <a:p>
          <a:pPr algn="ctr" rtl="0">
            <a:defRPr sz="1000"/>
          </a:pPr>
          <a:r>
            <a:rPr lang="fr-FR" sz="1100" b="1" i="0" u="none" strike="noStrike" baseline="0">
              <a:solidFill>
                <a:srgbClr val="000000"/>
              </a:solidFill>
              <a:latin typeface="Arial"/>
              <a:cs typeface="Arial"/>
            </a:rPr>
            <a:t>Collect data</a:t>
          </a:r>
          <a:endParaRPr lang="fr-FR"/>
        </a:p>
      </xdr:txBody>
    </xdr:sp>
    <xdr:clientData/>
  </xdr:twoCellAnchor>
  <xdr:twoCellAnchor>
    <xdr:from>
      <xdr:col>5</xdr:col>
      <xdr:colOff>126541</xdr:colOff>
      <xdr:row>47</xdr:row>
      <xdr:rowOff>149891</xdr:rowOff>
    </xdr:from>
    <xdr:to>
      <xdr:col>10</xdr:col>
      <xdr:colOff>1266</xdr:colOff>
      <xdr:row>50</xdr:row>
      <xdr:rowOff>118140</xdr:rowOff>
    </xdr:to>
    <xdr:sp macro="[0]!ReqAnalysisCollectData.ChangeCurrentChartsDataColumn" textlink="">
      <xdr:nvSpPr>
        <xdr:cNvPr id="9" name="AutoShape 24"/>
        <xdr:cNvSpPr>
          <a:spLocks noChangeArrowheads="1"/>
        </xdr:cNvSpPr>
      </xdr:nvSpPr>
      <xdr:spPr bwMode="auto">
        <a:xfrm>
          <a:off x="11342229" y="8674766"/>
          <a:ext cx="3208475" cy="539749"/>
        </a:xfrm>
        <a:prstGeom prst="roundRect">
          <a:avLst>
            <a:gd name="adj" fmla="val 16667"/>
          </a:avLst>
        </a:prstGeom>
        <a:solidFill>
          <a:srgbClr val="4F81BD"/>
        </a:solidFill>
        <a:ln w="28575" algn="ctr">
          <a:solidFill>
            <a:srgbClr val="000000"/>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a:lstStyle/>
        <a:p>
          <a:pPr algn="ctr" rtl="0">
            <a:defRPr sz="1000"/>
          </a:pPr>
          <a:r>
            <a:rPr lang="fr-FR" sz="1100" b="1" i="0" u="none" strike="noStrike" baseline="0">
              <a:solidFill>
                <a:srgbClr val="000000"/>
              </a:solidFill>
              <a:latin typeface="Arial"/>
              <a:cs typeface="Arial"/>
            </a:rPr>
            <a:t>Change current charts data column</a:t>
          </a:r>
          <a:endParaRPr lang="fr-FR"/>
        </a:p>
      </xdr:txBody>
    </xdr:sp>
    <xdr:clientData/>
  </xdr:twoCellAnchor>
  <xdr:twoCellAnchor>
    <xdr:from>
      <xdr:col>5</xdr:col>
      <xdr:colOff>126541</xdr:colOff>
      <xdr:row>57</xdr:row>
      <xdr:rowOff>790</xdr:rowOff>
    </xdr:from>
    <xdr:to>
      <xdr:col>10</xdr:col>
      <xdr:colOff>1266</xdr:colOff>
      <xdr:row>59</xdr:row>
      <xdr:rowOff>159539</xdr:rowOff>
    </xdr:to>
    <xdr:sp macro="[0]!ReqFlowdownCollectData.CollectData" textlink="">
      <xdr:nvSpPr>
        <xdr:cNvPr id="11" name="ExtractDataShape"/>
        <xdr:cNvSpPr>
          <a:spLocks noChangeArrowheads="1"/>
        </xdr:cNvSpPr>
      </xdr:nvSpPr>
      <xdr:spPr bwMode="auto">
        <a:xfrm>
          <a:off x="11445416" y="7811290"/>
          <a:ext cx="2811600" cy="539749"/>
        </a:xfrm>
        <a:prstGeom prst="roundRect">
          <a:avLst>
            <a:gd name="adj" fmla="val 16667"/>
          </a:avLst>
        </a:prstGeom>
        <a:solidFill>
          <a:srgbClr val="4F81BD"/>
        </a:solidFill>
        <a:ln w="28575" algn="ctr">
          <a:solidFill>
            <a:srgbClr val="000000"/>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a:lstStyle/>
        <a:p>
          <a:pPr algn="ctr" rtl="0">
            <a:defRPr sz="1000"/>
          </a:pPr>
          <a:r>
            <a:rPr lang="fr-FR" sz="1100" b="1" i="0" u="none" strike="noStrike" baseline="0">
              <a:solidFill>
                <a:srgbClr val="000000"/>
              </a:solidFill>
              <a:latin typeface="Arial"/>
              <a:cs typeface="Arial"/>
            </a:rPr>
            <a:t>Collect data</a:t>
          </a:r>
          <a:endParaRPr lang="fr-FR"/>
        </a:p>
      </xdr:txBody>
    </xdr:sp>
    <xdr:clientData/>
  </xdr:twoCellAnchor>
  <xdr:twoCellAnchor>
    <xdr:from>
      <xdr:col>5</xdr:col>
      <xdr:colOff>126541</xdr:colOff>
      <xdr:row>60</xdr:row>
      <xdr:rowOff>24339</xdr:rowOff>
    </xdr:from>
    <xdr:to>
      <xdr:col>10</xdr:col>
      <xdr:colOff>1266</xdr:colOff>
      <xdr:row>62</xdr:row>
      <xdr:rowOff>183088</xdr:rowOff>
    </xdr:to>
    <xdr:sp macro="[0]!ReqFlowdownCollectData.ChangeCurrentChartsDataColumn" textlink="">
      <xdr:nvSpPr>
        <xdr:cNvPr id="12" name="AutoShape 24"/>
        <xdr:cNvSpPr>
          <a:spLocks noChangeArrowheads="1"/>
        </xdr:cNvSpPr>
      </xdr:nvSpPr>
      <xdr:spPr bwMode="auto">
        <a:xfrm>
          <a:off x="11445416" y="8406339"/>
          <a:ext cx="2811600" cy="539749"/>
        </a:xfrm>
        <a:prstGeom prst="roundRect">
          <a:avLst>
            <a:gd name="adj" fmla="val 16667"/>
          </a:avLst>
        </a:prstGeom>
        <a:solidFill>
          <a:srgbClr val="4F81BD"/>
        </a:solidFill>
        <a:ln w="28575" algn="ctr">
          <a:solidFill>
            <a:srgbClr val="000000"/>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a:lstStyle/>
        <a:p>
          <a:pPr algn="ctr" rtl="0">
            <a:defRPr sz="1000"/>
          </a:pPr>
          <a:r>
            <a:rPr lang="fr-FR" sz="1100" b="1" i="0" u="none" strike="noStrike" baseline="0">
              <a:solidFill>
                <a:srgbClr val="000000"/>
              </a:solidFill>
              <a:latin typeface="Arial"/>
              <a:cs typeface="Arial"/>
            </a:rPr>
            <a:t>Change current charts data column</a:t>
          </a:r>
          <a:endParaRPr lang="fr-FR"/>
        </a:p>
      </xdr:txBody>
    </xdr:sp>
    <xdr:clientData/>
  </xdr:twoCellAnchor>
  <xdr:twoCellAnchor>
    <xdr:from>
      <xdr:col>5</xdr:col>
      <xdr:colOff>126541</xdr:colOff>
      <xdr:row>69</xdr:row>
      <xdr:rowOff>4688</xdr:rowOff>
    </xdr:from>
    <xdr:to>
      <xdr:col>10</xdr:col>
      <xdr:colOff>1266</xdr:colOff>
      <xdr:row>71</xdr:row>
      <xdr:rowOff>163688</xdr:rowOff>
    </xdr:to>
    <xdr:sp macro="[0]!CodequalityCollectdata.CollectData" textlink="">
      <xdr:nvSpPr>
        <xdr:cNvPr id="14" name="ExtractDataShape"/>
        <xdr:cNvSpPr>
          <a:spLocks noChangeArrowheads="1"/>
        </xdr:cNvSpPr>
      </xdr:nvSpPr>
      <xdr:spPr bwMode="auto">
        <a:xfrm>
          <a:off x="11355458" y="13011605"/>
          <a:ext cx="3219058" cy="540000"/>
        </a:xfrm>
        <a:prstGeom prst="roundRect">
          <a:avLst>
            <a:gd name="adj" fmla="val 16667"/>
          </a:avLst>
        </a:prstGeom>
        <a:solidFill>
          <a:srgbClr val="4F81BD"/>
        </a:solidFill>
        <a:ln w="28575" algn="ctr">
          <a:solidFill>
            <a:srgbClr val="000000"/>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a:lstStyle/>
        <a:p>
          <a:pPr algn="ctr" rtl="0">
            <a:defRPr sz="1000"/>
          </a:pPr>
          <a:r>
            <a:rPr lang="fr-FR" sz="1100" b="1" i="0" u="none" strike="noStrike" baseline="0">
              <a:solidFill>
                <a:srgbClr val="000000"/>
              </a:solidFill>
              <a:latin typeface="Arial"/>
              <a:cs typeface="Arial"/>
            </a:rPr>
            <a:t>Collect data</a:t>
          </a:r>
          <a:endParaRPr lang="fr-FR"/>
        </a:p>
      </xdr:txBody>
    </xdr:sp>
    <xdr:clientData/>
  </xdr:twoCellAnchor>
  <xdr:twoCellAnchor>
    <xdr:from>
      <xdr:col>5</xdr:col>
      <xdr:colOff>126541</xdr:colOff>
      <xdr:row>106</xdr:row>
      <xdr:rowOff>184364</xdr:rowOff>
    </xdr:from>
    <xdr:to>
      <xdr:col>10</xdr:col>
      <xdr:colOff>1266</xdr:colOff>
      <xdr:row>109</xdr:row>
      <xdr:rowOff>152613</xdr:rowOff>
    </xdr:to>
    <xdr:sp macro="[0]!ValidateCollectdata.CollectData" textlink="">
      <xdr:nvSpPr>
        <xdr:cNvPr id="16" name="ExtractDataShape"/>
        <xdr:cNvSpPr>
          <a:spLocks noChangeArrowheads="1"/>
        </xdr:cNvSpPr>
      </xdr:nvSpPr>
      <xdr:spPr bwMode="auto">
        <a:xfrm>
          <a:off x="11445416" y="11423864"/>
          <a:ext cx="2811600" cy="539749"/>
        </a:xfrm>
        <a:prstGeom prst="roundRect">
          <a:avLst>
            <a:gd name="adj" fmla="val 16667"/>
          </a:avLst>
        </a:prstGeom>
        <a:solidFill>
          <a:srgbClr val="4F81BD"/>
        </a:solidFill>
        <a:ln w="28575" algn="ctr">
          <a:solidFill>
            <a:srgbClr val="000000"/>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a:lstStyle/>
        <a:p>
          <a:pPr algn="ctr" rtl="0">
            <a:defRPr sz="1000"/>
          </a:pPr>
          <a:r>
            <a:rPr lang="fr-FR" sz="1100" b="1" i="0" u="none" strike="noStrike" baseline="0">
              <a:solidFill>
                <a:srgbClr val="000000"/>
              </a:solidFill>
              <a:latin typeface="Arial"/>
              <a:cs typeface="Arial"/>
            </a:rPr>
            <a:t>Collect data</a:t>
          </a:r>
          <a:endParaRPr lang="fr-FR"/>
        </a:p>
      </xdr:txBody>
    </xdr:sp>
    <xdr:clientData/>
  </xdr:twoCellAnchor>
  <xdr:twoCellAnchor>
    <xdr:from>
      <xdr:col>5</xdr:col>
      <xdr:colOff>126541</xdr:colOff>
      <xdr:row>110</xdr:row>
      <xdr:rowOff>23692</xdr:rowOff>
    </xdr:from>
    <xdr:to>
      <xdr:col>10</xdr:col>
      <xdr:colOff>1266</xdr:colOff>
      <xdr:row>112</xdr:row>
      <xdr:rowOff>182441</xdr:rowOff>
    </xdr:to>
    <xdr:sp macro="[0]!ValidateCollectData.ChangeCurrentChartsDataColumn" textlink="">
      <xdr:nvSpPr>
        <xdr:cNvPr id="17" name="AutoShape 24"/>
        <xdr:cNvSpPr>
          <a:spLocks noChangeArrowheads="1"/>
        </xdr:cNvSpPr>
      </xdr:nvSpPr>
      <xdr:spPr bwMode="auto">
        <a:xfrm>
          <a:off x="11445416" y="12025192"/>
          <a:ext cx="2811600" cy="539749"/>
        </a:xfrm>
        <a:prstGeom prst="roundRect">
          <a:avLst>
            <a:gd name="adj" fmla="val 16667"/>
          </a:avLst>
        </a:prstGeom>
        <a:solidFill>
          <a:srgbClr val="4F81BD"/>
        </a:solidFill>
        <a:ln w="28575" algn="ctr">
          <a:solidFill>
            <a:srgbClr val="000000"/>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a:lstStyle/>
        <a:p>
          <a:pPr algn="ctr" rtl="0">
            <a:defRPr sz="1000"/>
          </a:pPr>
          <a:r>
            <a:rPr lang="fr-FR" sz="1100" b="1" i="0" u="none" strike="noStrike" baseline="0">
              <a:solidFill>
                <a:srgbClr val="000000"/>
              </a:solidFill>
              <a:latin typeface="Arial"/>
              <a:cs typeface="Arial"/>
            </a:rPr>
            <a:t>Change current charts data column</a:t>
          </a:r>
          <a:endParaRPr lang="fr-FR"/>
        </a:p>
      </xdr:txBody>
    </xdr:sp>
    <xdr:clientData/>
  </xdr:twoCellAnchor>
  <xdr:twoCellAnchor editAs="oneCell">
    <xdr:from>
      <xdr:col>1</xdr:col>
      <xdr:colOff>54259</xdr:colOff>
      <xdr:row>1</xdr:row>
      <xdr:rowOff>46318</xdr:rowOff>
    </xdr:from>
    <xdr:to>
      <xdr:col>2</xdr:col>
      <xdr:colOff>1503147</xdr:colOff>
      <xdr:row>1</xdr:row>
      <xdr:rowOff>453118</xdr:rowOff>
    </xdr:to>
    <xdr:pic macro="[0]!ShowAboutBox">
      <xdr:nvPicPr>
        <xdr:cNvPr id="13" name="Picture 384" descr="D:\plisson\DSV\CHORUS\dashboard\Rev1\Thales.jpg"/>
        <xdr:cNvPicPr>
          <a:picLocks noChangeArrowheads="1"/>
        </xdr:cNvPicPr>
      </xdr:nvPicPr>
      <xdr:blipFill>
        <a:blip xmlns:r="http://schemas.openxmlformats.org/officeDocument/2006/relationships" r:embed="rId1" cstate="print"/>
        <a:srcRect/>
        <a:stretch>
          <a:fillRect/>
        </a:stretch>
      </xdr:blipFill>
      <xdr:spPr bwMode="auto">
        <a:xfrm>
          <a:off x="220947" y="236818"/>
          <a:ext cx="1663200" cy="406800"/>
        </a:xfrm>
        <a:prstGeom prst="rect">
          <a:avLst/>
        </a:prstGeom>
        <a:noFill/>
        <a:ln w="9525">
          <a:noFill/>
          <a:miter lim="800000"/>
          <a:headEnd/>
          <a:tailEnd/>
        </a:ln>
      </xdr:spPr>
    </xdr:pic>
    <xdr:clientData/>
  </xdr:twoCellAnchor>
  <xdr:twoCellAnchor>
    <xdr:from>
      <xdr:col>5</xdr:col>
      <xdr:colOff>126541</xdr:colOff>
      <xdr:row>92</xdr:row>
      <xdr:rowOff>184364</xdr:rowOff>
    </xdr:from>
    <xdr:to>
      <xdr:col>10</xdr:col>
      <xdr:colOff>1266</xdr:colOff>
      <xdr:row>95</xdr:row>
      <xdr:rowOff>152613</xdr:rowOff>
    </xdr:to>
    <xdr:sp macro="[0]!InterfaceTestingCollectData.CollectData" textlink="">
      <xdr:nvSpPr>
        <xdr:cNvPr id="23" name="ExtractDataShape"/>
        <xdr:cNvSpPr>
          <a:spLocks noChangeArrowheads="1"/>
        </xdr:cNvSpPr>
      </xdr:nvSpPr>
      <xdr:spPr bwMode="auto">
        <a:xfrm>
          <a:off x="11342229" y="14328989"/>
          <a:ext cx="3208475" cy="539749"/>
        </a:xfrm>
        <a:prstGeom prst="roundRect">
          <a:avLst>
            <a:gd name="adj" fmla="val 16667"/>
          </a:avLst>
        </a:prstGeom>
        <a:solidFill>
          <a:srgbClr val="4F81BD"/>
        </a:solidFill>
        <a:ln w="28575" algn="ctr">
          <a:solidFill>
            <a:srgbClr val="000000"/>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a:lstStyle/>
        <a:p>
          <a:pPr algn="ctr" rtl="0">
            <a:defRPr sz="1000"/>
          </a:pPr>
          <a:r>
            <a:rPr lang="fr-FR" sz="1100" b="1" i="0" u="none" strike="noStrike" baseline="0">
              <a:solidFill>
                <a:srgbClr val="000000"/>
              </a:solidFill>
              <a:latin typeface="Arial"/>
              <a:cs typeface="Arial"/>
            </a:rPr>
            <a:t>Collect data</a:t>
          </a:r>
          <a:endParaRPr lang="fr-FR"/>
        </a:p>
      </xdr:txBody>
    </xdr:sp>
    <xdr:clientData/>
  </xdr:twoCellAnchor>
  <xdr:twoCellAnchor>
    <xdr:from>
      <xdr:col>5</xdr:col>
      <xdr:colOff>126541</xdr:colOff>
      <xdr:row>96</xdr:row>
      <xdr:rowOff>23692</xdr:rowOff>
    </xdr:from>
    <xdr:to>
      <xdr:col>10</xdr:col>
      <xdr:colOff>1266</xdr:colOff>
      <xdr:row>98</xdr:row>
      <xdr:rowOff>182441</xdr:rowOff>
    </xdr:to>
    <xdr:sp macro="[0]!InterfaceTestingCollectData.ChangeCurrentChartsDataColumn" textlink="">
      <xdr:nvSpPr>
        <xdr:cNvPr id="24" name="AutoShape 24"/>
        <xdr:cNvSpPr>
          <a:spLocks noChangeArrowheads="1"/>
        </xdr:cNvSpPr>
      </xdr:nvSpPr>
      <xdr:spPr bwMode="auto">
        <a:xfrm>
          <a:off x="11342229" y="14930317"/>
          <a:ext cx="3208475" cy="539749"/>
        </a:xfrm>
        <a:prstGeom prst="roundRect">
          <a:avLst>
            <a:gd name="adj" fmla="val 16667"/>
          </a:avLst>
        </a:prstGeom>
        <a:solidFill>
          <a:srgbClr val="4F81BD"/>
        </a:solidFill>
        <a:ln w="28575" algn="ctr">
          <a:solidFill>
            <a:srgbClr val="000000"/>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a:lstStyle/>
        <a:p>
          <a:pPr algn="ctr" rtl="0">
            <a:defRPr sz="1000"/>
          </a:pPr>
          <a:r>
            <a:rPr lang="fr-FR" sz="1100" b="1" i="0" u="none" strike="noStrike" baseline="0">
              <a:solidFill>
                <a:srgbClr val="000000"/>
              </a:solidFill>
              <a:latin typeface="Arial"/>
              <a:cs typeface="Arial"/>
            </a:rPr>
            <a:t>Change current charts data column</a:t>
          </a:r>
          <a:endParaRPr lang="fr-FR"/>
        </a:p>
      </xdr:txBody>
    </xdr:sp>
    <xdr:clientData/>
  </xdr:twoCellAnchor>
  <xdr:twoCellAnchor>
    <xdr:from>
      <xdr:col>5</xdr:col>
      <xdr:colOff>126541</xdr:colOff>
      <xdr:row>78</xdr:row>
      <xdr:rowOff>184364</xdr:rowOff>
    </xdr:from>
    <xdr:to>
      <xdr:col>10</xdr:col>
      <xdr:colOff>1266</xdr:colOff>
      <xdr:row>81</xdr:row>
      <xdr:rowOff>152613</xdr:rowOff>
    </xdr:to>
    <xdr:sp macro="[0]!CodeTestingCollectData.CollectData" textlink="">
      <xdr:nvSpPr>
        <xdr:cNvPr id="25" name="ExtractDataShape"/>
        <xdr:cNvSpPr>
          <a:spLocks noChangeArrowheads="1"/>
        </xdr:cNvSpPr>
      </xdr:nvSpPr>
      <xdr:spPr bwMode="auto">
        <a:xfrm>
          <a:off x="11342229" y="13947989"/>
          <a:ext cx="3208475" cy="539749"/>
        </a:xfrm>
        <a:prstGeom prst="roundRect">
          <a:avLst>
            <a:gd name="adj" fmla="val 16667"/>
          </a:avLst>
        </a:prstGeom>
        <a:solidFill>
          <a:srgbClr val="4F81BD"/>
        </a:solidFill>
        <a:ln w="28575" algn="ctr">
          <a:solidFill>
            <a:srgbClr val="000000"/>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a:lstStyle/>
        <a:p>
          <a:pPr algn="ctr" rtl="0">
            <a:defRPr sz="1000"/>
          </a:pPr>
          <a:r>
            <a:rPr lang="fr-FR" sz="1100" b="1" i="0" u="none" strike="noStrike" baseline="0">
              <a:solidFill>
                <a:srgbClr val="000000"/>
              </a:solidFill>
              <a:latin typeface="Arial"/>
              <a:cs typeface="Arial"/>
            </a:rPr>
            <a:t>Collect data</a:t>
          </a:r>
          <a:endParaRPr lang="fr-FR"/>
        </a:p>
      </xdr:txBody>
    </xdr:sp>
    <xdr:clientData/>
  </xdr:twoCellAnchor>
  <xdr:twoCellAnchor>
    <xdr:from>
      <xdr:col>5</xdr:col>
      <xdr:colOff>126541</xdr:colOff>
      <xdr:row>82</xdr:row>
      <xdr:rowOff>23692</xdr:rowOff>
    </xdr:from>
    <xdr:to>
      <xdr:col>10</xdr:col>
      <xdr:colOff>1266</xdr:colOff>
      <xdr:row>84</xdr:row>
      <xdr:rowOff>182441</xdr:rowOff>
    </xdr:to>
    <xdr:sp macro="[0]!CodeTestingCollectData.ChangeCurrentChartsDataColumn" textlink="">
      <xdr:nvSpPr>
        <xdr:cNvPr id="26" name="AutoShape 24"/>
        <xdr:cNvSpPr>
          <a:spLocks noChangeArrowheads="1"/>
        </xdr:cNvSpPr>
      </xdr:nvSpPr>
      <xdr:spPr bwMode="auto">
        <a:xfrm>
          <a:off x="11342229" y="14549317"/>
          <a:ext cx="3208475" cy="539749"/>
        </a:xfrm>
        <a:prstGeom prst="roundRect">
          <a:avLst>
            <a:gd name="adj" fmla="val 16667"/>
          </a:avLst>
        </a:prstGeom>
        <a:solidFill>
          <a:srgbClr val="4F81BD"/>
        </a:solidFill>
        <a:ln w="28575" algn="ctr">
          <a:solidFill>
            <a:srgbClr val="000000"/>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a:lstStyle/>
        <a:p>
          <a:pPr algn="ctr" rtl="0">
            <a:defRPr sz="1000"/>
          </a:pPr>
          <a:r>
            <a:rPr lang="fr-FR" sz="1100" b="1" i="0" u="none" strike="noStrike" baseline="0">
              <a:solidFill>
                <a:srgbClr val="000000"/>
              </a:solidFill>
              <a:latin typeface="Arial"/>
              <a:cs typeface="Arial"/>
            </a:rPr>
            <a:t>Change current charts data column</a:t>
          </a:r>
          <a:endParaRPr lang="fr-FR"/>
        </a:p>
      </xdr:txBody>
    </xdr:sp>
    <xdr:clientData/>
  </xdr:twoCellAnchor>
  <xdr:twoCellAnchor>
    <xdr:from>
      <xdr:col>5</xdr:col>
      <xdr:colOff>126541</xdr:colOff>
      <xdr:row>28</xdr:row>
      <xdr:rowOff>1444</xdr:rowOff>
    </xdr:from>
    <xdr:to>
      <xdr:col>10</xdr:col>
      <xdr:colOff>1266</xdr:colOff>
      <xdr:row>30</xdr:row>
      <xdr:rowOff>160193</xdr:rowOff>
    </xdr:to>
    <xdr:sp macro="[0]!CoEngineeringCollectData.CollectData" textlink="">
      <xdr:nvSpPr>
        <xdr:cNvPr id="22" name="ExtractDataShape"/>
        <xdr:cNvSpPr>
          <a:spLocks noChangeArrowheads="1"/>
        </xdr:cNvSpPr>
      </xdr:nvSpPr>
      <xdr:spPr bwMode="auto">
        <a:xfrm>
          <a:off x="11342229" y="1406382"/>
          <a:ext cx="3208475" cy="539749"/>
        </a:xfrm>
        <a:prstGeom prst="roundRect">
          <a:avLst>
            <a:gd name="adj" fmla="val 16667"/>
          </a:avLst>
        </a:prstGeom>
        <a:solidFill>
          <a:srgbClr val="4F81BD"/>
        </a:solidFill>
        <a:ln w="28575" algn="ctr">
          <a:solidFill>
            <a:srgbClr val="000000"/>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a:lstStyle/>
        <a:p>
          <a:pPr algn="ctr" rtl="0">
            <a:defRPr sz="1000"/>
          </a:pPr>
          <a:r>
            <a:rPr lang="fr-FR" sz="1100" b="1" i="0" u="none" strike="noStrike" baseline="0">
              <a:solidFill>
                <a:srgbClr val="000000"/>
              </a:solidFill>
              <a:latin typeface="Arial"/>
              <a:cs typeface="Arial"/>
            </a:rPr>
            <a:t>Collect data</a:t>
          </a:r>
          <a:endParaRPr lang="fr-FR"/>
        </a:p>
      </xdr:txBody>
    </xdr:sp>
    <xdr:clientData/>
  </xdr:twoCellAnchor>
  <xdr:twoCellAnchor>
    <xdr:from>
      <xdr:col>5</xdr:col>
      <xdr:colOff>126542</xdr:colOff>
      <xdr:row>31</xdr:row>
      <xdr:rowOff>20448</xdr:rowOff>
    </xdr:from>
    <xdr:to>
      <xdr:col>10</xdr:col>
      <xdr:colOff>1</xdr:colOff>
      <xdr:row>33</xdr:row>
      <xdr:rowOff>179197</xdr:rowOff>
    </xdr:to>
    <xdr:sp macro="" textlink="">
      <xdr:nvSpPr>
        <xdr:cNvPr id="27" name="AutoShape 24"/>
        <xdr:cNvSpPr>
          <a:spLocks noChangeArrowheads="1"/>
        </xdr:cNvSpPr>
      </xdr:nvSpPr>
      <xdr:spPr bwMode="auto">
        <a:xfrm>
          <a:off x="11342230" y="1996886"/>
          <a:ext cx="3207209" cy="539749"/>
        </a:xfrm>
        <a:prstGeom prst="roundRect">
          <a:avLst>
            <a:gd name="adj" fmla="val 16667"/>
          </a:avLst>
        </a:prstGeom>
        <a:solidFill>
          <a:schemeClr val="bg2">
            <a:lumMod val="50000"/>
          </a:schemeClr>
        </a:solidFill>
        <a:ln w="28575" algn="ctr">
          <a:solidFill>
            <a:srgbClr val="000000"/>
          </a:solidFill>
          <a:round/>
          <a:headEnd/>
          <a:tailEnd/>
        </a:ln>
        <a:effectLst/>
        <a:extLst/>
      </xdr:spPr>
      <xdr:txBody>
        <a:bodyPr vertOverflow="clip" wrap="square" lIns="0" tIns="0" rIns="0" bIns="0" anchor="ctr"/>
        <a:lstStyle/>
        <a:p>
          <a:pPr algn="ctr" rtl="0">
            <a:defRPr sz="1000"/>
          </a:pPr>
          <a:r>
            <a:rPr lang="fr-FR" sz="1100" b="1" i="0" u="none" strike="noStrike" baseline="0">
              <a:solidFill>
                <a:srgbClr val="000000"/>
              </a:solidFill>
              <a:latin typeface="Arial"/>
              <a:cs typeface="Arial"/>
            </a:rPr>
            <a:t>Change current charts data column</a:t>
          </a:r>
          <a:br>
            <a:rPr lang="fr-FR" sz="1100" b="1" i="0" u="none" strike="noStrike" baseline="0">
              <a:solidFill>
                <a:srgbClr val="000000"/>
              </a:solidFill>
              <a:latin typeface="Arial"/>
              <a:cs typeface="Arial"/>
            </a:rPr>
          </a:br>
          <a:r>
            <a:rPr lang="fr-FR" sz="1100" b="1" i="0" u="none" strike="noStrike" baseline="0">
              <a:solidFill>
                <a:srgbClr val="000000"/>
              </a:solidFill>
              <a:latin typeface="Arial"/>
              <a:cs typeface="Arial"/>
            </a:rPr>
            <a:t>(NOT STILL DONE)</a:t>
          </a:r>
          <a:endParaRPr lang="fr-FR"/>
        </a:p>
      </xdr:txBody>
    </xdr:sp>
    <xdr:clientData/>
  </xdr:twoCellAnchor>
  <mc:AlternateContent xmlns:mc="http://schemas.openxmlformats.org/markup-compatibility/2006">
    <mc:Choice xmlns:a14="http://schemas.microsoft.com/office/drawing/2010/main" Requires="a14">
      <xdr:twoCellAnchor editAs="oneCell">
        <xdr:from>
          <xdr:col>2</xdr:col>
          <xdr:colOff>3876675</xdr:colOff>
          <xdr:row>71</xdr:row>
          <xdr:rowOff>0</xdr:rowOff>
        </xdr:from>
        <xdr:to>
          <xdr:col>3</xdr:col>
          <xdr:colOff>6838950</xdr:colOff>
          <xdr:row>71</xdr:row>
          <xdr:rowOff>180975</xdr:rowOff>
        </xdr:to>
        <xdr:sp macro="" textlink="">
          <xdr:nvSpPr>
            <xdr:cNvPr id="206880" name="Check Box 32" hidden="1">
              <a:extLst>
                <a:ext uri="{63B3BB69-23CF-44E3-9099-C40C66FF867C}">
                  <a14:compatExt spid="_x0000_s206880"/>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54260</xdr:colOff>
      <xdr:row>1</xdr:row>
      <xdr:rowOff>46318</xdr:rowOff>
    </xdr:from>
    <xdr:to>
      <xdr:col>1</xdr:col>
      <xdr:colOff>1717960</xdr:colOff>
      <xdr:row>1</xdr:row>
      <xdr:rowOff>452718</xdr:rowOff>
    </xdr:to>
    <xdr:pic macro="[0]!ShowAboutBox">
      <xdr:nvPicPr>
        <xdr:cNvPr id="89525" name="Picture 384" descr="D:\plisson\DSV\CHORUS\dashboard\Rev1\Thales.jpg"/>
        <xdr:cNvPicPr>
          <a:picLocks noChangeAspect="1" noChangeArrowheads="1"/>
        </xdr:cNvPicPr>
      </xdr:nvPicPr>
      <xdr:blipFill>
        <a:blip xmlns:r="http://schemas.openxmlformats.org/officeDocument/2006/relationships" r:embed="rId1" cstate="print"/>
        <a:srcRect/>
        <a:stretch>
          <a:fillRect/>
        </a:stretch>
      </xdr:blipFill>
      <xdr:spPr bwMode="auto">
        <a:xfrm>
          <a:off x="124297" y="116355"/>
          <a:ext cx="1663700" cy="40640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xdr:from>
          <xdr:col>9</xdr:col>
          <xdr:colOff>47625</xdr:colOff>
          <xdr:row>28</xdr:row>
          <xdr:rowOff>904875</xdr:rowOff>
        </xdr:from>
        <xdr:to>
          <xdr:col>9</xdr:col>
          <xdr:colOff>47625</xdr:colOff>
          <xdr:row>28</xdr:row>
          <xdr:rowOff>904875</xdr:rowOff>
        </xdr:to>
        <xdr:sp macro="" textlink="">
          <xdr:nvSpPr>
            <xdr:cNvPr id="89297" name="CheckBox2" hidden="1">
              <a:extLst>
                <a:ext uri="{63B3BB69-23CF-44E3-9099-C40C66FF867C}">
                  <a14:compatExt spid="_x0000_s89297"/>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54813</xdr:colOff>
      <xdr:row>1</xdr:row>
      <xdr:rowOff>46122</xdr:rowOff>
    </xdr:from>
    <xdr:to>
      <xdr:col>3</xdr:col>
      <xdr:colOff>480263</xdr:colOff>
      <xdr:row>1</xdr:row>
      <xdr:rowOff>452522</xdr:rowOff>
    </xdr:to>
    <xdr:pic macro="[0]!ShowAboutBox">
      <xdr:nvPicPr>
        <xdr:cNvPr id="160811" name="Picture 1032" descr="D:\plisson\DSV\CHORUS\dashboard\Rev1\Thales.jpg"/>
        <xdr:cNvPicPr>
          <a:picLocks noChangeAspect="1" noChangeArrowheads="1"/>
        </xdr:cNvPicPr>
      </xdr:nvPicPr>
      <xdr:blipFill>
        <a:blip xmlns:r="http://schemas.openxmlformats.org/officeDocument/2006/relationships" r:embed="rId1" cstate="print"/>
        <a:srcRect/>
        <a:stretch>
          <a:fillRect/>
        </a:stretch>
      </xdr:blipFill>
      <xdr:spPr bwMode="auto">
        <a:xfrm>
          <a:off x="134188" y="125497"/>
          <a:ext cx="1663700" cy="406400"/>
        </a:xfrm>
        <a:prstGeom prst="rect">
          <a:avLst/>
        </a:prstGeom>
        <a:noFill/>
        <a:ln w="9525">
          <a:noFill/>
          <a:miter lim="800000"/>
          <a:headEnd/>
          <a:tailEnd/>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41275</xdr:colOff>
      <xdr:row>1</xdr:row>
      <xdr:rowOff>44904</xdr:rowOff>
    </xdr:from>
    <xdr:to>
      <xdr:col>3</xdr:col>
      <xdr:colOff>292100</xdr:colOff>
      <xdr:row>1</xdr:row>
      <xdr:rowOff>451304</xdr:rowOff>
    </xdr:to>
    <xdr:pic macro="[0]!ShowAboutBox">
      <xdr:nvPicPr>
        <xdr:cNvPr id="156704" name="Picture 3" descr="D:\plisson\DSV\CHORUS\dashboard\Rev1\Thales.jpg"/>
        <xdr:cNvPicPr>
          <a:picLocks noChangeAspect="1" noChangeArrowheads="1"/>
        </xdr:cNvPicPr>
      </xdr:nvPicPr>
      <xdr:blipFill>
        <a:blip xmlns:r="http://schemas.openxmlformats.org/officeDocument/2006/relationships" r:embed="rId1" cstate="print"/>
        <a:srcRect/>
        <a:stretch>
          <a:fillRect/>
        </a:stretch>
      </xdr:blipFill>
      <xdr:spPr bwMode="auto">
        <a:xfrm>
          <a:off x="120650" y="124279"/>
          <a:ext cx="1663700" cy="406400"/>
        </a:xfrm>
        <a:prstGeom prst="rect">
          <a:avLst/>
        </a:prstGeom>
        <a:noFill/>
        <a:ln w="9525">
          <a:noFill/>
          <a:miter lim="800000"/>
          <a:headEnd/>
          <a:tailEnd/>
        </a:ln>
      </xdr:spPr>
    </xdr:pic>
    <xdr:clientData/>
  </xdr:twoCellAnchor>
</xdr:wsDr>
</file>

<file path=xl/drawings/drawing7.xml><?xml version="1.0" encoding="utf-8"?>
<xdr:wsDr xmlns:xdr="http://schemas.openxmlformats.org/drawingml/2006/spreadsheetDrawing" xmlns:a="http://schemas.openxmlformats.org/drawingml/2006/main">
  <xdr:oneCellAnchor>
    <xdr:from>
      <xdr:col>1</xdr:col>
      <xdr:colOff>53975</xdr:colOff>
      <xdr:row>1</xdr:row>
      <xdr:rowOff>53975</xdr:rowOff>
    </xdr:from>
    <xdr:ext cx="1663700" cy="406400"/>
    <xdr:pic macro="[0]!ShowAboutBox">
      <xdr:nvPicPr>
        <xdr:cNvPr id="2" name="Picture 2" descr="D:\plisson\DSV\CHORUS\dashboard\Rev1\Thales.jpg"/>
        <xdr:cNvPicPr>
          <a:picLocks noChangeAspect="1" noChangeArrowheads="1"/>
        </xdr:cNvPicPr>
      </xdr:nvPicPr>
      <xdr:blipFill>
        <a:blip xmlns:r="http://schemas.openxmlformats.org/officeDocument/2006/relationships" r:embed="rId1" cstate="print"/>
        <a:srcRect/>
        <a:stretch>
          <a:fillRect/>
        </a:stretch>
      </xdr:blipFill>
      <xdr:spPr bwMode="auto">
        <a:xfrm>
          <a:off x="133350" y="133350"/>
          <a:ext cx="1663700" cy="406400"/>
        </a:xfrm>
        <a:prstGeom prst="rect">
          <a:avLst/>
        </a:prstGeom>
        <a:noFill/>
        <a:ln w="9525">
          <a:noFill/>
          <a:miter lim="800000"/>
          <a:headEnd/>
          <a:tailEnd/>
        </a:ln>
      </xdr:spPr>
    </xdr:pic>
    <xdr:clientData/>
  </xdr:oneCellAnchor>
  <xdr:twoCellAnchor>
    <xdr:from>
      <xdr:col>1</xdr:col>
      <xdr:colOff>76200</xdr:colOff>
      <xdr:row>9</xdr:row>
      <xdr:rowOff>333375</xdr:rowOff>
    </xdr:from>
    <xdr:to>
      <xdr:col>33</xdr:col>
      <xdr:colOff>400050</xdr:colOff>
      <xdr:row>10</xdr:row>
      <xdr:rowOff>3660588</xdr:rowOff>
    </xdr:to>
    <xdr:graphicFrame macro="">
      <xdr:nvGraphicFramePr>
        <xdr:cNvPr id="3" name="Milestones 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40</xdr:col>
      <xdr:colOff>57152</xdr:colOff>
      <xdr:row>17</xdr:row>
      <xdr:rowOff>19051</xdr:rowOff>
    </xdr:from>
    <xdr:to>
      <xdr:col>41</xdr:col>
      <xdr:colOff>42334</xdr:colOff>
      <xdr:row>21</xdr:row>
      <xdr:rowOff>74084</xdr:rowOff>
    </xdr:to>
    <xdr:grpSp>
      <xdr:nvGrpSpPr>
        <xdr:cNvPr id="4" name="Group 3"/>
        <xdr:cNvGrpSpPr/>
      </xdr:nvGrpSpPr>
      <xdr:grpSpPr>
        <a:xfrm>
          <a:off x="22098002" y="11049001"/>
          <a:ext cx="2442632" cy="817033"/>
          <a:chOff x="8707439" y="4066268"/>
          <a:chExt cx="2162268" cy="760183"/>
        </a:xfrm>
        <a:effectLst>
          <a:outerShdw blurRad="127000" dist="139700" dir="2700000" sx="94000" sy="94000" algn="tl" rotWithShape="0">
            <a:srgbClr val="002060">
              <a:alpha val="10000"/>
            </a:srgbClr>
          </a:outerShdw>
        </a:effectLst>
      </xdr:grpSpPr>
      <xdr:sp macro="" textlink="">
        <xdr:nvSpPr>
          <xdr:cNvPr id="5" name="Flowchart: Process 4"/>
          <xdr:cNvSpPr/>
        </xdr:nvSpPr>
        <xdr:spPr>
          <a:xfrm>
            <a:off x="8707439" y="4066268"/>
            <a:ext cx="2160000" cy="756001"/>
          </a:xfrm>
          <a:prstGeom prst="flowChartProcess">
            <a:avLst/>
          </a:prstGeom>
          <a:solidFill>
            <a:schemeClr val="accent4">
              <a:lumMod val="50000"/>
            </a:schemeClr>
          </a:solidFill>
          <a:ln w="12700" cap="sq">
            <a:solidFill>
              <a:sysClr val="windowText" lastClr="000000"/>
            </a:solidFill>
            <a:round/>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200" b="1">
                <a:solidFill>
                  <a:schemeClr val="bg1"/>
                </a:solidFill>
                <a:latin typeface="Trebuchet MS" pitchFamily="34" charset="0"/>
              </a:rPr>
              <a:t>Legends</a:t>
            </a:r>
            <a:endParaRPr lang="fr-FR" sz="1100" b="1">
              <a:solidFill>
                <a:schemeClr val="bg1"/>
              </a:solidFill>
              <a:latin typeface="Trebuchet MS" pitchFamily="34" charset="0"/>
            </a:endParaRPr>
          </a:p>
        </xdr:txBody>
      </xdr:sp>
      <xdr:sp macro="" textlink="">
        <xdr:nvSpPr>
          <xdr:cNvPr id="6" name="Flowchart: Process 5"/>
          <xdr:cNvSpPr/>
        </xdr:nvSpPr>
        <xdr:spPr>
          <a:xfrm>
            <a:off x="8709707" y="4323670"/>
            <a:ext cx="2160000" cy="252000"/>
          </a:xfrm>
          <a:prstGeom prst="flowChartProcess">
            <a:avLst/>
          </a:prstGeom>
          <a:solidFill>
            <a:srgbClr val="CCFF99"/>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0">
                <a:solidFill>
                  <a:sysClr val="windowText" lastClr="000000"/>
                </a:solidFill>
                <a:latin typeface="Arial" pitchFamily="34" charset="0"/>
                <a:cs typeface="Arial" pitchFamily="34" charset="0"/>
              </a:rPr>
              <a:t>Manually</a:t>
            </a:r>
            <a:r>
              <a:rPr lang="fr-FR" sz="1100" b="0" baseline="0">
                <a:solidFill>
                  <a:sysClr val="windowText" lastClr="000000"/>
                </a:solidFill>
                <a:latin typeface="Arial" pitchFamily="34" charset="0"/>
                <a:cs typeface="Arial" pitchFamily="34" charset="0"/>
              </a:rPr>
              <a:t> filled</a:t>
            </a:r>
          </a:p>
        </xdr:txBody>
      </xdr:sp>
      <xdr:sp macro="" textlink="">
        <xdr:nvSpPr>
          <xdr:cNvPr id="7" name="Flowchart: Process 6"/>
          <xdr:cNvSpPr/>
        </xdr:nvSpPr>
        <xdr:spPr>
          <a:xfrm>
            <a:off x="8709332" y="4575853"/>
            <a:ext cx="2159999" cy="250598"/>
          </a:xfrm>
          <a:prstGeom prst="flowChartProcess">
            <a:avLst/>
          </a:prstGeom>
          <a:solidFill>
            <a:srgbClr val="DDDDDD"/>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0">
                <a:solidFill>
                  <a:sysClr val="windowText" lastClr="000000"/>
                </a:solidFill>
                <a:latin typeface="Arial" pitchFamily="34" charset="0"/>
                <a:cs typeface="Arial" pitchFamily="34" charset="0"/>
              </a:rPr>
              <a:t>Computed data</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76200</xdr:colOff>
      <xdr:row>9</xdr:row>
      <xdr:rowOff>295275</xdr:rowOff>
    </xdr:from>
    <xdr:to>
      <xdr:col>31</xdr:col>
      <xdr:colOff>435890</xdr:colOff>
      <xdr:row>11</xdr:row>
      <xdr:rowOff>2647950</xdr:rowOff>
    </xdr:to>
    <xdr:graphicFrame macro="">
      <xdr:nvGraphicFramePr>
        <xdr:cNvPr id="2" name="Workload 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1</xdr:col>
      <xdr:colOff>47625</xdr:colOff>
      <xdr:row>1</xdr:row>
      <xdr:rowOff>53975</xdr:rowOff>
    </xdr:from>
    <xdr:ext cx="1663700" cy="406400"/>
    <xdr:pic macro="[0]!ShowAboutBox">
      <xdr:nvPicPr>
        <xdr:cNvPr id="3" name="Picture 48" descr="D:\plisson\DSV\CHORUS\dashboard\Rev1\Thales.jpg"/>
        <xdr:cNvPicPr>
          <a:picLocks noChangeAspect="1" noChangeArrowheads="1"/>
        </xdr:cNvPicPr>
      </xdr:nvPicPr>
      <xdr:blipFill>
        <a:blip xmlns:r="http://schemas.openxmlformats.org/officeDocument/2006/relationships" r:embed="rId2" cstate="print"/>
        <a:srcRect/>
        <a:stretch>
          <a:fillRect/>
        </a:stretch>
      </xdr:blipFill>
      <xdr:spPr bwMode="auto">
        <a:xfrm>
          <a:off x="127000" y="133350"/>
          <a:ext cx="1663700" cy="406400"/>
        </a:xfrm>
        <a:prstGeom prst="rect">
          <a:avLst/>
        </a:prstGeom>
        <a:noFill/>
        <a:ln w="9525">
          <a:noFill/>
          <a:miter lim="800000"/>
          <a:headEnd/>
          <a:tailEnd/>
        </a:ln>
      </xdr:spPr>
    </xdr:pic>
    <xdr:clientData/>
  </xdr:oneCellAnchor>
  <xdr:twoCellAnchor>
    <xdr:from>
      <xdr:col>38</xdr:col>
      <xdr:colOff>0</xdr:colOff>
      <xdr:row>18</xdr:row>
      <xdr:rowOff>0</xdr:rowOff>
    </xdr:from>
    <xdr:to>
      <xdr:col>38</xdr:col>
      <xdr:colOff>2442632</xdr:colOff>
      <xdr:row>22</xdr:row>
      <xdr:rowOff>131233</xdr:rowOff>
    </xdr:to>
    <xdr:grpSp>
      <xdr:nvGrpSpPr>
        <xdr:cNvPr id="4" name="Group 3"/>
        <xdr:cNvGrpSpPr/>
      </xdr:nvGrpSpPr>
      <xdr:grpSpPr>
        <a:xfrm>
          <a:off x="17875250" y="10001250"/>
          <a:ext cx="2442632" cy="766233"/>
          <a:chOff x="8707439" y="4066268"/>
          <a:chExt cx="2162268" cy="760183"/>
        </a:xfrm>
        <a:effectLst>
          <a:outerShdw blurRad="127000" dist="139700" dir="2700000" sx="94000" sy="94000" algn="tl" rotWithShape="0">
            <a:srgbClr val="002060">
              <a:alpha val="10000"/>
            </a:srgbClr>
          </a:outerShdw>
        </a:effectLst>
      </xdr:grpSpPr>
      <xdr:sp macro="" textlink="">
        <xdr:nvSpPr>
          <xdr:cNvPr id="5" name="Flowchart: Process 4"/>
          <xdr:cNvSpPr/>
        </xdr:nvSpPr>
        <xdr:spPr>
          <a:xfrm>
            <a:off x="8707439" y="4066268"/>
            <a:ext cx="2160000" cy="756001"/>
          </a:xfrm>
          <a:prstGeom prst="flowChartProcess">
            <a:avLst/>
          </a:prstGeom>
          <a:solidFill>
            <a:schemeClr val="accent4">
              <a:lumMod val="50000"/>
            </a:schemeClr>
          </a:solidFill>
          <a:ln w="12700" cap="sq">
            <a:solidFill>
              <a:sysClr val="windowText" lastClr="000000"/>
            </a:solidFill>
            <a:round/>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200" b="1">
                <a:solidFill>
                  <a:schemeClr val="bg1"/>
                </a:solidFill>
                <a:latin typeface="Trebuchet MS" pitchFamily="34" charset="0"/>
              </a:rPr>
              <a:t>Legends</a:t>
            </a:r>
            <a:endParaRPr lang="fr-FR" sz="1100" b="1">
              <a:solidFill>
                <a:schemeClr val="bg1"/>
              </a:solidFill>
              <a:latin typeface="Trebuchet MS" pitchFamily="34" charset="0"/>
            </a:endParaRPr>
          </a:p>
        </xdr:txBody>
      </xdr:sp>
      <xdr:sp macro="" textlink="">
        <xdr:nvSpPr>
          <xdr:cNvPr id="6" name="Flowchart: Process 5"/>
          <xdr:cNvSpPr/>
        </xdr:nvSpPr>
        <xdr:spPr>
          <a:xfrm>
            <a:off x="8709707" y="4323670"/>
            <a:ext cx="2160000" cy="252000"/>
          </a:xfrm>
          <a:prstGeom prst="flowChartProcess">
            <a:avLst/>
          </a:prstGeom>
          <a:solidFill>
            <a:srgbClr val="CCFF99"/>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0">
                <a:solidFill>
                  <a:sysClr val="windowText" lastClr="000000"/>
                </a:solidFill>
                <a:latin typeface="Arial" pitchFamily="34" charset="0"/>
                <a:cs typeface="Arial" pitchFamily="34" charset="0"/>
              </a:rPr>
              <a:t>Manually</a:t>
            </a:r>
            <a:r>
              <a:rPr lang="fr-FR" sz="1100" b="0" baseline="0">
                <a:solidFill>
                  <a:sysClr val="windowText" lastClr="000000"/>
                </a:solidFill>
                <a:latin typeface="Arial" pitchFamily="34" charset="0"/>
                <a:cs typeface="Arial" pitchFamily="34" charset="0"/>
              </a:rPr>
              <a:t> filled</a:t>
            </a:r>
          </a:p>
        </xdr:txBody>
      </xdr:sp>
      <xdr:sp macro="" textlink="">
        <xdr:nvSpPr>
          <xdr:cNvPr id="7" name="Flowchart: Process 6"/>
          <xdr:cNvSpPr/>
        </xdr:nvSpPr>
        <xdr:spPr>
          <a:xfrm>
            <a:off x="8709332" y="4575853"/>
            <a:ext cx="2159999" cy="250598"/>
          </a:xfrm>
          <a:prstGeom prst="flowChartProcess">
            <a:avLst/>
          </a:prstGeom>
          <a:solidFill>
            <a:srgbClr val="DDDDDD"/>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0">
                <a:solidFill>
                  <a:sysClr val="windowText" lastClr="000000"/>
                </a:solidFill>
                <a:latin typeface="Arial" pitchFamily="34" charset="0"/>
                <a:cs typeface="Arial" pitchFamily="34" charset="0"/>
              </a:rPr>
              <a:t>Computed data</a:t>
            </a: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79375</xdr:colOff>
      <xdr:row>9</xdr:row>
      <xdr:rowOff>285750</xdr:rowOff>
    </xdr:from>
    <xdr:to>
      <xdr:col>31</xdr:col>
      <xdr:colOff>301625</xdr:colOff>
      <xdr:row>11</xdr:row>
      <xdr:rowOff>2276475</xdr:rowOff>
    </xdr:to>
    <xdr:graphicFrame macro="">
      <xdr:nvGraphicFramePr>
        <xdr:cNvPr id="2" name="Documentation progress 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1</xdr:col>
      <xdr:colOff>47625</xdr:colOff>
      <xdr:row>1</xdr:row>
      <xdr:rowOff>53975</xdr:rowOff>
    </xdr:from>
    <xdr:ext cx="1663700" cy="406400"/>
    <xdr:pic macro="[0]!ShowAboutBox">
      <xdr:nvPicPr>
        <xdr:cNvPr id="3" name="Picture 2" descr="D:\plisson\DSV\CHORUS\dashboard\Rev1\Thales.jpg"/>
        <xdr:cNvPicPr>
          <a:picLocks noChangeAspect="1" noChangeArrowheads="1"/>
        </xdr:cNvPicPr>
      </xdr:nvPicPr>
      <xdr:blipFill>
        <a:blip xmlns:r="http://schemas.openxmlformats.org/officeDocument/2006/relationships" r:embed="rId2" cstate="print"/>
        <a:srcRect/>
        <a:stretch>
          <a:fillRect/>
        </a:stretch>
      </xdr:blipFill>
      <xdr:spPr bwMode="auto">
        <a:xfrm>
          <a:off x="127000" y="133350"/>
          <a:ext cx="1663700" cy="406400"/>
        </a:xfrm>
        <a:prstGeom prst="rect">
          <a:avLst/>
        </a:prstGeom>
        <a:noFill/>
        <a:ln w="9525">
          <a:noFill/>
          <a:miter lim="800000"/>
          <a:headEnd/>
          <a:tailEnd/>
        </a:ln>
      </xdr:spPr>
    </xdr:pic>
    <xdr:clientData/>
  </xdr:oneCellAnchor>
  <xdr:twoCellAnchor>
    <xdr:from>
      <xdr:col>38</xdr:col>
      <xdr:colOff>0</xdr:colOff>
      <xdr:row>14</xdr:row>
      <xdr:rowOff>63500</xdr:rowOff>
    </xdr:from>
    <xdr:to>
      <xdr:col>38</xdr:col>
      <xdr:colOff>2442632</xdr:colOff>
      <xdr:row>19</xdr:row>
      <xdr:rowOff>115358</xdr:rowOff>
    </xdr:to>
    <xdr:grpSp>
      <xdr:nvGrpSpPr>
        <xdr:cNvPr id="4" name="Group 3"/>
        <xdr:cNvGrpSpPr/>
      </xdr:nvGrpSpPr>
      <xdr:grpSpPr>
        <a:xfrm>
          <a:off x="14795500" y="9080500"/>
          <a:ext cx="2442632" cy="829733"/>
          <a:chOff x="8707439" y="4066268"/>
          <a:chExt cx="2162268" cy="760183"/>
        </a:xfrm>
        <a:effectLst>
          <a:outerShdw blurRad="127000" dist="139700" dir="2700000" sx="94000" sy="94000" algn="tl" rotWithShape="0">
            <a:srgbClr val="002060">
              <a:alpha val="10000"/>
            </a:srgbClr>
          </a:outerShdw>
        </a:effectLst>
      </xdr:grpSpPr>
      <xdr:sp macro="" textlink="">
        <xdr:nvSpPr>
          <xdr:cNvPr id="5" name="Flowchart: Process 4"/>
          <xdr:cNvSpPr/>
        </xdr:nvSpPr>
        <xdr:spPr>
          <a:xfrm>
            <a:off x="8707439" y="4066268"/>
            <a:ext cx="2160000" cy="756001"/>
          </a:xfrm>
          <a:prstGeom prst="flowChartProcess">
            <a:avLst/>
          </a:prstGeom>
          <a:solidFill>
            <a:schemeClr val="accent4">
              <a:lumMod val="50000"/>
            </a:schemeClr>
          </a:solidFill>
          <a:ln w="12700" cap="sq">
            <a:solidFill>
              <a:sysClr val="windowText" lastClr="000000"/>
            </a:solidFill>
            <a:round/>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200" b="1">
                <a:solidFill>
                  <a:schemeClr val="bg1"/>
                </a:solidFill>
                <a:latin typeface="Trebuchet MS" pitchFamily="34" charset="0"/>
              </a:rPr>
              <a:t>Legends</a:t>
            </a:r>
            <a:endParaRPr lang="fr-FR" sz="1100" b="1">
              <a:solidFill>
                <a:schemeClr val="bg1"/>
              </a:solidFill>
              <a:latin typeface="Trebuchet MS" pitchFamily="34" charset="0"/>
            </a:endParaRPr>
          </a:p>
        </xdr:txBody>
      </xdr:sp>
      <xdr:sp macro="" textlink="">
        <xdr:nvSpPr>
          <xdr:cNvPr id="6" name="Flowchart: Process 5"/>
          <xdr:cNvSpPr/>
        </xdr:nvSpPr>
        <xdr:spPr>
          <a:xfrm>
            <a:off x="8709707" y="4323670"/>
            <a:ext cx="2160000" cy="252000"/>
          </a:xfrm>
          <a:prstGeom prst="flowChartProcess">
            <a:avLst/>
          </a:prstGeom>
          <a:solidFill>
            <a:srgbClr val="CCFF99"/>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0">
                <a:solidFill>
                  <a:sysClr val="windowText" lastClr="000000"/>
                </a:solidFill>
                <a:latin typeface="Arial" pitchFamily="34" charset="0"/>
                <a:cs typeface="Arial" pitchFamily="34" charset="0"/>
              </a:rPr>
              <a:t>Manually</a:t>
            </a:r>
            <a:r>
              <a:rPr lang="fr-FR" sz="1100" b="0" baseline="0">
                <a:solidFill>
                  <a:sysClr val="windowText" lastClr="000000"/>
                </a:solidFill>
                <a:latin typeface="Arial" pitchFamily="34" charset="0"/>
                <a:cs typeface="Arial" pitchFamily="34" charset="0"/>
              </a:rPr>
              <a:t> filled</a:t>
            </a:r>
          </a:p>
        </xdr:txBody>
      </xdr:sp>
      <xdr:sp macro="" textlink="">
        <xdr:nvSpPr>
          <xdr:cNvPr id="7" name="Flowchart: Process 6"/>
          <xdr:cNvSpPr/>
        </xdr:nvSpPr>
        <xdr:spPr>
          <a:xfrm>
            <a:off x="8709332" y="4575853"/>
            <a:ext cx="2159999" cy="250598"/>
          </a:xfrm>
          <a:prstGeom prst="flowChartProcess">
            <a:avLst/>
          </a:prstGeom>
          <a:solidFill>
            <a:srgbClr val="DDDDDD"/>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0">
                <a:solidFill>
                  <a:sysClr val="windowText" lastClr="000000"/>
                </a:solidFill>
                <a:latin typeface="Arial" pitchFamily="34" charset="0"/>
                <a:cs typeface="Arial" pitchFamily="34" charset="0"/>
              </a:rPr>
              <a:t>Computed data</a:t>
            </a:r>
          </a:p>
        </xdr:txBody>
      </xdr:sp>
    </xdr:grpSp>
    <xdr:clientData/>
  </xdr:twoCellAnchor>
</xdr:wsDr>
</file>

<file path=xl/drawings/drawing10.xml><?xml version="1.0" encoding="utf-8"?>
<xdr:wsDr xmlns:xdr="http://schemas.openxmlformats.org/drawingml/2006/spreadsheetDrawing" xmlns:a="http://schemas.openxmlformats.org/drawingml/2006/main">
  <xdr:oneCellAnchor>
    <xdr:from>
      <xdr:col>1</xdr:col>
      <xdr:colOff>53975</xdr:colOff>
      <xdr:row>1</xdr:row>
      <xdr:rowOff>53975</xdr:rowOff>
    </xdr:from>
    <xdr:ext cx="1663700" cy="406400"/>
    <xdr:pic macro="[0]!ShowAboutBox">
      <xdr:nvPicPr>
        <xdr:cNvPr id="2" name="Picture 2" descr="D:\plisson\DSV\CHORUS\dashboard\Rev1\Thales.jpg"/>
        <xdr:cNvPicPr>
          <a:picLocks noChangeAspect="1" noChangeArrowheads="1"/>
        </xdr:cNvPicPr>
      </xdr:nvPicPr>
      <xdr:blipFill>
        <a:blip xmlns:r="http://schemas.openxmlformats.org/officeDocument/2006/relationships" r:embed="rId1" cstate="print"/>
        <a:srcRect/>
        <a:stretch>
          <a:fillRect/>
        </a:stretch>
      </xdr:blipFill>
      <xdr:spPr bwMode="auto">
        <a:xfrm>
          <a:off x="133350" y="133350"/>
          <a:ext cx="1663700" cy="406400"/>
        </a:xfrm>
        <a:prstGeom prst="rect">
          <a:avLst/>
        </a:prstGeom>
        <a:noFill/>
        <a:ln w="9525">
          <a:noFill/>
          <a:miter lim="800000"/>
          <a:headEnd/>
          <a:tailEnd/>
        </a:ln>
      </xdr:spPr>
    </xdr:pic>
    <xdr:clientData/>
  </xdr:oneCellAnchor>
  <xdr:twoCellAnchor>
    <xdr:from>
      <xdr:col>3</xdr:col>
      <xdr:colOff>311150</xdr:colOff>
      <xdr:row>10</xdr:row>
      <xdr:rowOff>85725</xdr:rowOff>
    </xdr:from>
    <xdr:to>
      <xdr:col>20</xdr:col>
      <xdr:colOff>142875</xdr:colOff>
      <xdr:row>30</xdr:row>
      <xdr:rowOff>190500</xdr:rowOff>
    </xdr:to>
    <xdr:graphicFrame macro="">
      <xdr:nvGraphicFramePr>
        <xdr:cNvPr id="3" name="Top 10 technical risks 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47625</xdr:colOff>
      <xdr:row>10</xdr:row>
      <xdr:rowOff>0</xdr:rowOff>
    </xdr:from>
    <xdr:to>
      <xdr:col>35</xdr:col>
      <xdr:colOff>342900</xdr:colOff>
      <xdr:row>19</xdr:row>
      <xdr:rowOff>257175</xdr:rowOff>
    </xdr:to>
    <xdr:graphicFrame macro="">
      <xdr:nvGraphicFramePr>
        <xdr:cNvPr id="4" name="Technical risk 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60325</xdr:colOff>
      <xdr:row>21</xdr:row>
      <xdr:rowOff>0</xdr:rowOff>
    </xdr:from>
    <xdr:to>
      <xdr:col>35</xdr:col>
      <xdr:colOff>346075</xdr:colOff>
      <xdr:row>31</xdr:row>
      <xdr:rowOff>31750</xdr:rowOff>
    </xdr:to>
    <xdr:graphicFrame macro="">
      <xdr:nvGraphicFramePr>
        <xdr:cNvPr id="5" name="Weighted technical risks (k€) 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42</xdr:col>
      <xdr:colOff>350922</xdr:colOff>
      <xdr:row>35</xdr:row>
      <xdr:rowOff>100263</xdr:rowOff>
    </xdr:from>
    <xdr:to>
      <xdr:col>44</xdr:col>
      <xdr:colOff>16711</xdr:colOff>
      <xdr:row>41</xdr:row>
      <xdr:rowOff>66842</xdr:rowOff>
    </xdr:to>
    <xdr:grpSp>
      <xdr:nvGrpSpPr>
        <xdr:cNvPr id="6" name="Group 5"/>
        <xdr:cNvGrpSpPr/>
      </xdr:nvGrpSpPr>
      <xdr:grpSpPr>
        <a:xfrm>
          <a:off x="16794080" y="9708816"/>
          <a:ext cx="2473157" cy="868947"/>
          <a:chOff x="8707439" y="4066268"/>
          <a:chExt cx="2162268" cy="760183"/>
        </a:xfrm>
        <a:effectLst>
          <a:outerShdw blurRad="127000" dist="139700" dir="2700000" sx="94000" sy="94000" algn="tl" rotWithShape="0">
            <a:srgbClr val="002060">
              <a:alpha val="10000"/>
            </a:srgbClr>
          </a:outerShdw>
        </a:effectLst>
      </xdr:grpSpPr>
      <xdr:sp macro="" textlink="">
        <xdr:nvSpPr>
          <xdr:cNvPr id="7" name="Flowchart: Process 6"/>
          <xdr:cNvSpPr/>
        </xdr:nvSpPr>
        <xdr:spPr>
          <a:xfrm>
            <a:off x="8707439" y="4066268"/>
            <a:ext cx="2160000" cy="756001"/>
          </a:xfrm>
          <a:prstGeom prst="flowChartProcess">
            <a:avLst/>
          </a:prstGeom>
          <a:solidFill>
            <a:schemeClr val="accent4">
              <a:lumMod val="50000"/>
            </a:schemeClr>
          </a:solidFill>
          <a:ln w="12700" cap="sq">
            <a:solidFill>
              <a:sysClr val="windowText" lastClr="000000"/>
            </a:solidFill>
            <a:round/>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200" b="1">
                <a:solidFill>
                  <a:schemeClr val="bg1"/>
                </a:solidFill>
                <a:latin typeface="Trebuchet MS" pitchFamily="34" charset="0"/>
              </a:rPr>
              <a:t>Legends</a:t>
            </a:r>
            <a:endParaRPr lang="fr-FR" sz="1100" b="1">
              <a:solidFill>
                <a:schemeClr val="bg1"/>
              </a:solidFill>
              <a:latin typeface="Trebuchet MS" pitchFamily="34" charset="0"/>
            </a:endParaRPr>
          </a:p>
        </xdr:txBody>
      </xdr:sp>
      <xdr:sp macro="" textlink="">
        <xdr:nvSpPr>
          <xdr:cNvPr id="8" name="Flowchart: Process 7"/>
          <xdr:cNvSpPr/>
        </xdr:nvSpPr>
        <xdr:spPr>
          <a:xfrm>
            <a:off x="8709707" y="4323670"/>
            <a:ext cx="2160000" cy="252000"/>
          </a:xfrm>
          <a:prstGeom prst="flowChartProcess">
            <a:avLst/>
          </a:prstGeom>
          <a:solidFill>
            <a:srgbClr val="CCFF99"/>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0">
                <a:solidFill>
                  <a:sysClr val="windowText" lastClr="000000"/>
                </a:solidFill>
                <a:latin typeface="Arial" pitchFamily="34" charset="0"/>
                <a:cs typeface="Arial" pitchFamily="34" charset="0"/>
              </a:rPr>
              <a:t>Manually</a:t>
            </a:r>
            <a:r>
              <a:rPr lang="fr-FR" sz="1100" b="0" baseline="0">
                <a:solidFill>
                  <a:sysClr val="windowText" lastClr="000000"/>
                </a:solidFill>
                <a:latin typeface="Arial" pitchFamily="34" charset="0"/>
                <a:cs typeface="Arial" pitchFamily="34" charset="0"/>
              </a:rPr>
              <a:t> filled</a:t>
            </a:r>
          </a:p>
        </xdr:txBody>
      </xdr:sp>
      <xdr:sp macro="" textlink="">
        <xdr:nvSpPr>
          <xdr:cNvPr id="9" name="Flowchart: Process 8"/>
          <xdr:cNvSpPr/>
        </xdr:nvSpPr>
        <xdr:spPr>
          <a:xfrm>
            <a:off x="8709332" y="4575853"/>
            <a:ext cx="2159999" cy="250598"/>
          </a:xfrm>
          <a:prstGeom prst="flowChartProcess">
            <a:avLst/>
          </a:prstGeom>
          <a:solidFill>
            <a:srgbClr val="DDDDDD"/>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0">
                <a:solidFill>
                  <a:sysClr val="windowText" lastClr="000000"/>
                </a:solidFill>
                <a:latin typeface="Arial" pitchFamily="34" charset="0"/>
                <a:cs typeface="Arial" pitchFamily="34" charset="0"/>
              </a:rPr>
              <a:t>Computed data</a:t>
            </a:r>
          </a:p>
        </xdr:txBody>
      </xdr:sp>
    </xdr:grpSp>
    <xdr:clientData/>
  </xdr:twoCellAnchor>
</xdr:wsDr>
</file>

<file path=xl/drawings/drawing11.xml><?xml version="1.0" encoding="utf-8"?>
<xdr:wsDr xmlns:xdr="http://schemas.openxmlformats.org/drawingml/2006/spreadsheetDrawing" xmlns:a="http://schemas.openxmlformats.org/drawingml/2006/main">
  <xdr:oneCellAnchor>
    <xdr:from>
      <xdr:col>1</xdr:col>
      <xdr:colOff>35037</xdr:colOff>
      <xdr:row>1</xdr:row>
      <xdr:rowOff>38100</xdr:rowOff>
    </xdr:from>
    <xdr:ext cx="1658664" cy="409575"/>
    <xdr:pic>
      <xdr:nvPicPr>
        <xdr:cNvPr id="2" name="Picture 2" descr="D:\plisson\DSV\CHORUS\dashboard\Rev1\Thales.jpg"/>
        <xdr:cNvPicPr>
          <a:picLocks noChangeAspect="1" noChangeArrowheads="1"/>
        </xdr:cNvPicPr>
      </xdr:nvPicPr>
      <xdr:blipFill>
        <a:blip xmlns:r="http://schemas.openxmlformats.org/officeDocument/2006/relationships" r:embed="rId1" cstate="print"/>
        <a:srcRect/>
        <a:stretch>
          <a:fillRect/>
        </a:stretch>
      </xdr:blipFill>
      <xdr:spPr bwMode="auto">
        <a:xfrm>
          <a:off x="111237" y="123825"/>
          <a:ext cx="1658664" cy="409575"/>
        </a:xfrm>
        <a:prstGeom prst="rect">
          <a:avLst/>
        </a:prstGeom>
        <a:noFill/>
        <a:ln w="9525">
          <a:noFill/>
          <a:miter lim="800000"/>
          <a:headEnd/>
          <a:tailEnd/>
        </a:ln>
      </xdr:spPr>
    </xdr:pic>
    <xdr:clientData/>
  </xdr:oneCellAnchor>
  <xdr:twoCellAnchor>
    <xdr:from>
      <xdr:col>23</xdr:col>
      <xdr:colOff>41122</xdr:colOff>
      <xdr:row>10</xdr:row>
      <xdr:rowOff>25549</xdr:rowOff>
    </xdr:from>
    <xdr:to>
      <xdr:col>25</xdr:col>
      <xdr:colOff>1185186</xdr:colOff>
      <xdr:row>11</xdr:row>
      <xdr:rowOff>28966</xdr:rowOff>
    </xdr:to>
    <xdr:graphicFrame macro="">
      <xdr:nvGraphicFramePr>
        <xdr:cNvPr id="3" name="All PCR severities 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0</xdr:colOff>
      <xdr:row>10</xdr:row>
      <xdr:rowOff>17991</xdr:rowOff>
    </xdr:from>
    <xdr:to>
      <xdr:col>31</xdr:col>
      <xdr:colOff>653466</xdr:colOff>
      <xdr:row>11</xdr:row>
      <xdr:rowOff>21408</xdr:rowOff>
    </xdr:to>
    <xdr:graphicFrame macro="">
      <xdr:nvGraphicFramePr>
        <xdr:cNvPr id="4" name="All not closed PCR severities 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76200</xdr:colOff>
      <xdr:row>10</xdr:row>
      <xdr:rowOff>19050</xdr:rowOff>
    </xdr:from>
    <xdr:to>
      <xdr:col>22</xdr:col>
      <xdr:colOff>353786</xdr:colOff>
      <xdr:row>12</xdr:row>
      <xdr:rowOff>3540125</xdr:rowOff>
    </xdr:to>
    <xdr:graphicFrame macro="">
      <xdr:nvGraphicFramePr>
        <xdr:cNvPr id="5" name="PCR states evolution 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23</xdr:col>
      <xdr:colOff>41345</xdr:colOff>
      <xdr:row>11</xdr:row>
      <xdr:rowOff>436398</xdr:rowOff>
    </xdr:from>
    <xdr:to>
      <xdr:col>31</xdr:col>
      <xdr:colOff>660470</xdr:colOff>
      <xdr:row>12</xdr:row>
      <xdr:rowOff>3553166</xdr:rowOff>
    </xdr:to>
    <xdr:graphicFrame macro="">
      <xdr:nvGraphicFramePr>
        <xdr:cNvPr id="6" name="Age of not closed PCR 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49</xdr:col>
      <xdr:colOff>47625</xdr:colOff>
      <xdr:row>22</xdr:row>
      <xdr:rowOff>79375</xdr:rowOff>
    </xdr:from>
    <xdr:ext cx="184731" cy="264560"/>
    <xdr:sp macro="" textlink="">
      <xdr:nvSpPr>
        <xdr:cNvPr id="7" name="TextBox 6"/>
        <xdr:cNvSpPr txBox="1"/>
      </xdr:nvSpPr>
      <xdr:spPr>
        <a:xfrm>
          <a:off x="14135100" y="584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FR" sz="1100"/>
        </a:p>
      </xdr:txBody>
    </xdr:sp>
    <xdr:clientData/>
  </xdr:oneCellAnchor>
  <xdr:twoCellAnchor>
    <xdr:from>
      <xdr:col>40</xdr:col>
      <xdr:colOff>712319</xdr:colOff>
      <xdr:row>28</xdr:row>
      <xdr:rowOff>7937</xdr:rowOff>
    </xdr:from>
    <xdr:to>
      <xdr:col>40</xdr:col>
      <xdr:colOff>820319</xdr:colOff>
      <xdr:row>30</xdr:row>
      <xdr:rowOff>166687</xdr:rowOff>
    </xdr:to>
    <xdr:sp macro="" textlink="">
      <xdr:nvSpPr>
        <xdr:cNvPr id="8" name="Left Brace 7"/>
        <xdr:cNvSpPr/>
      </xdr:nvSpPr>
      <xdr:spPr>
        <a:xfrm>
          <a:off x="5189069" y="1760537"/>
          <a:ext cx="108000" cy="482600"/>
        </a:xfrm>
        <a:prstGeom prst="leftBrace">
          <a:avLst/>
        </a:prstGeom>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ctr"/>
          <a:endParaRPr lang="fr-FR" sz="1100"/>
        </a:p>
      </xdr:txBody>
    </xdr:sp>
    <xdr:clientData/>
  </xdr:twoCellAnchor>
  <xdr:twoCellAnchor>
    <xdr:from>
      <xdr:col>38</xdr:col>
      <xdr:colOff>104775</xdr:colOff>
      <xdr:row>28</xdr:row>
      <xdr:rowOff>68035</xdr:rowOff>
    </xdr:from>
    <xdr:to>
      <xdr:col>40</xdr:col>
      <xdr:colOff>754761</xdr:colOff>
      <xdr:row>30</xdr:row>
      <xdr:rowOff>122464</xdr:rowOff>
    </xdr:to>
    <xdr:sp macro="" textlink="">
      <xdr:nvSpPr>
        <xdr:cNvPr id="9" name="TextBox 8"/>
        <xdr:cNvSpPr txBox="1"/>
      </xdr:nvSpPr>
      <xdr:spPr>
        <a:xfrm>
          <a:off x="333375" y="1820635"/>
          <a:ext cx="4898136" cy="3782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fr-FR" sz="1400">
              <a:effectLst/>
            </a:rPr>
            <a:t>PCR data forecasting. </a:t>
          </a:r>
          <a:r>
            <a:rPr lang="fr-FR" sz="1200">
              <a:effectLst/>
            </a:rPr>
            <a:t>(Manually input data / Lines chart).</a:t>
          </a:r>
        </a:p>
      </xdr:txBody>
    </xdr:sp>
    <xdr:clientData/>
  </xdr:twoCellAnchor>
  <xdr:twoCellAnchor>
    <xdr:from>
      <xdr:col>38</xdr:col>
      <xdr:colOff>102054</xdr:colOff>
      <xdr:row>34</xdr:row>
      <xdr:rowOff>28575</xdr:rowOff>
    </xdr:from>
    <xdr:to>
      <xdr:col>40</xdr:col>
      <xdr:colOff>760178</xdr:colOff>
      <xdr:row>38</xdr:row>
      <xdr:rowOff>171450</xdr:rowOff>
    </xdr:to>
    <xdr:sp macro="" textlink="">
      <xdr:nvSpPr>
        <xdr:cNvPr id="10" name="TextBox 9"/>
        <xdr:cNvSpPr txBox="1"/>
      </xdr:nvSpPr>
      <xdr:spPr>
        <a:xfrm>
          <a:off x="330654" y="2752725"/>
          <a:ext cx="4906274" cy="781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fr-FR" sz="1400">
              <a:effectLst/>
            </a:rPr>
            <a:t>PCR states count</a:t>
          </a:r>
        </a:p>
        <a:p>
          <a:pPr marL="0" marR="0" indent="0" algn="ctr" defTabSz="914400" rtl="0" eaLnBrk="1" fontAlgn="auto" latinLnBrk="0" hangingPunct="1">
            <a:lnSpc>
              <a:spcPct val="100000"/>
            </a:lnSpc>
            <a:spcBef>
              <a:spcPts val="0"/>
            </a:spcBef>
            <a:spcAft>
              <a:spcPts val="0"/>
            </a:spcAft>
            <a:buClrTx/>
            <a:buSzTx/>
            <a:buFontTx/>
            <a:buNone/>
            <a:tabLst/>
            <a:defRPr/>
          </a:pPr>
          <a:r>
            <a:rPr lang="fr-FR" sz="1400" baseline="0">
              <a:effectLst/>
            </a:rPr>
            <a:t>(States can be added, deleted, modified or hidden).</a:t>
          </a:r>
        </a:p>
        <a:p>
          <a:pPr marL="0" marR="0" indent="0" algn="ctr" defTabSz="914400" rtl="0" eaLnBrk="1" fontAlgn="auto" latinLnBrk="0" hangingPunct="1">
            <a:lnSpc>
              <a:spcPct val="100000"/>
            </a:lnSpc>
            <a:spcBef>
              <a:spcPts val="0"/>
            </a:spcBef>
            <a:spcAft>
              <a:spcPts val="0"/>
            </a:spcAft>
            <a:buClrTx/>
            <a:buSzTx/>
            <a:buFontTx/>
            <a:buNone/>
            <a:tabLst/>
            <a:defRPr/>
          </a:pPr>
          <a:r>
            <a:rPr lang="fr-FR" sz="1200" i="0">
              <a:solidFill>
                <a:schemeClr val="dk1"/>
              </a:solidFill>
              <a:effectLst/>
              <a:latin typeface="+mn-lt"/>
              <a:ea typeface="+mn-ea"/>
              <a:cs typeface="+mn-cs"/>
            </a:rPr>
            <a:t>(Computed values / Columns chart).</a:t>
          </a:r>
          <a:endParaRPr lang="fr-FR" sz="1200" i="0">
            <a:effectLst/>
          </a:endParaRPr>
        </a:p>
      </xdr:txBody>
    </xdr:sp>
    <xdr:clientData/>
  </xdr:twoCellAnchor>
  <xdr:twoCellAnchor>
    <xdr:from>
      <xdr:col>40</xdr:col>
      <xdr:colOff>712319</xdr:colOff>
      <xdr:row>31</xdr:row>
      <xdr:rowOff>23812</xdr:rowOff>
    </xdr:from>
    <xdr:to>
      <xdr:col>40</xdr:col>
      <xdr:colOff>820319</xdr:colOff>
      <xdr:row>33</xdr:row>
      <xdr:rowOff>1681</xdr:rowOff>
    </xdr:to>
    <xdr:sp macro="" textlink="">
      <xdr:nvSpPr>
        <xdr:cNvPr id="11" name="Left Brace 10"/>
        <xdr:cNvSpPr/>
      </xdr:nvSpPr>
      <xdr:spPr>
        <a:xfrm>
          <a:off x="5189069" y="2262187"/>
          <a:ext cx="108000" cy="301719"/>
        </a:xfrm>
        <a:prstGeom prst="leftBrace">
          <a:avLst/>
        </a:prstGeom>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ctr"/>
          <a:endParaRPr lang="fr-FR" sz="1100"/>
        </a:p>
      </xdr:txBody>
    </xdr:sp>
    <xdr:clientData/>
  </xdr:twoCellAnchor>
  <xdr:twoCellAnchor>
    <xdr:from>
      <xdr:col>40</xdr:col>
      <xdr:colOff>712319</xdr:colOff>
      <xdr:row>33</xdr:row>
      <xdr:rowOff>26895</xdr:rowOff>
    </xdr:from>
    <xdr:to>
      <xdr:col>40</xdr:col>
      <xdr:colOff>820319</xdr:colOff>
      <xdr:row>39</xdr:row>
      <xdr:rowOff>171451</xdr:rowOff>
    </xdr:to>
    <xdr:sp macro="" textlink="">
      <xdr:nvSpPr>
        <xdr:cNvPr id="12" name="Left Brace 11"/>
        <xdr:cNvSpPr/>
      </xdr:nvSpPr>
      <xdr:spPr>
        <a:xfrm>
          <a:off x="5189069" y="2589120"/>
          <a:ext cx="108000" cy="1106581"/>
        </a:xfrm>
        <a:prstGeom prst="leftBrace">
          <a:avLst/>
        </a:prstGeom>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ctr"/>
          <a:endParaRPr lang="fr-FR" sz="1100"/>
        </a:p>
      </xdr:txBody>
    </xdr:sp>
    <xdr:clientData/>
  </xdr:twoCellAnchor>
  <xdr:twoCellAnchor>
    <xdr:from>
      <xdr:col>38</xdr:col>
      <xdr:colOff>95250</xdr:colOff>
      <xdr:row>31</xdr:row>
      <xdr:rowOff>25157</xdr:rowOff>
    </xdr:from>
    <xdr:to>
      <xdr:col>40</xdr:col>
      <xdr:colOff>757377</xdr:colOff>
      <xdr:row>33</xdr:row>
      <xdr:rowOff>13608</xdr:rowOff>
    </xdr:to>
    <xdr:sp macro="" textlink="">
      <xdr:nvSpPr>
        <xdr:cNvPr id="13" name="TextBox 12"/>
        <xdr:cNvSpPr txBox="1"/>
      </xdr:nvSpPr>
      <xdr:spPr>
        <a:xfrm>
          <a:off x="323850" y="2263532"/>
          <a:ext cx="4910277" cy="3123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fr-FR" sz="1400">
              <a:effectLst/>
            </a:rPr>
            <a:t>PCR Main states count. </a:t>
          </a:r>
          <a:r>
            <a:rPr lang="fr-FR" sz="1200">
              <a:effectLst/>
            </a:rPr>
            <a:t>(Computed values / Columns chart).</a:t>
          </a:r>
        </a:p>
      </xdr:txBody>
    </xdr:sp>
    <xdr:clientData/>
  </xdr:twoCellAnchor>
  <xdr:twoCellAnchor>
    <xdr:from>
      <xdr:col>40</xdr:col>
      <xdr:colOff>683358</xdr:colOff>
      <xdr:row>44</xdr:row>
      <xdr:rowOff>9524</xdr:rowOff>
    </xdr:from>
    <xdr:to>
      <xdr:col>40</xdr:col>
      <xdr:colOff>827358</xdr:colOff>
      <xdr:row>48</xdr:row>
      <xdr:rowOff>171449</xdr:rowOff>
    </xdr:to>
    <xdr:sp macro="" textlink="">
      <xdr:nvSpPr>
        <xdr:cNvPr id="14" name="Left Brace 13"/>
        <xdr:cNvSpPr/>
      </xdr:nvSpPr>
      <xdr:spPr>
        <a:xfrm>
          <a:off x="5160108" y="4352924"/>
          <a:ext cx="144000" cy="800100"/>
        </a:xfrm>
        <a:prstGeom prst="leftBrace">
          <a:avLst/>
        </a:prstGeom>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ctr"/>
          <a:endParaRPr lang="fr-FR" sz="1100"/>
        </a:p>
      </xdr:txBody>
    </xdr:sp>
    <xdr:clientData/>
  </xdr:twoCellAnchor>
  <xdr:twoCellAnchor>
    <xdr:from>
      <xdr:col>38</xdr:col>
      <xdr:colOff>108858</xdr:colOff>
      <xdr:row>43</xdr:row>
      <xdr:rowOff>209551</xdr:rowOff>
    </xdr:from>
    <xdr:to>
      <xdr:col>40</xdr:col>
      <xdr:colOff>723757</xdr:colOff>
      <xdr:row>49</xdr:row>
      <xdr:rowOff>0</xdr:rowOff>
    </xdr:to>
    <xdr:sp macro="" textlink="">
      <xdr:nvSpPr>
        <xdr:cNvPr id="15" name="TextBox 14"/>
        <xdr:cNvSpPr txBox="1"/>
      </xdr:nvSpPr>
      <xdr:spPr>
        <a:xfrm>
          <a:off x="337458" y="4343401"/>
          <a:ext cx="4863049" cy="8096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fr-FR" sz="1400" b="0">
              <a:solidFill>
                <a:schemeClr val="dk1"/>
              </a:solidFill>
              <a:effectLst/>
              <a:latin typeface="+mn-lt"/>
              <a:ea typeface="+mn-ea"/>
              <a:cs typeface="+mn-cs"/>
            </a:rPr>
            <a:t>PCR severity count</a:t>
          </a:r>
        </a:p>
        <a:p>
          <a:pPr algn="ctr" rtl="0"/>
          <a:r>
            <a:rPr lang="fr-FR" sz="1400" b="0" baseline="0">
              <a:solidFill>
                <a:schemeClr val="dk1"/>
              </a:solidFill>
              <a:effectLst/>
              <a:latin typeface="+mn-lt"/>
              <a:ea typeface="+mn-ea"/>
              <a:cs typeface="+mn-cs"/>
            </a:rPr>
            <a:t>(Severity labels can be added, deleted, modified or hidden).</a:t>
          </a:r>
        </a:p>
        <a:p>
          <a:pPr algn="ctr" rtl="0"/>
          <a:r>
            <a:rPr lang="fr-FR" sz="1200" b="0" baseline="0">
              <a:solidFill>
                <a:schemeClr val="dk1"/>
              </a:solidFill>
              <a:effectLst/>
              <a:latin typeface="+mn-lt"/>
              <a:ea typeface="+mn-ea"/>
              <a:cs typeface="+mn-cs"/>
            </a:rPr>
            <a:t>(Computed values / Pie chart).</a:t>
          </a:r>
          <a:endParaRPr lang="fr-FR" sz="1400" b="0">
            <a:effectLst/>
          </a:endParaRPr>
        </a:p>
      </xdr:txBody>
    </xdr:sp>
    <xdr:clientData/>
  </xdr:twoCellAnchor>
  <xdr:twoCellAnchor>
    <xdr:from>
      <xdr:col>40</xdr:col>
      <xdr:colOff>683358</xdr:colOff>
      <xdr:row>51</xdr:row>
      <xdr:rowOff>9524</xdr:rowOff>
    </xdr:from>
    <xdr:to>
      <xdr:col>40</xdr:col>
      <xdr:colOff>827358</xdr:colOff>
      <xdr:row>55</xdr:row>
      <xdr:rowOff>171449</xdr:rowOff>
    </xdr:to>
    <xdr:sp macro="" textlink="">
      <xdr:nvSpPr>
        <xdr:cNvPr id="16" name="Left Brace 15"/>
        <xdr:cNvSpPr/>
      </xdr:nvSpPr>
      <xdr:spPr>
        <a:xfrm>
          <a:off x="5160108" y="5486399"/>
          <a:ext cx="144000" cy="800100"/>
        </a:xfrm>
        <a:prstGeom prst="leftBrace">
          <a:avLst/>
        </a:prstGeom>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ctr"/>
          <a:endParaRPr lang="fr-FR" sz="1100"/>
        </a:p>
      </xdr:txBody>
    </xdr:sp>
    <xdr:clientData/>
  </xdr:twoCellAnchor>
  <xdr:twoCellAnchor>
    <xdr:from>
      <xdr:col>38</xdr:col>
      <xdr:colOff>149679</xdr:colOff>
      <xdr:row>50</xdr:row>
      <xdr:rowOff>180975</xdr:rowOff>
    </xdr:from>
    <xdr:to>
      <xdr:col>40</xdr:col>
      <xdr:colOff>734965</xdr:colOff>
      <xdr:row>56</xdr:row>
      <xdr:rowOff>19050</xdr:rowOff>
    </xdr:to>
    <xdr:sp macro="" textlink="">
      <xdr:nvSpPr>
        <xdr:cNvPr id="17" name="TextBox 16"/>
        <xdr:cNvSpPr txBox="1"/>
      </xdr:nvSpPr>
      <xdr:spPr>
        <a:xfrm>
          <a:off x="378279" y="5476875"/>
          <a:ext cx="4833436" cy="828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fr-FR" sz="1400" b="0">
              <a:solidFill>
                <a:schemeClr val="dk1"/>
              </a:solidFill>
              <a:effectLst/>
              <a:latin typeface="+mn-lt"/>
              <a:ea typeface="+mn-ea"/>
              <a:cs typeface="+mn-cs"/>
            </a:rPr>
            <a:t>"Not closed" PCR severity count</a:t>
          </a:r>
        </a:p>
        <a:p>
          <a:pPr marL="0" marR="0" indent="0" algn="ctr" defTabSz="914400" rtl="0" eaLnBrk="1" fontAlgn="auto" latinLnBrk="0" hangingPunct="1">
            <a:lnSpc>
              <a:spcPct val="100000"/>
            </a:lnSpc>
            <a:spcBef>
              <a:spcPts val="0"/>
            </a:spcBef>
            <a:spcAft>
              <a:spcPts val="0"/>
            </a:spcAft>
            <a:buClrTx/>
            <a:buSzTx/>
            <a:buFontTx/>
            <a:buNone/>
            <a:tabLst/>
            <a:defRPr/>
          </a:pPr>
          <a:r>
            <a:rPr lang="fr-FR" sz="1400" b="0" baseline="0">
              <a:solidFill>
                <a:schemeClr val="dk1"/>
              </a:solidFill>
              <a:effectLst/>
              <a:latin typeface="+mn-lt"/>
              <a:ea typeface="+mn-ea"/>
              <a:cs typeface="+mn-cs"/>
            </a:rPr>
            <a:t>(Severity labels can be added, deleted, modified or hidden).</a:t>
          </a:r>
        </a:p>
        <a:p>
          <a:pPr marL="0" marR="0" indent="0" algn="ctr" defTabSz="914400" rtl="0" eaLnBrk="1" fontAlgn="auto" latinLnBrk="0" hangingPunct="1">
            <a:lnSpc>
              <a:spcPct val="100000"/>
            </a:lnSpc>
            <a:spcBef>
              <a:spcPts val="0"/>
            </a:spcBef>
            <a:spcAft>
              <a:spcPts val="0"/>
            </a:spcAft>
            <a:buClrTx/>
            <a:buSzTx/>
            <a:buFontTx/>
            <a:buNone/>
            <a:tabLst/>
            <a:defRPr/>
          </a:pPr>
          <a:r>
            <a:rPr lang="fr-FR" sz="1200" b="0" baseline="0">
              <a:solidFill>
                <a:schemeClr val="dk1"/>
              </a:solidFill>
              <a:effectLst/>
              <a:latin typeface="+mn-lt"/>
              <a:ea typeface="+mn-ea"/>
              <a:cs typeface="+mn-cs"/>
            </a:rPr>
            <a:t>(Computed values / Pie chart).</a:t>
          </a:r>
          <a:endParaRPr lang="fr-FR" sz="1800">
            <a:effectLst/>
          </a:endParaRPr>
        </a:p>
      </xdr:txBody>
    </xdr:sp>
    <xdr:clientData/>
  </xdr:twoCellAnchor>
  <xdr:twoCellAnchor>
    <xdr:from>
      <xdr:col>40</xdr:col>
      <xdr:colOff>683008</xdr:colOff>
      <xdr:row>59</xdr:row>
      <xdr:rowOff>9525</xdr:rowOff>
    </xdr:from>
    <xdr:to>
      <xdr:col>40</xdr:col>
      <xdr:colOff>827008</xdr:colOff>
      <xdr:row>65</xdr:row>
      <xdr:rowOff>171450</xdr:rowOff>
    </xdr:to>
    <xdr:sp macro="" textlink="">
      <xdr:nvSpPr>
        <xdr:cNvPr id="18" name="Left Brace 17"/>
        <xdr:cNvSpPr/>
      </xdr:nvSpPr>
      <xdr:spPr>
        <a:xfrm>
          <a:off x="5159758" y="6781800"/>
          <a:ext cx="144000" cy="1123950"/>
        </a:xfrm>
        <a:prstGeom prst="leftBrace">
          <a:avLst/>
        </a:prstGeom>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ctr"/>
          <a:endParaRPr lang="fr-FR" sz="1100"/>
        </a:p>
      </xdr:txBody>
    </xdr:sp>
    <xdr:clientData/>
  </xdr:twoCellAnchor>
  <xdr:twoCellAnchor>
    <xdr:from>
      <xdr:col>38</xdr:col>
      <xdr:colOff>68036</xdr:colOff>
      <xdr:row>59</xdr:row>
      <xdr:rowOff>27214</xdr:rowOff>
    </xdr:from>
    <xdr:to>
      <xdr:col>40</xdr:col>
      <xdr:colOff>698544</xdr:colOff>
      <xdr:row>65</xdr:row>
      <xdr:rowOff>136072</xdr:rowOff>
    </xdr:to>
    <xdr:sp macro="" textlink="">
      <xdr:nvSpPr>
        <xdr:cNvPr id="19" name="TextBox 18"/>
        <xdr:cNvSpPr txBox="1"/>
      </xdr:nvSpPr>
      <xdr:spPr>
        <a:xfrm>
          <a:off x="296636" y="6799489"/>
          <a:ext cx="4878658" cy="10804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fr-FR" sz="1400" b="0">
              <a:solidFill>
                <a:schemeClr val="dk1"/>
              </a:solidFill>
              <a:effectLst/>
              <a:latin typeface="+mn-lt"/>
              <a:ea typeface="+mn-ea"/>
              <a:cs typeface="+mn-cs"/>
            </a:rPr>
            <a:t>Count age of "not closed" PCR.</a:t>
          </a:r>
        </a:p>
        <a:p>
          <a:pPr algn="ctr" rtl="0"/>
          <a:r>
            <a:rPr lang="fr-FR" sz="1400" b="0" baseline="0">
              <a:solidFill>
                <a:schemeClr val="dk1"/>
              </a:solidFill>
              <a:effectLst/>
              <a:latin typeface="+mn-lt"/>
              <a:ea typeface="+mn-ea"/>
              <a:cs typeface="+mn-cs"/>
            </a:rPr>
            <a:t>(Addtions, deletions or modifications can be made but be carefull of the date cell's formulas).</a:t>
          </a:r>
        </a:p>
        <a:p>
          <a:pPr algn="ctr" rtl="0"/>
          <a:r>
            <a:rPr lang="fr-FR" sz="1200">
              <a:solidFill>
                <a:schemeClr val="dk1"/>
              </a:solidFill>
              <a:effectLst/>
              <a:latin typeface="+mn-lt"/>
              <a:ea typeface="+mn-ea"/>
              <a:cs typeface="+mn-cs"/>
            </a:rPr>
            <a:t>(Computed values / Columns chart).</a:t>
          </a:r>
          <a:endParaRPr lang="fr-FR" sz="2000">
            <a:effectLst/>
          </a:endParaRPr>
        </a:p>
      </xdr:txBody>
    </xdr:sp>
    <xdr:clientData/>
  </xdr:twoCellAnchor>
  <xdr:twoCellAnchor>
    <xdr:from>
      <xdr:col>41</xdr:col>
      <xdr:colOff>16369</xdr:colOff>
      <xdr:row>20</xdr:row>
      <xdr:rowOff>275771</xdr:rowOff>
    </xdr:from>
    <xdr:to>
      <xdr:col>45</xdr:col>
      <xdr:colOff>14609</xdr:colOff>
      <xdr:row>24</xdr:row>
      <xdr:rowOff>56014</xdr:rowOff>
    </xdr:to>
    <xdr:grpSp>
      <xdr:nvGrpSpPr>
        <xdr:cNvPr id="20" name="Group 19"/>
        <xdr:cNvGrpSpPr/>
      </xdr:nvGrpSpPr>
      <xdr:grpSpPr>
        <a:xfrm>
          <a:off x="21473596" y="10671876"/>
          <a:ext cx="4102649" cy="935365"/>
          <a:chOff x="8707439" y="4066268"/>
          <a:chExt cx="2162268" cy="760183"/>
        </a:xfrm>
        <a:effectLst>
          <a:outerShdw blurRad="127000" dist="139700" dir="2700000" sx="94000" sy="94000" algn="tl" rotWithShape="0">
            <a:srgbClr val="002060">
              <a:alpha val="10000"/>
            </a:srgbClr>
          </a:outerShdw>
        </a:effectLst>
      </xdr:grpSpPr>
      <xdr:sp macro="" textlink="">
        <xdr:nvSpPr>
          <xdr:cNvPr id="21" name="Flowchart: Process 20"/>
          <xdr:cNvSpPr/>
        </xdr:nvSpPr>
        <xdr:spPr>
          <a:xfrm>
            <a:off x="8707439" y="4066268"/>
            <a:ext cx="2160000" cy="756001"/>
          </a:xfrm>
          <a:prstGeom prst="flowChartProcess">
            <a:avLst/>
          </a:prstGeom>
          <a:solidFill>
            <a:schemeClr val="accent4">
              <a:lumMod val="50000"/>
            </a:schemeClr>
          </a:solidFill>
          <a:ln w="12700" cap="sq">
            <a:solidFill>
              <a:sysClr val="windowText" lastClr="000000"/>
            </a:solidFill>
            <a:round/>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200" b="1">
                <a:solidFill>
                  <a:schemeClr val="bg1"/>
                </a:solidFill>
                <a:latin typeface="Trebuchet MS" pitchFamily="34" charset="0"/>
              </a:rPr>
              <a:t>Legends</a:t>
            </a:r>
            <a:endParaRPr lang="fr-FR" sz="1100" b="1">
              <a:solidFill>
                <a:schemeClr val="bg1"/>
              </a:solidFill>
              <a:latin typeface="Trebuchet MS" pitchFamily="34" charset="0"/>
            </a:endParaRPr>
          </a:p>
        </xdr:txBody>
      </xdr:sp>
      <xdr:sp macro="" textlink="">
        <xdr:nvSpPr>
          <xdr:cNvPr id="22" name="Flowchart: Process 21"/>
          <xdr:cNvSpPr/>
        </xdr:nvSpPr>
        <xdr:spPr>
          <a:xfrm>
            <a:off x="8709707" y="4323670"/>
            <a:ext cx="2160000" cy="252000"/>
          </a:xfrm>
          <a:prstGeom prst="flowChartProcess">
            <a:avLst/>
          </a:prstGeom>
          <a:solidFill>
            <a:srgbClr val="CCFF99"/>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0">
                <a:solidFill>
                  <a:sysClr val="windowText" lastClr="000000"/>
                </a:solidFill>
                <a:latin typeface="Arial" pitchFamily="34" charset="0"/>
                <a:cs typeface="Arial" pitchFamily="34" charset="0"/>
              </a:rPr>
              <a:t>Manually</a:t>
            </a:r>
            <a:r>
              <a:rPr lang="fr-FR" sz="1100" b="0" baseline="0">
                <a:solidFill>
                  <a:sysClr val="windowText" lastClr="000000"/>
                </a:solidFill>
                <a:latin typeface="Arial" pitchFamily="34" charset="0"/>
                <a:cs typeface="Arial" pitchFamily="34" charset="0"/>
              </a:rPr>
              <a:t> filled</a:t>
            </a:r>
          </a:p>
        </xdr:txBody>
      </xdr:sp>
      <xdr:sp macro="" textlink="">
        <xdr:nvSpPr>
          <xdr:cNvPr id="23" name="Flowchart: Process 22"/>
          <xdr:cNvSpPr/>
        </xdr:nvSpPr>
        <xdr:spPr>
          <a:xfrm>
            <a:off x="8709332" y="4575853"/>
            <a:ext cx="2159999" cy="250598"/>
          </a:xfrm>
          <a:prstGeom prst="flowChartProcess">
            <a:avLst/>
          </a:prstGeom>
          <a:solidFill>
            <a:srgbClr val="DDDDDD"/>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0">
                <a:solidFill>
                  <a:sysClr val="windowText" lastClr="000000"/>
                </a:solidFill>
                <a:latin typeface="Arial" pitchFamily="34" charset="0"/>
                <a:cs typeface="Arial" pitchFamily="34" charset="0"/>
              </a:rPr>
              <a:t>Computed data</a:t>
            </a:r>
          </a:p>
        </xdr:txBody>
      </xdr:sp>
    </xdr:grpSp>
    <xdr:clientData/>
  </xdr:twoCellAnchor>
  <xdr:twoCellAnchor>
    <xdr:from>
      <xdr:col>40</xdr:col>
      <xdr:colOff>712319</xdr:colOff>
      <xdr:row>40</xdr:row>
      <xdr:rowOff>33704</xdr:rowOff>
    </xdr:from>
    <xdr:to>
      <xdr:col>40</xdr:col>
      <xdr:colOff>820319</xdr:colOff>
      <xdr:row>41</xdr:row>
      <xdr:rowOff>161901</xdr:rowOff>
    </xdr:to>
    <xdr:sp macro="" textlink="">
      <xdr:nvSpPr>
        <xdr:cNvPr id="24" name="Left Brace 23"/>
        <xdr:cNvSpPr/>
      </xdr:nvSpPr>
      <xdr:spPr>
        <a:xfrm>
          <a:off x="5189069" y="3729404"/>
          <a:ext cx="108000" cy="290122"/>
        </a:xfrm>
        <a:prstGeom prst="leftBrace">
          <a:avLst/>
        </a:prstGeom>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ctr"/>
          <a:endParaRPr lang="fr-FR" sz="1100"/>
        </a:p>
      </xdr:txBody>
    </xdr:sp>
    <xdr:clientData/>
  </xdr:twoCellAnchor>
  <xdr:twoCellAnchor>
    <xdr:from>
      <xdr:col>37</xdr:col>
      <xdr:colOff>180975</xdr:colOff>
      <xdr:row>40</xdr:row>
      <xdr:rowOff>13889</xdr:rowOff>
    </xdr:from>
    <xdr:to>
      <xdr:col>40</xdr:col>
      <xdr:colOff>763836</xdr:colOff>
      <xdr:row>41</xdr:row>
      <xdr:rowOff>144287</xdr:rowOff>
    </xdr:to>
    <xdr:sp macro="" textlink="">
      <xdr:nvSpPr>
        <xdr:cNvPr id="25" name="TextBox 24"/>
        <xdr:cNvSpPr txBox="1"/>
      </xdr:nvSpPr>
      <xdr:spPr>
        <a:xfrm>
          <a:off x="180975" y="3709589"/>
          <a:ext cx="5059611" cy="29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fr-FR" sz="1400">
              <a:solidFill>
                <a:schemeClr val="dk1"/>
              </a:solidFill>
              <a:effectLst/>
              <a:latin typeface="+mn-lt"/>
              <a:ea typeface="+mn-ea"/>
              <a:cs typeface="+mn-cs"/>
            </a:rPr>
            <a:t>Data informations.</a:t>
          </a:r>
          <a:endParaRPr lang="fr-FR" sz="1200">
            <a:effectLst/>
          </a:endParaRPr>
        </a:p>
      </xdr:txBody>
    </xdr:sp>
    <xdr:clientData/>
  </xdr:twoCellAnchor>
</xdr:wsDr>
</file>

<file path=xl/drawings/drawing12.xml><?xml version="1.0" encoding="utf-8"?>
<xdr:wsDr xmlns:xdr="http://schemas.openxmlformats.org/drawingml/2006/spreadsheetDrawing" xmlns:a="http://schemas.openxmlformats.org/drawingml/2006/main">
  <xdr:oneCellAnchor>
    <xdr:from>
      <xdr:col>1</xdr:col>
      <xdr:colOff>47625</xdr:colOff>
      <xdr:row>1</xdr:row>
      <xdr:rowOff>53975</xdr:rowOff>
    </xdr:from>
    <xdr:ext cx="1663700" cy="406400"/>
    <xdr:pic macro="[0]!ShowAboutBox">
      <xdr:nvPicPr>
        <xdr:cNvPr id="2" name="Picture 1" descr="D:\plisson\DSV\CHORUS\dashboard\Rev1\Thales.jpg"/>
        <xdr:cNvPicPr>
          <a:picLocks noChangeAspect="1" noChangeArrowheads="1"/>
        </xdr:cNvPicPr>
      </xdr:nvPicPr>
      <xdr:blipFill>
        <a:blip xmlns:r="http://schemas.openxmlformats.org/officeDocument/2006/relationships" r:embed="rId1" cstate="print"/>
        <a:srcRect/>
        <a:stretch>
          <a:fillRect/>
        </a:stretch>
      </xdr:blipFill>
      <xdr:spPr bwMode="auto">
        <a:xfrm>
          <a:off x="142875" y="133350"/>
          <a:ext cx="1663700" cy="406400"/>
        </a:xfrm>
        <a:prstGeom prst="rect">
          <a:avLst/>
        </a:prstGeom>
        <a:noFill/>
        <a:ln w="9525">
          <a:noFill/>
          <a:miter lim="800000"/>
          <a:headEnd/>
          <a:tailEnd/>
        </a:ln>
      </xdr:spPr>
    </xdr:pic>
    <xdr:clientData/>
  </xdr:oneCellAnchor>
  <xdr:twoCellAnchor>
    <xdr:from>
      <xdr:col>1</xdr:col>
      <xdr:colOff>79374</xdr:colOff>
      <xdr:row>10</xdr:row>
      <xdr:rowOff>19050</xdr:rowOff>
    </xdr:from>
    <xdr:to>
      <xdr:col>11</xdr:col>
      <xdr:colOff>460375</xdr:colOff>
      <xdr:row>12</xdr:row>
      <xdr:rowOff>2781300</xdr:rowOff>
    </xdr:to>
    <xdr:graphicFrame macro="">
      <xdr:nvGraphicFramePr>
        <xdr:cNvPr id="3" name="Defects per detection phase 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65240</xdr:colOff>
      <xdr:row>10</xdr:row>
      <xdr:rowOff>26096</xdr:rowOff>
    </xdr:from>
    <xdr:to>
      <xdr:col>22</xdr:col>
      <xdr:colOff>822021</xdr:colOff>
      <xdr:row>12</xdr:row>
      <xdr:rowOff>2788346</xdr:rowOff>
    </xdr:to>
    <xdr:graphicFrame macro="">
      <xdr:nvGraphicFramePr>
        <xdr:cNvPr id="4" name="Defects per origin 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28</xdr:col>
      <xdr:colOff>0</xdr:colOff>
      <xdr:row>22</xdr:row>
      <xdr:rowOff>79375</xdr:rowOff>
    </xdr:from>
    <xdr:ext cx="184731" cy="264560"/>
    <xdr:sp macro="" textlink="">
      <xdr:nvSpPr>
        <xdr:cNvPr id="5" name="TextBox 4"/>
        <xdr:cNvSpPr txBox="1"/>
      </xdr:nvSpPr>
      <xdr:spPr>
        <a:xfrm>
          <a:off x="13935075" y="8032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FR" sz="1100"/>
        </a:p>
      </xdr:txBody>
    </xdr:sp>
    <xdr:clientData/>
  </xdr:oneCellAnchor>
  <xdr:oneCellAnchor>
    <xdr:from>
      <xdr:col>37</xdr:col>
      <xdr:colOff>0</xdr:colOff>
      <xdr:row>22</xdr:row>
      <xdr:rowOff>79375</xdr:rowOff>
    </xdr:from>
    <xdr:ext cx="184731" cy="264560"/>
    <xdr:sp macro="" textlink="">
      <xdr:nvSpPr>
        <xdr:cNvPr id="34" name="TextBox 33"/>
        <xdr:cNvSpPr txBox="1"/>
      </xdr:nvSpPr>
      <xdr:spPr>
        <a:xfrm>
          <a:off x="13935075" y="72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FR" sz="1100"/>
        </a:p>
      </xdr:txBody>
    </xdr:sp>
    <xdr:clientData/>
  </xdr:oneCellAnchor>
  <xdr:twoCellAnchor>
    <xdr:from>
      <xdr:col>32</xdr:col>
      <xdr:colOff>19276</xdr:colOff>
      <xdr:row>22</xdr:row>
      <xdr:rowOff>3061</xdr:rowOff>
    </xdr:from>
    <xdr:to>
      <xdr:col>33</xdr:col>
      <xdr:colOff>1261250</xdr:colOff>
      <xdr:row>24</xdr:row>
      <xdr:rowOff>167479</xdr:rowOff>
    </xdr:to>
    <xdr:grpSp>
      <xdr:nvGrpSpPr>
        <xdr:cNvPr id="35" name="Group 34"/>
        <xdr:cNvGrpSpPr/>
      </xdr:nvGrpSpPr>
      <xdr:grpSpPr>
        <a:xfrm>
          <a:off x="22688776" y="10385311"/>
          <a:ext cx="3734349" cy="640668"/>
          <a:chOff x="8707439" y="4066268"/>
          <a:chExt cx="2162268" cy="760183"/>
        </a:xfrm>
        <a:effectLst>
          <a:outerShdw blurRad="127000" dist="139700" dir="2700000" sx="94000" sy="94000" algn="tl" rotWithShape="0">
            <a:srgbClr val="002060">
              <a:alpha val="10000"/>
            </a:srgbClr>
          </a:outerShdw>
        </a:effectLst>
      </xdr:grpSpPr>
      <xdr:sp macro="" textlink="">
        <xdr:nvSpPr>
          <xdr:cNvPr id="36" name="Flowchart: Process 35"/>
          <xdr:cNvSpPr/>
        </xdr:nvSpPr>
        <xdr:spPr>
          <a:xfrm>
            <a:off x="8707439" y="4066268"/>
            <a:ext cx="2160000" cy="756001"/>
          </a:xfrm>
          <a:prstGeom prst="flowChartProcess">
            <a:avLst/>
          </a:prstGeom>
          <a:solidFill>
            <a:schemeClr val="accent4">
              <a:lumMod val="50000"/>
            </a:schemeClr>
          </a:solidFill>
          <a:ln w="12700" cap="sq">
            <a:solidFill>
              <a:sysClr val="windowText" lastClr="000000"/>
            </a:solidFill>
            <a:round/>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200" b="1">
                <a:solidFill>
                  <a:schemeClr val="bg1"/>
                </a:solidFill>
                <a:latin typeface="Trebuchet MS" pitchFamily="34" charset="0"/>
              </a:rPr>
              <a:t>Legends</a:t>
            </a:r>
            <a:endParaRPr lang="fr-FR" sz="1100" b="1">
              <a:solidFill>
                <a:schemeClr val="bg1"/>
              </a:solidFill>
              <a:latin typeface="Trebuchet MS" pitchFamily="34" charset="0"/>
            </a:endParaRPr>
          </a:p>
        </xdr:txBody>
      </xdr:sp>
      <xdr:sp macro="" textlink="">
        <xdr:nvSpPr>
          <xdr:cNvPr id="37" name="Flowchart: Process 36"/>
          <xdr:cNvSpPr/>
        </xdr:nvSpPr>
        <xdr:spPr>
          <a:xfrm>
            <a:off x="8709707" y="4323670"/>
            <a:ext cx="2160000" cy="252000"/>
          </a:xfrm>
          <a:prstGeom prst="flowChartProcess">
            <a:avLst/>
          </a:prstGeom>
          <a:solidFill>
            <a:srgbClr val="CCFF99"/>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0">
                <a:solidFill>
                  <a:sysClr val="windowText" lastClr="000000"/>
                </a:solidFill>
                <a:latin typeface="Arial" pitchFamily="34" charset="0"/>
                <a:cs typeface="Arial" pitchFamily="34" charset="0"/>
              </a:rPr>
              <a:t>Manually</a:t>
            </a:r>
            <a:r>
              <a:rPr lang="fr-FR" sz="1100" b="0" baseline="0">
                <a:solidFill>
                  <a:sysClr val="windowText" lastClr="000000"/>
                </a:solidFill>
                <a:latin typeface="Arial" pitchFamily="34" charset="0"/>
                <a:cs typeface="Arial" pitchFamily="34" charset="0"/>
              </a:rPr>
              <a:t> filled</a:t>
            </a:r>
            <a:endParaRPr lang="fr-FR" sz="1100" b="0">
              <a:solidFill>
                <a:sysClr val="windowText" lastClr="000000"/>
              </a:solidFill>
              <a:latin typeface="Arial" pitchFamily="34" charset="0"/>
              <a:cs typeface="Arial" pitchFamily="34" charset="0"/>
            </a:endParaRPr>
          </a:p>
        </xdr:txBody>
      </xdr:sp>
      <xdr:sp macro="" textlink="">
        <xdr:nvSpPr>
          <xdr:cNvPr id="38" name="Flowchart: Process 37"/>
          <xdr:cNvSpPr/>
        </xdr:nvSpPr>
        <xdr:spPr>
          <a:xfrm>
            <a:off x="8709332" y="4575853"/>
            <a:ext cx="2159999" cy="250598"/>
          </a:xfrm>
          <a:prstGeom prst="flowChartProcess">
            <a:avLst/>
          </a:prstGeom>
          <a:solidFill>
            <a:srgbClr val="DDDDDD"/>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0">
                <a:solidFill>
                  <a:sysClr val="windowText" lastClr="000000"/>
                </a:solidFill>
                <a:latin typeface="Arial" pitchFamily="34" charset="0"/>
                <a:cs typeface="Arial" pitchFamily="34" charset="0"/>
              </a:rPr>
              <a:t>Computed data</a:t>
            </a:r>
          </a:p>
        </xdr:txBody>
      </xdr:sp>
    </xdr:grpSp>
    <xdr:clientData/>
  </xdr:twoCellAnchor>
  <xdr:oneCellAnchor>
    <xdr:from>
      <xdr:col>29</xdr:col>
      <xdr:colOff>16565</xdr:colOff>
      <xdr:row>26</xdr:row>
      <xdr:rowOff>94187</xdr:rowOff>
    </xdr:from>
    <xdr:ext cx="4790847" cy="530658"/>
    <xdr:sp macro="" textlink="">
      <xdr:nvSpPr>
        <xdr:cNvPr id="39" name="TextBox 38"/>
        <xdr:cNvSpPr txBox="1"/>
      </xdr:nvSpPr>
      <xdr:spPr>
        <a:xfrm>
          <a:off x="245165" y="1608662"/>
          <a:ext cx="4790847"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fr-FR" sz="1400"/>
            <a:t>Intermediate calculation table</a:t>
          </a:r>
        </a:p>
        <a:p>
          <a:pPr algn="ctr"/>
          <a:r>
            <a:rPr lang="fr-FR" sz="1400"/>
            <a:t>(Calculation results are used by another table below)</a:t>
          </a:r>
        </a:p>
      </xdr:txBody>
    </xdr:sp>
    <xdr:clientData/>
  </xdr:oneCellAnchor>
  <xdr:twoCellAnchor>
    <xdr:from>
      <xdr:col>31</xdr:col>
      <xdr:colOff>95250</xdr:colOff>
      <xdr:row>29</xdr:row>
      <xdr:rowOff>11906</xdr:rowOff>
    </xdr:from>
    <xdr:to>
      <xdr:col>31</xdr:col>
      <xdr:colOff>654844</xdr:colOff>
      <xdr:row>29</xdr:row>
      <xdr:rowOff>154781</xdr:rowOff>
    </xdr:to>
    <xdr:cxnSp macro="">
      <xdr:nvCxnSpPr>
        <xdr:cNvPr id="40" name="Straight Arrow Connector 39"/>
        <xdr:cNvCxnSpPr/>
      </xdr:nvCxnSpPr>
      <xdr:spPr bwMode="auto">
        <a:xfrm>
          <a:off x="4572000" y="2069306"/>
          <a:ext cx="559594" cy="142875"/>
        </a:xfrm>
        <a:prstGeom prst="straightConnector1">
          <a:avLst/>
        </a:prstGeom>
        <a:solidFill>
          <a:srgbClr val="FF0000"/>
        </a:solidFill>
        <a:ln w="9525" cap="flat" cmpd="sng" algn="ctr">
          <a:solidFill>
            <a:srgbClr val="4480C8"/>
          </a:solidFill>
          <a:prstDash val="solid"/>
          <a:round/>
          <a:headEnd type="none" w="med" len="med"/>
          <a:tailEnd type="arrow"/>
        </a:ln>
        <a:effectLst/>
      </xdr:spPr>
    </xdr:cxnSp>
    <xdr:clientData/>
  </xdr:twoCellAnchor>
  <xdr:oneCellAnchor>
    <xdr:from>
      <xdr:col>29</xdr:col>
      <xdr:colOff>0</xdr:colOff>
      <xdr:row>55</xdr:row>
      <xdr:rowOff>39916</xdr:rowOff>
    </xdr:from>
    <xdr:ext cx="4934459" cy="530658"/>
    <xdr:sp macro="" textlink="">
      <xdr:nvSpPr>
        <xdr:cNvPr id="41" name="TextBox 40"/>
        <xdr:cNvSpPr txBox="1"/>
      </xdr:nvSpPr>
      <xdr:spPr>
        <a:xfrm>
          <a:off x="228600" y="6526441"/>
          <a:ext cx="4934459"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fr-FR" sz="1400"/>
            <a:t>Intermediate calculation table</a:t>
          </a:r>
        </a:p>
        <a:p>
          <a:pPr algn="ctr"/>
          <a:r>
            <a:rPr lang="fr-FR" sz="1400"/>
            <a:t>(Calculation results are used by another table below)</a:t>
          </a:r>
        </a:p>
      </xdr:txBody>
    </xdr:sp>
    <xdr:clientData/>
  </xdr:oneCellAnchor>
  <xdr:twoCellAnchor>
    <xdr:from>
      <xdr:col>31</xdr:col>
      <xdr:colOff>190500</xdr:colOff>
      <xdr:row>56</xdr:row>
      <xdr:rowOff>100857</xdr:rowOff>
    </xdr:from>
    <xdr:to>
      <xdr:col>31</xdr:col>
      <xdr:colOff>750094</xdr:colOff>
      <xdr:row>57</xdr:row>
      <xdr:rowOff>77044</xdr:rowOff>
    </xdr:to>
    <xdr:cxnSp macro="">
      <xdr:nvCxnSpPr>
        <xdr:cNvPr id="42" name="Straight Arrow Connector 41"/>
        <xdr:cNvCxnSpPr/>
      </xdr:nvCxnSpPr>
      <xdr:spPr bwMode="auto">
        <a:xfrm>
          <a:off x="4667250" y="6749307"/>
          <a:ext cx="559594" cy="138112"/>
        </a:xfrm>
        <a:prstGeom prst="straightConnector1">
          <a:avLst/>
        </a:prstGeom>
        <a:solidFill>
          <a:srgbClr val="FF0000"/>
        </a:solidFill>
        <a:ln w="9525" cap="flat" cmpd="sng" algn="ctr">
          <a:solidFill>
            <a:srgbClr val="4480C8"/>
          </a:solidFill>
          <a:prstDash val="solid"/>
          <a:round/>
          <a:headEnd type="none" w="med" len="med"/>
          <a:tailEnd type="arrow"/>
        </a:ln>
        <a:effectLst/>
      </xdr:spPr>
    </xdr:cxnSp>
    <xdr:clientData/>
  </xdr:twoCellAnchor>
  <xdr:twoCellAnchor>
    <xdr:from>
      <xdr:col>31</xdr:col>
      <xdr:colOff>728835</xdr:colOff>
      <xdr:row>31</xdr:row>
      <xdr:rowOff>23812</xdr:rowOff>
    </xdr:from>
    <xdr:to>
      <xdr:col>31</xdr:col>
      <xdr:colOff>836835</xdr:colOff>
      <xdr:row>54</xdr:row>
      <xdr:rowOff>154781</xdr:rowOff>
    </xdr:to>
    <xdr:sp macro="" textlink="">
      <xdr:nvSpPr>
        <xdr:cNvPr id="43" name="Left Brace 42"/>
        <xdr:cNvSpPr/>
      </xdr:nvSpPr>
      <xdr:spPr bwMode="auto">
        <a:xfrm>
          <a:off x="5205585" y="2624137"/>
          <a:ext cx="108000" cy="3855244"/>
        </a:xfrm>
        <a:prstGeom prst="leftBrace">
          <a:avLst/>
        </a:prstGeom>
        <a:noFill/>
        <a:ln w="9525" cap="flat" cmpd="sng" algn="ctr">
          <a:solidFill>
            <a:srgbClr val="4480C8"/>
          </a:solidFill>
          <a:prstDash val="solid"/>
          <a:round/>
          <a:headEnd type="none" w="med" len="med"/>
          <a:tailEnd type="none" w="med" len="med"/>
        </a:ln>
        <a:effectLst/>
      </xdr:spPr>
      <xdr:txBody>
        <a:bodyPr vertOverflow="clip" horzOverflow="clip" wrap="square" lIns="90000" tIns="46800" rIns="90000" bIns="46800" rtlCol="0" anchor="ctr" anchorCtr="0" upright="1"/>
        <a:lstStyle/>
        <a:p>
          <a:pPr algn="l"/>
          <a:endParaRPr lang="fr-FR" sz="1100"/>
        </a:p>
      </xdr:txBody>
    </xdr:sp>
    <xdr:clientData/>
  </xdr:twoCellAnchor>
  <xdr:oneCellAnchor>
    <xdr:from>
      <xdr:col>28</xdr:col>
      <xdr:colOff>137584</xdr:colOff>
      <xdr:row>39</xdr:row>
      <xdr:rowOff>138778</xdr:rowOff>
    </xdr:from>
    <xdr:ext cx="5113070" cy="1202998"/>
    <xdr:sp macro="" textlink="">
      <xdr:nvSpPr>
        <xdr:cNvPr id="44" name="TextBox 43"/>
        <xdr:cNvSpPr txBox="1"/>
      </xdr:nvSpPr>
      <xdr:spPr>
        <a:xfrm>
          <a:off x="137584" y="4034503"/>
          <a:ext cx="5113070" cy="12029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fr-FR" sz="1400"/>
            <a:t>Defects per detection phase count.</a:t>
          </a:r>
        </a:p>
        <a:p>
          <a:pPr algn="ctr"/>
          <a:r>
            <a:rPr lang="fr-FR" sz="1400"/>
            <a:t>(In each category, detection phase </a:t>
          </a:r>
          <a:r>
            <a:rPr lang="fr-FR" sz="1400" baseline="0"/>
            <a:t>can be added, deleted, modified or hidden</a:t>
          </a:r>
          <a:r>
            <a:rPr lang="fr-FR" sz="1400"/>
            <a:t>).</a:t>
          </a:r>
        </a:p>
        <a:p>
          <a:pPr marL="0" marR="0" indent="0" algn="ctr" defTabSz="914400" eaLnBrk="1" fontAlgn="auto" latinLnBrk="0" hangingPunct="1">
            <a:lnSpc>
              <a:spcPct val="100000"/>
            </a:lnSpc>
            <a:spcBef>
              <a:spcPts val="0"/>
            </a:spcBef>
            <a:spcAft>
              <a:spcPts val="0"/>
            </a:spcAft>
            <a:buClrTx/>
            <a:buSzTx/>
            <a:buFontTx/>
            <a:buNone/>
            <a:tabLst/>
            <a:defRPr/>
          </a:pPr>
          <a:r>
            <a:rPr lang="fr-FR" sz="1400" b="1">
              <a:solidFill>
                <a:srgbClr val="FF0000"/>
              </a:solidFill>
              <a:effectLst/>
              <a:latin typeface="+mn-lt"/>
              <a:ea typeface="+mn-ea"/>
              <a:cs typeface="+mn-cs"/>
            </a:rPr>
            <a:t>PS:</a:t>
          </a:r>
          <a:r>
            <a:rPr lang="fr-FR" sz="1400">
              <a:solidFill>
                <a:srgbClr val="FF0000"/>
              </a:solidFill>
              <a:effectLst/>
              <a:latin typeface="+mn-lt"/>
              <a:ea typeface="+mn-ea"/>
              <a:cs typeface="+mn-cs"/>
            </a:rPr>
            <a:t> When there are changes, beware formulas of latest tables, you may need to change them.</a:t>
          </a:r>
          <a:endParaRPr lang="fr-FR" sz="1400">
            <a:solidFill>
              <a:srgbClr val="FF0000"/>
            </a:solidFill>
            <a:effectLst/>
          </a:endParaRPr>
        </a:p>
        <a:p>
          <a:pPr algn="ctr"/>
          <a:endParaRPr lang="fr-FR" sz="1200"/>
        </a:p>
      </xdr:txBody>
    </xdr:sp>
    <xdr:clientData/>
  </xdr:oneCellAnchor>
  <xdr:twoCellAnchor>
    <xdr:from>
      <xdr:col>31</xdr:col>
      <xdr:colOff>728835</xdr:colOff>
      <xdr:row>59</xdr:row>
      <xdr:rowOff>47625</xdr:rowOff>
    </xdr:from>
    <xdr:to>
      <xdr:col>31</xdr:col>
      <xdr:colOff>836835</xdr:colOff>
      <xdr:row>69</xdr:row>
      <xdr:rowOff>154781</xdr:rowOff>
    </xdr:to>
    <xdr:sp macro="" textlink="">
      <xdr:nvSpPr>
        <xdr:cNvPr id="45" name="Left Brace 44"/>
        <xdr:cNvSpPr/>
      </xdr:nvSpPr>
      <xdr:spPr bwMode="auto">
        <a:xfrm>
          <a:off x="5205585" y="7400925"/>
          <a:ext cx="108000" cy="1726406"/>
        </a:xfrm>
        <a:prstGeom prst="leftBrace">
          <a:avLst/>
        </a:prstGeom>
        <a:noFill/>
        <a:ln w="9525" cap="flat" cmpd="sng" algn="ctr">
          <a:solidFill>
            <a:srgbClr val="4480C8"/>
          </a:solidFill>
          <a:prstDash val="solid"/>
          <a:round/>
          <a:headEnd type="none" w="med" len="med"/>
          <a:tailEnd type="none" w="med" len="med"/>
        </a:ln>
        <a:effectLst/>
      </xdr:spPr>
      <xdr:txBody>
        <a:bodyPr vertOverflow="clip" horzOverflow="clip" wrap="square" lIns="90000" tIns="46800" rIns="90000" bIns="46800" rtlCol="0" anchor="ctr" anchorCtr="0" upright="1"/>
        <a:lstStyle/>
        <a:p>
          <a:pPr algn="l"/>
          <a:endParaRPr lang="fr-FR" sz="1100"/>
        </a:p>
      </xdr:txBody>
    </xdr:sp>
    <xdr:clientData/>
  </xdr:twoCellAnchor>
  <xdr:oneCellAnchor>
    <xdr:from>
      <xdr:col>28</xdr:col>
      <xdr:colOff>154149</xdr:colOff>
      <xdr:row>60</xdr:row>
      <xdr:rowOff>68036</xdr:rowOff>
    </xdr:from>
    <xdr:ext cx="5106455" cy="1483177"/>
    <xdr:sp macro="" textlink="">
      <xdr:nvSpPr>
        <xdr:cNvPr id="46" name="TextBox 45"/>
        <xdr:cNvSpPr txBox="1"/>
      </xdr:nvSpPr>
      <xdr:spPr>
        <a:xfrm>
          <a:off x="154149" y="7583261"/>
          <a:ext cx="5106455" cy="14831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fr-FR" sz="1400"/>
            <a:t>Defects per detection phase count.</a:t>
          </a:r>
        </a:p>
        <a:p>
          <a:pPr algn="ctr"/>
          <a:r>
            <a:rPr lang="fr-FR" sz="1400"/>
            <a:t>(In each category, detection phase </a:t>
          </a:r>
          <a:r>
            <a:rPr lang="fr-FR" sz="1400" baseline="0"/>
            <a:t>can be added, deleted, modified or hidden</a:t>
          </a:r>
          <a:r>
            <a:rPr lang="fr-FR" sz="1400"/>
            <a:t>).</a:t>
          </a:r>
        </a:p>
        <a:p>
          <a:pPr marL="0" marR="0" indent="0" algn="ctr" defTabSz="914400" eaLnBrk="1" fontAlgn="auto" latinLnBrk="0" hangingPunct="1">
            <a:lnSpc>
              <a:spcPct val="100000"/>
            </a:lnSpc>
            <a:spcBef>
              <a:spcPts val="0"/>
            </a:spcBef>
            <a:spcAft>
              <a:spcPts val="0"/>
            </a:spcAft>
            <a:buClrTx/>
            <a:buSzTx/>
            <a:buFontTx/>
            <a:buNone/>
            <a:tabLst/>
            <a:defRPr/>
          </a:pPr>
          <a:r>
            <a:rPr lang="fr-FR" sz="1400" b="1">
              <a:solidFill>
                <a:srgbClr val="FF0000"/>
              </a:solidFill>
            </a:rPr>
            <a:t>PS:</a:t>
          </a:r>
          <a:r>
            <a:rPr lang="fr-FR" sz="1400">
              <a:solidFill>
                <a:srgbClr val="FF0000"/>
              </a:solidFill>
            </a:rPr>
            <a:t> When there are changes, beware </a:t>
          </a:r>
          <a:r>
            <a:rPr lang="fr-FR" sz="1400">
              <a:solidFill>
                <a:srgbClr val="FF0000"/>
              </a:solidFill>
              <a:effectLst/>
              <a:latin typeface="+mn-lt"/>
              <a:ea typeface="+mn-ea"/>
              <a:cs typeface="+mn-cs"/>
            </a:rPr>
            <a:t>formulas of latest tables, you may need to change them.</a:t>
          </a:r>
          <a:endParaRPr lang="fr-FR" sz="1400">
            <a:solidFill>
              <a:srgbClr val="FF0000"/>
            </a:solidFill>
            <a:effectLst/>
          </a:endParaRPr>
        </a:p>
        <a:p>
          <a:pPr algn="ctr"/>
          <a:endParaRPr lang="fr-FR" sz="1200"/>
        </a:p>
      </xdr:txBody>
    </xdr:sp>
    <xdr:clientData/>
  </xdr:oneCellAnchor>
  <xdr:oneCellAnchor>
    <xdr:from>
      <xdr:col>28</xdr:col>
      <xdr:colOff>158750</xdr:colOff>
      <xdr:row>71</xdr:row>
      <xdr:rowOff>53112</xdr:rowOff>
    </xdr:from>
    <xdr:ext cx="4925031" cy="311496"/>
    <xdr:sp macro="" textlink="">
      <xdr:nvSpPr>
        <xdr:cNvPr id="47" name="TextBox 46"/>
        <xdr:cNvSpPr txBox="1"/>
      </xdr:nvSpPr>
      <xdr:spPr>
        <a:xfrm>
          <a:off x="158750" y="9349512"/>
          <a:ext cx="4925031"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fr-FR" sz="1400"/>
            <a:t>Table used for the representation of graphics.</a:t>
          </a:r>
          <a:endParaRPr lang="fr-FR" sz="1200"/>
        </a:p>
      </xdr:txBody>
    </xdr:sp>
    <xdr:clientData/>
  </xdr:oneCellAnchor>
  <xdr:twoCellAnchor>
    <xdr:from>
      <xdr:col>31</xdr:col>
      <xdr:colOff>175195</xdr:colOff>
      <xdr:row>72</xdr:row>
      <xdr:rowOff>87249</xdr:rowOff>
    </xdr:from>
    <xdr:to>
      <xdr:col>31</xdr:col>
      <xdr:colOff>734789</xdr:colOff>
      <xdr:row>73</xdr:row>
      <xdr:rowOff>66838</xdr:rowOff>
    </xdr:to>
    <xdr:cxnSp macro="">
      <xdr:nvCxnSpPr>
        <xdr:cNvPr id="48" name="Straight Arrow Connector 47"/>
        <xdr:cNvCxnSpPr/>
      </xdr:nvCxnSpPr>
      <xdr:spPr bwMode="auto">
        <a:xfrm>
          <a:off x="4651945" y="9545574"/>
          <a:ext cx="559594" cy="141514"/>
        </a:xfrm>
        <a:prstGeom prst="straightConnector1">
          <a:avLst/>
        </a:prstGeom>
        <a:solidFill>
          <a:srgbClr val="FF0000"/>
        </a:solidFill>
        <a:ln w="9525" cap="flat" cmpd="sng" algn="ctr">
          <a:solidFill>
            <a:srgbClr val="4480C8"/>
          </a:solidFill>
          <a:prstDash val="solid"/>
          <a:round/>
          <a:headEnd type="none" w="med" len="med"/>
          <a:tailEnd type="arrow"/>
        </a:ln>
        <a:effectLst/>
      </xdr:spPr>
    </xdr:cxnSp>
    <xdr:clientData/>
  </xdr:twoCellAnchor>
  <xdr:oneCellAnchor>
    <xdr:from>
      <xdr:col>29</xdr:col>
      <xdr:colOff>40822</xdr:colOff>
      <xdr:row>79</xdr:row>
      <xdr:rowOff>68034</xdr:rowOff>
    </xdr:from>
    <xdr:ext cx="4810125" cy="311496"/>
    <xdr:sp macro="" textlink="">
      <xdr:nvSpPr>
        <xdr:cNvPr id="49" name="TextBox 48"/>
        <xdr:cNvSpPr txBox="1"/>
      </xdr:nvSpPr>
      <xdr:spPr>
        <a:xfrm>
          <a:off x="269422" y="10878909"/>
          <a:ext cx="4810125"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fr-FR" sz="1400"/>
            <a:t>Table used for the representation of graphics.</a:t>
          </a:r>
          <a:endParaRPr lang="fr-FR" sz="1200"/>
        </a:p>
      </xdr:txBody>
    </xdr:sp>
    <xdr:clientData/>
  </xdr:oneCellAnchor>
  <xdr:twoCellAnchor>
    <xdr:from>
      <xdr:col>31</xdr:col>
      <xdr:colOff>175192</xdr:colOff>
      <xdr:row>80</xdr:row>
      <xdr:rowOff>102172</xdr:rowOff>
    </xdr:from>
    <xdr:to>
      <xdr:col>31</xdr:col>
      <xdr:colOff>734786</xdr:colOff>
      <xdr:row>81</xdr:row>
      <xdr:rowOff>40940</xdr:rowOff>
    </xdr:to>
    <xdr:cxnSp macro="">
      <xdr:nvCxnSpPr>
        <xdr:cNvPr id="50" name="Straight Arrow Connector 49"/>
        <xdr:cNvCxnSpPr/>
      </xdr:nvCxnSpPr>
      <xdr:spPr bwMode="auto">
        <a:xfrm>
          <a:off x="4651942" y="11074972"/>
          <a:ext cx="559594" cy="100693"/>
        </a:xfrm>
        <a:prstGeom prst="straightConnector1">
          <a:avLst/>
        </a:prstGeom>
        <a:solidFill>
          <a:srgbClr val="FF0000"/>
        </a:solidFill>
        <a:ln w="9525" cap="flat" cmpd="sng" algn="ctr">
          <a:solidFill>
            <a:srgbClr val="4480C8"/>
          </a:solidFill>
          <a:prstDash val="solid"/>
          <a:round/>
          <a:headEnd type="none" w="med" len="med"/>
          <a:tailEnd type="arrow"/>
        </a:ln>
        <a:effectLst/>
      </xdr:spPr>
    </xdr:cxnSp>
    <xdr:clientData/>
  </xdr:twoCellAnchor>
  <xdr:twoCellAnchor>
    <xdr:from>
      <xdr:col>31</xdr:col>
      <xdr:colOff>728835</xdr:colOff>
      <xdr:row>74</xdr:row>
      <xdr:rowOff>9626</xdr:rowOff>
    </xdr:from>
    <xdr:to>
      <xdr:col>31</xdr:col>
      <xdr:colOff>836835</xdr:colOff>
      <xdr:row>74</xdr:row>
      <xdr:rowOff>202046</xdr:rowOff>
    </xdr:to>
    <xdr:sp macro="" textlink="">
      <xdr:nvSpPr>
        <xdr:cNvPr id="51" name="Left Brace 50"/>
        <xdr:cNvSpPr/>
      </xdr:nvSpPr>
      <xdr:spPr bwMode="auto">
        <a:xfrm>
          <a:off x="5205585" y="10010876"/>
          <a:ext cx="108000" cy="154320"/>
        </a:xfrm>
        <a:prstGeom prst="leftBrace">
          <a:avLst/>
        </a:prstGeom>
        <a:noFill/>
        <a:ln w="9525" cap="flat" cmpd="sng" algn="ctr">
          <a:solidFill>
            <a:srgbClr val="4480C8"/>
          </a:solidFill>
          <a:prstDash val="solid"/>
          <a:round/>
          <a:headEnd type="none" w="med" len="med"/>
          <a:tailEnd type="none" w="med" len="med"/>
        </a:ln>
        <a:effectLst/>
      </xdr:spPr>
      <xdr:txBody>
        <a:bodyPr vertOverflow="clip" horzOverflow="clip" wrap="square" lIns="18288" tIns="0" rIns="0" bIns="0" rtlCol="0" anchor="t" upright="1"/>
        <a:lstStyle/>
        <a:p>
          <a:pPr algn="l"/>
          <a:endParaRPr lang="fr-FR" sz="1100"/>
        </a:p>
      </xdr:txBody>
    </xdr:sp>
    <xdr:clientData/>
  </xdr:twoCellAnchor>
  <xdr:oneCellAnchor>
    <xdr:from>
      <xdr:col>28</xdr:col>
      <xdr:colOff>177614</xdr:colOff>
      <xdr:row>73</xdr:row>
      <xdr:rowOff>235136</xdr:rowOff>
    </xdr:from>
    <xdr:ext cx="5090583" cy="311496"/>
    <xdr:sp macro="" textlink="">
      <xdr:nvSpPr>
        <xdr:cNvPr id="52" name="TextBox 51"/>
        <xdr:cNvSpPr txBox="1"/>
      </xdr:nvSpPr>
      <xdr:spPr>
        <a:xfrm>
          <a:off x="177614" y="9855386"/>
          <a:ext cx="5090583"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marL="0" marR="0" indent="0" algn="ctr" defTabSz="914400" eaLnBrk="1" fontAlgn="auto" latinLnBrk="0" hangingPunct="1">
            <a:lnSpc>
              <a:spcPct val="100000"/>
            </a:lnSpc>
            <a:spcBef>
              <a:spcPts val="0"/>
            </a:spcBef>
            <a:spcAft>
              <a:spcPts val="0"/>
            </a:spcAft>
            <a:buClrTx/>
            <a:buSzTx/>
            <a:buFontTx/>
            <a:buNone/>
            <a:tabLst/>
            <a:defRPr/>
          </a:pPr>
          <a:r>
            <a:rPr lang="fr-FR" sz="1400">
              <a:solidFill>
                <a:schemeClr val="tx1"/>
              </a:solidFill>
              <a:effectLst/>
              <a:latin typeface="+mn-lt"/>
              <a:ea typeface="+mn-ea"/>
              <a:cs typeface="+mn-cs"/>
            </a:rPr>
            <a:t>Possibility to add a number of defects</a:t>
          </a:r>
          <a:r>
            <a:rPr lang="fr-FR" sz="1400" baseline="0">
              <a:solidFill>
                <a:schemeClr val="tx1"/>
              </a:solidFill>
              <a:effectLst/>
              <a:latin typeface="+mn-lt"/>
              <a:ea typeface="+mn-ea"/>
              <a:cs typeface="+mn-cs"/>
            </a:rPr>
            <a:t> to the total defects number.</a:t>
          </a:r>
          <a:endParaRPr lang="fr-FR" sz="1800">
            <a:effectLst/>
          </a:endParaRPr>
        </a:p>
      </xdr:txBody>
    </xdr:sp>
    <xdr:clientData/>
  </xdr:oneCellAnchor>
  <xdr:twoCellAnchor>
    <xdr:from>
      <xdr:col>31</xdr:col>
      <xdr:colOff>728835</xdr:colOff>
      <xdr:row>75</xdr:row>
      <xdr:rowOff>24441</xdr:rowOff>
    </xdr:from>
    <xdr:to>
      <xdr:col>31</xdr:col>
      <xdr:colOff>836835</xdr:colOff>
      <xdr:row>76</xdr:row>
      <xdr:rowOff>5194</xdr:rowOff>
    </xdr:to>
    <xdr:sp macro="" textlink="">
      <xdr:nvSpPr>
        <xdr:cNvPr id="53" name="Left Brace 52"/>
        <xdr:cNvSpPr/>
      </xdr:nvSpPr>
      <xdr:spPr bwMode="auto">
        <a:xfrm>
          <a:off x="5205585" y="10187616"/>
          <a:ext cx="108000" cy="142678"/>
        </a:xfrm>
        <a:prstGeom prst="leftBrace">
          <a:avLst/>
        </a:prstGeom>
        <a:noFill/>
        <a:ln w="9525" cap="flat" cmpd="sng" algn="ctr">
          <a:solidFill>
            <a:srgbClr val="4480C8"/>
          </a:solidFill>
          <a:prstDash val="solid"/>
          <a:round/>
          <a:headEnd type="none" w="med" len="med"/>
          <a:tailEnd type="none" w="med" len="med"/>
        </a:ln>
        <a:effectLst/>
      </xdr:spPr>
      <xdr:txBody>
        <a:bodyPr vertOverflow="clip" horzOverflow="clip" wrap="square" lIns="18288" tIns="0" rIns="0" bIns="0" rtlCol="0" anchor="t" upright="1"/>
        <a:lstStyle/>
        <a:p>
          <a:pPr algn="l"/>
          <a:endParaRPr lang="fr-FR" sz="1100"/>
        </a:p>
      </xdr:txBody>
    </xdr:sp>
    <xdr:clientData/>
  </xdr:twoCellAnchor>
  <xdr:oneCellAnchor>
    <xdr:from>
      <xdr:col>28</xdr:col>
      <xdr:colOff>173569</xdr:colOff>
      <xdr:row>74</xdr:row>
      <xdr:rowOff>164558</xdr:rowOff>
    </xdr:from>
    <xdr:ext cx="5090583" cy="311496"/>
    <xdr:sp macro="" textlink="">
      <xdr:nvSpPr>
        <xdr:cNvPr id="54" name="TextBox 53"/>
        <xdr:cNvSpPr txBox="1"/>
      </xdr:nvSpPr>
      <xdr:spPr>
        <a:xfrm>
          <a:off x="173569" y="10165808"/>
          <a:ext cx="5090583"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fr-FR" sz="1400"/>
            <a:t>Number of defect</a:t>
          </a:r>
          <a:r>
            <a:rPr lang="fr-FR" sz="1400" baseline="0"/>
            <a:t> by categories (use intermediated tables) </a:t>
          </a:r>
          <a:r>
            <a:rPr lang="fr-FR" sz="1400" b="1" baseline="0"/>
            <a:t>(*)</a:t>
          </a:r>
          <a:endParaRPr lang="fr-FR" sz="1400" b="1"/>
        </a:p>
      </xdr:txBody>
    </xdr:sp>
    <xdr:clientData/>
  </xdr:oneCellAnchor>
  <xdr:twoCellAnchor>
    <xdr:from>
      <xdr:col>31</xdr:col>
      <xdr:colOff>723572</xdr:colOff>
      <xdr:row>76</xdr:row>
      <xdr:rowOff>40217</xdr:rowOff>
    </xdr:from>
    <xdr:to>
      <xdr:col>31</xdr:col>
      <xdr:colOff>831572</xdr:colOff>
      <xdr:row>77</xdr:row>
      <xdr:rowOff>190502</xdr:rowOff>
    </xdr:to>
    <xdr:sp macro="" textlink="">
      <xdr:nvSpPr>
        <xdr:cNvPr id="55" name="Left Brace 54"/>
        <xdr:cNvSpPr/>
      </xdr:nvSpPr>
      <xdr:spPr bwMode="auto">
        <a:xfrm>
          <a:off x="5200322" y="10365317"/>
          <a:ext cx="108000" cy="283635"/>
        </a:xfrm>
        <a:prstGeom prst="leftBrace">
          <a:avLst/>
        </a:prstGeom>
        <a:noFill/>
        <a:ln w="9525" cap="flat" cmpd="sng" algn="ctr">
          <a:solidFill>
            <a:srgbClr val="4480C8"/>
          </a:solidFill>
          <a:prstDash val="solid"/>
          <a:round/>
          <a:headEnd type="none" w="med" len="med"/>
          <a:tailEnd type="none" w="med" len="med"/>
        </a:ln>
        <a:effectLst/>
      </xdr:spPr>
      <xdr:txBody>
        <a:bodyPr vertOverflow="clip" horzOverflow="clip" wrap="square" lIns="18288" tIns="0" rIns="0" bIns="0" rtlCol="0" anchor="t" upright="1"/>
        <a:lstStyle/>
        <a:p>
          <a:pPr algn="l"/>
          <a:endParaRPr lang="fr-FR" sz="1100"/>
        </a:p>
      </xdr:txBody>
    </xdr:sp>
    <xdr:clientData/>
  </xdr:twoCellAnchor>
  <xdr:oneCellAnchor>
    <xdr:from>
      <xdr:col>28</xdr:col>
      <xdr:colOff>163541</xdr:colOff>
      <xdr:row>76</xdr:row>
      <xdr:rowOff>127112</xdr:rowOff>
    </xdr:from>
    <xdr:ext cx="5090583" cy="311496"/>
    <xdr:sp macro="" textlink="">
      <xdr:nvSpPr>
        <xdr:cNvPr id="56" name="TextBox 55"/>
        <xdr:cNvSpPr txBox="1"/>
      </xdr:nvSpPr>
      <xdr:spPr>
        <a:xfrm>
          <a:off x="163541" y="10452212"/>
          <a:ext cx="5090583"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fr-FR" sz="1400"/>
            <a:t>Max and min expected threshold for the number of defects.</a:t>
          </a:r>
          <a:endParaRPr lang="fr-FR" sz="1400" b="1"/>
        </a:p>
      </xdr:txBody>
    </xdr:sp>
    <xdr:clientData/>
  </xdr:oneCellAnchor>
  <xdr:twoCellAnchor>
    <xdr:from>
      <xdr:col>31</xdr:col>
      <xdr:colOff>728835</xdr:colOff>
      <xdr:row>82</xdr:row>
      <xdr:rowOff>33637</xdr:rowOff>
    </xdr:from>
    <xdr:to>
      <xdr:col>31</xdr:col>
      <xdr:colOff>836835</xdr:colOff>
      <xdr:row>83</xdr:row>
      <xdr:rowOff>18992</xdr:rowOff>
    </xdr:to>
    <xdr:sp macro="" textlink="">
      <xdr:nvSpPr>
        <xdr:cNvPr id="57" name="Left Brace 56"/>
        <xdr:cNvSpPr/>
      </xdr:nvSpPr>
      <xdr:spPr bwMode="auto">
        <a:xfrm>
          <a:off x="5205585" y="11549362"/>
          <a:ext cx="108000" cy="147280"/>
        </a:xfrm>
        <a:prstGeom prst="leftBrace">
          <a:avLst/>
        </a:prstGeom>
        <a:noFill/>
        <a:ln w="9525" cap="flat" cmpd="sng" algn="ctr">
          <a:solidFill>
            <a:srgbClr val="4480C8"/>
          </a:solidFill>
          <a:prstDash val="solid"/>
          <a:round/>
          <a:headEnd type="none" w="med" len="med"/>
          <a:tailEnd type="none" w="med" len="med"/>
        </a:ln>
        <a:effectLst/>
      </xdr:spPr>
      <xdr:txBody>
        <a:bodyPr vertOverflow="clip" horzOverflow="clip" wrap="square" lIns="18288" tIns="0" rIns="0" bIns="0" rtlCol="0" anchor="t" upright="1"/>
        <a:lstStyle/>
        <a:p>
          <a:pPr algn="l"/>
          <a:endParaRPr lang="fr-FR" sz="1100"/>
        </a:p>
      </xdr:txBody>
    </xdr:sp>
    <xdr:clientData/>
  </xdr:twoCellAnchor>
  <xdr:oneCellAnchor>
    <xdr:from>
      <xdr:col>28</xdr:col>
      <xdr:colOff>169331</xdr:colOff>
      <xdr:row>81</xdr:row>
      <xdr:rowOff>234893</xdr:rowOff>
    </xdr:from>
    <xdr:ext cx="5090583" cy="311496"/>
    <xdr:sp macro="" textlink="">
      <xdr:nvSpPr>
        <xdr:cNvPr id="58" name="TextBox 57"/>
        <xdr:cNvSpPr txBox="1"/>
      </xdr:nvSpPr>
      <xdr:spPr>
        <a:xfrm>
          <a:off x="169331" y="11369618"/>
          <a:ext cx="5090583"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r>
            <a:rPr lang="fr-FR" sz="1400">
              <a:solidFill>
                <a:schemeClr val="tx1"/>
              </a:solidFill>
              <a:effectLst/>
              <a:latin typeface="+mn-lt"/>
              <a:ea typeface="+mn-ea"/>
              <a:cs typeface="+mn-cs"/>
            </a:rPr>
            <a:t>Possibility to add a number of defects</a:t>
          </a:r>
          <a:r>
            <a:rPr lang="fr-FR" sz="1400" baseline="0">
              <a:solidFill>
                <a:schemeClr val="tx1"/>
              </a:solidFill>
              <a:effectLst/>
              <a:latin typeface="+mn-lt"/>
              <a:ea typeface="+mn-ea"/>
              <a:cs typeface="+mn-cs"/>
            </a:rPr>
            <a:t> to the total defects number.</a:t>
          </a:r>
          <a:endParaRPr lang="fr-FR" sz="1800">
            <a:effectLst/>
          </a:endParaRPr>
        </a:p>
      </xdr:txBody>
    </xdr:sp>
    <xdr:clientData/>
  </xdr:oneCellAnchor>
  <xdr:twoCellAnchor>
    <xdr:from>
      <xdr:col>31</xdr:col>
      <xdr:colOff>728835</xdr:colOff>
      <xdr:row>83</xdr:row>
      <xdr:rowOff>48452</xdr:rowOff>
    </xdr:from>
    <xdr:to>
      <xdr:col>31</xdr:col>
      <xdr:colOff>836835</xdr:colOff>
      <xdr:row>84</xdr:row>
      <xdr:rowOff>29204</xdr:rowOff>
    </xdr:to>
    <xdr:sp macro="" textlink="">
      <xdr:nvSpPr>
        <xdr:cNvPr id="59" name="Left Brace 58"/>
        <xdr:cNvSpPr/>
      </xdr:nvSpPr>
      <xdr:spPr bwMode="auto">
        <a:xfrm>
          <a:off x="5205585" y="11726102"/>
          <a:ext cx="108000" cy="142677"/>
        </a:xfrm>
        <a:prstGeom prst="leftBrace">
          <a:avLst/>
        </a:prstGeom>
        <a:noFill/>
        <a:ln w="9525" cap="flat" cmpd="sng" algn="ctr">
          <a:solidFill>
            <a:srgbClr val="4480C8"/>
          </a:solidFill>
          <a:prstDash val="solid"/>
          <a:round/>
          <a:headEnd type="none" w="med" len="med"/>
          <a:tailEnd type="none" w="med" len="med"/>
        </a:ln>
        <a:effectLst/>
      </xdr:spPr>
      <xdr:txBody>
        <a:bodyPr vertOverflow="clip" horzOverflow="clip" wrap="square" lIns="18288" tIns="0" rIns="0" bIns="0" rtlCol="0" anchor="t" upright="1"/>
        <a:lstStyle/>
        <a:p>
          <a:pPr algn="l"/>
          <a:endParaRPr lang="fr-FR" sz="1100"/>
        </a:p>
      </xdr:txBody>
    </xdr:sp>
    <xdr:clientData/>
  </xdr:twoCellAnchor>
  <xdr:oneCellAnchor>
    <xdr:from>
      <xdr:col>28</xdr:col>
      <xdr:colOff>173569</xdr:colOff>
      <xdr:row>82</xdr:row>
      <xdr:rowOff>202176</xdr:rowOff>
    </xdr:from>
    <xdr:ext cx="5090583" cy="311496"/>
    <xdr:sp macro="" textlink="">
      <xdr:nvSpPr>
        <xdr:cNvPr id="60" name="TextBox 59"/>
        <xdr:cNvSpPr txBox="1"/>
      </xdr:nvSpPr>
      <xdr:spPr>
        <a:xfrm>
          <a:off x="173569" y="11679801"/>
          <a:ext cx="5090583"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fr-FR" sz="1400"/>
            <a:t>Number of defect</a:t>
          </a:r>
          <a:r>
            <a:rPr lang="fr-FR" sz="1400" baseline="0"/>
            <a:t> by categories (use intermediated tables) </a:t>
          </a:r>
          <a:r>
            <a:rPr lang="fr-FR" sz="1400" b="1" baseline="0"/>
            <a:t>(*)</a:t>
          </a:r>
          <a:endParaRPr lang="fr-FR" sz="1400" b="1"/>
        </a:p>
      </xdr:txBody>
    </xdr:sp>
    <xdr:clientData/>
  </xdr:oneCellAnchor>
  <xdr:twoCellAnchor>
    <xdr:from>
      <xdr:col>31</xdr:col>
      <xdr:colOff>723572</xdr:colOff>
      <xdr:row>84</xdr:row>
      <xdr:rowOff>64227</xdr:rowOff>
    </xdr:from>
    <xdr:to>
      <xdr:col>31</xdr:col>
      <xdr:colOff>831572</xdr:colOff>
      <xdr:row>86</xdr:row>
      <xdr:rowOff>7448</xdr:rowOff>
    </xdr:to>
    <xdr:sp macro="" textlink="">
      <xdr:nvSpPr>
        <xdr:cNvPr id="61" name="Left Brace 60"/>
        <xdr:cNvSpPr/>
      </xdr:nvSpPr>
      <xdr:spPr bwMode="auto">
        <a:xfrm>
          <a:off x="5200322" y="11903802"/>
          <a:ext cx="108000" cy="267071"/>
        </a:xfrm>
        <a:prstGeom prst="leftBrace">
          <a:avLst/>
        </a:prstGeom>
        <a:noFill/>
        <a:ln w="9525" cap="flat" cmpd="sng" algn="ctr">
          <a:solidFill>
            <a:srgbClr val="4480C8"/>
          </a:solidFill>
          <a:prstDash val="solid"/>
          <a:round/>
          <a:headEnd type="none" w="med" len="med"/>
          <a:tailEnd type="none" w="med" len="med"/>
        </a:ln>
        <a:effectLst/>
      </xdr:spPr>
      <xdr:txBody>
        <a:bodyPr vertOverflow="clip" horzOverflow="clip" wrap="square" lIns="18288" tIns="0" rIns="0" bIns="0" rtlCol="0" anchor="t" upright="1"/>
        <a:lstStyle/>
        <a:p>
          <a:pPr algn="l"/>
          <a:endParaRPr lang="fr-FR" sz="1100"/>
        </a:p>
      </xdr:txBody>
    </xdr:sp>
    <xdr:clientData/>
  </xdr:twoCellAnchor>
  <xdr:oneCellAnchor>
    <xdr:from>
      <xdr:col>28</xdr:col>
      <xdr:colOff>163541</xdr:colOff>
      <xdr:row>84</xdr:row>
      <xdr:rowOff>173012</xdr:rowOff>
    </xdr:from>
    <xdr:ext cx="5090583" cy="311496"/>
    <xdr:sp macro="" textlink="">
      <xdr:nvSpPr>
        <xdr:cNvPr id="62" name="TextBox 61"/>
        <xdr:cNvSpPr txBox="1"/>
      </xdr:nvSpPr>
      <xdr:spPr>
        <a:xfrm>
          <a:off x="163541" y="12003062"/>
          <a:ext cx="5090583"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fr-FR" sz="1400"/>
            <a:t>Max and min expected threshold for the number of defects.</a:t>
          </a:r>
          <a:endParaRPr lang="fr-FR" sz="1400" b="1"/>
        </a:p>
      </xdr:txBody>
    </xdr:sp>
    <xdr:clientData/>
  </xdr:oneCellAnchor>
</xdr:wsDr>
</file>

<file path=xl/drawings/drawing13.xml><?xml version="1.0" encoding="utf-8"?>
<xdr:wsDr xmlns:xdr="http://schemas.openxmlformats.org/drawingml/2006/spreadsheetDrawing" xmlns:a="http://schemas.openxmlformats.org/drawingml/2006/main">
  <xdr:oneCellAnchor>
    <xdr:from>
      <xdr:col>1</xdr:col>
      <xdr:colOff>53975</xdr:colOff>
      <xdr:row>1</xdr:row>
      <xdr:rowOff>53975</xdr:rowOff>
    </xdr:from>
    <xdr:ext cx="1663700" cy="406400"/>
    <xdr:pic macro="[0]!ShowAboutBox">
      <xdr:nvPicPr>
        <xdr:cNvPr id="2" name="Picture 1" descr="D:\plisson\DSV\CHORUS\dashboard\Rev1\Thales.jpg"/>
        <xdr:cNvPicPr>
          <a:picLocks noChangeAspect="1" noChangeArrowheads="1"/>
        </xdr:cNvPicPr>
      </xdr:nvPicPr>
      <xdr:blipFill>
        <a:blip xmlns:r="http://schemas.openxmlformats.org/officeDocument/2006/relationships" r:embed="rId1" cstate="print"/>
        <a:srcRect/>
        <a:stretch>
          <a:fillRect/>
        </a:stretch>
      </xdr:blipFill>
      <xdr:spPr bwMode="auto">
        <a:xfrm>
          <a:off x="149225" y="133350"/>
          <a:ext cx="1663700" cy="406400"/>
        </a:xfrm>
        <a:prstGeom prst="rect">
          <a:avLst/>
        </a:prstGeom>
        <a:noFill/>
        <a:ln w="9525">
          <a:noFill/>
          <a:miter lim="800000"/>
          <a:headEnd/>
          <a:tailEnd/>
        </a:ln>
      </xdr:spPr>
    </xdr:pic>
    <xdr:clientData/>
  </xdr:oneCellAnchor>
  <xdr:twoCellAnchor>
    <xdr:from>
      <xdr:col>13</xdr:col>
      <xdr:colOff>63499</xdr:colOff>
      <xdr:row>10</xdr:row>
      <xdr:rowOff>31750</xdr:rowOff>
    </xdr:from>
    <xdr:to>
      <xdr:col>22</xdr:col>
      <xdr:colOff>492124</xdr:colOff>
      <xdr:row>10</xdr:row>
      <xdr:rowOff>2863500</xdr:rowOff>
    </xdr:to>
    <xdr:graphicFrame macro="">
      <xdr:nvGraphicFramePr>
        <xdr:cNvPr id="3" name="Age of open inter-discipline PR 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66675</xdr:colOff>
      <xdr:row>12</xdr:row>
      <xdr:rowOff>28574</xdr:rowOff>
    </xdr:from>
    <xdr:to>
      <xdr:col>11</xdr:col>
      <xdr:colOff>492124</xdr:colOff>
      <xdr:row>12</xdr:row>
      <xdr:rowOff>3555999</xdr:rowOff>
    </xdr:to>
    <xdr:graphicFrame macro="">
      <xdr:nvGraphicFramePr>
        <xdr:cNvPr id="4" name="Acceptance criteria defined and accepted 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79375</xdr:colOff>
      <xdr:row>10</xdr:row>
      <xdr:rowOff>47624</xdr:rowOff>
    </xdr:from>
    <xdr:to>
      <xdr:col>11</xdr:col>
      <xdr:colOff>444500</xdr:colOff>
      <xdr:row>10</xdr:row>
      <xdr:rowOff>2876549</xdr:rowOff>
    </xdr:to>
    <xdr:graphicFrame macro="">
      <xdr:nvGraphicFramePr>
        <xdr:cNvPr id="5" name="Requirements flowned down and accepted 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69272</xdr:colOff>
      <xdr:row>12</xdr:row>
      <xdr:rowOff>31750</xdr:rowOff>
    </xdr:from>
    <xdr:to>
      <xdr:col>22</xdr:col>
      <xdr:colOff>496522</xdr:colOff>
      <xdr:row>12</xdr:row>
      <xdr:rowOff>3524250</xdr:rowOff>
    </xdr:to>
    <xdr:graphicFrame macro="">
      <xdr:nvGraphicFramePr>
        <xdr:cNvPr id="6" name="Stakeholder participation to DDQS reviews 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36</xdr:col>
      <xdr:colOff>15161</xdr:colOff>
      <xdr:row>20</xdr:row>
      <xdr:rowOff>0</xdr:rowOff>
    </xdr:from>
    <xdr:to>
      <xdr:col>38</xdr:col>
      <xdr:colOff>952501</xdr:colOff>
      <xdr:row>23</xdr:row>
      <xdr:rowOff>21543</xdr:rowOff>
    </xdr:to>
    <xdr:grpSp>
      <xdr:nvGrpSpPr>
        <xdr:cNvPr id="11" name="Group 10"/>
        <xdr:cNvGrpSpPr/>
      </xdr:nvGrpSpPr>
      <xdr:grpSpPr>
        <a:xfrm>
          <a:off x="23478411" y="10350500"/>
          <a:ext cx="3604340" cy="640668"/>
          <a:chOff x="8707015" y="4066268"/>
          <a:chExt cx="2160424" cy="760183"/>
        </a:xfrm>
        <a:effectLst>
          <a:outerShdw blurRad="127000" dist="139700" dir="2700000" sx="94000" sy="94000" algn="tl" rotWithShape="0">
            <a:srgbClr val="002060">
              <a:alpha val="10000"/>
            </a:srgbClr>
          </a:outerShdw>
        </a:effectLst>
      </xdr:grpSpPr>
      <xdr:sp macro="" textlink="">
        <xdr:nvSpPr>
          <xdr:cNvPr id="12" name="Flowchart: Process 11"/>
          <xdr:cNvSpPr/>
        </xdr:nvSpPr>
        <xdr:spPr>
          <a:xfrm>
            <a:off x="8707439" y="4066268"/>
            <a:ext cx="2160000" cy="756001"/>
          </a:xfrm>
          <a:prstGeom prst="flowChartProcess">
            <a:avLst/>
          </a:prstGeom>
          <a:solidFill>
            <a:schemeClr val="accent4">
              <a:lumMod val="50000"/>
            </a:schemeClr>
          </a:solidFill>
          <a:ln w="12700" cap="sq">
            <a:solidFill>
              <a:sysClr val="windowText" lastClr="000000"/>
            </a:solidFill>
            <a:round/>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200" b="1">
                <a:solidFill>
                  <a:schemeClr val="bg1"/>
                </a:solidFill>
                <a:latin typeface="Trebuchet MS" pitchFamily="34" charset="0"/>
              </a:rPr>
              <a:t>Legends</a:t>
            </a:r>
            <a:endParaRPr lang="fr-FR" sz="1100" b="1">
              <a:solidFill>
                <a:schemeClr val="bg1"/>
              </a:solidFill>
              <a:latin typeface="Trebuchet MS" pitchFamily="34" charset="0"/>
            </a:endParaRPr>
          </a:p>
        </xdr:txBody>
      </xdr:sp>
      <xdr:sp macro="" textlink="">
        <xdr:nvSpPr>
          <xdr:cNvPr id="13" name="Flowchart: Process 12"/>
          <xdr:cNvSpPr/>
        </xdr:nvSpPr>
        <xdr:spPr>
          <a:xfrm>
            <a:off x="8707390" y="4323670"/>
            <a:ext cx="2160000" cy="252000"/>
          </a:xfrm>
          <a:prstGeom prst="flowChartProcess">
            <a:avLst/>
          </a:prstGeom>
          <a:solidFill>
            <a:srgbClr val="CCFF99"/>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100" b="0">
                <a:solidFill>
                  <a:sysClr val="windowText" lastClr="000000"/>
                </a:solidFill>
                <a:latin typeface="Arial" pitchFamily="34" charset="0"/>
                <a:cs typeface="Arial" pitchFamily="34" charset="0"/>
              </a:rPr>
              <a:t>Manually filled</a:t>
            </a:r>
          </a:p>
        </xdr:txBody>
      </xdr:sp>
      <xdr:sp macro="" textlink="">
        <xdr:nvSpPr>
          <xdr:cNvPr id="14" name="Flowchart: Process 13"/>
          <xdr:cNvSpPr/>
        </xdr:nvSpPr>
        <xdr:spPr>
          <a:xfrm>
            <a:off x="8707015" y="4575853"/>
            <a:ext cx="2159999" cy="250598"/>
          </a:xfrm>
          <a:prstGeom prst="flowChartProcess">
            <a:avLst/>
          </a:prstGeom>
          <a:solidFill>
            <a:srgbClr val="DDDDDD"/>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100" b="0">
                <a:solidFill>
                  <a:sysClr val="windowText" lastClr="000000"/>
                </a:solidFill>
                <a:latin typeface="Arial" pitchFamily="34" charset="0"/>
                <a:cs typeface="Arial" pitchFamily="34" charset="0"/>
              </a:rPr>
              <a:t>Computed data</a:t>
            </a:r>
          </a:p>
        </xdr:txBody>
      </xdr:sp>
    </xdr:grpSp>
    <xdr:clientData/>
  </xdr:twoCellAnchor>
  <xdr:twoCellAnchor>
    <xdr:from>
      <xdr:col>35</xdr:col>
      <xdr:colOff>560031</xdr:colOff>
      <xdr:row>43</xdr:row>
      <xdr:rowOff>15875</xdr:rowOff>
    </xdr:from>
    <xdr:to>
      <xdr:col>35</xdr:col>
      <xdr:colOff>704031</xdr:colOff>
      <xdr:row>48</xdr:row>
      <xdr:rowOff>196849</xdr:rowOff>
    </xdr:to>
    <xdr:sp macro="" textlink="">
      <xdr:nvSpPr>
        <xdr:cNvPr id="15" name="Left Brace 14"/>
        <xdr:cNvSpPr/>
      </xdr:nvSpPr>
      <xdr:spPr bwMode="auto">
        <a:xfrm>
          <a:off x="17498656" y="14763750"/>
          <a:ext cx="144000" cy="593724"/>
        </a:xfrm>
        <a:prstGeom prst="leftBrace">
          <a:avLst/>
        </a:prstGeom>
        <a:noFill/>
        <a:ln w="9525" cap="flat" cmpd="sng" algn="ctr">
          <a:solidFill>
            <a:srgbClr val="4480C8"/>
          </a:solidFill>
          <a:prstDash val="solid"/>
          <a:round/>
          <a:headEnd type="none" w="med" len="med"/>
          <a:tailEnd type="none" w="med" len="med"/>
        </a:ln>
        <a:effectLst/>
      </xdr:spPr>
      <xdr:txBody>
        <a:bodyPr vertOverflow="clip" horzOverflow="clip" wrap="square" lIns="18288" tIns="0" rIns="0" bIns="0" rtlCol="0" anchor="t" upright="1"/>
        <a:lstStyle/>
        <a:p>
          <a:pPr algn="l"/>
          <a:endParaRPr lang="fr-FR" sz="1100"/>
        </a:p>
      </xdr:txBody>
    </xdr:sp>
    <xdr:clientData/>
  </xdr:twoCellAnchor>
  <xdr:oneCellAnchor>
    <xdr:from>
      <xdr:col>33</xdr:col>
      <xdr:colOff>0</xdr:colOff>
      <xdr:row>43</xdr:row>
      <xdr:rowOff>81194</xdr:rowOff>
    </xdr:from>
    <xdr:ext cx="4878000" cy="490306"/>
    <xdr:sp macro="" textlink="">
      <xdr:nvSpPr>
        <xdr:cNvPr id="16" name="TextBox 15"/>
        <xdr:cNvSpPr txBox="1"/>
      </xdr:nvSpPr>
      <xdr:spPr>
        <a:xfrm>
          <a:off x="18707100" y="15092594"/>
          <a:ext cx="4878000" cy="4903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fr-FR" sz="1400" b="0"/>
            <a:t>All the alues ​​of this table are values ​​to be entered manually.</a:t>
          </a:r>
        </a:p>
      </xdr:txBody>
    </xdr:sp>
    <xdr:clientData/>
  </xdr:oneCellAnchor>
  <xdr:twoCellAnchor>
    <xdr:from>
      <xdr:col>35</xdr:col>
      <xdr:colOff>539748</xdr:colOff>
      <xdr:row>53</xdr:row>
      <xdr:rowOff>63501</xdr:rowOff>
    </xdr:from>
    <xdr:to>
      <xdr:col>35</xdr:col>
      <xdr:colOff>683748</xdr:colOff>
      <xdr:row>59</xdr:row>
      <xdr:rowOff>174625</xdr:rowOff>
    </xdr:to>
    <xdr:sp macro="" textlink="">
      <xdr:nvSpPr>
        <xdr:cNvPr id="17" name="Left Brace 16"/>
        <xdr:cNvSpPr/>
      </xdr:nvSpPr>
      <xdr:spPr>
        <a:xfrm>
          <a:off x="23240998" y="16541751"/>
          <a:ext cx="144000" cy="1349374"/>
        </a:xfrm>
        <a:prstGeom prst="leftBrace">
          <a:avLst/>
        </a:prstGeom>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ctr"/>
          <a:endParaRPr lang="fr-FR" sz="1100"/>
        </a:p>
      </xdr:txBody>
    </xdr:sp>
    <xdr:clientData/>
  </xdr:twoCellAnchor>
  <xdr:twoCellAnchor>
    <xdr:from>
      <xdr:col>33</xdr:col>
      <xdr:colOff>0</xdr:colOff>
      <xdr:row>53</xdr:row>
      <xdr:rowOff>81189</xdr:rowOff>
    </xdr:from>
    <xdr:to>
      <xdr:col>35</xdr:col>
      <xdr:colOff>610800</xdr:colOff>
      <xdr:row>59</xdr:row>
      <xdr:rowOff>152400</xdr:rowOff>
    </xdr:to>
    <xdr:sp macro="" textlink="">
      <xdr:nvSpPr>
        <xdr:cNvPr id="18" name="TextBox 17"/>
        <xdr:cNvSpPr txBox="1"/>
      </xdr:nvSpPr>
      <xdr:spPr>
        <a:xfrm>
          <a:off x="18492107" y="16532225"/>
          <a:ext cx="4869836" cy="12958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fr-FR" sz="1400" b="0">
              <a:solidFill>
                <a:schemeClr val="dk1"/>
              </a:solidFill>
              <a:effectLst/>
              <a:latin typeface="+mn-lt"/>
              <a:ea typeface="+mn-ea"/>
              <a:cs typeface="+mn-cs"/>
            </a:rPr>
            <a:t>Count age of "open inter-discipline" PR.</a:t>
          </a:r>
        </a:p>
        <a:p>
          <a:pPr algn="ctr" rtl="0"/>
          <a:r>
            <a:rPr lang="fr-FR" sz="1400" b="0" baseline="0">
              <a:solidFill>
                <a:schemeClr val="dk1"/>
              </a:solidFill>
              <a:effectLst/>
              <a:latin typeface="+mn-lt"/>
              <a:ea typeface="+mn-ea"/>
              <a:cs typeface="+mn-cs"/>
            </a:rPr>
            <a:t>(Addtions, deletions or modifications can be made but be carefull of the date cell's formulas).</a:t>
          </a:r>
        </a:p>
        <a:p>
          <a:pPr algn="ctr" rtl="0"/>
          <a:r>
            <a:rPr lang="fr-FR" sz="1200">
              <a:solidFill>
                <a:schemeClr val="dk1"/>
              </a:solidFill>
              <a:effectLst/>
              <a:latin typeface="+mn-lt"/>
              <a:ea typeface="+mn-ea"/>
              <a:cs typeface="+mn-cs"/>
            </a:rPr>
            <a:t>(Computed values / Columns chart).</a:t>
          </a:r>
          <a:endParaRPr lang="fr-FR" sz="2000">
            <a:effectLst/>
          </a:endParaRPr>
        </a:p>
      </xdr:txBody>
    </xdr:sp>
    <xdr:clientData/>
  </xdr:twoCellAnchor>
  <xdr:twoCellAnchor>
    <xdr:from>
      <xdr:col>35</xdr:col>
      <xdr:colOff>603503</xdr:colOff>
      <xdr:row>61</xdr:row>
      <xdr:rowOff>67440</xdr:rowOff>
    </xdr:from>
    <xdr:to>
      <xdr:col>35</xdr:col>
      <xdr:colOff>711503</xdr:colOff>
      <xdr:row>62</xdr:row>
      <xdr:rowOff>162444</xdr:rowOff>
    </xdr:to>
    <xdr:sp macro="" textlink="">
      <xdr:nvSpPr>
        <xdr:cNvPr id="19" name="Left Brace 18"/>
        <xdr:cNvSpPr/>
      </xdr:nvSpPr>
      <xdr:spPr>
        <a:xfrm>
          <a:off x="23304753" y="18196690"/>
          <a:ext cx="108000" cy="301379"/>
        </a:xfrm>
        <a:prstGeom prst="leftBrace">
          <a:avLst/>
        </a:prstGeom>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ctr"/>
          <a:endParaRPr lang="fr-FR" sz="1100"/>
        </a:p>
      </xdr:txBody>
    </xdr:sp>
    <xdr:clientData/>
  </xdr:twoCellAnchor>
  <xdr:twoCellAnchor>
    <xdr:from>
      <xdr:col>32</xdr:col>
      <xdr:colOff>603250</xdr:colOff>
      <xdr:row>61</xdr:row>
      <xdr:rowOff>79375</xdr:rowOff>
    </xdr:from>
    <xdr:to>
      <xdr:col>35</xdr:col>
      <xdr:colOff>655020</xdr:colOff>
      <xdr:row>62</xdr:row>
      <xdr:rowOff>176580</xdr:rowOff>
    </xdr:to>
    <xdr:sp macro="" textlink="">
      <xdr:nvSpPr>
        <xdr:cNvPr id="20" name="TextBox 19"/>
        <xdr:cNvSpPr txBox="1"/>
      </xdr:nvSpPr>
      <xdr:spPr>
        <a:xfrm>
          <a:off x="18288000" y="18208625"/>
          <a:ext cx="5068270" cy="3035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fr-FR" sz="1400">
              <a:solidFill>
                <a:schemeClr val="dk1"/>
              </a:solidFill>
              <a:effectLst/>
              <a:latin typeface="+mn-lt"/>
              <a:ea typeface="+mn-ea"/>
              <a:cs typeface="+mn-cs"/>
            </a:rPr>
            <a:t>Open</a:t>
          </a:r>
          <a:r>
            <a:rPr lang="fr-FR" sz="1400" baseline="0">
              <a:solidFill>
                <a:schemeClr val="dk1"/>
              </a:solidFill>
              <a:effectLst/>
              <a:latin typeface="+mn-lt"/>
              <a:ea typeface="+mn-ea"/>
              <a:cs typeface="+mn-cs"/>
            </a:rPr>
            <a:t> inter-discipline PR d</a:t>
          </a:r>
          <a:r>
            <a:rPr lang="fr-FR" sz="1400">
              <a:solidFill>
                <a:schemeClr val="dk1"/>
              </a:solidFill>
              <a:effectLst/>
              <a:latin typeface="+mn-lt"/>
              <a:ea typeface="+mn-ea"/>
              <a:cs typeface="+mn-cs"/>
            </a:rPr>
            <a:t>ata informations.</a:t>
          </a:r>
          <a:endParaRPr lang="fr-FR" sz="1200">
            <a:effectLst/>
          </a:endParaRPr>
        </a:p>
      </xdr:txBody>
    </xdr:sp>
    <xdr:clientData/>
  </xdr:twoCellAnchor>
</xdr:wsDr>
</file>

<file path=xl/drawings/drawing14.xml><?xml version="1.0" encoding="utf-8"?>
<c:userShapes xmlns:c="http://schemas.openxmlformats.org/drawingml/2006/chart">
  <cdr:relSizeAnchor xmlns:cdr="http://schemas.openxmlformats.org/drawingml/2006/chartDrawing">
    <cdr:from>
      <cdr:x>0.03441</cdr:x>
      <cdr:y>0.72068</cdr:y>
    </cdr:from>
    <cdr:to>
      <cdr:x>0.0971</cdr:x>
      <cdr:y>0.79655</cdr:y>
    </cdr:to>
    <cdr:sp macro="" textlink="">
      <cdr:nvSpPr>
        <cdr:cNvPr id="2" name="ZoneTexte 1"/>
        <cdr:cNvSpPr txBox="1"/>
      </cdr:nvSpPr>
      <cdr:spPr>
        <a:xfrm xmlns:a="http://schemas.openxmlformats.org/drawingml/2006/main">
          <a:off x="223305" y="1990703"/>
          <a:ext cx="406839" cy="209572"/>
        </a:xfrm>
        <a:prstGeom xmlns:a="http://schemas.openxmlformats.org/drawingml/2006/main" prst="rect">
          <a:avLst/>
        </a:prstGeom>
        <a:noFill xmlns:a="http://schemas.openxmlformats.org/drawingml/2006/main"/>
      </cdr:spPr>
      <cdr:txBody>
        <a:bodyPr xmlns:a="http://schemas.openxmlformats.org/drawingml/2006/main" wrap="none" rtlCol="0" anchor="ctr"/>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r"/>
          <a:r>
            <a:rPr lang="fr-FR" sz="1100" b="1">
              <a:latin typeface="Arial" pitchFamily="34" charset="0"/>
              <a:cs typeface="Arial" pitchFamily="34" charset="0"/>
            </a:rPr>
            <a:t>0%</a:t>
          </a:r>
        </a:p>
      </cdr:txBody>
    </cdr:sp>
  </cdr:relSizeAnchor>
  <cdr:relSizeAnchor xmlns:cdr="http://schemas.openxmlformats.org/drawingml/2006/chartDrawing">
    <cdr:from>
      <cdr:x>0.04273</cdr:x>
      <cdr:y>0.5023</cdr:y>
    </cdr:from>
    <cdr:to>
      <cdr:x>0.10542</cdr:x>
      <cdr:y>0.57816</cdr:y>
    </cdr:to>
    <cdr:sp macro="" textlink="">
      <cdr:nvSpPr>
        <cdr:cNvPr id="3" name="ZoneTexte 2"/>
        <cdr:cNvSpPr txBox="1"/>
      </cdr:nvSpPr>
      <cdr:spPr>
        <a:xfrm xmlns:a="http://schemas.openxmlformats.org/drawingml/2006/main">
          <a:off x="277330" y="1387479"/>
          <a:ext cx="406839" cy="209544"/>
        </a:xfrm>
        <a:prstGeom xmlns:a="http://schemas.openxmlformats.org/drawingml/2006/main" prst="rect">
          <a:avLst/>
        </a:prstGeom>
        <a:noFill xmlns:a="http://schemas.openxmlformats.org/drawingml/2006/main"/>
      </cdr:spPr>
      <cdr:txBody>
        <a:bodyPr xmlns:a="http://schemas.openxmlformats.org/drawingml/2006/main" wrap="none" rtlCol="0" anchor="ctr"/>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r"/>
          <a:r>
            <a:rPr lang="fr-FR" sz="1100" b="1">
              <a:latin typeface="Arial" pitchFamily="34" charset="0"/>
              <a:cs typeface="Arial" pitchFamily="34" charset="0"/>
            </a:rPr>
            <a:t>90%</a:t>
          </a:r>
        </a:p>
      </cdr:txBody>
    </cdr:sp>
  </cdr:relSizeAnchor>
  <cdr:relSizeAnchor xmlns:cdr="http://schemas.openxmlformats.org/drawingml/2006/chartDrawing">
    <cdr:from>
      <cdr:x>0.04128</cdr:x>
      <cdr:y>0.28966</cdr:y>
    </cdr:from>
    <cdr:to>
      <cdr:x>0.10396</cdr:x>
      <cdr:y>0.36552</cdr:y>
    </cdr:to>
    <cdr:sp macro="" textlink="">
      <cdr:nvSpPr>
        <cdr:cNvPr id="4" name="ZoneTexte 3"/>
        <cdr:cNvSpPr txBox="1"/>
      </cdr:nvSpPr>
      <cdr:spPr>
        <a:xfrm xmlns:a="http://schemas.openxmlformats.org/drawingml/2006/main">
          <a:off x="267920" y="800102"/>
          <a:ext cx="406774" cy="209544"/>
        </a:xfrm>
        <a:prstGeom xmlns:a="http://schemas.openxmlformats.org/drawingml/2006/main" prst="rect">
          <a:avLst/>
        </a:prstGeom>
        <a:noFill xmlns:a="http://schemas.openxmlformats.org/drawingml/2006/main"/>
      </cdr:spPr>
      <cdr:txBody>
        <a:bodyPr xmlns:a="http://schemas.openxmlformats.org/drawingml/2006/main" wrap="none" rtlCol="0" anchor="ctr"/>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r"/>
          <a:r>
            <a:rPr lang="fr-FR" sz="1100" b="1">
              <a:latin typeface="Arial" pitchFamily="34" charset="0"/>
              <a:cs typeface="Arial" pitchFamily="34" charset="0"/>
            </a:rPr>
            <a:t>99%</a:t>
          </a:r>
        </a:p>
      </cdr:txBody>
    </cdr:sp>
  </cdr:relSizeAnchor>
  <cdr:relSizeAnchor xmlns:cdr="http://schemas.openxmlformats.org/drawingml/2006/chartDrawing">
    <cdr:from>
      <cdr:x>0.04518</cdr:x>
      <cdr:y>0.07241</cdr:y>
    </cdr:from>
    <cdr:to>
      <cdr:x>0.10787</cdr:x>
      <cdr:y>0.14828</cdr:y>
    </cdr:to>
    <cdr:sp macro="" textlink="">
      <cdr:nvSpPr>
        <cdr:cNvPr id="5" name="ZoneTexte 4"/>
        <cdr:cNvSpPr txBox="1"/>
      </cdr:nvSpPr>
      <cdr:spPr>
        <a:xfrm xmlns:a="http://schemas.openxmlformats.org/drawingml/2006/main">
          <a:off x="295228" y="200025"/>
          <a:ext cx="409584" cy="209555"/>
        </a:xfrm>
        <a:prstGeom xmlns:a="http://schemas.openxmlformats.org/drawingml/2006/main" prst="rect">
          <a:avLst/>
        </a:prstGeom>
        <a:noFill xmlns:a="http://schemas.openxmlformats.org/drawingml/2006/main"/>
      </cdr:spPr>
      <cdr:txBody>
        <a:bodyPr xmlns:a="http://schemas.openxmlformats.org/drawingml/2006/main" wrap="none" rtlCol="0" anchor="ctr"/>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r"/>
          <a:r>
            <a:rPr lang="fr-FR" sz="1100" b="1">
              <a:latin typeface="Arial" pitchFamily="34" charset="0"/>
              <a:cs typeface="Arial" pitchFamily="34" charset="0"/>
            </a:rPr>
            <a:t>100%</a:t>
          </a:r>
        </a:p>
      </cdr:txBody>
    </cdr:sp>
  </cdr:relSizeAnchor>
</c:userShapes>
</file>

<file path=xl/drawings/drawing15.xml><?xml version="1.0" encoding="utf-8"?>
<c:userShapes xmlns:c="http://schemas.openxmlformats.org/drawingml/2006/chart">
  <cdr:relSizeAnchor xmlns:cdr="http://schemas.openxmlformats.org/drawingml/2006/chartDrawing">
    <cdr:from>
      <cdr:x>0.03618</cdr:x>
      <cdr:y>0.73026</cdr:y>
    </cdr:from>
    <cdr:to>
      <cdr:x>0.09841</cdr:x>
      <cdr:y>0.80263</cdr:y>
    </cdr:to>
    <cdr:sp macro="" textlink="">
      <cdr:nvSpPr>
        <cdr:cNvPr id="2" name="ZoneTexte 1"/>
        <cdr:cNvSpPr txBox="1"/>
      </cdr:nvSpPr>
      <cdr:spPr>
        <a:xfrm xmlns:a="http://schemas.openxmlformats.org/drawingml/2006/main">
          <a:off x="238126" y="2114549"/>
          <a:ext cx="409575" cy="209551"/>
        </a:xfrm>
        <a:prstGeom xmlns:a="http://schemas.openxmlformats.org/drawingml/2006/main" prst="rect">
          <a:avLst/>
        </a:prstGeom>
        <a:noFill xmlns:a="http://schemas.openxmlformats.org/drawingml/2006/main"/>
      </cdr:spPr>
      <cdr:txBody>
        <a:bodyPr xmlns:a="http://schemas.openxmlformats.org/drawingml/2006/main" vertOverflow="clip" wrap="none" rtlCol="0" anchor="ctr"/>
        <a:lstStyle xmlns:a="http://schemas.openxmlformats.org/drawingml/2006/main"/>
        <a:p xmlns:a="http://schemas.openxmlformats.org/drawingml/2006/main">
          <a:pPr algn="r"/>
          <a:r>
            <a:rPr lang="fr-FR" sz="1200" b="1">
              <a:latin typeface="Arial" pitchFamily="34" charset="0"/>
              <a:cs typeface="Arial" pitchFamily="34" charset="0"/>
            </a:rPr>
            <a:t>0%</a:t>
          </a:r>
        </a:p>
      </cdr:txBody>
    </cdr:sp>
  </cdr:relSizeAnchor>
  <cdr:relSizeAnchor xmlns:cdr="http://schemas.openxmlformats.org/drawingml/2006/chartDrawing">
    <cdr:from>
      <cdr:x>0.03473</cdr:x>
      <cdr:y>0.5</cdr:y>
    </cdr:from>
    <cdr:to>
      <cdr:x>0.09696</cdr:x>
      <cdr:y>0.57237</cdr:y>
    </cdr:to>
    <cdr:sp macro="" textlink="">
      <cdr:nvSpPr>
        <cdr:cNvPr id="3" name="ZoneTexte 2"/>
        <cdr:cNvSpPr txBox="1"/>
      </cdr:nvSpPr>
      <cdr:spPr>
        <a:xfrm xmlns:a="http://schemas.openxmlformats.org/drawingml/2006/main">
          <a:off x="228601" y="1447799"/>
          <a:ext cx="409575" cy="209551"/>
        </a:xfrm>
        <a:prstGeom xmlns:a="http://schemas.openxmlformats.org/drawingml/2006/main" prst="rect">
          <a:avLst/>
        </a:prstGeom>
        <a:noFill xmlns:a="http://schemas.openxmlformats.org/drawingml/2006/main"/>
      </cdr:spPr>
      <cdr:txBody>
        <a:bodyPr xmlns:a="http://schemas.openxmlformats.org/drawingml/2006/main" vertOverflow="clip" wrap="none" rtlCol="0" anchor="ctr"/>
        <a:lstStyle xmlns:a="http://schemas.openxmlformats.org/drawingml/2006/main"/>
        <a:p xmlns:a="http://schemas.openxmlformats.org/drawingml/2006/main">
          <a:pPr algn="r"/>
          <a:r>
            <a:rPr lang="fr-FR" sz="1200" b="1">
              <a:latin typeface="Arial" pitchFamily="34" charset="0"/>
              <a:cs typeface="Arial" pitchFamily="34" charset="0"/>
            </a:rPr>
            <a:t>90%</a:t>
          </a:r>
        </a:p>
      </cdr:txBody>
    </cdr:sp>
  </cdr:relSizeAnchor>
  <cdr:relSizeAnchor xmlns:cdr="http://schemas.openxmlformats.org/drawingml/2006/chartDrawing">
    <cdr:from>
      <cdr:x>0.03329</cdr:x>
      <cdr:y>0.26974</cdr:y>
    </cdr:from>
    <cdr:to>
      <cdr:x>0.09551</cdr:x>
      <cdr:y>0.34211</cdr:y>
    </cdr:to>
    <cdr:sp macro="" textlink="">
      <cdr:nvSpPr>
        <cdr:cNvPr id="4" name="ZoneTexte 3"/>
        <cdr:cNvSpPr txBox="1"/>
      </cdr:nvSpPr>
      <cdr:spPr>
        <a:xfrm xmlns:a="http://schemas.openxmlformats.org/drawingml/2006/main">
          <a:off x="219076" y="781049"/>
          <a:ext cx="409575" cy="209551"/>
        </a:xfrm>
        <a:prstGeom xmlns:a="http://schemas.openxmlformats.org/drawingml/2006/main" prst="rect">
          <a:avLst/>
        </a:prstGeom>
        <a:noFill xmlns:a="http://schemas.openxmlformats.org/drawingml/2006/main"/>
      </cdr:spPr>
      <cdr:txBody>
        <a:bodyPr xmlns:a="http://schemas.openxmlformats.org/drawingml/2006/main" vertOverflow="clip" wrap="none" rtlCol="0" anchor="ctr"/>
        <a:lstStyle xmlns:a="http://schemas.openxmlformats.org/drawingml/2006/main"/>
        <a:p xmlns:a="http://schemas.openxmlformats.org/drawingml/2006/main">
          <a:pPr algn="r"/>
          <a:r>
            <a:rPr lang="fr-FR" sz="1100" b="1">
              <a:latin typeface="Arial" pitchFamily="34" charset="0"/>
              <a:cs typeface="Arial" pitchFamily="34" charset="0"/>
            </a:rPr>
            <a:t>99</a:t>
          </a:r>
          <a:r>
            <a:rPr lang="fr-FR" sz="1200" b="1">
              <a:latin typeface="Arial" pitchFamily="34" charset="0"/>
              <a:cs typeface="Arial" pitchFamily="34" charset="0"/>
            </a:rPr>
            <a:t>%</a:t>
          </a:r>
        </a:p>
      </cdr:txBody>
    </cdr:sp>
  </cdr:relSizeAnchor>
  <cdr:relSizeAnchor xmlns:cdr="http://schemas.openxmlformats.org/drawingml/2006/chartDrawing">
    <cdr:from>
      <cdr:x>0.03473</cdr:x>
      <cdr:y>0.01316</cdr:y>
    </cdr:from>
    <cdr:to>
      <cdr:x>0.09696</cdr:x>
      <cdr:y>0.08553</cdr:y>
    </cdr:to>
    <cdr:sp macro="" textlink="">
      <cdr:nvSpPr>
        <cdr:cNvPr id="5" name="ZoneTexte 4"/>
        <cdr:cNvSpPr txBox="1"/>
      </cdr:nvSpPr>
      <cdr:spPr>
        <a:xfrm xmlns:a="http://schemas.openxmlformats.org/drawingml/2006/main">
          <a:off x="228601" y="38099"/>
          <a:ext cx="409575" cy="209551"/>
        </a:xfrm>
        <a:prstGeom xmlns:a="http://schemas.openxmlformats.org/drawingml/2006/main" prst="rect">
          <a:avLst/>
        </a:prstGeom>
        <a:noFill xmlns:a="http://schemas.openxmlformats.org/drawingml/2006/main"/>
      </cdr:spPr>
      <cdr:txBody>
        <a:bodyPr xmlns:a="http://schemas.openxmlformats.org/drawingml/2006/main" vertOverflow="clip" wrap="none" rtlCol="0" anchor="ctr"/>
        <a:lstStyle xmlns:a="http://schemas.openxmlformats.org/drawingml/2006/main"/>
        <a:p xmlns:a="http://schemas.openxmlformats.org/drawingml/2006/main">
          <a:pPr algn="r"/>
          <a:r>
            <a:rPr lang="fr-FR" sz="1100" b="1">
              <a:latin typeface="Arial" pitchFamily="34" charset="0"/>
              <a:cs typeface="Arial" pitchFamily="34" charset="0"/>
            </a:rPr>
            <a:t>100</a:t>
          </a:r>
          <a:r>
            <a:rPr lang="fr-FR" sz="1200" b="1">
              <a:latin typeface="Arial" pitchFamily="34" charset="0"/>
              <a:cs typeface="Arial" pitchFamily="34" charset="0"/>
            </a:rPr>
            <a:t>%</a:t>
          </a:r>
        </a:p>
      </cdr:txBody>
    </cdr:sp>
  </cdr:relSizeAnchor>
</c:userShapes>
</file>

<file path=xl/drawings/drawing16.xml><?xml version="1.0" encoding="utf-8"?>
<xdr:wsDr xmlns:xdr="http://schemas.openxmlformats.org/drawingml/2006/spreadsheetDrawing" xmlns:a="http://schemas.openxmlformats.org/drawingml/2006/main">
  <xdr:twoCellAnchor>
    <xdr:from>
      <xdr:col>1</xdr:col>
      <xdr:colOff>71437</xdr:colOff>
      <xdr:row>10</xdr:row>
      <xdr:rowOff>18377</xdr:rowOff>
    </xdr:from>
    <xdr:to>
      <xdr:col>21</xdr:col>
      <xdr:colOff>0</xdr:colOff>
      <xdr:row>11</xdr:row>
      <xdr:rowOff>2690812</xdr:rowOff>
    </xdr:to>
    <xdr:graphicFrame macro="">
      <xdr:nvGraphicFramePr>
        <xdr:cNvPr id="2" name="Requirement analysis progress - Requirement stability 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100012</xdr:colOff>
      <xdr:row>14</xdr:row>
      <xdr:rowOff>80283</xdr:rowOff>
    </xdr:from>
    <xdr:to>
      <xdr:col>30</xdr:col>
      <xdr:colOff>1957387</xdr:colOff>
      <xdr:row>15</xdr:row>
      <xdr:rowOff>1617664</xdr:rowOff>
    </xdr:to>
    <xdr:graphicFrame macro="">
      <xdr:nvGraphicFramePr>
        <xdr:cNvPr id="4" name="Requirement categories 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1</xdr:col>
      <xdr:colOff>53974</xdr:colOff>
      <xdr:row>1</xdr:row>
      <xdr:rowOff>53975</xdr:rowOff>
    </xdr:from>
    <xdr:ext cx="1663700" cy="406400"/>
    <xdr:pic macro="[0]!ShowAboutBox">
      <xdr:nvPicPr>
        <xdr:cNvPr id="5" name="Picture 4" descr="D:\plisson\DSV\CHORUS\dashboard\Rev1\Thales.jpg"/>
        <xdr:cNvPicPr>
          <a:picLocks noChangeAspect="1" noChangeArrowheads="1"/>
        </xdr:cNvPicPr>
      </xdr:nvPicPr>
      <xdr:blipFill>
        <a:blip xmlns:r="http://schemas.openxmlformats.org/officeDocument/2006/relationships" r:embed="rId3" cstate="print"/>
        <a:srcRect/>
        <a:stretch>
          <a:fillRect/>
        </a:stretch>
      </xdr:blipFill>
      <xdr:spPr bwMode="auto">
        <a:xfrm>
          <a:off x="130174" y="130175"/>
          <a:ext cx="1663700" cy="406400"/>
        </a:xfrm>
        <a:prstGeom prst="rect">
          <a:avLst/>
        </a:prstGeom>
        <a:noFill/>
        <a:ln w="9525">
          <a:noFill/>
          <a:miter lim="800000"/>
          <a:headEnd/>
          <a:tailEnd/>
        </a:ln>
      </xdr:spPr>
    </xdr:pic>
    <xdr:clientData/>
  </xdr:oneCellAnchor>
  <xdr:twoCellAnchor>
    <xdr:from>
      <xdr:col>23</xdr:col>
      <xdr:colOff>109537</xdr:colOff>
      <xdr:row>10</xdr:row>
      <xdr:rowOff>19955</xdr:rowOff>
    </xdr:from>
    <xdr:to>
      <xdr:col>30</xdr:col>
      <xdr:colOff>1928813</xdr:colOff>
      <xdr:row>11</xdr:row>
      <xdr:rowOff>2690812</xdr:rowOff>
    </xdr:to>
    <xdr:graphicFrame macro="">
      <xdr:nvGraphicFramePr>
        <xdr:cNvPr id="6" name="Critical requirements 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319200</xdr:colOff>
      <xdr:row>32</xdr:row>
      <xdr:rowOff>23706</xdr:rowOff>
    </xdr:from>
    <xdr:to>
      <xdr:col>40</xdr:col>
      <xdr:colOff>427200</xdr:colOff>
      <xdr:row>34</xdr:row>
      <xdr:rowOff>161360</xdr:rowOff>
    </xdr:to>
    <xdr:sp macro="" textlink="">
      <xdr:nvSpPr>
        <xdr:cNvPr id="7" name="Left Brace 6"/>
        <xdr:cNvSpPr/>
      </xdr:nvSpPr>
      <xdr:spPr>
        <a:xfrm>
          <a:off x="5053125" y="2500206"/>
          <a:ext cx="108000" cy="499604"/>
        </a:xfrm>
        <a:prstGeom prst="leftBrace">
          <a:avLst/>
        </a:prstGeom>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ctr"/>
          <a:endParaRPr lang="fr-FR" sz="1100"/>
        </a:p>
      </xdr:txBody>
    </xdr:sp>
    <xdr:clientData/>
  </xdr:twoCellAnchor>
  <xdr:twoCellAnchor>
    <xdr:from>
      <xdr:col>38</xdr:col>
      <xdr:colOff>19966</xdr:colOff>
      <xdr:row>32</xdr:row>
      <xdr:rowOff>13606</xdr:rowOff>
    </xdr:from>
    <xdr:to>
      <xdr:col>40</xdr:col>
      <xdr:colOff>372375</xdr:colOff>
      <xdr:row>35</xdr:row>
      <xdr:rowOff>2490</xdr:rowOff>
    </xdr:to>
    <xdr:sp macro="" textlink="">
      <xdr:nvSpPr>
        <xdr:cNvPr id="8" name="TextBox 7"/>
        <xdr:cNvSpPr txBox="1"/>
      </xdr:nvSpPr>
      <xdr:spPr>
        <a:xfrm>
          <a:off x="248566" y="2490106"/>
          <a:ext cx="4857734" cy="5318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fr-FR" sz="1400">
              <a:solidFill>
                <a:schemeClr val="dk1"/>
              </a:solidFill>
              <a:effectLst/>
              <a:latin typeface="+mn-lt"/>
              <a:ea typeface="+mn-ea"/>
              <a:cs typeface="+mn-cs"/>
            </a:rPr>
            <a:t>Requirements data forecasting.</a:t>
          </a:r>
          <a:endParaRPr lang="fr-FR" sz="1100">
            <a:solidFill>
              <a:schemeClr val="dk1"/>
            </a:solidFill>
            <a:effectLst/>
            <a:latin typeface="+mn-lt"/>
            <a:ea typeface="+mn-ea"/>
            <a:cs typeface="+mn-cs"/>
          </a:endParaRPr>
        </a:p>
        <a:p>
          <a:pPr algn="ctr" rtl="0"/>
          <a:r>
            <a:rPr lang="fr-FR" sz="1200">
              <a:solidFill>
                <a:schemeClr val="dk1"/>
              </a:solidFill>
              <a:effectLst/>
              <a:latin typeface="+mn-lt"/>
              <a:ea typeface="+mn-ea"/>
              <a:cs typeface="+mn-cs"/>
            </a:rPr>
            <a:t>(Manually input data / Lines chart).</a:t>
          </a:r>
          <a:endParaRPr lang="fr-FR" sz="1600">
            <a:effectLst/>
          </a:endParaRPr>
        </a:p>
      </xdr:txBody>
    </xdr:sp>
    <xdr:clientData/>
  </xdr:twoCellAnchor>
  <xdr:twoCellAnchor>
    <xdr:from>
      <xdr:col>40</xdr:col>
      <xdr:colOff>319200</xdr:colOff>
      <xdr:row>37</xdr:row>
      <xdr:rowOff>25928</xdr:rowOff>
    </xdr:from>
    <xdr:to>
      <xdr:col>40</xdr:col>
      <xdr:colOff>427200</xdr:colOff>
      <xdr:row>39</xdr:row>
      <xdr:rowOff>163582</xdr:rowOff>
    </xdr:to>
    <xdr:sp macro="" textlink="">
      <xdr:nvSpPr>
        <xdr:cNvPr id="9" name="Left Brace 8"/>
        <xdr:cNvSpPr/>
      </xdr:nvSpPr>
      <xdr:spPr>
        <a:xfrm>
          <a:off x="5053125" y="3407303"/>
          <a:ext cx="108000" cy="499604"/>
        </a:xfrm>
        <a:prstGeom prst="leftBrace">
          <a:avLst/>
        </a:prstGeom>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ctr"/>
          <a:endParaRPr lang="fr-FR" sz="1100"/>
        </a:p>
      </xdr:txBody>
    </xdr:sp>
    <xdr:clientData/>
  </xdr:twoCellAnchor>
  <xdr:twoCellAnchor>
    <xdr:from>
      <xdr:col>38</xdr:col>
      <xdr:colOff>19965</xdr:colOff>
      <xdr:row>37</xdr:row>
      <xdr:rowOff>1236</xdr:rowOff>
    </xdr:from>
    <xdr:to>
      <xdr:col>40</xdr:col>
      <xdr:colOff>375097</xdr:colOff>
      <xdr:row>40</xdr:row>
      <xdr:rowOff>17318</xdr:rowOff>
    </xdr:to>
    <xdr:sp macro="" textlink="">
      <xdr:nvSpPr>
        <xdr:cNvPr id="10" name="TextBox 9"/>
        <xdr:cNvSpPr txBox="1"/>
      </xdr:nvSpPr>
      <xdr:spPr>
        <a:xfrm>
          <a:off x="248565" y="3382611"/>
          <a:ext cx="4860457" cy="5590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eaLnBrk="1" fontAlgn="auto" latinLnBrk="0" hangingPunct="1"/>
          <a:r>
            <a:rPr lang="fr-FR" sz="1400">
              <a:solidFill>
                <a:schemeClr val="dk1"/>
              </a:solidFill>
              <a:effectLst/>
              <a:latin typeface="+mn-lt"/>
              <a:ea typeface="+mn-ea"/>
              <a:cs typeface="+mn-cs"/>
            </a:rPr>
            <a:t>Requirements number by state.</a:t>
          </a:r>
        </a:p>
        <a:p>
          <a:pPr algn="ctr" rtl="0" eaLnBrk="1" fontAlgn="auto" latinLnBrk="0" hangingPunct="1"/>
          <a:r>
            <a:rPr lang="fr-FR" sz="1200" i="0">
              <a:solidFill>
                <a:schemeClr val="dk1"/>
              </a:solidFill>
              <a:effectLst/>
              <a:latin typeface="+mn-lt"/>
              <a:ea typeface="+mn-ea"/>
              <a:cs typeface="+mn-cs"/>
            </a:rPr>
            <a:t>(Computed values / Columns chart).</a:t>
          </a:r>
          <a:endParaRPr lang="fr-FR" sz="1800">
            <a:effectLst/>
          </a:endParaRPr>
        </a:p>
      </xdr:txBody>
    </xdr:sp>
    <xdr:clientData/>
  </xdr:twoCellAnchor>
  <xdr:twoCellAnchor>
    <xdr:from>
      <xdr:col>40</xdr:col>
      <xdr:colOff>319200</xdr:colOff>
      <xdr:row>35</xdr:row>
      <xdr:rowOff>24696</xdr:rowOff>
    </xdr:from>
    <xdr:to>
      <xdr:col>40</xdr:col>
      <xdr:colOff>427200</xdr:colOff>
      <xdr:row>36</xdr:row>
      <xdr:rowOff>165523</xdr:rowOff>
    </xdr:to>
    <xdr:sp macro="" textlink="">
      <xdr:nvSpPr>
        <xdr:cNvPr id="11" name="Left Brace 10"/>
        <xdr:cNvSpPr/>
      </xdr:nvSpPr>
      <xdr:spPr>
        <a:xfrm>
          <a:off x="5053125" y="3044121"/>
          <a:ext cx="108000" cy="321802"/>
        </a:xfrm>
        <a:prstGeom prst="leftBrace">
          <a:avLst/>
        </a:prstGeom>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ctr"/>
          <a:endParaRPr lang="fr-FR" sz="1100"/>
        </a:p>
      </xdr:txBody>
    </xdr:sp>
    <xdr:clientData/>
  </xdr:twoCellAnchor>
  <xdr:twoCellAnchor>
    <xdr:from>
      <xdr:col>37</xdr:col>
      <xdr:colOff>197501</xdr:colOff>
      <xdr:row>35</xdr:row>
      <xdr:rowOff>34122</xdr:rowOff>
    </xdr:from>
    <xdr:to>
      <xdr:col>40</xdr:col>
      <xdr:colOff>370717</xdr:colOff>
      <xdr:row>37</xdr:row>
      <xdr:rowOff>8806</xdr:rowOff>
    </xdr:to>
    <xdr:sp macro="" textlink="">
      <xdr:nvSpPr>
        <xdr:cNvPr id="12" name="TextBox 11"/>
        <xdr:cNvSpPr txBox="1"/>
      </xdr:nvSpPr>
      <xdr:spPr>
        <a:xfrm>
          <a:off x="197501" y="3053547"/>
          <a:ext cx="4907141" cy="3366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fr-FR" sz="1400">
              <a:solidFill>
                <a:schemeClr val="dk1"/>
              </a:solidFill>
              <a:effectLst/>
              <a:latin typeface="+mn-lt"/>
              <a:ea typeface="+mn-ea"/>
              <a:cs typeface="+mn-cs"/>
            </a:rPr>
            <a:t>Requirements number by state.</a:t>
          </a:r>
          <a:r>
            <a:rPr lang="fr-FR" sz="1400" baseline="0">
              <a:solidFill>
                <a:schemeClr val="dk1"/>
              </a:solidFill>
              <a:effectLst/>
              <a:latin typeface="+mn-lt"/>
              <a:ea typeface="+mn-ea"/>
              <a:cs typeface="+mn-cs"/>
            </a:rPr>
            <a:t> </a:t>
          </a:r>
          <a:r>
            <a:rPr lang="fr-FR" sz="1200">
              <a:solidFill>
                <a:schemeClr val="dk1"/>
              </a:solidFill>
              <a:effectLst/>
              <a:latin typeface="+mn-lt"/>
              <a:ea typeface="+mn-ea"/>
              <a:cs typeface="+mn-cs"/>
            </a:rPr>
            <a:t>(Computed values / Lines chart).</a:t>
          </a:r>
          <a:endParaRPr lang="fr-FR" sz="1200">
            <a:effectLst/>
          </a:endParaRPr>
        </a:p>
      </xdr:txBody>
    </xdr:sp>
    <xdr:clientData/>
  </xdr:twoCellAnchor>
  <xdr:twoCellAnchor>
    <xdr:from>
      <xdr:col>40</xdr:col>
      <xdr:colOff>321307</xdr:colOff>
      <xdr:row>45</xdr:row>
      <xdr:rowOff>23811</xdr:rowOff>
    </xdr:from>
    <xdr:to>
      <xdr:col>40</xdr:col>
      <xdr:colOff>429307</xdr:colOff>
      <xdr:row>69</xdr:row>
      <xdr:rowOff>0</xdr:rowOff>
    </xdr:to>
    <xdr:sp macro="" textlink="">
      <xdr:nvSpPr>
        <xdr:cNvPr id="13" name="Left Brace 12"/>
        <xdr:cNvSpPr/>
      </xdr:nvSpPr>
      <xdr:spPr>
        <a:xfrm>
          <a:off x="5055232" y="4852986"/>
          <a:ext cx="108000" cy="4319589"/>
        </a:xfrm>
        <a:prstGeom prst="leftBrace">
          <a:avLst/>
        </a:prstGeom>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ctr"/>
          <a:endParaRPr lang="fr-FR" sz="1100"/>
        </a:p>
      </xdr:txBody>
    </xdr:sp>
    <xdr:clientData/>
  </xdr:twoCellAnchor>
  <xdr:twoCellAnchor>
    <xdr:from>
      <xdr:col>38</xdr:col>
      <xdr:colOff>23502</xdr:colOff>
      <xdr:row>54</xdr:row>
      <xdr:rowOff>34772</xdr:rowOff>
    </xdr:from>
    <xdr:to>
      <xdr:col>40</xdr:col>
      <xdr:colOff>376051</xdr:colOff>
      <xdr:row>59</xdr:row>
      <xdr:rowOff>40820</xdr:rowOff>
    </xdr:to>
    <xdr:sp macro="" textlink="">
      <xdr:nvSpPr>
        <xdr:cNvPr id="14" name="TextBox 13"/>
        <xdr:cNvSpPr txBox="1"/>
      </xdr:nvSpPr>
      <xdr:spPr>
        <a:xfrm>
          <a:off x="252102" y="6492722"/>
          <a:ext cx="4857874" cy="9109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fr-FR" sz="1400" b="0">
              <a:solidFill>
                <a:schemeClr val="dk1"/>
              </a:solidFill>
              <a:effectLst/>
              <a:latin typeface="+mn-lt"/>
              <a:ea typeface="+mn-ea"/>
              <a:cs typeface="+mn-cs"/>
            </a:rPr>
            <a:t>Requirements number by category.</a:t>
          </a:r>
        </a:p>
        <a:p>
          <a:pPr algn="ctr" rtl="0"/>
          <a:r>
            <a:rPr lang="fr-FR" sz="1400" b="0" baseline="0">
              <a:solidFill>
                <a:schemeClr val="dk1"/>
              </a:solidFill>
              <a:effectLst/>
              <a:latin typeface="+mn-lt"/>
              <a:ea typeface="+mn-ea"/>
              <a:cs typeface="+mn-cs"/>
            </a:rPr>
            <a:t>(Category labels can be added, modified, deleted or hidden).</a:t>
          </a:r>
        </a:p>
        <a:p>
          <a:pPr algn="ctr" rtl="0"/>
          <a:r>
            <a:rPr lang="fr-FR" sz="1200" b="0" baseline="0">
              <a:solidFill>
                <a:schemeClr val="dk1"/>
              </a:solidFill>
              <a:effectLst/>
              <a:latin typeface="+mn-lt"/>
              <a:ea typeface="+mn-ea"/>
              <a:cs typeface="+mn-cs"/>
            </a:rPr>
            <a:t>(Computed values / Columns chart).</a:t>
          </a:r>
          <a:endParaRPr lang="fr-FR" sz="1400" b="0">
            <a:effectLst/>
          </a:endParaRPr>
        </a:p>
      </xdr:txBody>
    </xdr:sp>
    <xdr:clientData/>
  </xdr:twoCellAnchor>
  <xdr:twoCellAnchor>
    <xdr:from>
      <xdr:col>41</xdr:col>
      <xdr:colOff>13608</xdr:colOff>
      <xdr:row>24</xdr:row>
      <xdr:rowOff>455</xdr:rowOff>
    </xdr:from>
    <xdr:to>
      <xdr:col>45</xdr:col>
      <xdr:colOff>12475</xdr:colOff>
      <xdr:row>27</xdr:row>
      <xdr:rowOff>44095</xdr:rowOff>
    </xdr:to>
    <xdr:grpSp>
      <xdr:nvGrpSpPr>
        <xdr:cNvPr id="15" name="Group 14"/>
        <xdr:cNvGrpSpPr/>
      </xdr:nvGrpSpPr>
      <xdr:grpSpPr>
        <a:xfrm>
          <a:off x="26683608" y="14764205"/>
          <a:ext cx="3770767" cy="758015"/>
          <a:chOff x="8707058" y="4047052"/>
          <a:chExt cx="2160381" cy="779399"/>
        </a:xfrm>
        <a:effectLst>
          <a:outerShdw blurRad="127000" dist="139700" dir="2700000" sx="94000" sy="94000" algn="tl" rotWithShape="0">
            <a:srgbClr val="002060">
              <a:alpha val="10000"/>
            </a:srgbClr>
          </a:outerShdw>
        </a:effectLst>
      </xdr:grpSpPr>
      <xdr:sp macro="" textlink="">
        <xdr:nvSpPr>
          <xdr:cNvPr id="16" name="Flowchart: Process 15"/>
          <xdr:cNvSpPr/>
        </xdr:nvSpPr>
        <xdr:spPr>
          <a:xfrm>
            <a:off x="8707439" y="4047052"/>
            <a:ext cx="2160000" cy="756001"/>
          </a:xfrm>
          <a:prstGeom prst="flowChartProcess">
            <a:avLst/>
          </a:prstGeom>
          <a:solidFill>
            <a:schemeClr val="accent4">
              <a:lumMod val="50000"/>
            </a:schemeClr>
          </a:solidFill>
          <a:ln w="12700" cap="sq">
            <a:solidFill>
              <a:sysClr val="windowText" lastClr="000000"/>
            </a:solidFill>
            <a:round/>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200" b="1">
                <a:solidFill>
                  <a:schemeClr val="bg1"/>
                </a:solidFill>
                <a:latin typeface="Trebuchet MS" pitchFamily="34" charset="0"/>
              </a:rPr>
              <a:t>Legends</a:t>
            </a:r>
            <a:endParaRPr lang="fr-FR" sz="1100" b="1">
              <a:solidFill>
                <a:schemeClr val="bg1"/>
              </a:solidFill>
              <a:latin typeface="Trebuchet MS" pitchFamily="34" charset="0"/>
            </a:endParaRPr>
          </a:p>
        </xdr:txBody>
      </xdr:sp>
      <xdr:sp macro="" textlink="">
        <xdr:nvSpPr>
          <xdr:cNvPr id="17" name="Flowchart: Process 16"/>
          <xdr:cNvSpPr/>
        </xdr:nvSpPr>
        <xdr:spPr>
          <a:xfrm>
            <a:off x="8707323" y="4323671"/>
            <a:ext cx="2160001" cy="251999"/>
          </a:xfrm>
          <a:prstGeom prst="flowChartProcess">
            <a:avLst/>
          </a:prstGeom>
          <a:solidFill>
            <a:srgbClr val="CCFF99"/>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0">
                <a:solidFill>
                  <a:sysClr val="windowText" lastClr="000000"/>
                </a:solidFill>
                <a:latin typeface="Arial" pitchFamily="34" charset="0"/>
                <a:cs typeface="Arial" pitchFamily="34" charset="0"/>
              </a:rPr>
              <a:t>Manually filled</a:t>
            </a:r>
          </a:p>
        </xdr:txBody>
      </xdr:sp>
      <xdr:sp macro="" textlink="">
        <xdr:nvSpPr>
          <xdr:cNvPr id="18" name="Flowchart: Process 17"/>
          <xdr:cNvSpPr/>
        </xdr:nvSpPr>
        <xdr:spPr>
          <a:xfrm>
            <a:off x="8707058" y="4575853"/>
            <a:ext cx="2160000" cy="250598"/>
          </a:xfrm>
          <a:prstGeom prst="flowChartProcess">
            <a:avLst/>
          </a:prstGeom>
          <a:solidFill>
            <a:srgbClr val="DDDDDD"/>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0">
                <a:solidFill>
                  <a:sysClr val="windowText" lastClr="000000"/>
                </a:solidFill>
                <a:latin typeface="Arial" pitchFamily="34" charset="0"/>
                <a:cs typeface="Arial" pitchFamily="34" charset="0"/>
              </a:rPr>
              <a:t>Computed data</a:t>
            </a:r>
          </a:p>
        </xdr:txBody>
      </xdr:sp>
    </xdr:grpSp>
    <xdr:clientData/>
  </xdr:twoCellAnchor>
  <xdr:twoCellAnchor>
    <xdr:from>
      <xdr:col>40</xdr:col>
      <xdr:colOff>317500</xdr:colOff>
      <xdr:row>73</xdr:row>
      <xdr:rowOff>0</xdr:rowOff>
    </xdr:from>
    <xdr:to>
      <xdr:col>40</xdr:col>
      <xdr:colOff>425500</xdr:colOff>
      <xdr:row>97</xdr:row>
      <xdr:rowOff>158750</xdr:rowOff>
    </xdr:to>
    <xdr:sp macro="" textlink="">
      <xdr:nvSpPr>
        <xdr:cNvPr id="19" name="Left Brace 18"/>
        <xdr:cNvSpPr/>
      </xdr:nvSpPr>
      <xdr:spPr>
        <a:xfrm>
          <a:off x="5051425" y="10077450"/>
          <a:ext cx="108000" cy="4502150"/>
        </a:xfrm>
        <a:prstGeom prst="leftBrace">
          <a:avLst/>
        </a:prstGeom>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ctr"/>
          <a:endParaRPr lang="fr-FR" sz="1100"/>
        </a:p>
      </xdr:txBody>
    </xdr:sp>
    <xdr:clientData/>
  </xdr:twoCellAnchor>
  <xdr:twoCellAnchor>
    <xdr:from>
      <xdr:col>38</xdr:col>
      <xdr:colOff>20410</xdr:colOff>
      <xdr:row>82</xdr:row>
      <xdr:rowOff>113922</xdr:rowOff>
    </xdr:from>
    <xdr:to>
      <xdr:col>40</xdr:col>
      <xdr:colOff>372959</xdr:colOff>
      <xdr:row>88</xdr:row>
      <xdr:rowOff>54428</xdr:rowOff>
    </xdr:to>
    <xdr:sp macro="" textlink="">
      <xdr:nvSpPr>
        <xdr:cNvPr id="20" name="TextBox 19"/>
        <xdr:cNvSpPr txBox="1"/>
      </xdr:nvSpPr>
      <xdr:spPr>
        <a:xfrm>
          <a:off x="249010" y="11820147"/>
          <a:ext cx="4857874" cy="10263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fr-FR" sz="1400" b="0">
              <a:solidFill>
                <a:schemeClr val="dk1"/>
              </a:solidFill>
              <a:effectLst/>
              <a:latin typeface="+mn-lt"/>
              <a:ea typeface="+mn-ea"/>
              <a:cs typeface="+mn-cs"/>
            </a:rPr>
            <a:t>Requirements number by criticality.</a:t>
          </a:r>
        </a:p>
        <a:p>
          <a:pPr algn="ctr" rtl="0"/>
          <a:r>
            <a:rPr lang="fr-FR" sz="1400" b="0" baseline="0">
              <a:solidFill>
                <a:schemeClr val="dk1"/>
              </a:solidFill>
              <a:effectLst/>
              <a:latin typeface="+mn-lt"/>
              <a:ea typeface="+mn-ea"/>
              <a:cs typeface="+mn-cs"/>
            </a:rPr>
            <a:t>(Risk couples labels and X,Y can be added, modified, deleted or hidden).</a:t>
          </a:r>
        </a:p>
        <a:p>
          <a:pPr algn="ctr" rtl="0"/>
          <a:r>
            <a:rPr lang="fr-FR" sz="1200" b="0" baseline="0">
              <a:solidFill>
                <a:schemeClr val="dk1"/>
              </a:solidFill>
              <a:effectLst/>
              <a:latin typeface="+mn-lt"/>
              <a:ea typeface="+mn-ea"/>
              <a:cs typeface="+mn-cs"/>
            </a:rPr>
            <a:t>(Computed values / Bubbles chart).</a:t>
          </a:r>
          <a:endParaRPr lang="fr-FR" sz="1400" b="0">
            <a:effectLst/>
          </a:endParaRPr>
        </a:p>
      </xdr:txBody>
    </xdr:sp>
    <xdr:clientData/>
  </xdr:twoCellAnchor>
  <xdr:twoCellAnchor>
    <xdr:from>
      <xdr:col>40</xdr:col>
      <xdr:colOff>319200</xdr:colOff>
      <xdr:row>40</xdr:row>
      <xdr:rowOff>29892</xdr:rowOff>
    </xdr:from>
    <xdr:to>
      <xdr:col>40</xdr:col>
      <xdr:colOff>427200</xdr:colOff>
      <xdr:row>41</xdr:row>
      <xdr:rowOff>170719</xdr:rowOff>
    </xdr:to>
    <xdr:sp macro="" textlink="">
      <xdr:nvSpPr>
        <xdr:cNvPr id="21" name="Left Brace 20"/>
        <xdr:cNvSpPr/>
      </xdr:nvSpPr>
      <xdr:spPr>
        <a:xfrm>
          <a:off x="5053125" y="3954192"/>
          <a:ext cx="108000" cy="321802"/>
        </a:xfrm>
        <a:prstGeom prst="leftBrace">
          <a:avLst/>
        </a:prstGeom>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ctr"/>
          <a:endParaRPr lang="fr-FR" sz="1100"/>
        </a:p>
      </xdr:txBody>
    </xdr:sp>
    <xdr:clientData/>
  </xdr:twoCellAnchor>
  <xdr:twoCellAnchor>
    <xdr:from>
      <xdr:col>37</xdr:col>
      <xdr:colOff>197501</xdr:colOff>
      <xdr:row>40</xdr:row>
      <xdr:rowOff>25463</xdr:rowOff>
    </xdr:from>
    <xdr:to>
      <xdr:col>40</xdr:col>
      <xdr:colOff>370717</xdr:colOff>
      <xdr:row>42</xdr:row>
      <xdr:rowOff>147</xdr:rowOff>
    </xdr:to>
    <xdr:sp macro="" textlink="">
      <xdr:nvSpPr>
        <xdr:cNvPr id="22" name="TextBox 21"/>
        <xdr:cNvSpPr txBox="1"/>
      </xdr:nvSpPr>
      <xdr:spPr>
        <a:xfrm>
          <a:off x="197501" y="3949763"/>
          <a:ext cx="4907141" cy="3366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fr-FR" sz="1400">
              <a:solidFill>
                <a:schemeClr val="dk1"/>
              </a:solidFill>
              <a:effectLst/>
              <a:latin typeface="+mn-lt"/>
              <a:ea typeface="+mn-ea"/>
              <a:cs typeface="+mn-cs"/>
            </a:rPr>
            <a:t>Data informations.</a:t>
          </a:r>
          <a:endParaRPr lang="fr-FR" sz="1200">
            <a:effectLst/>
          </a:endParaRPr>
        </a:p>
      </xdr:txBody>
    </xdr:sp>
    <xdr:clientData/>
  </xdr:twoCellAnchor>
</xdr:wsDr>
</file>

<file path=xl/drawings/drawing17.xml><?xml version="1.0" encoding="utf-8"?>
<c:userShapes xmlns:c="http://schemas.openxmlformats.org/drawingml/2006/chart">
  <cdr:relSizeAnchor xmlns:cdr="http://schemas.openxmlformats.org/drawingml/2006/chartDrawing">
    <cdr:from>
      <cdr:x>0.52728</cdr:x>
      <cdr:y>0.91024</cdr:y>
    </cdr:from>
    <cdr:to>
      <cdr:x>0.78497</cdr:x>
      <cdr:y>0.95953</cdr:y>
    </cdr:to>
    <cdr:sp macro="" textlink="">
      <cdr:nvSpPr>
        <cdr:cNvPr id="2" name="ZoneTexte 9"/>
        <cdr:cNvSpPr txBox="1"/>
      </cdr:nvSpPr>
      <cdr:spPr>
        <a:xfrm xmlns:a="http://schemas.openxmlformats.org/drawingml/2006/main">
          <a:off x="2889419" y="4964140"/>
          <a:ext cx="1412106" cy="268811"/>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fr-FR" sz="1200" b="1">
              <a:latin typeface="Arial" pitchFamily="34" charset="0"/>
              <a:cs typeface="Arial" pitchFamily="34" charset="0"/>
            </a:rPr>
            <a:t>Risk</a:t>
          </a:r>
          <a:r>
            <a:rPr lang="fr-FR" sz="1200" b="1" baseline="0">
              <a:latin typeface="Arial" pitchFamily="34" charset="0"/>
              <a:cs typeface="Arial" pitchFamily="34" charset="0"/>
            </a:rPr>
            <a:t> probability</a:t>
          </a:r>
          <a:endParaRPr lang="fr-FR" sz="1200" b="1">
            <a:latin typeface="Arial" pitchFamily="34" charset="0"/>
            <a:cs typeface="Arial" pitchFamily="34" charset="0"/>
          </a:endParaRPr>
        </a:p>
      </cdr:txBody>
    </cdr:sp>
  </cdr:relSizeAnchor>
  <cdr:relSizeAnchor xmlns:cdr="http://schemas.openxmlformats.org/drawingml/2006/chartDrawing">
    <cdr:from>
      <cdr:x>0.01849</cdr:x>
      <cdr:y>0.20817</cdr:y>
    </cdr:from>
    <cdr:to>
      <cdr:x>0.07865</cdr:x>
      <cdr:y>0.50672</cdr:y>
    </cdr:to>
    <cdr:sp macro="" textlink="">
      <cdr:nvSpPr>
        <cdr:cNvPr id="3" name="ZoneTexte 10"/>
        <cdr:cNvSpPr txBox="1"/>
      </cdr:nvSpPr>
      <cdr:spPr>
        <a:xfrm xmlns:a="http://schemas.openxmlformats.org/drawingml/2006/main" rot="16200000">
          <a:off x="-550908" y="1788166"/>
          <a:ext cx="1630179" cy="327197"/>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no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fr-FR" sz="1200" b="1">
              <a:latin typeface="Arial" pitchFamily="34" charset="0"/>
              <a:cs typeface="Arial" pitchFamily="34" charset="0"/>
            </a:rPr>
            <a:t>Risk</a:t>
          </a:r>
          <a:r>
            <a:rPr lang="fr-FR" sz="1200" b="1" baseline="0">
              <a:latin typeface="Arial" pitchFamily="34" charset="0"/>
              <a:cs typeface="Arial" pitchFamily="34" charset="0"/>
            </a:rPr>
            <a:t> Consequence</a:t>
          </a:r>
          <a:endParaRPr lang="fr-FR" sz="1200" b="1">
            <a:latin typeface="Arial" pitchFamily="34" charset="0"/>
            <a:cs typeface="Arial" pitchFamily="34" charset="0"/>
          </a:endParaRPr>
        </a:p>
      </cdr:txBody>
    </cdr:sp>
  </cdr:relSizeAnchor>
  <cdr:relSizeAnchor xmlns:cdr="http://schemas.openxmlformats.org/drawingml/2006/chartDrawing">
    <cdr:from>
      <cdr:x>0.11154</cdr:x>
      <cdr:y>0.35019</cdr:y>
    </cdr:from>
    <cdr:to>
      <cdr:x>0.27867</cdr:x>
      <cdr:y>0.39671</cdr:y>
    </cdr:to>
    <cdr:sp macro="" textlink="">
      <cdr:nvSpPr>
        <cdr:cNvPr id="4" name="ZoneTexte 9"/>
        <cdr:cNvSpPr txBox="1"/>
      </cdr:nvSpPr>
      <cdr:spPr>
        <a:xfrm xmlns:a="http://schemas.openxmlformats.org/drawingml/2006/main">
          <a:off x="607845" y="1913719"/>
          <a:ext cx="910713" cy="254262"/>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ctr">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r"/>
          <a:r>
            <a:rPr lang="fr-FR" sz="1100" b="1">
              <a:latin typeface="Arial" pitchFamily="34" charset="0"/>
              <a:cs typeface="Arial" pitchFamily="34" charset="0"/>
            </a:rPr>
            <a:t>Significant</a:t>
          </a:r>
        </a:p>
      </cdr:txBody>
    </cdr:sp>
  </cdr:relSizeAnchor>
  <cdr:relSizeAnchor xmlns:cdr="http://schemas.openxmlformats.org/drawingml/2006/chartDrawing">
    <cdr:from>
      <cdr:x>0.15607</cdr:x>
      <cdr:y>0.22769</cdr:y>
    </cdr:from>
    <cdr:to>
      <cdr:x>0.27839</cdr:x>
      <cdr:y>0.27422</cdr:y>
    </cdr:to>
    <cdr:sp macro="" textlink="">
      <cdr:nvSpPr>
        <cdr:cNvPr id="6" name="ZoneTexte 9"/>
        <cdr:cNvSpPr txBox="1"/>
      </cdr:nvSpPr>
      <cdr:spPr>
        <a:xfrm xmlns:a="http://schemas.openxmlformats.org/drawingml/2006/main">
          <a:off x="850469" y="1244298"/>
          <a:ext cx="666563" cy="254262"/>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ctr">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r"/>
          <a:r>
            <a:rPr lang="fr-FR" sz="1100" b="1">
              <a:latin typeface="Arial" pitchFamily="34" charset="0"/>
              <a:cs typeface="Arial" pitchFamily="34" charset="0"/>
            </a:rPr>
            <a:t>Critical</a:t>
          </a:r>
        </a:p>
      </cdr:txBody>
    </cdr:sp>
  </cdr:relSizeAnchor>
  <cdr:relSizeAnchor xmlns:cdr="http://schemas.openxmlformats.org/drawingml/2006/chartDrawing">
    <cdr:from>
      <cdr:x>0.08298</cdr:x>
      <cdr:y>0.10705</cdr:y>
    </cdr:from>
    <cdr:to>
      <cdr:x>0.27618</cdr:x>
      <cdr:y>0.15357</cdr:y>
    </cdr:to>
    <cdr:sp macro="" textlink="">
      <cdr:nvSpPr>
        <cdr:cNvPr id="8" name="ZoneTexte 9"/>
        <cdr:cNvSpPr txBox="1"/>
      </cdr:nvSpPr>
      <cdr:spPr>
        <a:xfrm xmlns:a="http://schemas.openxmlformats.org/drawingml/2006/main">
          <a:off x="452182" y="584987"/>
          <a:ext cx="1052807" cy="254262"/>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ctr">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r"/>
          <a:r>
            <a:rPr lang="fr-FR" sz="1100" b="1">
              <a:latin typeface="Arial" pitchFamily="34" charset="0"/>
              <a:cs typeface="Arial" pitchFamily="34" charset="0"/>
            </a:rPr>
            <a:t>Catastrophic</a:t>
          </a:r>
        </a:p>
      </cdr:txBody>
    </cdr:sp>
  </cdr:relSizeAnchor>
  <cdr:relSizeAnchor xmlns:cdr="http://schemas.openxmlformats.org/drawingml/2006/chartDrawing">
    <cdr:from>
      <cdr:x>0.12022</cdr:x>
      <cdr:y>0.60263</cdr:y>
    </cdr:from>
    <cdr:to>
      <cdr:x>0.27867</cdr:x>
      <cdr:y>0.64916</cdr:y>
    </cdr:to>
    <cdr:sp macro="" textlink="">
      <cdr:nvSpPr>
        <cdr:cNvPr id="10" name="ZoneTexte 9"/>
        <cdr:cNvSpPr txBox="1"/>
      </cdr:nvSpPr>
      <cdr:spPr>
        <a:xfrm xmlns:a="http://schemas.openxmlformats.org/drawingml/2006/main">
          <a:off x="655102" y="3293284"/>
          <a:ext cx="863456" cy="254262"/>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ctr">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r"/>
          <a:r>
            <a:rPr lang="fr-FR" sz="1100" b="1">
              <a:latin typeface="Arial" pitchFamily="34" charset="0"/>
              <a:cs typeface="Arial" pitchFamily="34" charset="0"/>
            </a:rPr>
            <a:t>Negligible</a:t>
          </a:r>
        </a:p>
      </cdr:txBody>
    </cdr:sp>
  </cdr:relSizeAnchor>
  <cdr:relSizeAnchor xmlns:cdr="http://schemas.openxmlformats.org/drawingml/2006/chartDrawing">
    <cdr:from>
      <cdr:x>0.13873</cdr:x>
      <cdr:y>0.47282</cdr:y>
    </cdr:from>
    <cdr:to>
      <cdr:x>0.27983</cdr:x>
      <cdr:y>0.51935</cdr:y>
    </cdr:to>
    <cdr:sp macro="" textlink="">
      <cdr:nvSpPr>
        <cdr:cNvPr id="12" name="ZoneTexte 9"/>
        <cdr:cNvSpPr txBox="1"/>
      </cdr:nvSpPr>
      <cdr:spPr>
        <a:xfrm xmlns:a="http://schemas.openxmlformats.org/drawingml/2006/main">
          <a:off x="755963" y="2583895"/>
          <a:ext cx="768943" cy="254261"/>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ctr">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r"/>
          <a:r>
            <a:rPr lang="fr-FR" sz="1100" b="1">
              <a:latin typeface="Arial" pitchFamily="34" charset="0"/>
              <a:cs typeface="Arial" pitchFamily="34" charset="0"/>
            </a:rPr>
            <a:t>Marginal</a:t>
          </a:r>
        </a:p>
      </cdr:txBody>
    </cdr:sp>
  </cdr:relSizeAnchor>
  <cdr:relSizeAnchor xmlns:cdr="http://schemas.openxmlformats.org/drawingml/2006/chartDrawing">
    <cdr:from>
      <cdr:x>0.27484</cdr:x>
      <cdr:y>0.73612</cdr:y>
    </cdr:from>
    <cdr:to>
      <cdr:x>0.43329</cdr:x>
      <cdr:y>0.78264</cdr:y>
    </cdr:to>
    <cdr:sp macro="" textlink="">
      <cdr:nvSpPr>
        <cdr:cNvPr id="15" name="ZoneTexte 9"/>
        <cdr:cNvSpPr txBox="1"/>
      </cdr:nvSpPr>
      <cdr:spPr>
        <a:xfrm xmlns:a="http://schemas.openxmlformats.org/drawingml/2006/main">
          <a:off x="1506111" y="4014531"/>
          <a:ext cx="868284" cy="253703"/>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rot="-3600000" wrap="none" rtlCol="0" anchor="ctr" anchorCtr="1">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r"/>
          <a:r>
            <a:rPr lang="fr-FR" sz="1100" b="1">
              <a:latin typeface="Arial" pitchFamily="34" charset="0"/>
              <a:cs typeface="Arial" pitchFamily="34" charset="0"/>
            </a:rPr>
            <a:t>Negligible</a:t>
          </a:r>
        </a:p>
      </cdr:txBody>
    </cdr:sp>
  </cdr:relSizeAnchor>
  <cdr:relSizeAnchor xmlns:cdr="http://schemas.openxmlformats.org/drawingml/2006/chartDrawing">
    <cdr:from>
      <cdr:x>0.81964</cdr:x>
      <cdr:y>0.73411</cdr:y>
    </cdr:from>
    <cdr:to>
      <cdr:x>0.9738</cdr:x>
      <cdr:y>0.78063</cdr:y>
    </cdr:to>
    <cdr:sp macro="" textlink="">
      <cdr:nvSpPr>
        <cdr:cNvPr id="16" name="ZoneTexte 9"/>
        <cdr:cNvSpPr txBox="1"/>
      </cdr:nvSpPr>
      <cdr:spPr>
        <a:xfrm xmlns:a="http://schemas.openxmlformats.org/drawingml/2006/main">
          <a:off x="4491527" y="4003598"/>
          <a:ext cx="844776" cy="253704"/>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rot="-3600000" wrap="none" rtlCol="0" anchor="ctr" anchorCtr="1">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r"/>
          <a:r>
            <a:rPr lang="fr-FR" sz="1100" b="1">
              <a:latin typeface="Arial" pitchFamily="34" charset="0"/>
              <a:cs typeface="Arial" pitchFamily="34" charset="0"/>
            </a:rPr>
            <a:t>Inevitable</a:t>
          </a:r>
        </a:p>
      </cdr:txBody>
    </cdr:sp>
  </cdr:relSizeAnchor>
  <cdr:relSizeAnchor xmlns:cdr="http://schemas.openxmlformats.org/drawingml/2006/chartDrawing">
    <cdr:from>
      <cdr:x>0.67707</cdr:x>
      <cdr:y>0.73836</cdr:y>
    </cdr:from>
    <cdr:to>
      <cdr:x>0.84861</cdr:x>
      <cdr:y>0.78488</cdr:y>
    </cdr:to>
    <cdr:sp macro="" textlink="">
      <cdr:nvSpPr>
        <cdr:cNvPr id="17" name="ZoneTexte 9"/>
        <cdr:cNvSpPr txBox="1"/>
      </cdr:nvSpPr>
      <cdr:spPr>
        <a:xfrm xmlns:a="http://schemas.openxmlformats.org/drawingml/2006/main">
          <a:off x="3710273" y="4026751"/>
          <a:ext cx="940016" cy="253704"/>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rot="-3600000" wrap="none" rtlCol="0" anchor="ctr" anchorCtr="1">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r"/>
          <a:r>
            <a:rPr lang="fr-FR" sz="1100" b="1">
              <a:latin typeface="Arial" pitchFamily="34" charset="0"/>
              <a:cs typeface="Arial" pitchFamily="34" charset="0"/>
            </a:rPr>
            <a:t>Very Likely</a:t>
          </a:r>
        </a:p>
      </cdr:txBody>
    </cdr:sp>
  </cdr:relSizeAnchor>
  <cdr:relSizeAnchor xmlns:cdr="http://schemas.openxmlformats.org/drawingml/2006/chartDrawing">
    <cdr:from>
      <cdr:x>0.57681</cdr:x>
      <cdr:y>0.71359</cdr:y>
    </cdr:from>
    <cdr:to>
      <cdr:x>0.68468</cdr:x>
      <cdr:y>0.76011</cdr:y>
    </cdr:to>
    <cdr:sp macro="" textlink="">
      <cdr:nvSpPr>
        <cdr:cNvPr id="18" name="ZoneTexte 9"/>
        <cdr:cNvSpPr txBox="1"/>
      </cdr:nvSpPr>
      <cdr:spPr>
        <a:xfrm xmlns:a="http://schemas.openxmlformats.org/drawingml/2006/main">
          <a:off x="3160817" y="3891660"/>
          <a:ext cx="591113" cy="253704"/>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rot="-3600000" wrap="none" rtlCol="0" anchor="ctr" anchorCtr="1">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r"/>
          <a:r>
            <a:rPr lang="fr-FR" sz="1100" b="1">
              <a:latin typeface="Arial" pitchFamily="34" charset="0"/>
              <a:cs typeface="Arial" pitchFamily="34" charset="0"/>
            </a:rPr>
            <a:t>Likely</a:t>
          </a:r>
        </a:p>
      </cdr:txBody>
    </cdr:sp>
  </cdr:relSizeAnchor>
  <cdr:relSizeAnchor xmlns:cdr="http://schemas.openxmlformats.org/drawingml/2006/chartDrawing">
    <cdr:from>
      <cdr:x>0.45139</cdr:x>
      <cdr:y>0.71373</cdr:y>
    </cdr:from>
    <cdr:to>
      <cdr:x>0.5375</cdr:x>
      <cdr:y>0.76026</cdr:y>
    </cdr:to>
    <cdr:sp macro="" textlink="">
      <cdr:nvSpPr>
        <cdr:cNvPr id="19" name="ZoneTexte 9"/>
        <cdr:cNvSpPr txBox="1"/>
      </cdr:nvSpPr>
      <cdr:spPr>
        <a:xfrm xmlns:a="http://schemas.openxmlformats.org/drawingml/2006/main">
          <a:off x="2473581" y="3892423"/>
          <a:ext cx="471871" cy="25375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rot="-3600000" wrap="none" rtlCol="0" anchor="ctr" anchorCtr="1">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r"/>
          <a:r>
            <a:rPr lang="fr-FR" sz="1100" b="1">
              <a:latin typeface="Arial" pitchFamily="34" charset="0"/>
              <a:cs typeface="Arial" pitchFamily="34" charset="0"/>
            </a:rPr>
            <a:t>Low</a:t>
          </a:r>
        </a:p>
      </cdr:txBody>
    </cdr:sp>
  </cdr:relSizeAnchor>
</c:userShapes>
</file>

<file path=xl/drawings/drawing18.xml><?xml version="1.0" encoding="utf-8"?>
<xdr:wsDr xmlns:xdr="http://schemas.openxmlformats.org/drawingml/2006/spreadsheetDrawing" xmlns:a="http://schemas.openxmlformats.org/drawingml/2006/main">
  <xdr:twoCellAnchor>
    <xdr:from>
      <xdr:col>1</xdr:col>
      <xdr:colOff>76200</xdr:colOff>
      <xdr:row>9</xdr:row>
      <xdr:rowOff>295275</xdr:rowOff>
    </xdr:from>
    <xdr:to>
      <xdr:col>21</xdr:col>
      <xdr:colOff>299770</xdr:colOff>
      <xdr:row>11</xdr:row>
      <xdr:rowOff>2305050</xdr:rowOff>
    </xdr:to>
    <xdr:graphicFrame macro="">
      <xdr:nvGraphicFramePr>
        <xdr:cNvPr id="2" name="Requirement flow down progress chart" title="Requirement flow down progress (cumul) lines 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1</xdr:col>
      <xdr:colOff>53364</xdr:colOff>
      <xdr:row>1</xdr:row>
      <xdr:rowOff>53397</xdr:rowOff>
    </xdr:from>
    <xdr:ext cx="1517847" cy="372959"/>
    <xdr:pic macro="[0]!ShowAboutBox">
      <xdr:nvPicPr>
        <xdr:cNvPr id="3" name="ThalesLogoPicture" title="Thales Logo ©"/>
        <xdr:cNvPicPr>
          <a:picLocks noChangeAspect="1" noChangeArrowheads="1"/>
        </xdr:cNvPicPr>
      </xdr:nvPicPr>
      <xdr:blipFill>
        <a:blip xmlns:r="http://schemas.openxmlformats.org/officeDocument/2006/relationships" r:embed="rId2" cstate="print"/>
        <a:srcRect/>
        <a:stretch>
          <a:fillRect/>
        </a:stretch>
      </xdr:blipFill>
      <xdr:spPr bwMode="auto">
        <a:xfrm>
          <a:off x="129564" y="129597"/>
          <a:ext cx="1517847" cy="372959"/>
        </a:xfrm>
        <a:prstGeom prst="rect">
          <a:avLst/>
        </a:prstGeom>
        <a:noFill/>
        <a:ln w="9525">
          <a:noFill/>
          <a:miter lim="800000"/>
          <a:headEnd/>
          <a:tailEnd/>
        </a:ln>
      </xdr:spPr>
    </xdr:pic>
    <xdr:clientData/>
  </xdr:oneCellAnchor>
  <xdr:twoCellAnchor>
    <xdr:from>
      <xdr:col>23</xdr:col>
      <xdr:colOff>82094</xdr:colOff>
      <xdr:row>10</xdr:row>
      <xdr:rowOff>0</xdr:rowOff>
    </xdr:from>
    <xdr:to>
      <xdr:col>47</xdr:col>
      <xdr:colOff>87250</xdr:colOff>
      <xdr:row>11</xdr:row>
      <xdr:rowOff>2310175</xdr:rowOff>
    </xdr:to>
    <xdr:graphicFrame macro="">
      <xdr:nvGraphicFramePr>
        <xdr:cNvPr id="4" name="Flow down to components chart" title="Flow down to components"/>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56</xdr:col>
      <xdr:colOff>361045</xdr:colOff>
      <xdr:row>28</xdr:row>
      <xdr:rowOff>23706</xdr:rowOff>
    </xdr:from>
    <xdr:to>
      <xdr:col>56</xdr:col>
      <xdr:colOff>469045</xdr:colOff>
      <xdr:row>30</xdr:row>
      <xdr:rowOff>161360</xdr:rowOff>
    </xdr:to>
    <xdr:sp macro="" textlink="">
      <xdr:nvSpPr>
        <xdr:cNvPr id="5" name="ReqCompForecastingDataBrace" title="Requirement component forecasting data"/>
        <xdr:cNvSpPr/>
      </xdr:nvSpPr>
      <xdr:spPr>
        <a:xfrm>
          <a:off x="5342620" y="2500206"/>
          <a:ext cx="108000" cy="499604"/>
        </a:xfrm>
        <a:prstGeom prst="leftBrace">
          <a:avLst/>
        </a:prstGeom>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ctr"/>
          <a:endParaRPr lang="fr-FR" sz="1100"/>
        </a:p>
      </xdr:txBody>
    </xdr:sp>
    <xdr:clientData/>
  </xdr:twoCellAnchor>
  <xdr:twoCellAnchor>
    <xdr:from>
      <xdr:col>54</xdr:col>
      <xdr:colOff>73064</xdr:colOff>
      <xdr:row>27</xdr:row>
      <xdr:rowOff>68036</xdr:rowOff>
    </xdr:from>
    <xdr:to>
      <xdr:col>56</xdr:col>
      <xdr:colOff>421287</xdr:colOff>
      <xdr:row>29</xdr:row>
      <xdr:rowOff>149680</xdr:rowOff>
    </xdr:to>
    <xdr:sp macro="" textlink="">
      <xdr:nvSpPr>
        <xdr:cNvPr id="6" name="ReqCompForecastingDataTextBox"/>
        <xdr:cNvSpPr txBox="1"/>
      </xdr:nvSpPr>
      <xdr:spPr>
        <a:xfrm>
          <a:off x="301664" y="2163536"/>
          <a:ext cx="5101198" cy="6436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fr-FR" sz="1400">
              <a:solidFill>
                <a:schemeClr val="dk1"/>
              </a:solidFill>
              <a:effectLst/>
              <a:latin typeface="+mn-lt"/>
              <a:ea typeface="+mn-ea"/>
              <a:cs typeface="+mn-cs"/>
            </a:rPr>
            <a:t>Number of requirements with</a:t>
          </a:r>
          <a:r>
            <a:rPr lang="fr-FR" sz="1400" baseline="0">
              <a:solidFill>
                <a:schemeClr val="dk1"/>
              </a:solidFill>
              <a:effectLst/>
              <a:latin typeface="+mn-lt"/>
              <a:ea typeface="+mn-ea"/>
              <a:cs typeface="+mn-cs"/>
            </a:rPr>
            <a:t> components links </a:t>
          </a:r>
          <a:r>
            <a:rPr lang="fr-FR" sz="1400">
              <a:solidFill>
                <a:schemeClr val="dk1"/>
              </a:solidFill>
              <a:effectLst/>
              <a:latin typeface="+mn-lt"/>
              <a:ea typeface="+mn-ea"/>
              <a:cs typeface="+mn-cs"/>
            </a:rPr>
            <a:t>forecasting.</a:t>
          </a:r>
        </a:p>
        <a:p>
          <a:pPr algn="ctr" rtl="0"/>
          <a:r>
            <a:rPr lang="fr-FR" sz="1200">
              <a:solidFill>
                <a:schemeClr val="dk1"/>
              </a:solidFill>
              <a:effectLst/>
              <a:latin typeface="+mn-lt"/>
              <a:ea typeface="+mn-ea"/>
              <a:cs typeface="+mn-cs"/>
            </a:rPr>
            <a:t>(Manually input data / Lines chart).</a:t>
          </a:r>
          <a:endParaRPr lang="fr-FR" sz="1600">
            <a:effectLst/>
          </a:endParaRPr>
        </a:p>
      </xdr:txBody>
    </xdr:sp>
    <xdr:clientData/>
  </xdr:twoCellAnchor>
  <xdr:twoCellAnchor>
    <xdr:from>
      <xdr:col>56</xdr:col>
      <xdr:colOff>361045</xdr:colOff>
      <xdr:row>31</xdr:row>
      <xdr:rowOff>24696</xdr:rowOff>
    </xdr:from>
    <xdr:to>
      <xdr:col>56</xdr:col>
      <xdr:colOff>469045</xdr:colOff>
      <xdr:row>32</xdr:row>
      <xdr:rowOff>0</xdr:rowOff>
    </xdr:to>
    <xdr:sp macro="" textlink="">
      <xdr:nvSpPr>
        <xdr:cNvPr id="7" name="ReqCompFlowDownCountBrace" title="Requirements components flow down count"/>
        <xdr:cNvSpPr/>
      </xdr:nvSpPr>
      <xdr:spPr>
        <a:xfrm>
          <a:off x="5342620" y="3044121"/>
          <a:ext cx="108000" cy="156279"/>
        </a:xfrm>
        <a:prstGeom prst="leftBrace">
          <a:avLst/>
        </a:prstGeom>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ctr"/>
          <a:endParaRPr lang="fr-FR" sz="1100"/>
        </a:p>
      </xdr:txBody>
    </xdr:sp>
    <xdr:clientData/>
  </xdr:twoCellAnchor>
  <xdr:twoCellAnchor>
    <xdr:from>
      <xdr:col>54</xdr:col>
      <xdr:colOff>18231</xdr:colOff>
      <xdr:row>29</xdr:row>
      <xdr:rowOff>139211</xdr:rowOff>
    </xdr:from>
    <xdr:to>
      <xdr:col>56</xdr:col>
      <xdr:colOff>418582</xdr:colOff>
      <xdr:row>32</xdr:row>
      <xdr:rowOff>146536</xdr:rowOff>
    </xdr:to>
    <xdr:sp macro="" textlink="">
      <xdr:nvSpPr>
        <xdr:cNvPr id="8" name="ReqCompFlowDownCountTextBox"/>
        <xdr:cNvSpPr txBox="1"/>
      </xdr:nvSpPr>
      <xdr:spPr>
        <a:xfrm>
          <a:off x="246831" y="2796686"/>
          <a:ext cx="5153326" cy="550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fr-FR" sz="1400">
              <a:solidFill>
                <a:schemeClr val="dk1"/>
              </a:solidFill>
              <a:effectLst/>
              <a:latin typeface="+mn-lt"/>
              <a:ea typeface="+mn-ea"/>
              <a:cs typeface="+mn-cs"/>
            </a:rPr>
            <a:t>Number of requirements with</a:t>
          </a:r>
          <a:r>
            <a:rPr lang="fr-FR" sz="1400" baseline="0">
              <a:solidFill>
                <a:schemeClr val="dk1"/>
              </a:solidFill>
              <a:effectLst/>
              <a:latin typeface="+mn-lt"/>
              <a:ea typeface="+mn-ea"/>
              <a:cs typeface="+mn-cs"/>
            </a:rPr>
            <a:t> components links </a:t>
          </a:r>
          <a:r>
            <a:rPr lang="fr-FR" sz="1400">
              <a:solidFill>
                <a:schemeClr val="dk1"/>
              </a:solidFill>
              <a:effectLst/>
              <a:latin typeface="+mn-lt"/>
              <a:ea typeface="+mn-ea"/>
              <a:cs typeface="+mn-cs"/>
            </a:rPr>
            <a:t>flowed down.</a:t>
          </a:r>
        </a:p>
        <a:p>
          <a:pPr algn="ctr" rtl="0"/>
          <a:r>
            <a:rPr lang="fr-FR" sz="1200">
              <a:solidFill>
                <a:schemeClr val="dk1"/>
              </a:solidFill>
              <a:effectLst/>
              <a:latin typeface="+mn-lt"/>
              <a:ea typeface="+mn-ea"/>
              <a:cs typeface="+mn-cs"/>
            </a:rPr>
            <a:t>(Computed values / Lines chart).</a:t>
          </a:r>
          <a:endParaRPr lang="fr-FR" sz="1200">
            <a:effectLst/>
          </a:endParaRPr>
        </a:p>
      </xdr:txBody>
    </xdr:sp>
    <xdr:clientData/>
  </xdr:twoCellAnchor>
  <xdr:twoCellAnchor>
    <xdr:from>
      <xdr:col>54</xdr:col>
      <xdr:colOff>416404</xdr:colOff>
      <xdr:row>35</xdr:row>
      <xdr:rowOff>31401</xdr:rowOff>
    </xdr:from>
    <xdr:to>
      <xdr:col>55</xdr:col>
      <xdr:colOff>1740009</xdr:colOff>
      <xdr:row>39</xdr:row>
      <xdr:rowOff>95250</xdr:rowOff>
    </xdr:to>
    <xdr:sp macro="" textlink="">
      <xdr:nvSpPr>
        <xdr:cNvPr id="9" name="ReqCompLinksCountTextBox"/>
        <xdr:cNvSpPr txBox="1"/>
      </xdr:nvSpPr>
      <xdr:spPr>
        <a:xfrm>
          <a:off x="645004" y="3774726"/>
          <a:ext cx="4085855" cy="6067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fr-FR" sz="1400" b="0">
              <a:solidFill>
                <a:schemeClr val="dk1"/>
              </a:solidFill>
              <a:effectLst/>
              <a:latin typeface="+mn-lt"/>
              <a:ea typeface="+mn-ea"/>
              <a:cs typeface="+mn-cs"/>
            </a:rPr>
            <a:t>Number of requirements by components.</a:t>
          </a:r>
        </a:p>
        <a:p>
          <a:pPr algn="ctr" rtl="0"/>
          <a:r>
            <a:rPr lang="fr-FR" sz="1200" b="0" baseline="0">
              <a:solidFill>
                <a:schemeClr val="dk1"/>
              </a:solidFill>
              <a:effectLst/>
              <a:latin typeface="+mn-lt"/>
              <a:ea typeface="+mn-ea"/>
              <a:cs typeface="+mn-cs"/>
            </a:rPr>
            <a:t>(Computed values / Pie chart).</a:t>
          </a:r>
          <a:endParaRPr lang="fr-FR" sz="1400" b="0">
            <a:effectLst/>
          </a:endParaRPr>
        </a:p>
      </xdr:txBody>
    </xdr:sp>
    <xdr:clientData/>
  </xdr:twoCellAnchor>
  <xdr:twoCellAnchor>
    <xdr:from>
      <xdr:col>57</xdr:col>
      <xdr:colOff>16031</xdr:colOff>
      <xdr:row>19</xdr:row>
      <xdr:rowOff>197305</xdr:rowOff>
    </xdr:from>
    <xdr:to>
      <xdr:col>61</xdr:col>
      <xdr:colOff>12475</xdr:colOff>
      <xdr:row>23</xdr:row>
      <xdr:rowOff>34570</xdr:rowOff>
    </xdr:to>
    <xdr:grpSp>
      <xdr:nvGrpSpPr>
        <xdr:cNvPr id="10" name="LegendsShapesGroup" title="Legends"/>
        <xdr:cNvGrpSpPr/>
      </xdr:nvGrpSpPr>
      <xdr:grpSpPr>
        <a:xfrm>
          <a:off x="24415906" y="10976430"/>
          <a:ext cx="3933444" cy="662765"/>
          <a:chOff x="8707058" y="4047052"/>
          <a:chExt cx="2160381" cy="779399"/>
        </a:xfrm>
        <a:effectLst>
          <a:outerShdw blurRad="127000" dist="139700" dir="2700000" sx="94000" sy="94000" algn="tl" rotWithShape="0">
            <a:srgbClr val="002060">
              <a:alpha val="10000"/>
            </a:srgbClr>
          </a:outerShdw>
        </a:effectLst>
      </xdr:grpSpPr>
      <xdr:sp macro="" textlink="">
        <xdr:nvSpPr>
          <xdr:cNvPr id="11" name="Flowchart: Process 10"/>
          <xdr:cNvSpPr/>
        </xdr:nvSpPr>
        <xdr:spPr>
          <a:xfrm>
            <a:off x="8707439" y="4047052"/>
            <a:ext cx="2160000" cy="756001"/>
          </a:xfrm>
          <a:prstGeom prst="flowChartProcess">
            <a:avLst/>
          </a:prstGeom>
          <a:solidFill>
            <a:schemeClr val="accent4">
              <a:lumMod val="50000"/>
            </a:schemeClr>
          </a:solidFill>
          <a:ln w="12700" cap="sq">
            <a:solidFill>
              <a:sysClr val="windowText" lastClr="000000"/>
            </a:solidFill>
            <a:round/>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200" b="1">
                <a:solidFill>
                  <a:schemeClr val="bg1"/>
                </a:solidFill>
                <a:latin typeface="Trebuchet MS" pitchFamily="34" charset="0"/>
              </a:rPr>
              <a:t>Legends</a:t>
            </a:r>
            <a:endParaRPr lang="fr-FR" sz="1100" b="1">
              <a:solidFill>
                <a:schemeClr val="bg1"/>
              </a:solidFill>
              <a:latin typeface="Trebuchet MS" pitchFamily="34" charset="0"/>
            </a:endParaRPr>
          </a:p>
        </xdr:txBody>
      </xdr:sp>
      <xdr:sp macro="" textlink="">
        <xdr:nvSpPr>
          <xdr:cNvPr id="12" name="Flowchart: Process 11"/>
          <xdr:cNvSpPr/>
        </xdr:nvSpPr>
        <xdr:spPr>
          <a:xfrm>
            <a:off x="8707323" y="4323671"/>
            <a:ext cx="2160001" cy="251999"/>
          </a:xfrm>
          <a:prstGeom prst="flowChartProcess">
            <a:avLst/>
          </a:prstGeom>
          <a:solidFill>
            <a:srgbClr val="CCFF99"/>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0">
                <a:solidFill>
                  <a:sysClr val="windowText" lastClr="000000"/>
                </a:solidFill>
                <a:latin typeface="Arial" pitchFamily="34" charset="0"/>
                <a:cs typeface="Arial" pitchFamily="34" charset="0"/>
              </a:rPr>
              <a:t>Manually filled</a:t>
            </a:r>
          </a:p>
        </xdr:txBody>
      </xdr:sp>
      <xdr:sp macro="" textlink="">
        <xdr:nvSpPr>
          <xdr:cNvPr id="13" name="Flowchart: Process 12"/>
          <xdr:cNvSpPr/>
        </xdr:nvSpPr>
        <xdr:spPr>
          <a:xfrm>
            <a:off x="8707058" y="4575853"/>
            <a:ext cx="2160000" cy="250598"/>
          </a:xfrm>
          <a:prstGeom prst="flowChartProcess">
            <a:avLst/>
          </a:prstGeom>
          <a:solidFill>
            <a:srgbClr val="DDDDDD"/>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0">
                <a:solidFill>
                  <a:sysClr val="windowText" lastClr="000000"/>
                </a:solidFill>
                <a:latin typeface="Arial" pitchFamily="34" charset="0"/>
                <a:cs typeface="Arial" pitchFamily="34" charset="0"/>
              </a:rPr>
              <a:t>Computed data</a:t>
            </a:r>
          </a:p>
        </xdr:txBody>
      </xdr:sp>
    </xdr:grpSp>
    <xdr:clientData/>
  </xdr:twoCellAnchor>
  <xdr:twoCellAnchor>
    <xdr:from>
      <xdr:col>56</xdr:col>
      <xdr:colOff>361045</xdr:colOff>
      <xdr:row>32</xdr:row>
      <xdr:rowOff>33736</xdr:rowOff>
    </xdr:from>
    <xdr:to>
      <xdr:col>56</xdr:col>
      <xdr:colOff>469045</xdr:colOff>
      <xdr:row>33</xdr:row>
      <xdr:rowOff>166015</xdr:rowOff>
    </xdr:to>
    <xdr:sp macro="" textlink="">
      <xdr:nvSpPr>
        <xdr:cNvPr id="14" name="Left Brace 13"/>
        <xdr:cNvSpPr/>
      </xdr:nvSpPr>
      <xdr:spPr>
        <a:xfrm>
          <a:off x="5342620" y="3234136"/>
          <a:ext cx="108000" cy="313254"/>
        </a:xfrm>
        <a:prstGeom prst="leftBrace">
          <a:avLst/>
        </a:prstGeom>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ctr"/>
          <a:endParaRPr lang="fr-FR" sz="1100"/>
        </a:p>
      </xdr:txBody>
    </xdr:sp>
    <xdr:clientData/>
  </xdr:twoCellAnchor>
  <xdr:twoCellAnchor>
    <xdr:from>
      <xdr:col>54</xdr:col>
      <xdr:colOff>250161</xdr:colOff>
      <xdr:row>32</xdr:row>
      <xdr:rowOff>149679</xdr:rowOff>
    </xdr:from>
    <xdr:to>
      <xdr:col>56</xdr:col>
      <xdr:colOff>398954</xdr:colOff>
      <xdr:row>34</xdr:row>
      <xdr:rowOff>107267</xdr:rowOff>
    </xdr:to>
    <xdr:sp macro="" textlink="">
      <xdr:nvSpPr>
        <xdr:cNvPr id="15" name="TextBox 14"/>
        <xdr:cNvSpPr txBox="1"/>
      </xdr:nvSpPr>
      <xdr:spPr>
        <a:xfrm>
          <a:off x="478761" y="3350079"/>
          <a:ext cx="4901768" cy="3195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fr-FR" sz="1400">
              <a:solidFill>
                <a:schemeClr val="dk1"/>
              </a:solidFill>
              <a:effectLst/>
              <a:latin typeface="+mn-lt"/>
              <a:ea typeface="+mn-ea"/>
              <a:cs typeface="+mn-cs"/>
            </a:rPr>
            <a:t>Data informations.</a:t>
          </a:r>
          <a:endParaRPr lang="fr-FR" sz="1200">
            <a:effectLst/>
          </a:endParaRPr>
        </a:p>
      </xdr:txBody>
    </xdr:sp>
    <xdr:clientData/>
  </xdr:twoCellAnchor>
  <xdr:twoCellAnchor>
    <xdr:from>
      <xdr:col>55</xdr:col>
      <xdr:colOff>1666351</xdr:colOff>
      <xdr:row>37</xdr:row>
      <xdr:rowOff>83736</xdr:rowOff>
    </xdr:from>
    <xdr:to>
      <xdr:col>56</xdr:col>
      <xdr:colOff>206375</xdr:colOff>
      <xdr:row>37</xdr:row>
      <xdr:rowOff>127000</xdr:rowOff>
    </xdr:to>
    <xdr:cxnSp macro="">
      <xdr:nvCxnSpPr>
        <xdr:cNvPr id="16" name="Straight Arrow Connector 15"/>
        <xdr:cNvCxnSpPr/>
      </xdr:nvCxnSpPr>
      <xdr:spPr bwMode="auto">
        <a:xfrm>
          <a:off x="4657201" y="4008036"/>
          <a:ext cx="530749" cy="43264"/>
        </a:xfrm>
        <a:prstGeom prst="straightConnector1">
          <a:avLst/>
        </a:prstGeom>
        <a:solidFill>
          <a:srgbClr val="FF0000"/>
        </a:solidFill>
        <a:ln w="9525" cap="flat" cmpd="sng" algn="ctr">
          <a:solidFill>
            <a:srgbClr val="4480C8"/>
          </a:solidFill>
          <a:prstDash val="solid"/>
          <a:round/>
          <a:headEnd type="none" w="med" len="med"/>
          <a:tailEnd type="arrow"/>
        </a:ln>
        <a:effectLst/>
      </xdr:spPr>
    </xdr:cxnSp>
    <xdr:clientData/>
  </xdr:twoCellAnchor>
</xdr:wsDr>
</file>

<file path=xl/drawings/drawing19.xml><?xml version="1.0" encoding="utf-8"?>
<xdr:wsDr xmlns:xdr="http://schemas.openxmlformats.org/drawingml/2006/spreadsheetDrawing" xmlns:a="http://schemas.openxmlformats.org/drawingml/2006/main">
  <xdr:twoCellAnchor>
    <xdr:from>
      <xdr:col>1</xdr:col>
      <xdr:colOff>76200</xdr:colOff>
      <xdr:row>9</xdr:row>
      <xdr:rowOff>295275</xdr:rowOff>
    </xdr:from>
    <xdr:to>
      <xdr:col>21</xdr:col>
      <xdr:colOff>314325</xdr:colOff>
      <xdr:row>11</xdr:row>
      <xdr:rowOff>31750</xdr:rowOff>
    </xdr:to>
    <xdr:graphicFrame macro="">
      <xdr:nvGraphicFramePr>
        <xdr:cNvPr id="2" name="Requirement testability analysis progress 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1</xdr:col>
      <xdr:colOff>53974</xdr:colOff>
      <xdr:row>1</xdr:row>
      <xdr:rowOff>53975</xdr:rowOff>
    </xdr:from>
    <xdr:ext cx="1663700" cy="406400"/>
    <xdr:pic macro="[0]!ShowAboutBox">
      <xdr:nvPicPr>
        <xdr:cNvPr id="3" name="Picture 2" descr="D:\plisson\DSV\CHORUS\dashboard\Rev1\Thales.jpg"/>
        <xdr:cNvPicPr>
          <a:picLocks noChangeAspect="1" noChangeArrowheads="1"/>
        </xdr:cNvPicPr>
      </xdr:nvPicPr>
      <xdr:blipFill>
        <a:blip xmlns:r="http://schemas.openxmlformats.org/officeDocument/2006/relationships" r:embed="rId2" cstate="print"/>
        <a:srcRect/>
        <a:stretch>
          <a:fillRect/>
        </a:stretch>
      </xdr:blipFill>
      <xdr:spPr bwMode="auto">
        <a:xfrm>
          <a:off x="133349" y="133350"/>
          <a:ext cx="1663700" cy="406400"/>
        </a:xfrm>
        <a:prstGeom prst="rect">
          <a:avLst/>
        </a:prstGeom>
        <a:noFill/>
        <a:ln w="9525">
          <a:noFill/>
          <a:miter lim="800000"/>
          <a:headEnd/>
          <a:tailEnd/>
        </a:ln>
      </xdr:spPr>
    </xdr:pic>
    <xdr:clientData/>
  </xdr:oneCellAnchor>
  <xdr:twoCellAnchor>
    <xdr:from>
      <xdr:col>23</xdr:col>
      <xdr:colOff>63500</xdr:colOff>
      <xdr:row>11</xdr:row>
      <xdr:rowOff>323851</xdr:rowOff>
    </xdr:from>
    <xdr:to>
      <xdr:col>31</xdr:col>
      <xdr:colOff>317500</xdr:colOff>
      <xdr:row>12</xdr:row>
      <xdr:rowOff>2714625</xdr:rowOff>
    </xdr:to>
    <xdr:graphicFrame macro="">
      <xdr:nvGraphicFramePr>
        <xdr:cNvPr id="4" name="Test procedure written and test means defined 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47625</xdr:colOff>
      <xdr:row>9</xdr:row>
      <xdr:rowOff>295275</xdr:rowOff>
    </xdr:from>
    <xdr:to>
      <xdr:col>31</xdr:col>
      <xdr:colOff>317500</xdr:colOff>
      <xdr:row>11</xdr:row>
      <xdr:rowOff>0</xdr:rowOff>
    </xdr:to>
    <xdr:graphicFrame macro="">
      <xdr:nvGraphicFramePr>
        <xdr:cNvPr id="5" name="Test procedure written and data set available 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69273</xdr:colOff>
      <xdr:row>11</xdr:row>
      <xdr:rowOff>329046</xdr:rowOff>
    </xdr:from>
    <xdr:to>
      <xdr:col>21</xdr:col>
      <xdr:colOff>311728</xdr:colOff>
      <xdr:row>12</xdr:row>
      <xdr:rowOff>2730501</xdr:rowOff>
    </xdr:to>
    <xdr:graphicFrame macro="">
      <xdr:nvGraphicFramePr>
        <xdr:cNvPr id="6" name="Requirement testability readiness 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38</xdr:col>
      <xdr:colOff>342900</xdr:colOff>
      <xdr:row>16</xdr:row>
      <xdr:rowOff>114300</xdr:rowOff>
    </xdr:from>
    <xdr:to>
      <xdr:col>39</xdr:col>
      <xdr:colOff>3581400</xdr:colOff>
      <xdr:row>20</xdr:row>
      <xdr:rowOff>53165</xdr:rowOff>
    </xdr:to>
    <xdr:grpSp>
      <xdr:nvGrpSpPr>
        <xdr:cNvPr id="7" name="LegendsShapesGroup" title="Legends"/>
        <xdr:cNvGrpSpPr/>
      </xdr:nvGrpSpPr>
      <xdr:grpSpPr>
        <a:xfrm>
          <a:off x="15487650" y="9194800"/>
          <a:ext cx="3603625" cy="653240"/>
          <a:chOff x="8707058" y="4047052"/>
          <a:chExt cx="2160381" cy="779399"/>
        </a:xfrm>
        <a:effectLst>
          <a:outerShdw blurRad="127000" dist="139700" dir="2700000" sx="94000" sy="94000" algn="tl" rotWithShape="0">
            <a:srgbClr val="002060">
              <a:alpha val="10000"/>
            </a:srgbClr>
          </a:outerShdw>
        </a:effectLst>
      </xdr:grpSpPr>
      <xdr:sp macro="" textlink="">
        <xdr:nvSpPr>
          <xdr:cNvPr id="8" name="Flowchart: Process 7"/>
          <xdr:cNvSpPr/>
        </xdr:nvSpPr>
        <xdr:spPr>
          <a:xfrm>
            <a:off x="8707439" y="4047052"/>
            <a:ext cx="2160000" cy="756001"/>
          </a:xfrm>
          <a:prstGeom prst="flowChartProcess">
            <a:avLst/>
          </a:prstGeom>
          <a:solidFill>
            <a:schemeClr val="accent4">
              <a:lumMod val="50000"/>
            </a:schemeClr>
          </a:solidFill>
          <a:ln w="12700" cap="sq">
            <a:solidFill>
              <a:sysClr val="windowText" lastClr="000000"/>
            </a:solidFill>
            <a:round/>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200" b="1">
                <a:solidFill>
                  <a:schemeClr val="bg1"/>
                </a:solidFill>
                <a:latin typeface="Trebuchet MS" pitchFamily="34" charset="0"/>
              </a:rPr>
              <a:t>Legends</a:t>
            </a:r>
            <a:endParaRPr lang="fr-FR" sz="1100" b="1">
              <a:solidFill>
                <a:schemeClr val="bg1"/>
              </a:solidFill>
              <a:latin typeface="Trebuchet MS" pitchFamily="34" charset="0"/>
            </a:endParaRPr>
          </a:p>
        </xdr:txBody>
      </xdr:sp>
      <xdr:sp macro="" textlink="">
        <xdr:nvSpPr>
          <xdr:cNvPr id="9" name="Flowchart: Process 8"/>
          <xdr:cNvSpPr/>
        </xdr:nvSpPr>
        <xdr:spPr>
          <a:xfrm>
            <a:off x="8707323" y="4323671"/>
            <a:ext cx="2160001" cy="251999"/>
          </a:xfrm>
          <a:prstGeom prst="flowChartProcess">
            <a:avLst/>
          </a:prstGeom>
          <a:solidFill>
            <a:srgbClr val="CCFF99"/>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0">
                <a:solidFill>
                  <a:sysClr val="windowText" lastClr="000000"/>
                </a:solidFill>
                <a:latin typeface="Arial" pitchFamily="34" charset="0"/>
                <a:cs typeface="Arial" pitchFamily="34" charset="0"/>
              </a:rPr>
              <a:t>Manually filled</a:t>
            </a:r>
          </a:p>
        </xdr:txBody>
      </xdr:sp>
      <xdr:sp macro="" textlink="">
        <xdr:nvSpPr>
          <xdr:cNvPr id="10" name="Flowchart: Process 9"/>
          <xdr:cNvSpPr/>
        </xdr:nvSpPr>
        <xdr:spPr>
          <a:xfrm>
            <a:off x="8707058" y="4575853"/>
            <a:ext cx="2160000" cy="250598"/>
          </a:xfrm>
          <a:prstGeom prst="flowChartProcess">
            <a:avLst/>
          </a:prstGeom>
          <a:solidFill>
            <a:srgbClr val="DDDDDD"/>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0">
                <a:solidFill>
                  <a:sysClr val="windowText" lastClr="000000"/>
                </a:solidFill>
                <a:latin typeface="Arial" pitchFamily="34" charset="0"/>
                <a:cs typeface="Arial" pitchFamily="34" charset="0"/>
              </a:rPr>
              <a:t>Computed data</a:t>
            </a:r>
          </a:p>
        </xdr:txBody>
      </xdr:sp>
    </xdr:grpSp>
    <xdr:clientData/>
  </xdr:twoCellAnchor>
</xdr:wsDr>
</file>

<file path=xl/drawings/drawing20.xml><?xml version="1.0" encoding="utf-8"?>
<c:userShapes xmlns:c="http://schemas.openxmlformats.org/drawingml/2006/chart">
  <cdr:relSizeAnchor xmlns:cdr="http://schemas.openxmlformats.org/drawingml/2006/chartDrawing">
    <cdr:from>
      <cdr:x>0.04549</cdr:x>
      <cdr:y>0.72901</cdr:y>
    </cdr:from>
    <cdr:to>
      <cdr:x>0.10818</cdr:x>
      <cdr:y>0.80488</cdr:y>
    </cdr:to>
    <cdr:sp macro="" textlink="">
      <cdr:nvSpPr>
        <cdr:cNvPr id="2" name="ZoneTexte 1"/>
        <cdr:cNvSpPr txBox="1"/>
      </cdr:nvSpPr>
      <cdr:spPr>
        <a:xfrm xmlns:a="http://schemas.openxmlformats.org/drawingml/2006/main">
          <a:off x="378059" y="2044007"/>
          <a:ext cx="520963" cy="212726"/>
        </a:xfrm>
        <a:prstGeom xmlns:a="http://schemas.openxmlformats.org/drawingml/2006/main" prst="rect">
          <a:avLst/>
        </a:prstGeom>
        <a:noFill xmlns:a="http://schemas.openxmlformats.org/drawingml/2006/main"/>
      </cdr:spPr>
      <cdr:txBody>
        <a:bodyPr xmlns:a="http://schemas.openxmlformats.org/drawingml/2006/main" wrap="none" rtlCol="0" anchor="ctr"/>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r"/>
          <a:r>
            <a:rPr lang="fr-FR" sz="1200" b="1"/>
            <a:t>0%</a:t>
          </a:r>
        </a:p>
      </cdr:txBody>
    </cdr:sp>
  </cdr:relSizeAnchor>
  <cdr:relSizeAnchor xmlns:cdr="http://schemas.openxmlformats.org/drawingml/2006/chartDrawing">
    <cdr:from>
      <cdr:x>0.04518</cdr:x>
      <cdr:y>0.50463</cdr:y>
    </cdr:from>
    <cdr:to>
      <cdr:x>0.10787</cdr:x>
      <cdr:y>0.58049</cdr:y>
    </cdr:to>
    <cdr:sp macro="" textlink="">
      <cdr:nvSpPr>
        <cdr:cNvPr id="3" name="ZoneTexte 2"/>
        <cdr:cNvSpPr txBox="1"/>
      </cdr:nvSpPr>
      <cdr:spPr>
        <a:xfrm xmlns:a="http://schemas.openxmlformats.org/drawingml/2006/main">
          <a:off x="375452" y="1414876"/>
          <a:ext cx="520962" cy="212697"/>
        </a:xfrm>
        <a:prstGeom xmlns:a="http://schemas.openxmlformats.org/drawingml/2006/main" prst="rect">
          <a:avLst/>
        </a:prstGeom>
        <a:noFill xmlns:a="http://schemas.openxmlformats.org/drawingml/2006/main"/>
      </cdr:spPr>
      <cdr:txBody>
        <a:bodyPr xmlns:a="http://schemas.openxmlformats.org/drawingml/2006/main" wrap="none" rtlCol="0" anchor="ctr"/>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r"/>
          <a:r>
            <a:rPr lang="fr-FR" sz="1200" b="1"/>
            <a:t>90%</a:t>
          </a:r>
        </a:p>
      </cdr:txBody>
    </cdr:sp>
  </cdr:relSizeAnchor>
  <cdr:relSizeAnchor xmlns:cdr="http://schemas.openxmlformats.org/drawingml/2006/chartDrawing">
    <cdr:from>
      <cdr:x>0.04373</cdr:x>
      <cdr:y>0.28363</cdr:y>
    </cdr:from>
    <cdr:to>
      <cdr:x>0.10641</cdr:x>
      <cdr:y>0.35949</cdr:y>
    </cdr:to>
    <cdr:sp macro="" textlink="">
      <cdr:nvSpPr>
        <cdr:cNvPr id="4" name="ZoneTexte 3"/>
        <cdr:cNvSpPr txBox="1"/>
      </cdr:nvSpPr>
      <cdr:spPr>
        <a:xfrm xmlns:a="http://schemas.openxmlformats.org/drawingml/2006/main">
          <a:off x="363402" y="795241"/>
          <a:ext cx="520879" cy="212697"/>
        </a:xfrm>
        <a:prstGeom xmlns:a="http://schemas.openxmlformats.org/drawingml/2006/main" prst="rect">
          <a:avLst/>
        </a:prstGeom>
        <a:noFill xmlns:a="http://schemas.openxmlformats.org/drawingml/2006/main"/>
      </cdr:spPr>
      <cdr:txBody>
        <a:bodyPr xmlns:a="http://schemas.openxmlformats.org/drawingml/2006/main" wrap="none" rtlCol="0" anchor="ctr"/>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r"/>
          <a:r>
            <a:rPr lang="fr-FR" sz="1200" b="1"/>
            <a:t>99%</a:t>
          </a:r>
        </a:p>
      </cdr:txBody>
    </cdr:sp>
  </cdr:relSizeAnchor>
  <cdr:relSizeAnchor xmlns:cdr="http://schemas.openxmlformats.org/drawingml/2006/chartDrawing">
    <cdr:from>
      <cdr:x>0.04518</cdr:x>
      <cdr:y>0.07241</cdr:y>
    </cdr:from>
    <cdr:to>
      <cdr:x>0.10787</cdr:x>
      <cdr:y>0.14828</cdr:y>
    </cdr:to>
    <cdr:sp macro="" textlink="">
      <cdr:nvSpPr>
        <cdr:cNvPr id="5" name="ZoneTexte 4"/>
        <cdr:cNvSpPr txBox="1"/>
      </cdr:nvSpPr>
      <cdr:spPr>
        <a:xfrm xmlns:a="http://schemas.openxmlformats.org/drawingml/2006/main">
          <a:off x="295228" y="200025"/>
          <a:ext cx="409584" cy="209555"/>
        </a:xfrm>
        <a:prstGeom xmlns:a="http://schemas.openxmlformats.org/drawingml/2006/main" prst="rect">
          <a:avLst/>
        </a:prstGeom>
        <a:noFill xmlns:a="http://schemas.openxmlformats.org/drawingml/2006/main"/>
      </cdr:spPr>
      <cdr:txBody>
        <a:bodyPr xmlns:a="http://schemas.openxmlformats.org/drawingml/2006/main" wrap="none" rtlCol="0" anchor="ctr"/>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r"/>
          <a:r>
            <a:rPr lang="fr-FR" sz="1200" b="1"/>
            <a:t>100%</a:t>
          </a:r>
        </a:p>
      </cdr:txBody>
    </cdr:sp>
  </cdr:relSizeAnchor>
</c:userShapes>
</file>

<file path=xl/drawings/drawing21.xml><?xml version="1.0" encoding="utf-8"?>
<xdr:wsDr xmlns:xdr="http://schemas.openxmlformats.org/drawingml/2006/spreadsheetDrawing" xmlns:a="http://schemas.openxmlformats.org/drawingml/2006/main">
  <xdr:twoCellAnchor>
    <xdr:from>
      <xdr:col>1</xdr:col>
      <xdr:colOff>76200</xdr:colOff>
      <xdr:row>9</xdr:row>
      <xdr:rowOff>295275</xdr:rowOff>
    </xdr:from>
    <xdr:to>
      <xdr:col>21</xdr:col>
      <xdr:colOff>314325</xdr:colOff>
      <xdr:row>12</xdr:row>
      <xdr:rowOff>2743200</xdr:rowOff>
    </xdr:to>
    <xdr:graphicFrame macro="">
      <xdr:nvGraphicFramePr>
        <xdr:cNvPr id="2" name="Design complexity 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1</xdr:col>
      <xdr:colOff>47625</xdr:colOff>
      <xdr:row>1</xdr:row>
      <xdr:rowOff>53974</xdr:rowOff>
    </xdr:from>
    <xdr:ext cx="1663700" cy="406400"/>
    <xdr:pic macro="[0]!ShowAboutBox">
      <xdr:nvPicPr>
        <xdr:cNvPr id="3" name="Picture 2" descr="D:\plisson\DSV\CHORUS\dashboard\Rev1\Thales.jpg"/>
        <xdr:cNvPicPr>
          <a:picLocks noChangeAspect="1" noChangeArrowheads="1"/>
        </xdr:cNvPicPr>
      </xdr:nvPicPr>
      <xdr:blipFill>
        <a:blip xmlns:r="http://schemas.openxmlformats.org/officeDocument/2006/relationships" r:embed="rId2" cstate="print"/>
        <a:srcRect/>
        <a:stretch>
          <a:fillRect/>
        </a:stretch>
      </xdr:blipFill>
      <xdr:spPr bwMode="auto">
        <a:xfrm>
          <a:off x="127000" y="133349"/>
          <a:ext cx="1663700" cy="406400"/>
        </a:xfrm>
        <a:prstGeom prst="rect">
          <a:avLst/>
        </a:prstGeom>
        <a:noFill/>
        <a:ln w="9525">
          <a:noFill/>
          <a:miter lim="800000"/>
          <a:headEnd/>
          <a:tailEnd/>
        </a:ln>
      </xdr:spPr>
    </xdr:pic>
    <xdr:clientData/>
  </xdr:oneCellAnchor>
  <xdr:twoCellAnchor>
    <xdr:from>
      <xdr:col>23</xdr:col>
      <xdr:colOff>47625</xdr:colOff>
      <xdr:row>9</xdr:row>
      <xdr:rowOff>295275</xdr:rowOff>
    </xdr:from>
    <xdr:to>
      <xdr:col>31</xdr:col>
      <xdr:colOff>314325</xdr:colOff>
      <xdr:row>12</xdr:row>
      <xdr:rowOff>2724150</xdr:rowOff>
    </xdr:to>
    <xdr:graphicFrame macro="">
      <xdr:nvGraphicFramePr>
        <xdr:cNvPr id="4" name="Design assessment 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6</xdr:col>
      <xdr:colOff>200025</xdr:colOff>
      <xdr:row>10</xdr:row>
      <xdr:rowOff>1120774</xdr:rowOff>
    </xdr:from>
    <xdr:ext cx="5229412" cy="2466975"/>
    <xdr:sp macro="" textlink="">
      <xdr:nvSpPr>
        <xdr:cNvPr id="5" name="Text Box 6"/>
        <xdr:cNvSpPr txBox="1">
          <a:spLocks noChangeArrowheads="1"/>
        </xdr:cNvSpPr>
      </xdr:nvSpPr>
      <xdr:spPr bwMode="auto">
        <a:xfrm>
          <a:off x="2438400" y="3803649"/>
          <a:ext cx="5229412" cy="2466975"/>
        </a:xfrm>
        <a:prstGeom prst="rect">
          <a:avLst/>
        </a:prstGeom>
        <a:noFill/>
        <a:ln w="9525">
          <a:noFill/>
          <a:miter lim="800000"/>
          <a:headEnd/>
          <a:tailEnd/>
        </a:ln>
        <a:effectLst/>
      </xdr:spPr>
      <xdr:txBody>
        <a:bodyPr vertOverflow="clip" wrap="square" lIns="265176" tIns="224028" rIns="265176" bIns="0" anchor="t" upright="1"/>
        <a:lstStyle/>
        <a:p>
          <a:pPr algn="ctr" rtl="0">
            <a:defRPr sz="1000"/>
          </a:pPr>
          <a:r>
            <a:rPr lang="fr-FR" sz="15000" b="0" i="0" u="none" strike="noStrike" baseline="0">
              <a:solidFill>
                <a:srgbClr val="000000"/>
              </a:solidFill>
              <a:latin typeface="Arial"/>
              <a:cs typeface="Arial"/>
            </a:rPr>
            <a:t>TBD</a:t>
          </a:r>
        </a:p>
      </xdr:txBody>
    </xdr:sp>
    <xdr:clientData/>
  </xdr:oneCellAnchor>
  <xdr:twoCellAnchor>
    <xdr:from>
      <xdr:col>38</xdr:col>
      <xdr:colOff>0</xdr:colOff>
      <xdr:row>18</xdr:row>
      <xdr:rowOff>0</xdr:rowOff>
    </xdr:from>
    <xdr:to>
      <xdr:col>39</xdr:col>
      <xdr:colOff>158750</xdr:colOff>
      <xdr:row>22</xdr:row>
      <xdr:rowOff>91265</xdr:rowOff>
    </xdr:to>
    <xdr:grpSp>
      <xdr:nvGrpSpPr>
        <xdr:cNvPr id="6" name="LegendsShapesGroup" title="Legends"/>
        <xdr:cNvGrpSpPr/>
      </xdr:nvGrpSpPr>
      <xdr:grpSpPr>
        <a:xfrm>
          <a:off x="17383125" y="9350375"/>
          <a:ext cx="2603500" cy="662765"/>
          <a:chOff x="8707058" y="4047052"/>
          <a:chExt cx="2160381" cy="779399"/>
        </a:xfrm>
        <a:effectLst>
          <a:outerShdw blurRad="127000" dist="139700" dir="2700000" sx="94000" sy="94000" algn="tl" rotWithShape="0">
            <a:srgbClr val="002060">
              <a:alpha val="10000"/>
            </a:srgbClr>
          </a:outerShdw>
        </a:effectLst>
      </xdr:grpSpPr>
      <xdr:sp macro="" textlink="">
        <xdr:nvSpPr>
          <xdr:cNvPr id="7" name="Flowchart: Process 6"/>
          <xdr:cNvSpPr/>
        </xdr:nvSpPr>
        <xdr:spPr>
          <a:xfrm>
            <a:off x="8707439" y="4047052"/>
            <a:ext cx="2160000" cy="756001"/>
          </a:xfrm>
          <a:prstGeom prst="flowChartProcess">
            <a:avLst/>
          </a:prstGeom>
          <a:solidFill>
            <a:schemeClr val="accent4">
              <a:lumMod val="50000"/>
            </a:schemeClr>
          </a:solidFill>
          <a:ln w="12700" cap="sq">
            <a:solidFill>
              <a:sysClr val="windowText" lastClr="000000"/>
            </a:solidFill>
            <a:round/>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200" b="1">
                <a:solidFill>
                  <a:schemeClr val="bg1"/>
                </a:solidFill>
                <a:latin typeface="Trebuchet MS" pitchFamily="34" charset="0"/>
              </a:rPr>
              <a:t>Legends</a:t>
            </a:r>
            <a:endParaRPr lang="fr-FR" sz="1100" b="1">
              <a:solidFill>
                <a:schemeClr val="bg1"/>
              </a:solidFill>
              <a:latin typeface="Trebuchet MS" pitchFamily="34" charset="0"/>
            </a:endParaRPr>
          </a:p>
        </xdr:txBody>
      </xdr:sp>
      <xdr:sp macro="" textlink="">
        <xdr:nvSpPr>
          <xdr:cNvPr id="8" name="Flowchart: Process 7"/>
          <xdr:cNvSpPr/>
        </xdr:nvSpPr>
        <xdr:spPr>
          <a:xfrm>
            <a:off x="8707323" y="4323671"/>
            <a:ext cx="2160001" cy="251999"/>
          </a:xfrm>
          <a:prstGeom prst="flowChartProcess">
            <a:avLst/>
          </a:prstGeom>
          <a:solidFill>
            <a:srgbClr val="CCFF99"/>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0">
                <a:solidFill>
                  <a:sysClr val="windowText" lastClr="000000"/>
                </a:solidFill>
                <a:latin typeface="Arial" pitchFamily="34" charset="0"/>
                <a:cs typeface="Arial" pitchFamily="34" charset="0"/>
              </a:rPr>
              <a:t>Manually filled</a:t>
            </a:r>
          </a:p>
        </xdr:txBody>
      </xdr:sp>
      <xdr:sp macro="" textlink="">
        <xdr:nvSpPr>
          <xdr:cNvPr id="9" name="Flowchart: Process 8"/>
          <xdr:cNvSpPr/>
        </xdr:nvSpPr>
        <xdr:spPr>
          <a:xfrm>
            <a:off x="8707058" y="4575853"/>
            <a:ext cx="2160000" cy="250598"/>
          </a:xfrm>
          <a:prstGeom prst="flowChartProcess">
            <a:avLst/>
          </a:prstGeom>
          <a:solidFill>
            <a:srgbClr val="DDDDDD"/>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0">
                <a:solidFill>
                  <a:sysClr val="windowText" lastClr="000000"/>
                </a:solidFill>
                <a:latin typeface="Arial" pitchFamily="34" charset="0"/>
                <a:cs typeface="Arial" pitchFamily="34" charset="0"/>
              </a:rPr>
              <a:t>Computed data</a:t>
            </a:r>
          </a:p>
        </xdr:txBody>
      </xdr:sp>
    </xdr:grpSp>
    <xdr:clientData/>
  </xdr:twoCellAnchor>
</xdr:wsDr>
</file>

<file path=xl/drawings/drawing22.xml><?xml version="1.0" encoding="utf-8"?>
<xdr:wsDr xmlns:xdr="http://schemas.openxmlformats.org/drawingml/2006/spreadsheetDrawing" xmlns:a="http://schemas.openxmlformats.org/drawingml/2006/main">
  <xdr:oneCellAnchor>
    <xdr:from>
      <xdr:col>1</xdr:col>
      <xdr:colOff>53975</xdr:colOff>
      <xdr:row>1</xdr:row>
      <xdr:rowOff>53975</xdr:rowOff>
    </xdr:from>
    <xdr:ext cx="1663700" cy="406400"/>
    <xdr:pic macro="[0]!ShowAboutBox">
      <xdr:nvPicPr>
        <xdr:cNvPr id="2" name="Picture 2" descr="D:\plisson\DSV\CHORUS\dashboard\Rev1\Thales.jpg"/>
        <xdr:cNvPicPr>
          <a:picLocks noChangeAspect="1" noChangeArrowheads="1"/>
        </xdr:cNvPicPr>
      </xdr:nvPicPr>
      <xdr:blipFill>
        <a:blip xmlns:r="http://schemas.openxmlformats.org/officeDocument/2006/relationships" r:embed="rId1" cstate="print"/>
        <a:srcRect/>
        <a:stretch>
          <a:fillRect/>
        </a:stretch>
      </xdr:blipFill>
      <xdr:spPr bwMode="auto">
        <a:xfrm>
          <a:off x="133350" y="133350"/>
          <a:ext cx="1663700" cy="406400"/>
        </a:xfrm>
        <a:prstGeom prst="rect">
          <a:avLst/>
        </a:prstGeom>
        <a:noFill/>
        <a:ln w="9525">
          <a:noFill/>
          <a:miter lim="800000"/>
          <a:headEnd/>
          <a:tailEnd/>
        </a:ln>
      </xdr:spPr>
    </xdr:pic>
    <xdr:clientData/>
  </xdr:oneCellAnchor>
  <xdr:twoCellAnchor>
    <xdr:from>
      <xdr:col>3</xdr:col>
      <xdr:colOff>7093</xdr:colOff>
      <xdr:row>27</xdr:row>
      <xdr:rowOff>27359</xdr:rowOff>
    </xdr:from>
    <xdr:to>
      <xdr:col>36</xdr:col>
      <xdr:colOff>404103</xdr:colOff>
      <xdr:row>42</xdr:row>
      <xdr:rowOff>53705</xdr:rowOff>
    </xdr:to>
    <xdr:graphicFrame macro="">
      <xdr:nvGraphicFramePr>
        <xdr:cNvPr id="3" name="TRL level 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44</xdr:col>
      <xdr:colOff>348799</xdr:colOff>
      <xdr:row>48</xdr:row>
      <xdr:rowOff>80501</xdr:rowOff>
    </xdr:from>
    <xdr:to>
      <xdr:col>45</xdr:col>
      <xdr:colOff>1636685</xdr:colOff>
      <xdr:row>53</xdr:row>
      <xdr:rowOff>5414</xdr:rowOff>
    </xdr:to>
    <xdr:grpSp>
      <xdr:nvGrpSpPr>
        <xdr:cNvPr id="4" name="LegendsShapesGroup" title="Legends"/>
        <xdr:cNvGrpSpPr/>
      </xdr:nvGrpSpPr>
      <xdr:grpSpPr>
        <a:xfrm>
          <a:off x="18176424" y="11891501"/>
          <a:ext cx="1653011" cy="639288"/>
          <a:chOff x="8707058" y="4047052"/>
          <a:chExt cx="2160381" cy="779399"/>
        </a:xfrm>
        <a:effectLst>
          <a:outerShdw blurRad="127000" dist="139700" dir="2700000" sx="94000" sy="94000" algn="tl" rotWithShape="0">
            <a:srgbClr val="002060">
              <a:alpha val="10000"/>
            </a:srgbClr>
          </a:outerShdw>
        </a:effectLst>
      </xdr:grpSpPr>
      <xdr:sp macro="" textlink="">
        <xdr:nvSpPr>
          <xdr:cNvPr id="5" name="Flowchart: Process 4"/>
          <xdr:cNvSpPr/>
        </xdr:nvSpPr>
        <xdr:spPr>
          <a:xfrm>
            <a:off x="8707439" y="4047052"/>
            <a:ext cx="2160000" cy="756001"/>
          </a:xfrm>
          <a:prstGeom prst="flowChartProcess">
            <a:avLst/>
          </a:prstGeom>
          <a:solidFill>
            <a:schemeClr val="accent4">
              <a:lumMod val="50000"/>
            </a:schemeClr>
          </a:solidFill>
          <a:ln w="12700" cap="sq">
            <a:solidFill>
              <a:sysClr val="windowText" lastClr="000000"/>
            </a:solidFill>
            <a:round/>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200" b="1">
                <a:solidFill>
                  <a:schemeClr val="bg1"/>
                </a:solidFill>
                <a:latin typeface="Trebuchet MS" pitchFamily="34" charset="0"/>
              </a:rPr>
              <a:t>Legends</a:t>
            </a:r>
            <a:endParaRPr lang="fr-FR" sz="1100" b="1">
              <a:solidFill>
                <a:schemeClr val="bg1"/>
              </a:solidFill>
              <a:latin typeface="Trebuchet MS" pitchFamily="34" charset="0"/>
            </a:endParaRPr>
          </a:p>
        </xdr:txBody>
      </xdr:sp>
      <xdr:sp macro="" textlink="">
        <xdr:nvSpPr>
          <xdr:cNvPr id="6" name="Flowchart: Process 5"/>
          <xdr:cNvSpPr/>
        </xdr:nvSpPr>
        <xdr:spPr>
          <a:xfrm>
            <a:off x="8707323" y="4323671"/>
            <a:ext cx="2160001" cy="251999"/>
          </a:xfrm>
          <a:prstGeom prst="flowChartProcess">
            <a:avLst/>
          </a:prstGeom>
          <a:solidFill>
            <a:srgbClr val="CCFF99"/>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0">
                <a:solidFill>
                  <a:sysClr val="windowText" lastClr="000000"/>
                </a:solidFill>
                <a:latin typeface="Arial" pitchFamily="34" charset="0"/>
                <a:cs typeface="Arial" pitchFamily="34" charset="0"/>
              </a:rPr>
              <a:t>Manually filled</a:t>
            </a:r>
          </a:p>
        </xdr:txBody>
      </xdr:sp>
      <xdr:sp macro="" textlink="">
        <xdr:nvSpPr>
          <xdr:cNvPr id="7" name="Flowchart: Process 6"/>
          <xdr:cNvSpPr/>
        </xdr:nvSpPr>
        <xdr:spPr>
          <a:xfrm>
            <a:off x="8707058" y="4575853"/>
            <a:ext cx="2160000" cy="250598"/>
          </a:xfrm>
          <a:prstGeom prst="flowChartProcess">
            <a:avLst/>
          </a:prstGeom>
          <a:solidFill>
            <a:srgbClr val="DDDDDD"/>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0">
                <a:solidFill>
                  <a:sysClr val="windowText" lastClr="000000"/>
                </a:solidFill>
                <a:latin typeface="Arial" pitchFamily="34" charset="0"/>
                <a:cs typeface="Arial" pitchFamily="34" charset="0"/>
              </a:rPr>
              <a:t>Computed data</a:t>
            </a:r>
          </a:p>
        </xdr:txBody>
      </xdr:sp>
    </xdr:grpSp>
    <xdr:clientData/>
  </xdr:twoCellAnchor>
</xdr:wsDr>
</file>

<file path=xl/drawings/drawing23.xml><?xml version="1.0" encoding="utf-8"?>
<xdr:wsDr xmlns:xdr="http://schemas.openxmlformats.org/drawingml/2006/spreadsheetDrawing" xmlns:a="http://schemas.openxmlformats.org/drawingml/2006/main">
  <xdr:oneCellAnchor>
    <xdr:from>
      <xdr:col>1</xdr:col>
      <xdr:colOff>53975</xdr:colOff>
      <xdr:row>1</xdr:row>
      <xdr:rowOff>53975</xdr:rowOff>
    </xdr:from>
    <xdr:ext cx="1663700" cy="406400"/>
    <xdr:pic macro="[0]!ShowAboutBox">
      <xdr:nvPicPr>
        <xdr:cNvPr id="2" name="Picture 1" descr="D:\plisson\DSV\CHORUS\dashboard\Rev1\Thales.jpg"/>
        <xdr:cNvPicPr>
          <a:picLocks noChangeAspect="1" noChangeArrowheads="1"/>
        </xdr:cNvPicPr>
      </xdr:nvPicPr>
      <xdr:blipFill>
        <a:blip xmlns:r="http://schemas.openxmlformats.org/officeDocument/2006/relationships" r:embed="rId1" cstate="print"/>
        <a:srcRect/>
        <a:stretch>
          <a:fillRect/>
        </a:stretch>
      </xdr:blipFill>
      <xdr:spPr bwMode="auto">
        <a:xfrm>
          <a:off x="133350" y="133350"/>
          <a:ext cx="1663700" cy="406400"/>
        </a:xfrm>
        <a:prstGeom prst="rect">
          <a:avLst/>
        </a:prstGeom>
        <a:noFill/>
        <a:ln w="9525">
          <a:noFill/>
          <a:miter lim="800000"/>
          <a:headEnd/>
          <a:tailEnd/>
        </a:ln>
      </xdr:spPr>
    </xdr:pic>
    <xdr:clientData/>
  </xdr:oneCellAnchor>
  <xdr:twoCellAnchor>
    <xdr:from>
      <xdr:col>2</xdr:col>
      <xdr:colOff>23875</xdr:colOff>
      <xdr:row>10</xdr:row>
      <xdr:rowOff>0</xdr:rowOff>
    </xdr:from>
    <xdr:to>
      <xdr:col>29</xdr:col>
      <xdr:colOff>347601</xdr:colOff>
      <xdr:row>12</xdr:row>
      <xdr:rowOff>0</xdr:rowOff>
    </xdr:to>
    <xdr:pic>
      <xdr:nvPicPr>
        <xdr:cNvPr id="3" name="CodeQualityPicture"/>
        <xdr:cNvPicPr>
          <a:picLocks noChangeAspect="1"/>
        </xdr:cNvPicPr>
      </xdr:nvPicPr>
      <xdr:blipFill>
        <a:blip xmlns:r="http://schemas.openxmlformats.org/officeDocument/2006/relationships" r:link="rId2"/>
        <a:stretch>
          <a:fillRect/>
        </a:stretch>
      </xdr:blipFill>
      <xdr:spPr>
        <a:xfrm>
          <a:off x="328675" y="2705100"/>
          <a:ext cx="11353676" cy="746760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oneCellAnchor>
    <xdr:from>
      <xdr:col>1</xdr:col>
      <xdr:colOff>47625</xdr:colOff>
      <xdr:row>1</xdr:row>
      <xdr:rowOff>53975</xdr:rowOff>
    </xdr:from>
    <xdr:ext cx="1663700" cy="406400"/>
    <xdr:pic macro="[0]!ShowAboutBox">
      <xdr:nvPicPr>
        <xdr:cNvPr id="2" name="Picture 1" descr="D:\plisson\DSV\CHORUS\dashboard\Rev1\Thales.jpg"/>
        <xdr:cNvPicPr>
          <a:picLocks noChangeAspect="1" noChangeArrowheads="1"/>
        </xdr:cNvPicPr>
      </xdr:nvPicPr>
      <xdr:blipFill>
        <a:blip xmlns:r="http://schemas.openxmlformats.org/officeDocument/2006/relationships" r:embed="rId1" cstate="print"/>
        <a:srcRect/>
        <a:stretch>
          <a:fillRect/>
        </a:stretch>
      </xdr:blipFill>
      <xdr:spPr bwMode="auto">
        <a:xfrm>
          <a:off x="127000" y="133350"/>
          <a:ext cx="1663700" cy="406400"/>
        </a:xfrm>
        <a:prstGeom prst="rect">
          <a:avLst/>
        </a:prstGeom>
        <a:noFill/>
        <a:ln w="9525">
          <a:noFill/>
          <a:miter lim="800000"/>
          <a:headEnd/>
          <a:tailEnd/>
        </a:ln>
      </xdr:spPr>
    </xdr:pic>
    <xdr:clientData/>
  </xdr:oneCellAnchor>
  <xdr:twoCellAnchor>
    <xdr:from>
      <xdr:col>1</xdr:col>
      <xdr:colOff>66675</xdr:colOff>
      <xdr:row>10</xdr:row>
      <xdr:rowOff>0</xdr:rowOff>
    </xdr:from>
    <xdr:to>
      <xdr:col>31</xdr:col>
      <xdr:colOff>295275</xdr:colOff>
      <xdr:row>11</xdr:row>
      <xdr:rowOff>2286000</xdr:rowOff>
    </xdr:to>
    <xdr:graphicFrame macro="">
      <xdr:nvGraphicFramePr>
        <xdr:cNvPr id="3" name="Code reuse &amp; modification rate 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39</xdr:col>
      <xdr:colOff>1</xdr:colOff>
      <xdr:row>12</xdr:row>
      <xdr:rowOff>47625</xdr:rowOff>
    </xdr:from>
    <xdr:to>
      <xdr:col>39</xdr:col>
      <xdr:colOff>2428875</xdr:colOff>
      <xdr:row>16</xdr:row>
      <xdr:rowOff>138890</xdr:rowOff>
    </xdr:to>
    <xdr:grpSp>
      <xdr:nvGrpSpPr>
        <xdr:cNvPr id="4" name="LegendsShapesGroup" title="Legends"/>
        <xdr:cNvGrpSpPr/>
      </xdr:nvGrpSpPr>
      <xdr:grpSpPr>
        <a:xfrm>
          <a:off x="15176501" y="8810625"/>
          <a:ext cx="2428874" cy="662765"/>
          <a:chOff x="8707058" y="4047052"/>
          <a:chExt cx="2160381" cy="779399"/>
        </a:xfrm>
        <a:effectLst>
          <a:outerShdw blurRad="127000" dist="139700" dir="2700000" sx="94000" sy="94000" algn="tl" rotWithShape="0">
            <a:srgbClr val="002060">
              <a:alpha val="10000"/>
            </a:srgbClr>
          </a:outerShdw>
        </a:effectLst>
      </xdr:grpSpPr>
      <xdr:sp macro="" textlink="">
        <xdr:nvSpPr>
          <xdr:cNvPr id="5" name="Flowchart: Process 4"/>
          <xdr:cNvSpPr/>
        </xdr:nvSpPr>
        <xdr:spPr>
          <a:xfrm>
            <a:off x="8707439" y="4047052"/>
            <a:ext cx="2160000" cy="756001"/>
          </a:xfrm>
          <a:prstGeom prst="flowChartProcess">
            <a:avLst/>
          </a:prstGeom>
          <a:solidFill>
            <a:schemeClr val="accent4">
              <a:lumMod val="50000"/>
            </a:schemeClr>
          </a:solidFill>
          <a:ln w="12700" cap="sq">
            <a:solidFill>
              <a:sysClr val="windowText" lastClr="000000"/>
            </a:solidFill>
            <a:round/>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200" b="1">
                <a:solidFill>
                  <a:schemeClr val="bg1"/>
                </a:solidFill>
                <a:latin typeface="Trebuchet MS" pitchFamily="34" charset="0"/>
              </a:rPr>
              <a:t>Legends</a:t>
            </a:r>
            <a:endParaRPr lang="fr-FR" sz="1100" b="1">
              <a:solidFill>
                <a:schemeClr val="bg1"/>
              </a:solidFill>
              <a:latin typeface="Trebuchet MS" pitchFamily="34" charset="0"/>
            </a:endParaRPr>
          </a:p>
        </xdr:txBody>
      </xdr:sp>
      <xdr:sp macro="" textlink="">
        <xdr:nvSpPr>
          <xdr:cNvPr id="6" name="Flowchart: Process 5"/>
          <xdr:cNvSpPr/>
        </xdr:nvSpPr>
        <xdr:spPr>
          <a:xfrm>
            <a:off x="8707323" y="4323671"/>
            <a:ext cx="2160001" cy="251999"/>
          </a:xfrm>
          <a:prstGeom prst="flowChartProcess">
            <a:avLst/>
          </a:prstGeom>
          <a:solidFill>
            <a:srgbClr val="CCFF99"/>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0">
                <a:solidFill>
                  <a:sysClr val="windowText" lastClr="000000"/>
                </a:solidFill>
                <a:latin typeface="Arial" pitchFamily="34" charset="0"/>
                <a:cs typeface="Arial" pitchFamily="34" charset="0"/>
              </a:rPr>
              <a:t>Manually filled</a:t>
            </a:r>
          </a:p>
        </xdr:txBody>
      </xdr:sp>
      <xdr:sp macro="" textlink="">
        <xdr:nvSpPr>
          <xdr:cNvPr id="7" name="Flowchart: Process 6"/>
          <xdr:cNvSpPr/>
        </xdr:nvSpPr>
        <xdr:spPr>
          <a:xfrm>
            <a:off x="8707058" y="4575853"/>
            <a:ext cx="2160000" cy="250598"/>
          </a:xfrm>
          <a:prstGeom prst="flowChartProcess">
            <a:avLst/>
          </a:prstGeom>
          <a:solidFill>
            <a:srgbClr val="DDDDDD"/>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0">
                <a:solidFill>
                  <a:sysClr val="windowText" lastClr="000000"/>
                </a:solidFill>
                <a:latin typeface="Arial" pitchFamily="34" charset="0"/>
                <a:cs typeface="Arial" pitchFamily="34" charset="0"/>
              </a:rPr>
              <a:t>Computed data</a:t>
            </a:r>
          </a:p>
        </xdr:txBody>
      </xdr:sp>
    </xdr:grpSp>
    <xdr:clientData/>
  </xdr:twoCellAnchor>
</xdr:wsDr>
</file>

<file path=xl/drawings/drawing25.xml><?xml version="1.0" encoding="utf-8"?>
<xdr:wsDr xmlns:xdr="http://schemas.openxmlformats.org/drawingml/2006/spreadsheetDrawing" xmlns:a="http://schemas.openxmlformats.org/drawingml/2006/main">
  <xdr:oneCellAnchor>
    <xdr:from>
      <xdr:col>1</xdr:col>
      <xdr:colOff>53975</xdr:colOff>
      <xdr:row>1</xdr:row>
      <xdr:rowOff>53975</xdr:rowOff>
    </xdr:from>
    <xdr:ext cx="1663700" cy="406400"/>
    <xdr:pic macro="[0]!ShowAboutBox">
      <xdr:nvPicPr>
        <xdr:cNvPr id="2" name="Picture 1" descr="D:\plisson\DSV\CHORUS\dashboard\Rev1\Thales.jpg"/>
        <xdr:cNvPicPr>
          <a:picLocks noChangeAspect="1" noChangeArrowheads="1"/>
        </xdr:cNvPicPr>
      </xdr:nvPicPr>
      <xdr:blipFill>
        <a:blip xmlns:r="http://schemas.openxmlformats.org/officeDocument/2006/relationships" r:embed="rId1" cstate="print"/>
        <a:srcRect/>
        <a:stretch>
          <a:fillRect/>
        </a:stretch>
      </xdr:blipFill>
      <xdr:spPr bwMode="auto">
        <a:xfrm>
          <a:off x="130175" y="130175"/>
          <a:ext cx="1663700" cy="406400"/>
        </a:xfrm>
        <a:prstGeom prst="rect">
          <a:avLst/>
        </a:prstGeom>
        <a:noFill/>
        <a:ln w="9525">
          <a:noFill/>
          <a:miter lim="800000"/>
          <a:headEnd/>
          <a:tailEnd/>
        </a:ln>
      </xdr:spPr>
    </xdr:pic>
    <xdr:clientData/>
  </xdr:oneCellAnchor>
  <xdr:twoCellAnchor>
    <xdr:from>
      <xdr:col>1</xdr:col>
      <xdr:colOff>66675</xdr:colOff>
      <xdr:row>10</xdr:row>
      <xdr:rowOff>0</xdr:rowOff>
    </xdr:from>
    <xdr:to>
      <xdr:col>21</xdr:col>
      <xdr:colOff>295275</xdr:colOff>
      <xdr:row>11</xdr:row>
      <xdr:rowOff>2305050</xdr:rowOff>
    </xdr:to>
    <xdr:graphicFrame macro="">
      <xdr:nvGraphicFramePr>
        <xdr:cNvPr id="3" name="Code test progress 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22225</xdr:colOff>
      <xdr:row>10</xdr:row>
      <xdr:rowOff>88900</xdr:rowOff>
    </xdr:from>
    <xdr:to>
      <xdr:col>36</xdr:col>
      <xdr:colOff>111125</xdr:colOff>
      <xdr:row>11</xdr:row>
      <xdr:rowOff>2336800</xdr:rowOff>
    </xdr:to>
    <xdr:graphicFrame macro="">
      <xdr:nvGraphicFramePr>
        <xdr:cNvPr id="4" name="Code test step OK 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50</xdr:col>
      <xdr:colOff>47625</xdr:colOff>
      <xdr:row>21</xdr:row>
      <xdr:rowOff>79375</xdr:rowOff>
    </xdr:from>
    <xdr:ext cx="184731" cy="264560"/>
    <xdr:sp macro="" textlink="">
      <xdr:nvSpPr>
        <xdr:cNvPr id="5" name="TextBox 4"/>
        <xdr:cNvSpPr txBox="1"/>
      </xdr:nvSpPr>
      <xdr:spPr>
        <a:xfrm>
          <a:off x="31823025" y="102901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FR" sz="1100"/>
        </a:p>
      </xdr:txBody>
    </xdr:sp>
    <xdr:clientData/>
  </xdr:oneCellAnchor>
  <xdr:twoCellAnchor>
    <xdr:from>
      <xdr:col>40</xdr:col>
      <xdr:colOff>712319</xdr:colOff>
      <xdr:row>28</xdr:row>
      <xdr:rowOff>7937</xdr:rowOff>
    </xdr:from>
    <xdr:to>
      <xdr:col>40</xdr:col>
      <xdr:colOff>820319</xdr:colOff>
      <xdr:row>30</xdr:row>
      <xdr:rowOff>166687</xdr:rowOff>
    </xdr:to>
    <xdr:sp macro="" textlink="">
      <xdr:nvSpPr>
        <xdr:cNvPr id="6" name="Left Brace 5"/>
        <xdr:cNvSpPr/>
      </xdr:nvSpPr>
      <xdr:spPr>
        <a:xfrm>
          <a:off x="21419669" y="11799887"/>
          <a:ext cx="108000" cy="520700"/>
        </a:xfrm>
        <a:prstGeom prst="leftBrace">
          <a:avLst/>
        </a:prstGeom>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ctr"/>
          <a:endParaRPr lang="fr-FR" sz="1100"/>
        </a:p>
      </xdr:txBody>
    </xdr:sp>
    <xdr:clientData/>
  </xdr:twoCellAnchor>
  <xdr:twoCellAnchor>
    <xdr:from>
      <xdr:col>38</xdr:col>
      <xdr:colOff>104775</xdr:colOff>
      <xdr:row>28</xdr:row>
      <xdr:rowOff>68035</xdr:rowOff>
    </xdr:from>
    <xdr:to>
      <xdr:col>40</xdr:col>
      <xdr:colOff>754761</xdr:colOff>
      <xdr:row>30</xdr:row>
      <xdr:rowOff>122464</xdr:rowOff>
    </xdr:to>
    <xdr:sp macro="" textlink="">
      <xdr:nvSpPr>
        <xdr:cNvPr id="7" name="TextBox 6"/>
        <xdr:cNvSpPr txBox="1"/>
      </xdr:nvSpPr>
      <xdr:spPr>
        <a:xfrm>
          <a:off x="16563975" y="11859985"/>
          <a:ext cx="4898136" cy="4163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fr-FR" sz="1400">
              <a:effectLst/>
            </a:rPr>
            <a:t>Tests data forecasting. </a:t>
          </a:r>
          <a:r>
            <a:rPr lang="fr-FR" sz="1200">
              <a:effectLst/>
            </a:rPr>
            <a:t>(Manually input data / Lines chart).</a:t>
          </a:r>
        </a:p>
      </xdr:txBody>
    </xdr:sp>
    <xdr:clientData/>
  </xdr:twoCellAnchor>
  <xdr:twoCellAnchor>
    <xdr:from>
      <xdr:col>40</xdr:col>
      <xdr:colOff>712319</xdr:colOff>
      <xdr:row>31</xdr:row>
      <xdr:rowOff>23812</xdr:rowOff>
    </xdr:from>
    <xdr:to>
      <xdr:col>40</xdr:col>
      <xdr:colOff>821531</xdr:colOff>
      <xdr:row>35</xdr:row>
      <xdr:rowOff>0</xdr:rowOff>
    </xdr:to>
    <xdr:sp macro="" textlink="">
      <xdr:nvSpPr>
        <xdr:cNvPr id="8" name="Left Brace 7"/>
        <xdr:cNvSpPr/>
      </xdr:nvSpPr>
      <xdr:spPr>
        <a:xfrm>
          <a:off x="21419669" y="12358687"/>
          <a:ext cx="109212" cy="785813"/>
        </a:xfrm>
        <a:prstGeom prst="leftBrace">
          <a:avLst/>
        </a:prstGeom>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ctr"/>
          <a:endParaRPr lang="fr-FR" sz="1100"/>
        </a:p>
      </xdr:txBody>
    </xdr:sp>
    <xdr:clientData/>
  </xdr:twoCellAnchor>
  <xdr:twoCellAnchor>
    <xdr:from>
      <xdr:col>38</xdr:col>
      <xdr:colOff>95250</xdr:colOff>
      <xdr:row>31</xdr:row>
      <xdr:rowOff>134013</xdr:rowOff>
    </xdr:from>
    <xdr:to>
      <xdr:col>40</xdr:col>
      <xdr:colOff>757377</xdr:colOff>
      <xdr:row>34</xdr:row>
      <xdr:rowOff>54428</xdr:rowOff>
    </xdr:to>
    <xdr:sp macro="" textlink="">
      <xdr:nvSpPr>
        <xdr:cNvPr id="9" name="TextBox 8"/>
        <xdr:cNvSpPr txBox="1"/>
      </xdr:nvSpPr>
      <xdr:spPr>
        <a:xfrm>
          <a:off x="16554450" y="12468888"/>
          <a:ext cx="4910277" cy="5300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fr-FR" sz="1400">
              <a:effectLst/>
            </a:rPr>
            <a:t>Tests main states count. </a:t>
          </a:r>
          <a:r>
            <a:rPr lang="fr-FR" sz="1200">
              <a:effectLst/>
            </a:rPr>
            <a:t>(Computed values / Columns chart).</a:t>
          </a:r>
        </a:p>
      </xdr:txBody>
    </xdr:sp>
    <xdr:clientData/>
  </xdr:twoCellAnchor>
  <xdr:twoCellAnchor>
    <xdr:from>
      <xdr:col>41</xdr:col>
      <xdr:colOff>16369</xdr:colOff>
      <xdr:row>19</xdr:row>
      <xdr:rowOff>110671</xdr:rowOff>
    </xdr:from>
    <xdr:to>
      <xdr:col>45</xdr:col>
      <xdr:colOff>14609</xdr:colOff>
      <xdr:row>23</xdr:row>
      <xdr:rowOff>24264</xdr:rowOff>
    </xdr:to>
    <xdr:grpSp>
      <xdr:nvGrpSpPr>
        <xdr:cNvPr id="10" name="Group 9"/>
        <xdr:cNvGrpSpPr/>
      </xdr:nvGrpSpPr>
      <xdr:grpSpPr>
        <a:xfrm>
          <a:off x="21622244" y="9889671"/>
          <a:ext cx="3935240" cy="786718"/>
          <a:chOff x="8707439" y="4066268"/>
          <a:chExt cx="2162268" cy="760183"/>
        </a:xfrm>
        <a:effectLst>
          <a:outerShdw blurRad="127000" dist="139700" dir="2700000" sx="94000" sy="94000" algn="tl" rotWithShape="0">
            <a:srgbClr val="002060">
              <a:alpha val="10000"/>
            </a:srgbClr>
          </a:outerShdw>
        </a:effectLst>
      </xdr:grpSpPr>
      <xdr:sp macro="" textlink="">
        <xdr:nvSpPr>
          <xdr:cNvPr id="11" name="Flowchart: Process 10"/>
          <xdr:cNvSpPr/>
        </xdr:nvSpPr>
        <xdr:spPr>
          <a:xfrm>
            <a:off x="8707439" y="4066268"/>
            <a:ext cx="2160000" cy="756001"/>
          </a:xfrm>
          <a:prstGeom prst="flowChartProcess">
            <a:avLst/>
          </a:prstGeom>
          <a:solidFill>
            <a:schemeClr val="accent4">
              <a:lumMod val="50000"/>
            </a:schemeClr>
          </a:solidFill>
          <a:ln w="12700" cap="sq">
            <a:solidFill>
              <a:sysClr val="windowText" lastClr="000000"/>
            </a:solidFill>
            <a:round/>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200" b="1">
                <a:solidFill>
                  <a:schemeClr val="bg1"/>
                </a:solidFill>
                <a:latin typeface="Trebuchet MS" pitchFamily="34" charset="0"/>
              </a:rPr>
              <a:t>Legends</a:t>
            </a:r>
            <a:endParaRPr lang="fr-FR" sz="1100" b="1">
              <a:solidFill>
                <a:schemeClr val="bg1"/>
              </a:solidFill>
              <a:latin typeface="Trebuchet MS" pitchFamily="34" charset="0"/>
            </a:endParaRPr>
          </a:p>
        </xdr:txBody>
      </xdr:sp>
      <xdr:sp macro="" textlink="">
        <xdr:nvSpPr>
          <xdr:cNvPr id="12" name="Flowchart: Process 11"/>
          <xdr:cNvSpPr/>
        </xdr:nvSpPr>
        <xdr:spPr>
          <a:xfrm>
            <a:off x="8709707" y="4323670"/>
            <a:ext cx="2160000" cy="252000"/>
          </a:xfrm>
          <a:prstGeom prst="flowChartProcess">
            <a:avLst/>
          </a:prstGeom>
          <a:solidFill>
            <a:srgbClr val="CCFF99"/>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0">
                <a:solidFill>
                  <a:sysClr val="windowText" lastClr="000000"/>
                </a:solidFill>
                <a:latin typeface="Arial" pitchFamily="34" charset="0"/>
                <a:cs typeface="Arial" pitchFamily="34" charset="0"/>
              </a:rPr>
              <a:t>Manually filled  (forecast)</a:t>
            </a:r>
          </a:p>
        </xdr:txBody>
      </xdr:sp>
      <xdr:sp macro="" textlink="">
        <xdr:nvSpPr>
          <xdr:cNvPr id="13" name="Flowchart: Process 12"/>
          <xdr:cNvSpPr/>
        </xdr:nvSpPr>
        <xdr:spPr>
          <a:xfrm>
            <a:off x="8709332" y="4575853"/>
            <a:ext cx="2159999" cy="250598"/>
          </a:xfrm>
          <a:prstGeom prst="flowChartProcess">
            <a:avLst/>
          </a:prstGeom>
          <a:solidFill>
            <a:srgbClr val="DDDDDD"/>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0">
                <a:solidFill>
                  <a:sysClr val="windowText" lastClr="000000"/>
                </a:solidFill>
                <a:latin typeface="Arial" pitchFamily="34" charset="0"/>
                <a:cs typeface="Arial" pitchFamily="34" charset="0"/>
              </a:rPr>
              <a:t>Computed data</a:t>
            </a:r>
          </a:p>
        </xdr:txBody>
      </xdr:sp>
    </xdr:grpSp>
    <xdr:clientData/>
  </xdr:twoCellAnchor>
  <xdr:twoCellAnchor>
    <xdr:from>
      <xdr:col>40</xdr:col>
      <xdr:colOff>712319</xdr:colOff>
      <xdr:row>35</xdr:row>
      <xdr:rowOff>33704</xdr:rowOff>
    </xdr:from>
    <xdr:to>
      <xdr:col>40</xdr:col>
      <xdr:colOff>820319</xdr:colOff>
      <xdr:row>36</xdr:row>
      <xdr:rowOff>161901</xdr:rowOff>
    </xdr:to>
    <xdr:sp macro="" textlink="">
      <xdr:nvSpPr>
        <xdr:cNvPr id="14" name="Left Brace 13"/>
        <xdr:cNvSpPr/>
      </xdr:nvSpPr>
      <xdr:spPr>
        <a:xfrm>
          <a:off x="21419669" y="13178204"/>
          <a:ext cx="108000" cy="328222"/>
        </a:xfrm>
        <a:prstGeom prst="leftBrace">
          <a:avLst/>
        </a:prstGeom>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ctr"/>
          <a:endParaRPr lang="fr-FR" sz="1100"/>
        </a:p>
      </xdr:txBody>
    </xdr:sp>
    <xdr:clientData/>
  </xdr:twoCellAnchor>
  <xdr:twoCellAnchor>
    <xdr:from>
      <xdr:col>37</xdr:col>
      <xdr:colOff>180975</xdr:colOff>
      <xdr:row>35</xdr:row>
      <xdr:rowOff>13889</xdr:rowOff>
    </xdr:from>
    <xdr:to>
      <xdr:col>40</xdr:col>
      <xdr:colOff>763836</xdr:colOff>
      <xdr:row>36</xdr:row>
      <xdr:rowOff>144287</xdr:rowOff>
    </xdr:to>
    <xdr:sp macro="" textlink="">
      <xdr:nvSpPr>
        <xdr:cNvPr id="15" name="TextBox 14"/>
        <xdr:cNvSpPr txBox="1"/>
      </xdr:nvSpPr>
      <xdr:spPr>
        <a:xfrm>
          <a:off x="16411575" y="13158389"/>
          <a:ext cx="5059611" cy="3304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fr-FR" sz="1400">
              <a:solidFill>
                <a:schemeClr val="dk1"/>
              </a:solidFill>
              <a:effectLst/>
              <a:latin typeface="+mn-lt"/>
              <a:ea typeface="+mn-ea"/>
              <a:cs typeface="+mn-cs"/>
            </a:rPr>
            <a:t>Data informations.</a:t>
          </a:r>
          <a:endParaRPr lang="fr-FR" sz="1200">
            <a:effectLst/>
          </a:endParaRPr>
        </a:p>
      </xdr:txBody>
    </xdr:sp>
    <xdr:clientData/>
  </xdr:twoCellAnchor>
</xdr:wsDr>
</file>

<file path=xl/drawings/drawing26.xml><?xml version="1.0" encoding="utf-8"?>
<xdr:wsDr xmlns:xdr="http://schemas.openxmlformats.org/drawingml/2006/spreadsheetDrawing" xmlns:a="http://schemas.openxmlformats.org/drawingml/2006/main">
  <xdr:oneCellAnchor>
    <xdr:from>
      <xdr:col>1</xdr:col>
      <xdr:colOff>53975</xdr:colOff>
      <xdr:row>1</xdr:row>
      <xdr:rowOff>53975</xdr:rowOff>
    </xdr:from>
    <xdr:ext cx="1663700" cy="406400"/>
    <xdr:pic macro="[0]!ShowAboutBox">
      <xdr:nvPicPr>
        <xdr:cNvPr id="2" name="Picture 1" descr="D:\plisson\DSV\CHORUS\dashboard\Rev1\Thales.jpg"/>
        <xdr:cNvPicPr>
          <a:picLocks noChangeAspect="1" noChangeArrowheads="1"/>
        </xdr:cNvPicPr>
      </xdr:nvPicPr>
      <xdr:blipFill>
        <a:blip xmlns:r="http://schemas.openxmlformats.org/officeDocument/2006/relationships" r:embed="rId1" cstate="print"/>
        <a:srcRect/>
        <a:stretch>
          <a:fillRect/>
        </a:stretch>
      </xdr:blipFill>
      <xdr:spPr bwMode="auto">
        <a:xfrm>
          <a:off x="130175" y="130175"/>
          <a:ext cx="1663700" cy="406400"/>
        </a:xfrm>
        <a:prstGeom prst="rect">
          <a:avLst/>
        </a:prstGeom>
        <a:noFill/>
        <a:ln w="9525">
          <a:noFill/>
          <a:miter lim="800000"/>
          <a:headEnd/>
          <a:tailEnd/>
        </a:ln>
      </xdr:spPr>
    </xdr:pic>
    <xdr:clientData/>
  </xdr:oneCellAnchor>
  <xdr:twoCellAnchor>
    <xdr:from>
      <xdr:col>1</xdr:col>
      <xdr:colOff>66675</xdr:colOff>
      <xdr:row>10</xdr:row>
      <xdr:rowOff>0</xdr:rowOff>
    </xdr:from>
    <xdr:to>
      <xdr:col>21</xdr:col>
      <xdr:colOff>295275</xdr:colOff>
      <xdr:row>11</xdr:row>
      <xdr:rowOff>2305050</xdr:rowOff>
    </xdr:to>
    <xdr:graphicFrame macro="">
      <xdr:nvGraphicFramePr>
        <xdr:cNvPr id="3" name="Interface tests progress 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85725</xdr:colOff>
      <xdr:row>10</xdr:row>
      <xdr:rowOff>57150</xdr:rowOff>
    </xdr:from>
    <xdr:to>
      <xdr:col>31</xdr:col>
      <xdr:colOff>295275</xdr:colOff>
      <xdr:row>11</xdr:row>
      <xdr:rowOff>2305050</xdr:rowOff>
    </xdr:to>
    <xdr:graphicFrame macro="">
      <xdr:nvGraphicFramePr>
        <xdr:cNvPr id="4" name="Interface tests steps OK 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50</xdr:col>
      <xdr:colOff>47625</xdr:colOff>
      <xdr:row>21</xdr:row>
      <xdr:rowOff>79375</xdr:rowOff>
    </xdr:from>
    <xdr:ext cx="184731" cy="264560"/>
    <xdr:sp macro="" textlink="">
      <xdr:nvSpPr>
        <xdr:cNvPr id="5" name="TextBox 4"/>
        <xdr:cNvSpPr txBox="1"/>
      </xdr:nvSpPr>
      <xdr:spPr>
        <a:xfrm>
          <a:off x="31823025" y="102901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FR" sz="1100"/>
        </a:p>
      </xdr:txBody>
    </xdr:sp>
    <xdr:clientData/>
  </xdr:oneCellAnchor>
  <xdr:twoCellAnchor>
    <xdr:from>
      <xdr:col>40</xdr:col>
      <xdr:colOff>712319</xdr:colOff>
      <xdr:row>28</xdr:row>
      <xdr:rowOff>7937</xdr:rowOff>
    </xdr:from>
    <xdr:to>
      <xdr:col>40</xdr:col>
      <xdr:colOff>820319</xdr:colOff>
      <xdr:row>30</xdr:row>
      <xdr:rowOff>166687</xdr:rowOff>
    </xdr:to>
    <xdr:sp macro="" textlink="">
      <xdr:nvSpPr>
        <xdr:cNvPr id="6" name="Left Brace 5"/>
        <xdr:cNvSpPr/>
      </xdr:nvSpPr>
      <xdr:spPr>
        <a:xfrm>
          <a:off x="21419669" y="11799887"/>
          <a:ext cx="108000" cy="520700"/>
        </a:xfrm>
        <a:prstGeom prst="leftBrace">
          <a:avLst/>
        </a:prstGeom>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ctr"/>
          <a:endParaRPr lang="fr-FR" sz="1100"/>
        </a:p>
      </xdr:txBody>
    </xdr:sp>
    <xdr:clientData/>
  </xdr:twoCellAnchor>
  <xdr:twoCellAnchor>
    <xdr:from>
      <xdr:col>38</xdr:col>
      <xdr:colOff>104775</xdr:colOff>
      <xdr:row>28</xdr:row>
      <xdr:rowOff>68035</xdr:rowOff>
    </xdr:from>
    <xdr:to>
      <xdr:col>40</xdr:col>
      <xdr:colOff>754761</xdr:colOff>
      <xdr:row>30</xdr:row>
      <xdr:rowOff>122464</xdr:rowOff>
    </xdr:to>
    <xdr:sp macro="" textlink="">
      <xdr:nvSpPr>
        <xdr:cNvPr id="7" name="TextBox 6"/>
        <xdr:cNvSpPr txBox="1"/>
      </xdr:nvSpPr>
      <xdr:spPr>
        <a:xfrm>
          <a:off x="16563975" y="11859985"/>
          <a:ext cx="4898136" cy="4163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fr-FR" sz="1400">
              <a:effectLst/>
            </a:rPr>
            <a:t>Tests data forecasting. </a:t>
          </a:r>
          <a:r>
            <a:rPr lang="fr-FR" sz="1200">
              <a:effectLst/>
            </a:rPr>
            <a:t>(Manually input data / Lines chart).</a:t>
          </a:r>
        </a:p>
      </xdr:txBody>
    </xdr:sp>
    <xdr:clientData/>
  </xdr:twoCellAnchor>
  <xdr:twoCellAnchor>
    <xdr:from>
      <xdr:col>40</xdr:col>
      <xdr:colOff>712319</xdr:colOff>
      <xdr:row>31</xdr:row>
      <xdr:rowOff>23812</xdr:rowOff>
    </xdr:from>
    <xdr:to>
      <xdr:col>40</xdr:col>
      <xdr:colOff>821531</xdr:colOff>
      <xdr:row>35</xdr:row>
      <xdr:rowOff>0</xdr:rowOff>
    </xdr:to>
    <xdr:sp macro="" textlink="">
      <xdr:nvSpPr>
        <xdr:cNvPr id="8" name="Left Brace 7"/>
        <xdr:cNvSpPr/>
      </xdr:nvSpPr>
      <xdr:spPr>
        <a:xfrm>
          <a:off x="21419669" y="12358687"/>
          <a:ext cx="109212" cy="785813"/>
        </a:xfrm>
        <a:prstGeom prst="leftBrace">
          <a:avLst/>
        </a:prstGeom>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ctr"/>
          <a:endParaRPr lang="fr-FR" sz="1100"/>
        </a:p>
      </xdr:txBody>
    </xdr:sp>
    <xdr:clientData/>
  </xdr:twoCellAnchor>
  <xdr:twoCellAnchor>
    <xdr:from>
      <xdr:col>38</xdr:col>
      <xdr:colOff>95250</xdr:colOff>
      <xdr:row>31</xdr:row>
      <xdr:rowOff>134013</xdr:rowOff>
    </xdr:from>
    <xdr:to>
      <xdr:col>40</xdr:col>
      <xdr:colOff>757377</xdr:colOff>
      <xdr:row>34</xdr:row>
      <xdr:rowOff>54428</xdr:rowOff>
    </xdr:to>
    <xdr:sp macro="" textlink="">
      <xdr:nvSpPr>
        <xdr:cNvPr id="9" name="TextBox 8"/>
        <xdr:cNvSpPr txBox="1"/>
      </xdr:nvSpPr>
      <xdr:spPr>
        <a:xfrm>
          <a:off x="16554450" y="12468888"/>
          <a:ext cx="4910277" cy="5300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fr-FR" sz="1400">
              <a:effectLst/>
            </a:rPr>
            <a:t>Tests main states count. </a:t>
          </a:r>
          <a:r>
            <a:rPr lang="fr-FR" sz="1200">
              <a:effectLst/>
            </a:rPr>
            <a:t>(Computed values / Columns chart).</a:t>
          </a:r>
        </a:p>
      </xdr:txBody>
    </xdr:sp>
    <xdr:clientData/>
  </xdr:twoCellAnchor>
  <xdr:twoCellAnchor>
    <xdr:from>
      <xdr:col>41</xdr:col>
      <xdr:colOff>16369</xdr:colOff>
      <xdr:row>19</xdr:row>
      <xdr:rowOff>110671</xdr:rowOff>
    </xdr:from>
    <xdr:to>
      <xdr:col>45</xdr:col>
      <xdr:colOff>14609</xdr:colOff>
      <xdr:row>23</xdr:row>
      <xdr:rowOff>24264</xdr:rowOff>
    </xdr:to>
    <xdr:grpSp>
      <xdr:nvGrpSpPr>
        <xdr:cNvPr id="10" name="Group 9"/>
        <xdr:cNvGrpSpPr/>
      </xdr:nvGrpSpPr>
      <xdr:grpSpPr>
        <a:xfrm>
          <a:off x="21622244" y="9889671"/>
          <a:ext cx="3935240" cy="786718"/>
          <a:chOff x="8707439" y="4066268"/>
          <a:chExt cx="2162268" cy="760183"/>
        </a:xfrm>
        <a:effectLst>
          <a:outerShdw blurRad="127000" dist="139700" dir="2700000" sx="94000" sy="94000" algn="tl" rotWithShape="0">
            <a:srgbClr val="002060">
              <a:alpha val="10000"/>
            </a:srgbClr>
          </a:outerShdw>
        </a:effectLst>
      </xdr:grpSpPr>
      <xdr:sp macro="" textlink="">
        <xdr:nvSpPr>
          <xdr:cNvPr id="11" name="Flowchart: Process 10"/>
          <xdr:cNvSpPr/>
        </xdr:nvSpPr>
        <xdr:spPr>
          <a:xfrm>
            <a:off x="8707439" y="4066268"/>
            <a:ext cx="2160000" cy="756001"/>
          </a:xfrm>
          <a:prstGeom prst="flowChartProcess">
            <a:avLst/>
          </a:prstGeom>
          <a:solidFill>
            <a:schemeClr val="accent4">
              <a:lumMod val="50000"/>
            </a:schemeClr>
          </a:solidFill>
          <a:ln w="12700" cap="sq">
            <a:solidFill>
              <a:sysClr val="windowText" lastClr="000000"/>
            </a:solidFill>
            <a:round/>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200" b="1">
                <a:solidFill>
                  <a:schemeClr val="bg1"/>
                </a:solidFill>
                <a:latin typeface="Trebuchet MS" pitchFamily="34" charset="0"/>
              </a:rPr>
              <a:t>Legends</a:t>
            </a:r>
            <a:endParaRPr lang="fr-FR" sz="1100" b="1">
              <a:solidFill>
                <a:schemeClr val="bg1"/>
              </a:solidFill>
              <a:latin typeface="Trebuchet MS" pitchFamily="34" charset="0"/>
            </a:endParaRPr>
          </a:p>
        </xdr:txBody>
      </xdr:sp>
      <xdr:sp macro="" textlink="">
        <xdr:nvSpPr>
          <xdr:cNvPr id="12" name="Flowchart: Process 11"/>
          <xdr:cNvSpPr/>
        </xdr:nvSpPr>
        <xdr:spPr>
          <a:xfrm>
            <a:off x="8709707" y="4323670"/>
            <a:ext cx="2160000" cy="252000"/>
          </a:xfrm>
          <a:prstGeom prst="flowChartProcess">
            <a:avLst/>
          </a:prstGeom>
          <a:solidFill>
            <a:srgbClr val="CCFF99"/>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0">
                <a:solidFill>
                  <a:sysClr val="windowText" lastClr="000000"/>
                </a:solidFill>
                <a:latin typeface="Arial" pitchFamily="34" charset="0"/>
                <a:cs typeface="Arial" pitchFamily="34" charset="0"/>
              </a:rPr>
              <a:t>Manually filled</a:t>
            </a:r>
            <a:r>
              <a:rPr lang="fr-FR" sz="1100" b="0" baseline="0">
                <a:solidFill>
                  <a:sysClr val="windowText" lastClr="000000"/>
                </a:solidFill>
                <a:latin typeface="Arial" pitchFamily="34" charset="0"/>
                <a:cs typeface="Arial" pitchFamily="34" charset="0"/>
              </a:rPr>
              <a:t> (forecast)</a:t>
            </a:r>
            <a:endParaRPr lang="fr-FR" sz="1100" b="0">
              <a:solidFill>
                <a:sysClr val="windowText" lastClr="000000"/>
              </a:solidFill>
              <a:latin typeface="Arial" pitchFamily="34" charset="0"/>
              <a:cs typeface="Arial" pitchFamily="34" charset="0"/>
            </a:endParaRPr>
          </a:p>
        </xdr:txBody>
      </xdr:sp>
      <xdr:sp macro="" textlink="">
        <xdr:nvSpPr>
          <xdr:cNvPr id="13" name="Flowchart: Process 12"/>
          <xdr:cNvSpPr/>
        </xdr:nvSpPr>
        <xdr:spPr>
          <a:xfrm>
            <a:off x="8709332" y="4575853"/>
            <a:ext cx="2159999" cy="250598"/>
          </a:xfrm>
          <a:prstGeom prst="flowChartProcess">
            <a:avLst/>
          </a:prstGeom>
          <a:solidFill>
            <a:srgbClr val="DDDDDD"/>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0">
                <a:solidFill>
                  <a:sysClr val="windowText" lastClr="000000"/>
                </a:solidFill>
                <a:latin typeface="Arial" pitchFamily="34" charset="0"/>
                <a:cs typeface="Arial" pitchFamily="34" charset="0"/>
              </a:rPr>
              <a:t>Computed data</a:t>
            </a:r>
          </a:p>
        </xdr:txBody>
      </xdr:sp>
    </xdr:grpSp>
    <xdr:clientData/>
  </xdr:twoCellAnchor>
  <xdr:twoCellAnchor>
    <xdr:from>
      <xdr:col>40</xdr:col>
      <xdr:colOff>712319</xdr:colOff>
      <xdr:row>35</xdr:row>
      <xdr:rowOff>33704</xdr:rowOff>
    </xdr:from>
    <xdr:to>
      <xdr:col>40</xdr:col>
      <xdr:colOff>820319</xdr:colOff>
      <xdr:row>36</xdr:row>
      <xdr:rowOff>161901</xdr:rowOff>
    </xdr:to>
    <xdr:sp macro="" textlink="">
      <xdr:nvSpPr>
        <xdr:cNvPr id="14" name="Left Brace 13"/>
        <xdr:cNvSpPr/>
      </xdr:nvSpPr>
      <xdr:spPr>
        <a:xfrm>
          <a:off x="21419669" y="13178204"/>
          <a:ext cx="108000" cy="328222"/>
        </a:xfrm>
        <a:prstGeom prst="leftBrace">
          <a:avLst/>
        </a:prstGeom>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ctr"/>
          <a:endParaRPr lang="fr-FR" sz="1100"/>
        </a:p>
      </xdr:txBody>
    </xdr:sp>
    <xdr:clientData/>
  </xdr:twoCellAnchor>
  <xdr:twoCellAnchor>
    <xdr:from>
      <xdr:col>37</xdr:col>
      <xdr:colOff>180975</xdr:colOff>
      <xdr:row>35</xdr:row>
      <xdr:rowOff>13889</xdr:rowOff>
    </xdr:from>
    <xdr:to>
      <xdr:col>40</xdr:col>
      <xdr:colOff>763836</xdr:colOff>
      <xdr:row>36</xdr:row>
      <xdr:rowOff>144287</xdr:rowOff>
    </xdr:to>
    <xdr:sp macro="" textlink="">
      <xdr:nvSpPr>
        <xdr:cNvPr id="15" name="TextBox 14"/>
        <xdr:cNvSpPr txBox="1"/>
      </xdr:nvSpPr>
      <xdr:spPr>
        <a:xfrm>
          <a:off x="16411575" y="13158389"/>
          <a:ext cx="5059611" cy="3304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fr-FR" sz="1400">
              <a:solidFill>
                <a:schemeClr val="dk1"/>
              </a:solidFill>
              <a:effectLst/>
              <a:latin typeface="+mn-lt"/>
              <a:ea typeface="+mn-ea"/>
              <a:cs typeface="+mn-cs"/>
            </a:rPr>
            <a:t>Data informations.</a:t>
          </a:r>
          <a:endParaRPr lang="fr-FR" sz="1200">
            <a:effectLst/>
          </a:endParaRPr>
        </a:p>
      </xdr:txBody>
    </xdr:sp>
    <xdr:clientData/>
  </xdr:twoCellAnchor>
</xdr:wsDr>
</file>

<file path=xl/drawings/drawing27.xml><?xml version="1.0" encoding="utf-8"?>
<xdr:wsDr xmlns:xdr="http://schemas.openxmlformats.org/drawingml/2006/spreadsheetDrawing" xmlns:a="http://schemas.openxmlformats.org/drawingml/2006/main">
  <xdr:oneCellAnchor>
    <xdr:from>
      <xdr:col>1</xdr:col>
      <xdr:colOff>47625</xdr:colOff>
      <xdr:row>1</xdr:row>
      <xdr:rowOff>53975</xdr:rowOff>
    </xdr:from>
    <xdr:ext cx="1663700" cy="406400"/>
    <xdr:pic macro="[0]!ShowAboutBox">
      <xdr:nvPicPr>
        <xdr:cNvPr id="2" name="Picture 1" descr="D:\plisson\DSV\CHORUS\dashboard\Rev1\Thales.jpg"/>
        <xdr:cNvPicPr>
          <a:picLocks noChangeAspect="1" noChangeArrowheads="1"/>
        </xdr:cNvPicPr>
      </xdr:nvPicPr>
      <xdr:blipFill>
        <a:blip xmlns:r="http://schemas.openxmlformats.org/officeDocument/2006/relationships" r:embed="rId1" cstate="print"/>
        <a:srcRect/>
        <a:stretch>
          <a:fillRect/>
        </a:stretch>
      </xdr:blipFill>
      <xdr:spPr bwMode="auto">
        <a:xfrm>
          <a:off x="142875" y="133350"/>
          <a:ext cx="1663700" cy="406400"/>
        </a:xfrm>
        <a:prstGeom prst="rect">
          <a:avLst/>
        </a:prstGeom>
        <a:noFill/>
        <a:ln w="9525">
          <a:noFill/>
          <a:miter lim="800000"/>
          <a:headEnd/>
          <a:tailEnd/>
        </a:ln>
      </xdr:spPr>
    </xdr:pic>
    <xdr:clientData/>
  </xdr:oneCellAnchor>
  <xdr:twoCellAnchor>
    <xdr:from>
      <xdr:col>13</xdr:col>
      <xdr:colOff>47625</xdr:colOff>
      <xdr:row>10</xdr:row>
      <xdr:rowOff>47625</xdr:rowOff>
    </xdr:from>
    <xdr:to>
      <xdr:col>22</xdr:col>
      <xdr:colOff>504825</xdr:colOff>
      <xdr:row>11</xdr:row>
      <xdr:rowOff>2524125</xdr:rowOff>
    </xdr:to>
    <xdr:graphicFrame macro="">
      <xdr:nvGraphicFramePr>
        <xdr:cNvPr id="3" name="Statement coverage 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76200</xdr:colOff>
      <xdr:row>10</xdr:row>
      <xdr:rowOff>28575</xdr:rowOff>
    </xdr:from>
    <xdr:to>
      <xdr:col>11</xdr:col>
      <xdr:colOff>485775</xdr:colOff>
      <xdr:row>11</xdr:row>
      <xdr:rowOff>2505075</xdr:rowOff>
    </xdr:to>
    <xdr:graphicFrame macro="">
      <xdr:nvGraphicFramePr>
        <xdr:cNvPr id="4" name="Requirement coverage 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31</xdr:col>
      <xdr:colOff>16422</xdr:colOff>
      <xdr:row>13</xdr:row>
      <xdr:rowOff>98535</xdr:rowOff>
    </xdr:from>
    <xdr:to>
      <xdr:col>33</xdr:col>
      <xdr:colOff>673318</xdr:colOff>
      <xdr:row>18</xdr:row>
      <xdr:rowOff>113399</xdr:rowOff>
    </xdr:to>
    <xdr:grpSp>
      <xdr:nvGrpSpPr>
        <xdr:cNvPr id="5" name="Group 4"/>
        <xdr:cNvGrpSpPr/>
      </xdr:nvGrpSpPr>
      <xdr:grpSpPr>
        <a:xfrm>
          <a:off x="16028275" y="9278664"/>
          <a:ext cx="2660431" cy="786718"/>
          <a:chOff x="8707439" y="4066268"/>
          <a:chExt cx="2162268" cy="760183"/>
        </a:xfrm>
        <a:effectLst>
          <a:outerShdw blurRad="127000" dist="139700" dir="2700000" sx="94000" sy="94000" algn="tl" rotWithShape="0">
            <a:srgbClr val="002060">
              <a:alpha val="10000"/>
            </a:srgbClr>
          </a:outerShdw>
        </a:effectLst>
      </xdr:grpSpPr>
      <xdr:sp macro="" textlink="">
        <xdr:nvSpPr>
          <xdr:cNvPr id="6" name="Flowchart: Process 5"/>
          <xdr:cNvSpPr/>
        </xdr:nvSpPr>
        <xdr:spPr>
          <a:xfrm>
            <a:off x="8707439" y="4066268"/>
            <a:ext cx="2160000" cy="756001"/>
          </a:xfrm>
          <a:prstGeom prst="flowChartProcess">
            <a:avLst/>
          </a:prstGeom>
          <a:solidFill>
            <a:schemeClr val="accent4">
              <a:lumMod val="50000"/>
            </a:schemeClr>
          </a:solidFill>
          <a:ln w="12700" cap="sq">
            <a:solidFill>
              <a:sysClr val="windowText" lastClr="000000"/>
            </a:solidFill>
            <a:round/>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200" b="1">
                <a:solidFill>
                  <a:schemeClr val="bg1"/>
                </a:solidFill>
                <a:latin typeface="Trebuchet MS" pitchFamily="34" charset="0"/>
              </a:rPr>
              <a:t>Legends</a:t>
            </a:r>
            <a:endParaRPr lang="fr-FR" sz="1100" b="1">
              <a:solidFill>
                <a:schemeClr val="bg1"/>
              </a:solidFill>
              <a:latin typeface="Trebuchet MS" pitchFamily="34" charset="0"/>
            </a:endParaRPr>
          </a:p>
        </xdr:txBody>
      </xdr:sp>
      <xdr:sp macro="" textlink="">
        <xdr:nvSpPr>
          <xdr:cNvPr id="7" name="Flowchart: Process 6"/>
          <xdr:cNvSpPr/>
        </xdr:nvSpPr>
        <xdr:spPr>
          <a:xfrm>
            <a:off x="8709707" y="4323670"/>
            <a:ext cx="2160000" cy="252000"/>
          </a:xfrm>
          <a:prstGeom prst="flowChartProcess">
            <a:avLst/>
          </a:prstGeom>
          <a:solidFill>
            <a:srgbClr val="CCFF99"/>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0">
                <a:solidFill>
                  <a:sysClr val="windowText" lastClr="000000"/>
                </a:solidFill>
                <a:latin typeface="Arial" pitchFamily="34" charset="0"/>
                <a:cs typeface="Arial" pitchFamily="34" charset="0"/>
              </a:rPr>
              <a:t>Manually filled  (forecast)</a:t>
            </a:r>
          </a:p>
        </xdr:txBody>
      </xdr:sp>
      <xdr:sp macro="" textlink="">
        <xdr:nvSpPr>
          <xdr:cNvPr id="8" name="Flowchart: Process 7"/>
          <xdr:cNvSpPr/>
        </xdr:nvSpPr>
        <xdr:spPr>
          <a:xfrm>
            <a:off x="8709332" y="4575853"/>
            <a:ext cx="2159999" cy="250598"/>
          </a:xfrm>
          <a:prstGeom prst="flowChartProcess">
            <a:avLst/>
          </a:prstGeom>
          <a:solidFill>
            <a:srgbClr val="DDDDDD"/>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0">
                <a:solidFill>
                  <a:sysClr val="windowText" lastClr="000000"/>
                </a:solidFill>
                <a:latin typeface="Arial" pitchFamily="34" charset="0"/>
                <a:cs typeface="Arial" pitchFamily="34" charset="0"/>
              </a:rPr>
              <a:t>Computed data</a:t>
            </a:r>
          </a:p>
        </xdr:txBody>
      </xdr:sp>
    </xdr:grpSp>
    <xdr:clientData/>
  </xdr:twoCellAnchor>
</xdr:wsDr>
</file>

<file path=xl/drawings/drawing28.xml><?xml version="1.0" encoding="utf-8"?>
<xdr:wsDr xmlns:xdr="http://schemas.openxmlformats.org/drawingml/2006/spreadsheetDrawing" xmlns:a="http://schemas.openxmlformats.org/drawingml/2006/main">
  <xdr:oneCellAnchor>
    <xdr:from>
      <xdr:col>1</xdr:col>
      <xdr:colOff>53975</xdr:colOff>
      <xdr:row>1</xdr:row>
      <xdr:rowOff>53975</xdr:rowOff>
    </xdr:from>
    <xdr:ext cx="1663700" cy="406400"/>
    <xdr:pic macro="[0]!ShowAboutBox">
      <xdr:nvPicPr>
        <xdr:cNvPr id="2" name="Picture 1" descr="D:\plisson\DSV\CHORUS\dashboard\Rev1\Thales.jpg"/>
        <xdr:cNvPicPr>
          <a:picLocks noChangeAspect="1" noChangeArrowheads="1"/>
        </xdr:cNvPicPr>
      </xdr:nvPicPr>
      <xdr:blipFill>
        <a:blip xmlns:r="http://schemas.openxmlformats.org/officeDocument/2006/relationships" r:embed="rId1" cstate="print"/>
        <a:srcRect/>
        <a:stretch>
          <a:fillRect/>
        </a:stretch>
      </xdr:blipFill>
      <xdr:spPr bwMode="auto">
        <a:xfrm>
          <a:off x="133350" y="133350"/>
          <a:ext cx="1663700" cy="406400"/>
        </a:xfrm>
        <a:prstGeom prst="rect">
          <a:avLst/>
        </a:prstGeom>
        <a:noFill/>
        <a:ln w="9525">
          <a:noFill/>
          <a:miter lim="800000"/>
          <a:headEnd/>
          <a:tailEnd/>
        </a:ln>
      </xdr:spPr>
    </xdr:pic>
    <xdr:clientData/>
  </xdr:oneCellAnchor>
  <xdr:twoCellAnchor>
    <xdr:from>
      <xdr:col>1</xdr:col>
      <xdr:colOff>66675</xdr:colOff>
      <xdr:row>10</xdr:row>
      <xdr:rowOff>0</xdr:rowOff>
    </xdr:from>
    <xdr:to>
      <xdr:col>21</xdr:col>
      <xdr:colOff>295275</xdr:colOff>
      <xdr:row>11</xdr:row>
      <xdr:rowOff>2305050</xdr:rowOff>
    </xdr:to>
    <xdr:graphicFrame macro="">
      <xdr:nvGraphicFramePr>
        <xdr:cNvPr id="3" name="Validate &amp; qualify tests progress 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85725</xdr:colOff>
      <xdr:row>10</xdr:row>
      <xdr:rowOff>57150</xdr:rowOff>
    </xdr:from>
    <xdr:to>
      <xdr:col>31</xdr:col>
      <xdr:colOff>295275</xdr:colOff>
      <xdr:row>11</xdr:row>
      <xdr:rowOff>2305050</xdr:rowOff>
    </xdr:to>
    <xdr:graphicFrame macro="">
      <xdr:nvGraphicFramePr>
        <xdr:cNvPr id="4" name="Validate &amp; qualify tests steps OK 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50</xdr:col>
      <xdr:colOff>47625</xdr:colOff>
      <xdr:row>21</xdr:row>
      <xdr:rowOff>79375</xdr:rowOff>
    </xdr:from>
    <xdr:ext cx="184731" cy="264560"/>
    <xdr:sp macro="" textlink="">
      <xdr:nvSpPr>
        <xdr:cNvPr id="5" name="TextBox 4"/>
        <xdr:cNvSpPr txBox="1"/>
      </xdr:nvSpPr>
      <xdr:spPr>
        <a:xfrm>
          <a:off x="15382875" y="584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FR" sz="1100"/>
        </a:p>
      </xdr:txBody>
    </xdr:sp>
    <xdr:clientData/>
  </xdr:oneCellAnchor>
  <xdr:twoCellAnchor>
    <xdr:from>
      <xdr:col>40</xdr:col>
      <xdr:colOff>712319</xdr:colOff>
      <xdr:row>28</xdr:row>
      <xdr:rowOff>7937</xdr:rowOff>
    </xdr:from>
    <xdr:to>
      <xdr:col>40</xdr:col>
      <xdr:colOff>820319</xdr:colOff>
      <xdr:row>30</xdr:row>
      <xdr:rowOff>166687</xdr:rowOff>
    </xdr:to>
    <xdr:sp macro="" textlink="">
      <xdr:nvSpPr>
        <xdr:cNvPr id="6" name="Left Brace 5"/>
        <xdr:cNvSpPr/>
      </xdr:nvSpPr>
      <xdr:spPr>
        <a:xfrm>
          <a:off x="5189069" y="1941512"/>
          <a:ext cx="108000" cy="482600"/>
        </a:xfrm>
        <a:prstGeom prst="leftBrace">
          <a:avLst/>
        </a:prstGeom>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ctr"/>
          <a:endParaRPr lang="fr-FR" sz="1100"/>
        </a:p>
      </xdr:txBody>
    </xdr:sp>
    <xdr:clientData/>
  </xdr:twoCellAnchor>
  <xdr:twoCellAnchor>
    <xdr:from>
      <xdr:col>38</xdr:col>
      <xdr:colOff>104775</xdr:colOff>
      <xdr:row>28</xdr:row>
      <xdr:rowOff>68035</xdr:rowOff>
    </xdr:from>
    <xdr:to>
      <xdr:col>40</xdr:col>
      <xdr:colOff>754761</xdr:colOff>
      <xdr:row>30</xdr:row>
      <xdr:rowOff>122464</xdr:rowOff>
    </xdr:to>
    <xdr:sp macro="" textlink="">
      <xdr:nvSpPr>
        <xdr:cNvPr id="7" name="TextBox 6"/>
        <xdr:cNvSpPr txBox="1"/>
      </xdr:nvSpPr>
      <xdr:spPr>
        <a:xfrm>
          <a:off x="333375" y="2001610"/>
          <a:ext cx="4898136" cy="3782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fr-FR" sz="1400">
              <a:effectLst/>
            </a:rPr>
            <a:t>Tests data forecasting. </a:t>
          </a:r>
          <a:r>
            <a:rPr lang="fr-FR" sz="1200">
              <a:effectLst/>
            </a:rPr>
            <a:t>(Manually input data / Lines chart).</a:t>
          </a:r>
        </a:p>
      </xdr:txBody>
    </xdr:sp>
    <xdr:clientData/>
  </xdr:twoCellAnchor>
  <xdr:twoCellAnchor>
    <xdr:from>
      <xdr:col>40</xdr:col>
      <xdr:colOff>712319</xdr:colOff>
      <xdr:row>31</xdr:row>
      <xdr:rowOff>23812</xdr:rowOff>
    </xdr:from>
    <xdr:to>
      <xdr:col>40</xdr:col>
      <xdr:colOff>821531</xdr:colOff>
      <xdr:row>35</xdr:row>
      <xdr:rowOff>0</xdr:rowOff>
    </xdr:to>
    <xdr:sp macro="" textlink="">
      <xdr:nvSpPr>
        <xdr:cNvPr id="8" name="Left Brace 7"/>
        <xdr:cNvSpPr/>
      </xdr:nvSpPr>
      <xdr:spPr>
        <a:xfrm>
          <a:off x="5189069" y="2443162"/>
          <a:ext cx="109212" cy="623888"/>
        </a:xfrm>
        <a:prstGeom prst="leftBrace">
          <a:avLst/>
        </a:prstGeom>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ctr"/>
          <a:endParaRPr lang="fr-FR" sz="1100"/>
        </a:p>
      </xdr:txBody>
    </xdr:sp>
    <xdr:clientData/>
  </xdr:twoCellAnchor>
  <xdr:twoCellAnchor>
    <xdr:from>
      <xdr:col>38</xdr:col>
      <xdr:colOff>95250</xdr:colOff>
      <xdr:row>31</xdr:row>
      <xdr:rowOff>134013</xdr:rowOff>
    </xdr:from>
    <xdr:to>
      <xdr:col>40</xdr:col>
      <xdr:colOff>757377</xdr:colOff>
      <xdr:row>34</xdr:row>
      <xdr:rowOff>54428</xdr:rowOff>
    </xdr:to>
    <xdr:sp macro="" textlink="">
      <xdr:nvSpPr>
        <xdr:cNvPr id="9" name="TextBox 8"/>
        <xdr:cNvSpPr txBox="1"/>
      </xdr:nvSpPr>
      <xdr:spPr>
        <a:xfrm>
          <a:off x="323850" y="2553363"/>
          <a:ext cx="4910277" cy="4061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fr-FR" sz="1400">
              <a:effectLst/>
            </a:rPr>
            <a:t>Tests states count. </a:t>
          </a:r>
          <a:r>
            <a:rPr lang="fr-FR" sz="1200">
              <a:effectLst/>
            </a:rPr>
            <a:t>(Computed values / Columns chart).</a:t>
          </a:r>
        </a:p>
      </xdr:txBody>
    </xdr:sp>
    <xdr:clientData/>
  </xdr:twoCellAnchor>
  <xdr:twoCellAnchor>
    <xdr:from>
      <xdr:col>41</xdr:col>
      <xdr:colOff>16369</xdr:colOff>
      <xdr:row>19</xdr:row>
      <xdr:rowOff>110671</xdr:rowOff>
    </xdr:from>
    <xdr:to>
      <xdr:col>45</xdr:col>
      <xdr:colOff>14609</xdr:colOff>
      <xdr:row>23</xdr:row>
      <xdr:rowOff>24264</xdr:rowOff>
    </xdr:to>
    <xdr:grpSp>
      <xdr:nvGrpSpPr>
        <xdr:cNvPr id="10" name="Group 9"/>
        <xdr:cNvGrpSpPr/>
      </xdr:nvGrpSpPr>
      <xdr:grpSpPr>
        <a:xfrm>
          <a:off x="21622244" y="9889671"/>
          <a:ext cx="3935240" cy="786718"/>
          <a:chOff x="8707439" y="4066268"/>
          <a:chExt cx="2162268" cy="760183"/>
        </a:xfrm>
        <a:effectLst>
          <a:outerShdw blurRad="127000" dist="139700" dir="2700000" sx="94000" sy="94000" algn="tl" rotWithShape="0">
            <a:srgbClr val="002060">
              <a:alpha val="10000"/>
            </a:srgbClr>
          </a:outerShdw>
        </a:effectLst>
      </xdr:grpSpPr>
      <xdr:sp macro="" textlink="">
        <xdr:nvSpPr>
          <xdr:cNvPr id="11" name="Flowchart: Process 10"/>
          <xdr:cNvSpPr/>
        </xdr:nvSpPr>
        <xdr:spPr>
          <a:xfrm>
            <a:off x="8707439" y="4066268"/>
            <a:ext cx="2160000" cy="756001"/>
          </a:xfrm>
          <a:prstGeom prst="flowChartProcess">
            <a:avLst/>
          </a:prstGeom>
          <a:solidFill>
            <a:schemeClr val="accent4">
              <a:lumMod val="50000"/>
            </a:schemeClr>
          </a:solidFill>
          <a:ln w="12700" cap="sq">
            <a:solidFill>
              <a:sysClr val="windowText" lastClr="000000"/>
            </a:solidFill>
            <a:round/>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200" b="1">
                <a:solidFill>
                  <a:schemeClr val="bg1"/>
                </a:solidFill>
                <a:latin typeface="Trebuchet MS" pitchFamily="34" charset="0"/>
              </a:rPr>
              <a:t>Legends</a:t>
            </a:r>
            <a:endParaRPr lang="fr-FR" sz="1100" b="1">
              <a:solidFill>
                <a:schemeClr val="bg1"/>
              </a:solidFill>
              <a:latin typeface="Trebuchet MS" pitchFamily="34" charset="0"/>
            </a:endParaRPr>
          </a:p>
        </xdr:txBody>
      </xdr:sp>
      <xdr:sp macro="" textlink="">
        <xdr:nvSpPr>
          <xdr:cNvPr id="12" name="Flowchart: Process 11"/>
          <xdr:cNvSpPr/>
        </xdr:nvSpPr>
        <xdr:spPr>
          <a:xfrm>
            <a:off x="8709707" y="4323670"/>
            <a:ext cx="2160000" cy="252000"/>
          </a:xfrm>
          <a:prstGeom prst="flowChartProcess">
            <a:avLst/>
          </a:prstGeom>
          <a:solidFill>
            <a:srgbClr val="CCFF99"/>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0">
                <a:solidFill>
                  <a:sysClr val="windowText" lastClr="000000"/>
                </a:solidFill>
                <a:latin typeface="Arial" pitchFamily="34" charset="0"/>
                <a:cs typeface="Arial" pitchFamily="34" charset="0"/>
              </a:rPr>
              <a:t>Manually filled (forecast)</a:t>
            </a:r>
          </a:p>
        </xdr:txBody>
      </xdr:sp>
      <xdr:sp macro="" textlink="">
        <xdr:nvSpPr>
          <xdr:cNvPr id="13" name="Flowchart: Process 12"/>
          <xdr:cNvSpPr/>
        </xdr:nvSpPr>
        <xdr:spPr>
          <a:xfrm>
            <a:off x="8709332" y="4575853"/>
            <a:ext cx="2159999" cy="250598"/>
          </a:xfrm>
          <a:prstGeom prst="flowChartProcess">
            <a:avLst/>
          </a:prstGeom>
          <a:solidFill>
            <a:srgbClr val="DDDDDD"/>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0">
                <a:solidFill>
                  <a:sysClr val="windowText" lastClr="000000"/>
                </a:solidFill>
                <a:latin typeface="Arial" pitchFamily="34" charset="0"/>
                <a:cs typeface="Arial" pitchFamily="34" charset="0"/>
              </a:rPr>
              <a:t>Computed data</a:t>
            </a:r>
          </a:p>
        </xdr:txBody>
      </xdr:sp>
    </xdr:grpSp>
    <xdr:clientData/>
  </xdr:twoCellAnchor>
  <xdr:twoCellAnchor>
    <xdr:from>
      <xdr:col>40</xdr:col>
      <xdr:colOff>712319</xdr:colOff>
      <xdr:row>35</xdr:row>
      <xdr:rowOff>33704</xdr:rowOff>
    </xdr:from>
    <xdr:to>
      <xdr:col>40</xdr:col>
      <xdr:colOff>820319</xdr:colOff>
      <xdr:row>36</xdr:row>
      <xdr:rowOff>161901</xdr:rowOff>
    </xdr:to>
    <xdr:sp macro="" textlink="">
      <xdr:nvSpPr>
        <xdr:cNvPr id="14" name="Left Brace 13"/>
        <xdr:cNvSpPr/>
      </xdr:nvSpPr>
      <xdr:spPr>
        <a:xfrm>
          <a:off x="5189069" y="3100754"/>
          <a:ext cx="108000" cy="290122"/>
        </a:xfrm>
        <a:prstGeom prst="leftBrace">
          <a:avLst/>
        </a:prstGeom>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ctr"/>
          <a:endParaRPr lang="fr-FR" sz="1100"/>
        </a:p>
      </xdr:txBody>
    </xdr:sp>
    <xdr:clientData/>
  </xdr:twoCellAnchor>
  <xdr:twoCellAnchor>
    <xdr:from>
      <xdr:col>37</xdr:col>
      <xdr:colOff>180975</xdr:colOff>
      <xdr:row>35</xdr:row>
      <xdr:rowOff>13889</xdr:rowOff>
    </xdr:from>
    <xdr:to>
      <xdr:col>40</xdr:col>
      <xdr:colOff>763836</xdr:colOff>
      <xdr:row>36</xdr:row>
      <xdr:rowOff>144287</xdr:rowOff>
    </xdr:to>
    <xdr:sp macro="" textlink="">
      <xdr:nvSpPr>
        <xdr:cNvPr id="15" name="TextBox 14"/>
        <xdr:cNvSpPr txBox="1"/>
      </xdr:nvSpPr>
      <xdr:spPr>
        <a:xfrm>
          <a:off x="180975" y="3080939"/>
          <a:ext cx="5059611" cy="29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fr-FR" sz="1400">
              <a:solidFill>
                <a:schemeClr val="dk1"/>
              </a:solidFill>
              <a:effectLst/>
              <a:latin typeface="+mn-lt"/>
              <a:ea typeface="+mn-ea"/>
              <a:cs typeface="+mn-cs"/>
            </a:rPr>
            <a:t>Data informations.</a:t>
          </a:r>
          <a:endParaRPr lang="fr-FR" sz="1200">
            <a:effectLst/>
          </a:endParaRPr>
        </a:p>
      </xdr:txBody>
    </xdr:sp>
    <xdr:clientData/>
  </xdr:twoCellAnchor>
</xdr:wsDr>
</file>

<file path=xl/tables/table1.xml><?xml version="1.0" encoding="utf-8"?>
<table xmlns="http://schemas.openxmlformats.org/spreadsheetml/2006/main" id="2" name="Table2" displayName="Table2" ref="AA9:AA12" totalsRowShown="0" headerRowDxfId="97">
  <tableColumns count="1">
    <tableColumn id="1" name="Frequency values"/>
  </tableColumns>
  <tableStyleInfo name="TableStyleLight8"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Verve">
      <a:fillStyleLst>
        <a:solidFill>
          <a:schemeClr val="phClr"/>
        </a:solidFill>
        <a:gradFill rotWithShape="1">
          <a:gsLst>
            <a:gs pos="0">
              <a:schemeClr val="phClr">
                <a:tint val="10000"/>
                <a:satMod val="300000"/>
              </a:schemeClr>
            </a:gs>
            <a:gs pos="34000">
              <a:schemeClr val="phClr">
                <a:tint val="13500"/>
                <a:satMod val="250000"/>
              </a:schemeClr>
            </a:gs>
            <a:gs pos="100000">
              <a:schemeClr val="phClr">
                <a:tint val="60000"/>
                <a:satMod val="200000"/>
              </a:schemeClr>
            </a:gs>
          </a:gsLst>
          <a:path path="circle">
            <a:fillToRect l="50000" t="155000" r="50000" b="-55000"/>
          </a:path>
        </a:gradFill>
        <a:gradFill rotWithShape="1">
          <a:gsLst>
            <a:gs pos="0">
              <a:schemeClr val="phClr">
                <a:tint val="60000"/>
                <a:satMod val="160000"/>
              </a:schemeClr>
            </a:gs>
            <a:gs pos="46000">
              <a:schemeClr val="phClr">
                <a:tint val="86000"/>
                <a:satMod val="160000"/>
              </a:schemeClr>
            </a:gs>
            <a:gs pos="100000">
              <a:schemeClr val="phClr">
                <a:shade val="40000"/>
                <a:satMod val="160000"/>
              </a:schemeClr>
            </a:gs>
          </a:gsLst>
          <a:path path="circle">
            <a:fillToRect l="50000" t="155000" r="50000" b="-55000"/>
          </a:path>
        </a:gradFill>
      </a:fillStyleLst>
      <a:lnStyleLst>
        <a:ln w="9525" cap="flat" cmpd="sng" algn="ctr">
          <a:solidFill>
            <a:schemeClr val="phClr">
              <a:satMod val="120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63500" dist="25400" dir="14700000" algn="t" rotWithShape="0">
              <a:srgbClr val="000000">
                <a:alpha val="50000"/>
              </a:srgbClr>
            </a:outerShdw>
          </a:effectLst>
        </a:effectStyle>
        <a:effectStyle>
          <a:effectLst>
            <a:outerShdw blurRad="50800" dist="38100" dir="14700000" algn="t" rotWithShape="0">
              <a:srgbClr val="000000">
                <a:alpha val="60000"/>
              </a:srgbClr>
            </a:outerShdw>
          </a:effectLst>
        </a:effectStyle>
        <a:effectStyle>
          <a:effectLst>
            <a:outerShdw blurRad="50800" dist="38100" dir="14700000" algn="t" rotWithShape="0">
              <a:srgbClr val="000000">
                <a:alpha val="60000"/>
              </a:srgbClr>
            </a:outerShdw>
          </a:effectLst>
          <a:scene3d>
            <a:camera prst="orthographicFront" fov="0">
              <a:rot lat="0" lon="0" rev="0"/>
            </a:camera>
            <a:lightRig rig="contrasting" dir="t">
              <a:rot lat="0" lon="0" rev="3600000"/>
            </a:lightRig>
          </a:scene3d>
          <a:sp3d prstMaterial="plastic">
            <a:bevelT w="127000" h="38200" prst="relaxedInset"/>
            <a:contourClr>
              <a:schemeClr val="phClr"/>
            </a:contourClr>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solidFill>
          <a:srgbClr val="4F81BD"/>
        </a:solidFill>
        <a:ln w="28575" algn="ctr">
          <a:solidFill>
            <a:srgbClr val="000000"/>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0" tIns="0" rIns="0" bIns="0" anchor="ctr"/>
      <a:lstStyle>
        <a:defPPr algn="ctr" rtl="0">
          <a:defRPr sz="1100" b="1" i="0" u="none" strike="noStrike" baseline="0">
            <a:solidFill>
              <a:srgbClr val="000000"/>
            </a:solidFill>
            <a:latin typeface="Arial"/>
            <a:cs typeface="Arial"/>
          </a:defRPr>
        </a:defPPr>
      </a:lstStyle>
    </a:spDef>
    <a:lnDef>
      <a:spPr bwMode="auto">
        <a:xfrm>
          <a:off x="0" y="0"/>
          <a:ext cx="1" cy="1"/>
        </a:xfrm>
        <a:custGeom>
          <a:avLst/>
          <a:gdLst/>
          <a:ahLst/>
          <a:cxnLst/>
          <a:rect l="0" t="0" r="0" b="0"/>
          <a:pathLst/>
        </a:custGeom>
        <a:solidFill>
          <a:srgbClr val="FF000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7.bin"/><Relationship Id="rId1" Type="http://schemas.openxmlformats.org/officeDocument/2006/relationships/printerSettings" Target="../printerSettings/printerSettings6.bin"/><Relationship Id="rId6" Type="http://schemas.openxmlformats.org/officeDocument/2006/relationships/image" Target="../media/image2.emf"/><Relationship Id="rId5" Type="http://schemas.openxmlformats.org/officeDocument/2006/relationships/control" Target="../activeX/activeX1.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5" Type="http://schemas.openxmlformats.org/officeDocument/2006/relationships/comments" Target="../comments2.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9.bin"/><Relationship Id="rId1" Type="http://schemas.openxmlformats.org/officeDocument/2006/relationships/printerSettings" Target="../printerSettings/printerSettings18.bin"/></Relationships>
</file>

<file path=xl/worksheets/_rels/sheet11.xml.rels><?xml version="1.0" encoding="UTF-8" standalone="yes"?>
<Relationships xmlns="http://schemas.openxmlformats.org/package/2006/relationships"><Relationship Id="rId3" Type="http://schemas.openxmlformats.org/officeDocument/2006/relationships/hyperlink" Target="technical.dashboard.data\pcr\20121108-141425.xlsx" TargetMode="External"/><Relationship Id="rId7" Type="http://schemas.openxmlformats.org/officeDocument/2006/relationships/comments" Target="../comments3.xml"/><Relationship Id="rId2" Type="http://schemas.openxmlformats.org/officeDocument/2006/relationships/hyperlink" Target="..\Application%20Data\technical.dashboard.xlsm" TargetMode="External"/><Relationship Id="rId1" Type="http://schemas.openxmlformats.org/officeDocument/2006/relationships/printerSettings" Target="../printerSettings/printerSettings20.bin"/><Relationship Id="rId6" Type="http://schemas.openxmlformats.org/officeDocument/2006/relationships/vmlDrawing" Target="../drawings/vmlDrawing4.vml"/><Relationship Id="rId5" Type="http://schemas.openxmlformats.org/officeDocument/2006/relationships/drawing" Target="../drawings/drawing11.xml"/><Relationship Id="rId4" Type="http://schemas.openxmlformats.org/officeDocument/2006/relationships/printerSettings" Target="../printerSettings/printerSettings21.bin"/></Relationships>
</file>

<file path=xl/worksheets/_rels/sheet12.xml.rels><?xml version="1.0" encoding="UTF-8" standalone="yes"?>
<Relationships xmlns="http://schemas.openxmlformats.org/package/2006/relationships"><Relationship Id="rId3" Type="http://schemas.openxmlformats.org/officeDocument/2006/relationships/hyperlink" Target="technical.dashboard.data\defect.management\20121108-141856.xlsx" TargetMode="External"/><Relationship Id="rId7" Type="http://schemas.openxmlformats.org/officeDocument/2006/relationships/comments" Target="../comments4.xml"/><Relationship Id="rId2" Type="http://schemas.openxmlformats.org/officeDocument/2006/relationships/hyperlink" Target="..\Application%20Data\technical.dashboard.xlsm" TargetMode="External"/><Relationship Id="rId1" Type="http://schemas.openxmlformats.org/officeDocument/2006/relationships/printerSettings" Target="../printerSettings/printerSettings22.bin"/><Relationship Id="rId6" Type="http://schemas.openxmlformats.org/officeDocument/2006/relationships/vmlDrawing" Target="../drawings/vmlDrawing5.vml"/><Relationship Id="rId5" Type="http://schemas.openxmlformats.org/officeDocument/2006/relationships/drawing" Target="../drawings/drawing12.xml"/><Relationship Id="rId4" Type="http://schemas.openxmlformats.org/officeDocument/2006/relationships/printerSettings" Target="../printerSettings/printerSettings23.bin"/></Relationships>
</file>

<file path=xl/worksheets/_rels/sheet13.xml.rels><?xml version="1.0" encoding="UTF-8" standalone="yes"?>
<Relationships xmlns="http://schemas.openxmlformats.org/package/2006/relationships"><Relationship Id="rId3" Type="http://schemas.openxmlformats.org/officeDocument/2006/relationships/hyperlink" Target="technical.dashboard.data\co.engineering\pr\20121108-143835.xlsx" TargetMode="External"/><Relationship Id="rId7" Type="http://schemas.openxmlformats.org/officeDocument/2006/relationships/comments" Target="../comments5.xml"/><Relationship Id="rId2" Type="http://schemas.openxmlformats.org/officeDocument/2006/relationships/hyperlink" Target="..\Application%20Data\technical.dashboard.xlsm" TargetMode="External"/><Relationship Id="rId1" Type="http://schemas.openxmlformats.org/officeDocument/2006/relationships/printerSettings" Target="../printerSettings/printerSettings24.bin"/><Relationship Id="rId6" Type="http://schemas.openxmlformats.org/officeDocument/2006/relationships/vmlDrawing" Target="../drawings/vmlDrawing6.vml"/><Relationship Id="rId5" Type="http://schemas.openxmlformats.org/officeDocument/2006/relationships/drawing" Target="../drawings/drawing13.xml"/><Relationship Id="rId4" Type="http://schemas.openxmlformats.org/officeDocument/2006/relationships/printerSettings" Target="../printerSettings/printerSettings25.bin"/></Relationships>
</file>

<file path=xl/worksheets/_rels/sheet14.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hyperlink" Target="..\Application%20Data\technical.dashboard.xlsm" TargetMode="External"/><Relationship Id="rId7" Type="http://schemas.openxmlformats.org/officeDocument/2006/relationships/vmlDrawing" Target="../drawings/vmlDrawing7.vml"/><Relationship Id="rId2" Type="http://schemas.openxmlformats.org/officeDocument/2006/relationships/hyperlink" Target="..\Application%20Data\technical.dashboard.xlsm" TargetMode="External"/><Relationship Id="rId1" Type="http://schemas.openxmlformats.org/officeDocument/2006/relationships/printerSettings" Target="../printerSettings/printerSettings26.bin"/><Relationship Id="rId6" Type="http://schemas.openxmlformats.org/officeDocument/2006/relationships/drawing" Target="../drawings/drawing16.xml"/><Relationship Id="rId5" Type="http://schemas.openxmlformats.org/officeDocument/2006/relationships/printerSettings" Target="../printerSettings/printerSettings27.bin"/><Relationship Id="rId4" Type="http://schemas.openxmlformats.org/officeDocument/2006/relationships/hyperlink" Target="technical.dashboard.data\requirement.analysis\20121108-145535.xlsx" TargetMode="External"/></Relationships>
</file>

<file path=xl/worksheets/_rels/sheet15.xml.rels><?xml version="1.0" encoding="UTF-8" standalone="yes"?>
<Relationships xmlns="http://schemas.openxmlformats.org/package/2006/relationships"><Relationship Id="rId3" Type="http://schemas.openxmlformats.org/officeDocument/2006/relationships/hyperlink" Target="technical.dashboard.data\requirement.flowdown\20121108-150556.xlsx" TargetMode="External"/><Relationship Id="rId7" Type="http://schemas.openxmlformats.org/officeDocument/2006/relationships/comments" Target="../comments7.xml"/><Relationship Id="rId2" Type="http://schemas.openxmlformats.org/officeDocument/2006/relationships/hyperlink" Target="..\Application%20Data\technical.dashboard.xlsm" TargetMode="External"/><Relationship Id="rId1" Type="http://schemas.openxmlformats.org/officeDocument/2006/relationships/printerSettings" Target="../printerSettings/printerSettings28.bin"/><Relationship Id="rId6" Type="http://schemas.openxmlformats.org/officeDocument/2006/relationships/vmlDrawing" Target="../drawings/vmlDrawing8.vml"/><Relationship Id="rId5" Type="http://schemas.openxmlformats.org/officeDocument/2006/relationships/drawing" Target="../drawings/drawing18.xml"/><Relationship Id="rId4" Type="http://schemas.openxmlformats.org/officeDocument/2006/relationships/printerSettings" Target="../printerSettings/printerSettings29.bin"/></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31.bin"/><Relationship Id="rId1" Type="http://schemas.openxmlformats.org/officeDocument/2006/relationships/printerSettings" Target="../printerSettings/printerSettings30.bin"/></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21.xml"/><Relationship Id="rId2" Type="http://schemas.openxmlformats.org/officeDocument/2006/relationships/printerSettings" Target="../printerSettings/printerSettings33.bin"/><Relationship Id="rId1" Type="http://schemas.openxmlformats.org/officeDocument/2006/relationships/printerSettings" Target="../printerSettings/printerSettings32.bin"/></Relationships>
</file>

<file path=xl/worksheets/_rels/sheet18.xml.rels><?xml version="1.0" encoding="UTF-8" standalone="yes"?>
<Relationships xmlns="http://schemas.openxmlformats.org/package/2006/relationships"><Relationship Id="rId3" Type="http://schemas.openxmlformats.org/officeDocument/2006/relationships/drawing" Target="../drawings/drawing22.xml"/><Relationship Id="rId2" Type="http://schemas.openxmlformats.org/officeDocument/2006/relationships/printerSettings" Target="../printerSettings/printerSettings35.bin"/><Relationship Id="rId1" Type="http://schemas.openxmlformats.org/officeDocument/2006/relationships/printerSettings" Target="../printerSettings/printerSettings34.bin"/></Relationships>
</file>

<file path=xl/worksheets/_rels/sheet19.xml.rels><?xml version="1.0" encoding="UTF-8" standalone="yes"?>
<Relationships xmlns="http://schemas.openxmlformats.org/package/2006/relationships"><Relationship Id="rId3" Type="http://schemas.openxmlformats.org/officeDocument/2006/relationships/printerSettings" Target="../printerSettings/printerSettings37.bin"/><Relationship Id="rId2" Type="http://schemas.openxmlformats.org/officeDocument/2006/relationships/hyperlink" Target="..\Application%20Data\technical.dashboard.xlsm" TargetMode="External"/><Relationship Id="rId1" Type="http://schemas.openxmlformats.org/officeDocument/2006/relationships/printerSettings" Target="../printerSettings/printerSettings36.bin"/><Relationship Id="rId4" Type="http://schemas.openxmlformats.org/officeDocument/2006/relationships/drawing" Target="../drawings/drawing23.xml"/></Relationships>
</file>

<file path=xl/worksheets/_rels/sheet20.xml.rels><?xml version="1.0" encoding="UTF-8" standalone="yes"?>
<Relationships xmlns="http://schemas.openxmlformats.org/package/2006/relationships"><Relationship Id="rId3" Type="http://schemas.openxmlformats.org/officeDocument/2006/relationships/drawing" Target="../drawings/drawing24.xml"/><Relationship Id="rId2" Type="http://schemas.openxmlformats.org/officeDocument/2006/relationships/printerSettings" Target="../printerSettings/printerSettings39.bin"/><Relationship Id="rId1" Type="http://schemas.openxmlformats.org/officeDocument/2006/relationships/printerSettings" Target="../printerSettings/printerSettings38.bin"/></Relationships>
</file>

<file path=xl/worksheets/_rels/sheet21.xml.rels><?xml version="1.0" encoding="UTF-8" standalone="yes"?>
<Relationships xmlns="http://schemas.openxmlformats.org/package/2006/relationships"><Relationship Id="rId3" Type="http://schemas.openxmlformats.org/officeDocument/2006/relationships/hyperlink" Target="technical.dashboard.data\code.testing\20121108-162424.xlsx" TargetMode="External"/><Relationship Id="rId7" Type="http://schemas.openxmlformats.org/officeDocument/2006/relationships/comments" Target="../comments8.xml"/><Relationship Id="rId2" Type="http://schemas.openxmlformats.org/officeDocument/2006/relationships/hyperlink" Target="..\Application%20Data\technical.dashboard.xlsm" TargetMode="External"/><Relationship Id="rId1" Type="http://schemas.openxmlformats.org/officeDocument/2006/relationships/hyperlink" Target="..\Application%20Data\technical.dashboard.xlsm" TargetMode="External"/><Relationship Id="rId6" Type="http://schemas.openxmlformats.org/officeDocument/2006/relationships/vmlDrawing" Target="../drawings/vmlDrawing9.vml"/><Relationship Id="rId5" Type="http://schemas.openxmlformats.org/officeDocument/2006/relationships/drawing" Target="../drawings/drawing25.xml"/><Relationship Id="rId4" Type="http://schemas.openxmlformats.org/officeDocument/2006/relationships/printerSettings" Target="../printerSettings/printerSettings40.bin"/></Relationships>
</file>

<file path=xl/worksheets/_rels/sheet22.xml.rels><?xml version="1.0" encoding="UTF-8" standalone="yes"?>
<Relationships xmlns="http://schemas.openxmlformats.org/package/2006/relationships"><Relationship Id="rId3" Type="http://schemas.openxmlformats.org/officeDocument/2006/relationships/printerSettings" Target="../printerSettings/printerSettings41.bin"/><Relationship Id="rId2" Type="http://schemas.openxmlformats.org/officeDocument/2006/relationships/hyperlink" Target="..\Application%20Data\technical.dashboard.xlsm" TargetMode="External"/><Relationship Id="rId1" Type="http://schemas.openxmlformats.org/officeDocument/2006/relationships/hyperlink" Target="..\Application%20Data\technical.dashboard.xlsm" TargetMode="External"/><Relationship Id="rId6" Type="http://schemas.openxmlformats.org/officeDocument/2006/relationships/comments" Target="../comments9.xml"/><Relationship Id="rId5" Type="http://schemas.openxmlformats.org/officeDocument/2006/relationships/vmlDrawing" Target="../drawings/vmlDrawing10.vml"/><Relationship Id="rId4" Type="http://schemas.openxmlformats.org/officeDocument/2006/relationships/drawing" Target="../drawings/drawing26.xml"/></Relationships>
</file>

<file path=xl/worksheets/_rels/sheet23.xml.rels><?xml version="1.0" encoding="UTF-8" standalone="yes"?>
<Relationships xmlns="http://schemas.openxmlformats.org/package/2006/relationships"><Relationship Id="rId3" Type="http://schemas.openxmlformats.org/officeDocument/2006/relationships/drawing" Target="../drawings/drawing27.xml"/><Relationship Id="rId2" Type="http://schemas.openxmlformats.org/officeDocument/2006/relationships/printerSettings" Target="../printerSettings/printerSettings43.bin"/><Relationship Id="rId1" Type="http://schemas.openxmlformats.org/officeDocument/2006/relationships/printerSettings" Target="../printerSettings/printerSettings42.bin"/></Relationships>
</file>

<file path=xl/worksheets/_rels/sheet24.xml.rels><?xml version="1.0" encoding="UTF-8" standalone="yes"?>
<Relationships xmlns="http://schemas.openxmlformats.org/package/2006/relationships"><Relationship Id="rId3" Type="http://schemas.openxmlformats.org/officeDocument/2006/relationships/hyperlink" Target="..\Application%20Data\technical.dashboard.xlsm" TargetMode="External"/><Relationship Id="rId7" Type="http://schemas.openxmlformats.org/officeDocument/2006/relationships/comments" Target="../comments10.xml"/><Relationship Id="rId2" Type="http://schemas.openxmlformats.org/officeDocument/2006/relationships/hyperlink" Target="..\Application%20Data\technical.dashboard.xlsm" TargetMode="External"/><Relationship Id="rId1" Type="http://schemas.openxmlformats.org/officeDocument/2006/relationships/printerSettings" Target="../printerSettings/printerSettings44.bin"/><Relationship Id="rId6" Type="http://schemas.openxmlformats.org/officeDocument/2006/relationships/vmlDrawing" Target="../drawings/vmlDrawing11.vml"/><Relationship Id="rId5" Type="http://schemas.openxmlformats.org/officeDocument/2006/relationships/drawing" Target="../drawings/drawing28.xml"/><Relationship Id="rId4" Type="http://schemas.openxmlformats.org/officeDocument/2006/relationships/printerSettings" Target="../printerSettings/printerSettings4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iloring_Categories_Sheet">
    <pageSetUpPr fitToPage="1"/>
  </sheetPr>
  <dimension ref="A1:O30"/>
  <sheetViews>
    <sheetView showGridLines="0" zoomScale="80" zoomScaleNormal="80" workbookViewId="0"/>
  </sheetViews>
  <sheetFormatPr defaultRowHeight="12.75"/>
  <cols>
    <col min="1" max="1" width="0.85546875" style="10" customWidth="1"/>
    <col min="2" max="2" width="9.140625" style="10"/>
    <col min="3" max="3" width="40.85546875" style="680" customWidth="1"/>
    <col min="4" max="4" width="9.140625" style="40"/>
    <col min="5" max="5" width="12.28515625" style="40" customWidth="1"/>
    <col min="6" max="6" width="9.140625" style="40"/>
    <col min="7" max="8" width="17.7109375" style="40" bestFit="1" customWidth="1"/>
    <col min="9" max="16384" width="9.140625" style="10"/>
  </cols>
  <sheetData>
    <row r="1" spans="1:15" ht="6" customHeight="1"/>
    <row r="2" spans="1:15" ht="39" customHeight="1">
      <c r="A2" s="109"/>
      <c r="B2" s="712" t="s">
        <v>491</v>
      </c>
      <c r="C2" s="712"/>
      <c r="D2" s="712"/>
      <c r="E2" s="712"/>
      <c r="F2" s="712"/>
      <c r="G2" s="712"/>
      <c r="H2" s="712"/>
      <c r="I2" s="712"/>
      <c r="J2" s="712"/>
      <c r="K2" s="712"/>
      <c r="L2" s="712"/>
      <c r="M2" s="712"/>
      <c r="N2" s="712"/>
      <c r="O2" s="712"/>
    </row>
    <row r="3" spans="1:15" ht="24" customHeight="1" thickBot="1">
      <c r="A3" s="109"/>
      <c r="C3" s="10"/>
      <c r="D3" s="10"/>
      <c r="E3" s="10"/>
      <c r="F3" s="10"/>
      <c r="G3" s="10"/>
      <c r="H3" s="10"/>
    </row>
    <row r="4" spans="1:15" ht="24" customHeight="1">
      <c r="C4" s="696"/>
      <c r="D4" s="710" t="s">
        <v>478</v>
      </c>
      <c r="E4" s="710"/>
      <c r="F4" s="710"/>
      <c r="G4" s="710"/>
      <c r="H4" s="711"/>
    </row>
    <row r="5" spans="1:15" ht="24" customHeight="1" thickBot="1">
      <c r="C5" s="697" t="s">
        <v>487</v>
      </c>
      <c r="D5" s="681" t="s">
        <v>476</v>
      </c>
      <c r="E5" s="682" t="s">
        <v>199</v>
      </c>
      <c r="F5" s="682" t="s">
        <v>193</v>
      </c>
      <c r="G5" s="682" t="s">
        <v>489</v>
      </c>
      <c r="H5" s="683" t="s">
        <v>490</v>
      </c>
    </row>
    <row r="6" spans="1:15" ht="15.75">
      <c r="C6" s="698" t="s">
        <v>479</v>
      </c>
      <c r="D6" s="684" t="s">
        <v>488</v>
      </c>
      <c r="E6" s="685" t="s">
        <v>488</v>
      </c>
      <c r="F6" s="685" t="s">
        <v>488</v>
      </c>
      <c r="G6" s="686" t="s">
        <v>488</v>
      </c>
      <c r="H6" s="687" t="s">
        <v>488</v>
      </c>
    </row>
    <row r="7" spans="1:15" ht="15.75">
      <c r="C7" s="678" t="s">
        <v>415</v>
      </c>
      <c r="D7" s="688" t="s">
        <v>488</v>
      </c>
      <c r="E7" s="689" t="s">
        <v>488</v>
      </c>
      <c r="F7" s="689" t="s">
        <v>488</v>
      </c>
      <c r="G7" s="690" t="s">
        <v>488</v>
      </c>
      <c r="H7" s="691" t="s">
        <v>488</v>
      </c>
    </row>
    <row r="8" spans="1:15" ht="15.75">
      <c r="C8" s="678" t="s">
        <v>20</v>
      </c>
      <c r="D8" s="688" t="s">
        <v>488</v>
      </c>
      <c r="E8" s="689" t="s">
        <v>488</v>
      </c>
      <c r="F8" s="689" t="s">
        <v>488</v>
      </c>
      <c r="G8" s="690" t="s">
        <v>488</v>
      </c>
      <c r="H8" s="691" t="s">
        <v>488</v>
      </c>
    </row>
    <row r="9" spans="1:15" ht="15.75">
      <c r="C9" s="678" t="s">
        <v>480</v>
      </c>
      <c r="D9" s="688" t="s">
        <v>488</v>
      </c>
      <c r="E9" s="689" t="s">
        <v>488</v>
      </c>
      <c r="F9" s="689" t="s">
        <v>488</v>
      </c>
      <c r="G9" s="690"/>
      <c r="H9" s="691"/>
    </row>
    <row r="10" spans="1:15" ht="15.75">
      <c r="C10" s="678" t="s">
        <v>374</v>
      </c>
      <c r="D10" s="688" t="s">
        <v>488</v>
      </c>
      <c r="E10" s="689" t="s">
        <v>488</v>
      </c>
      <c r="F10" s="689" t="s">
        <v>488</v>
      </c>
      <c r="G10" s="690"/>
      <c r="H10" s="691"/>
    </row>
    <row r="11" spans="1:15" ht="15.75">
      <c r="C11" s="678" t="s">
        <v>46</v>
      </c>
      <c r="D11" s="688" t="s">
        <v>488</v>
      </c>
      <c r="E11" s="689" t="s">
        <v>488</v>
      </c>
      <c r="F11" s="689" t="s">
        <v>488</v>
      </c>
      <c r="G11" s="690"/>
      <c r="H11" s="691"/>
    </row>
    <row r="12" spans="1:15" ht="15.75">
      <c r="C12" s="678" t="s">
        <v>6</v>
      </c>
      <c r="D12" s="688" t="s">
        <v>488</v>
      </c>
      <c r="E12" s="689" t="s">
        <v>488</v>
      </c>
      <c r="F12" s="689" t="s">
        <v>488</v>
      </c>
      <c r="G12" s="690"/>
      <c r="H12" s="691"/>
    </row>
    <row r="13" spans="1:15" ht="15.75">
      <c r="C13" s="678" t="s">
        <v>21</v>
      </c>
      <c r="D13" s="688"/>
      <c r="E13" s="689" t="s">
        <v>488</v>
      </c>
      <c r="F13" s="689" t="s">
        <v>488</v>
      </c>
      <c r="G13" s="690"/>
      <c r="H13" s="691"/>
    </row>
    <row r="14" spans="1:15" ht="15.75">
      <c r="C14" s="678" t="s">
        <v>481</v>
      </c>
      <c r="D14" s="688" t="s">
        <v>488</v>
      </c>
      <c r="E14" s="689" t="s">
        <v>488</v>
      </c>
      <c r="F14" s="689" t="s">
        <v>488</v>
      </c>
      <c r="G14" s="690"/>
      <c r="H14" s="691"/>
    </row>
    <row r="15" spans="1:15" ht="15.75">
      <c r="C15" s="678" t="s">
        <v>26</v>
      </c>
      <c r="D15" s="688"/>
      <c r="E15" s="689" t="s">
        <v>488</v>
      </c>
      <c r="F15" s="689" t="s">
        <v>488</v>
      </c>
      <c r="G15" s="690"/>
      <c r="H15" s="691"/>
    </row>
    <row r="16" spans="1:15" ht="15.75">
      <c r="C16" s="678" t="s">
        <v>375</v>
      </c>
      <c r="D16" s="688" t="s">
        <v>488</v>
      </c>
      <c r="E16" s="689" t="s">
        <v>488</v>
      </c>
      <c r="F16" s="689" t="s">
        <v>488</v>
      </c>
      <c r="G16" s="690"/>
      <c r="H16" s="691"/>
    </row>
    <row r="17" spans="3:8" ht="15.75">
      <c r="C17" s="678" t="s">
        <v>51</v>
      </c>
      <c r="D17" s="688"/>
      <c r="E17" s="689" t="s">
        <v>488</v>
      </c>
      <c r="F17" s="689" t="s">
        <v>488</v>
      </c>
      <c r="G17" s="690"/>
      <c r="H17" s="691"/>
    </row>
    <row r="18" spans="3:8" ht="15.75">
      <c r="C18" s="678" t="s">
        <v>482</v>
      </c>
      <c r="D18" s="688"/>
      <c r="E18" s="689" t="s">
        <v>488</v>
      </c>
      <c r="F18" s="689" t="s">
        <v>488</v>
      </c>
      <c r="G18" s="690"/>
      <c r="H18" s="691"/>
    </row>
    <row r="19" spans="3:8" ht="15.75">
      <c r="C19" s="678" t="s">
        <v>484</v>
      </c>
      <c r="D19" s="688" t="s">
        <v>488</v>
      </c>
      <c r="E19" s="689" t="s">
        <v>488</v>
      </c>
      <c r="F19" s="689" t="s">
        <v>488</v>
      </c>
      <c r="G19" s="690"/>
      <c r="H19" s="691"/>
    </row>
    <row r="20" spans="3:8" ht="15.75">
      <c r="C20" s="678" t="s">
        <v>483</v>
      </c>
      <c r="D20" s="688"/>
      <c r="E20" s="689" t="s">
        <v>488</v>
      </c>
      <c r="F20" s="689" t="s">
        <v>488</v>
      </c>
      <c r="G20" s="690"/>
      <c r="H20" s="691"/>
    </row>
    <row r="21" spans="3:8" ht="15.75">
      <c r="C21" s="678" t="s">
        <v>48</v>
      </c>
      <c r="D21" s="688"/>
      <c r="E21" s="689" t="s">
        <v>488</v>
      </c>
      <c r="F21" s="689" t="s">
        <v>488</v>
      </c>
      <c r="G21" s="690"/>
      <c r="H21" s="691"/>
    </row>
    <row r="22" spans="3:8" ht="15.75">
      <c r="C22" s="678" t="s">
        <v>485</v>
      </c>
      <c r="D22" s="688"/>
      <c r="E22" s="689"/>
      <c r="F22" s="689" t="s">
        <v>488</v>
      </c>
      <c r="G22" s="690"/>
      <c r="H22" s="691"/>
    </row>
    <row r="23" spans="3:8" ht="15.75">
      <c r="C23" s="678" t="s">
        <v>386</v>
      </c>
      <c r="D23" s="688"/>
      <c r="E23" s="689" t="s">
        <v>488</v>
      </c>
      <c r="F23" s="689" t="s">
        <v>488</v>
      </c>
      <c r="G23" s="690"/>
      <c r="H23" s="691"/>
    </row>
    <row r="24" spans="3:8" ht="15.75">
      <c r="C24" s="678" t="s">
        <v>387</v>
      </c>
      <c r="D24" s="688"/>
      <c r="E24" s="689" t="s">
        <v>488</v>
      </c>
      <c r="F24" s="689" t="s">
        <v>488</v>
      </c>
      <c r="G24" s="690"/>
      <c r="H24" s="691"/>
    </row>
    <row r="25" spans="3:8" ht="15.75">
      <c r="C25" s="678" t="s">
        <v>49</v>
      </c>
      <c r="D25" s="688"/>
      <c r="E25" s="689" t="s">
        <v>488</v>
      </c>
      <c r="F25" s="689" t="s">
        <v>488</v>
      </c>
      <c r="G25" s="690"/>
      <c r="H25" s="691"/>
    </row>
    <row r="26" spans="3:8" ht="15.75">
      <c r="C26" s="678" t="s">
        <v>50</v>
      </c>
      <c r="D26" s="688"/>
      <c r="E26" s="689"/>
      <c r="F26" s="689" t="s">
        <v>488</v>
      </c>
      <c r="G26" s="690"/>
      <c r="H26" s="691"/>
    </row>
    <row r="27" spans="3:8" ht="15.75">
      <c r="C27" s="678" t="s">
        <v>388</v>
      </c>
      <c r="D27" s="688"/>
      <c r="E27" s="689" t="s">
        <v>488</v>
      </c>
      <c r="F27" s="689" t="s">
        <v>488</v>
      </c>
      <c r="G27" s="690"/>
      <c r="H27" s="691"/>
    </row>
    <row r="28" spans="3:8" ht="16.5" thickBot="1">
      <c r="C28" s="679" t="s">
        <v>486</v>
      </c>
      <c r="D28" s="692" t="s">
        <v>488</v>
      </c>
      <c r="E28" s="693" t="s">
        <v>488</v>
      </c>
      <c r="F28" s="693" t="s">
        <v>488</v>
      </c>
      <c r="G28" s="694"/>
      <c r="H28" s="695"/>
    </row>
    <row r="30" spans="3:8" ht="15">
      <c r="C30" s="699" t="s">
        <v>492</v>
      </c>
    </row>
  </sheetData>
  <sheetProtection sheet="1" objects="1" scenarios="1" formatCells="0" formatColumns="0" formatRows="0" insertColumns="0" insertRows="0" deleteColumns="0" deleteRows="0"/>
  <mergeCells count="2">
    <mergeCell ref="D4:H4"/>
    <mergeCell ref="B2:O2"/>
  </mergeCells>
  <pageMargins left="0.25" right="0.25" top="0.75" bottom="0.75" header="0.3" footer="0.3"/>
  <pageSetup paperSize="9" scale="79"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arameters_Sheet">
    <pageSetUpPr autoPageBreaks="0" fitToPage="1"/>
  </sheetPr>
  <dimension ref="A1:AA27"/>
  <sheetViews>
    <sheetView showGridLines="0" zoomScale="70" zoomScaleNormal="70" workbookViewId="0">
      <selection activeCell="E32" sqref="E32"/>
    </sheetView>
  </sheetViews>
  <sheetFormatPr defaultColWidth="9.140625" defaultRowHeight="24" customHeight="1"/>
  <cols>
    <col min="1" max="1" width="0.85546875" style="10" customWidth="1"/>
    <col min="2" max="2" width="51.42578125" style="10" customWidth="1"/>
    <col min="3" max="3" width="37.140625" style="10" customWidth="1"/>
    <col min="4" max="4" width="10.42578125" style="10" customWidth="1"/>
    <col min="5" max="5" width="42.85546875" style="10" customWidth="1"/>
    <col min="6" max="6" width="156.85546875" style="10" customWidth="1"/>
    <col min="7" max="7" width="1.28515625" style="10" customWidth="1"/>
    <col min="8" max="26" width="9.140625" style="10"/>
    <col min="27" max="27" width="29.5703125" style="10" hidden="1" customWidth="1"/>
    <col min="28" max="16384" width="9.140625" style="10"/>
  </cols>
  <sheetData>
    <row r="1" spans="1:27" ht="6" customHeight="1">
      <c r="A1" s="543"/>
      <c r="B1" s="721"/>
      <c r="C1" s="721"/>
      <c r="D1" s="721"/>
      <c r="E1" s="721"/>
      <c r="F1" s="721"/>
    </row>
    <row r="2" spans="1:27" ht="39" customHeight="1">
      <c r="A2" s="109"/>
      <c r="B2" s="712" t="s">
        <v>376</v>
      </c>
      <c r="C2" s="712"/>
      <c r="D2" s="712"/>
      <c r="E2" s="712"/>
      <c r="F2" s="712"/>
    </row>
    <row r="3" spans="1:27" s="124" customFormat="1" ht="18" customHeight="1">
      <c r="B3" s="722" t="s">
        <v>20</v>
      </c>
      <c r="C3" s="722"/>
      <c r="D3" s="722"/>
      <c r="E3" s="722"/>
      <c r="F3" s="722"/>
      <c r="G3" s="109"/>
      <c r="H3" s="125"/>
      <c r="I3" s="125"/>
      <c r="J3" s="125"/>
      <c r="K3" s="125"/>
      <c r="L3" s="125"/>
      <c r="M3" s="125"/>
      <c r="N3" s="125"/>
    </row>
    <row r="4" spans="1:27" ht="18" customHeight="1">
      <c r="B4" s="723" t="s">
        <v>54</v>
      </c>
      <c r="C4" s="723"/>
      <c r="D4" s="723"/>
      <c r="E4" s="723"/>
      <c r="F4" s="723"/>
      <c r="G4" s="114"/>
    </row>
    <row r="5" spans="1:27" s="52" customFormat="1" ht="24" customHeight="1">
      <c r="B5" s="115" t="s">
        <v>55</v>
      </c>
      <c r="C5" s="110" t="s">
        <v>56</v>
      </c>
      <c r="D5" s="715" t="s">
        <v>408</v>
      </c>
      <c r="E5" s="716"/>
      <c r="F5" s="111" t="s">
        <v>9</v>
      </c>
    </row>
    <row r="6" spans="1:27" s="37" customFormat="1" ht="36" customHeight="1">
      <c r="A6" s="57"/>
      <c r="B6" s="116" t="s">
        <v>473</v>
      </c>
      <c r="C6" s="112" t="s">
        <v>500</v>
      </c>
      <c r="D6" s="724"/>
      <c r="E6" s="725"/>
      <c r="F6" s="509" t="s">
        <v>474</v>
      </c>
    </row>
    <row r="7" spans="1:27" s="37" customFormat="1" ht="24" customHeight="1">
      <c r="A7" s="57"/>
      <c r="B7" s="116" t="s">
        <v>373</v>
      </c>
      <c r="C7" s="112" t="s">
        <v>501</v>
      </c>
      <c r="D7" s="726"/>
      <c r="E7" s="727"/>
      <c r="F7" s="510" t="s">
        <v>59</v>
      </c>
    </row>
    <row r="8" spans="1:27" s="37" customFormat="1" ht="24" customHeight="1">
      <c r="A8" s="57"/>
      <c r="B8" s="116" t="s">
        <v>370</v>
      </c>
      <c r="C8" s="112" t="s">
        <v>502</v>
      </c>
      <c r="D8" s="726"/>
      <c r="E8" s="727"/>
      <c r="F8" s="510" t="s">
        <v>59</v>
      </c>
    </row>
    <row r="9" spans="1:27" s="37" customFormat="1" ht="24" customHeight="1">
      <c r="A9" s="57"/>
      <c r="B9" s="116" t="s">
        <v>371</v>
      </c>
      <c r="C9" s="112" t="s">
        <v>503</v>
      </c>
      <c r="D9" s="726"/>
      <c r="E9" s="727"/>
      <c r="F9" s="510" t="s">
        <v>59</v>
      </c>
      <c r="AA9" s="701" t="s">
        <v>496</v>
      </c>
    </row>
    <row r="10" spans="1:27" s="37" customFormat="1" ht="24" customHeight="1">
      <c r="A10" s="57"/>
      <c r="B10" s="249" t="s">
        <v>372</v>
      </c>
      <c r="C10" s="250" t="s">
        <v>504</v>
      </c>
      <c r="D10" s="728"/>
      <c r="E10" s="729"/>
      <c r="F10" s="511" t="s">
        <v>59</v>
      </c>
      <c r="AA10" s="37" t="s">
        <v>57</v>
      </c>
    </row>
    <row r="11" spans="1:27" s="38" customFormat="1" ht="24" customHeight="1">
      <c r="A11" s="39"/>
      <c r="B11" s="251" t="s">
        <v>391</v>
      </c>
      <c r="C11" s="252">
        <v>40909</v>
      </c>
      <c r="D11" s="730"/>
      <c r="E11" s="731"/>
      <c r="F11" s="512" t="s">
        <v>399</v>
      </c>
      <c r="AA11" s="38" t="s">
        <v>498</v>
      </c>
    </row>
    <row r="12" spans="1:27" s="38" customFormat="1" ht="24" customHeight="1">
      <c r="A12" s="39"/>
      <c r="B12" s="117" t="s">
        <v>406</v>
      </c>
      <c r="C12" s="505">
        <v>24</v>
      </c>
      <c r="D12" s="675" t="str">
        <f>"End date = "</f>
        <v xml:space="preserve">End date = </v>
      </c>
      <c r="E12" s="676">
        <f>IFERROR(DATE(YEAR(contract_start_date),MONTH(contract_start_date)+contract_month_duration,DAY(contract_start_date)), "Error, enter valid start date and/or duration." )</f>
        <v>41640</v>
      </c>
      <c r="F12" s="508" t="s">
        <v>400</v>
      </c>
      <c r="AA12" s="38" t="s">
        <v>497</v>
      </c>
    </row>
    <row r="13" spans="1:27" s="38" customFormat="1" ht="48" customHeight="1">
      <c r="A13" s="39"/>
      <c r="B13" s="117" t="s">
        <v>390</v>
      </c>
      <c r="C13" s="113" t="s">
        <v>193</v>
      </c>
      <c r="D13" s="732"/>
      <c r="E13" s="733"/>
      <c r="F13" s="677" t="s">
        <v>477</v>
      </c>
    </row>
    <row r="14" spans="1:27" s="123" customFormat="1" ht="36" customHeight="1">
      <c r="A14" s="122"/>
      <c r="B14" s="121" t="s">
        <v>58</v>
      </c>
      <c r="C14" s="113" t="s">
        <v>57</v>
      </c>
      <c r="D14" s="732"/>
      <c r="E14" s="733"/>
      <c r="F14" s="508" t="s">
        <v>401</v>
      </c>
    </row>
    <row r="15" spans="1:27" s="38" customFormat="1" ht="48" customHeight="1">
      <c r="A15" s="39"/>
      <c r="B15" s="127"/>
      <c r="C15" s="126"/>
      <c r="D15" s="734"/>
      <c r="E15" s="735"/>
      <c r="F15" s="513" t="s">
        <v>407</v>
      </c>
    </row>
    <row r="16" spans="1:27" s="38" customFormat="1" ht="24" customHeight="1">
      <c r="A16" s="39"/>
      <c r="B16" s="251" t="s">
        <v>392</v>
      </c>
      <c r="C16" s="252">
        <v>40940</v>
      </c>
      <c r="D16" s="717"/>
      <c r="E16" s="718"/>
      <c r="F16" s="719" t="s">
        <v>398</v>
      </c>
    </row>
    <row r="17" spans="1:6" s="123" customFormat="1" ht="24" customHeight="1">
      <c r="A17" s="122"/>
      <c r="B17" s="506" t="s">
        <v>58</v>
      </c>
      <c r="C17" s="507" t="s">
        <v>498</v>
      </c>
      <c r="D17" s="713"/>
      <c r="E17" s="714"/>
      <c r="F17" s="720"/>
    </row>
    <row r="18" spans="1:6" ht="24" customHeight="1">
      <c r="A18" s="39"/>
      <c r="B18" s="251" t="s">
        <v>393</v>
      </c>
      <c r="C18" s="252">
        <v>41061</v>
      </c>
      <c r="D18" s="717"/>
      <c r="E18" s="718"/>
      <c r="F18" s="719" t="s">
        <v>495</v>
      </c>
    </row>
    <row r="19" spans="1:6" ht="24" customHeight="1">
      <c r="A19" s="122"/>
      <c r="B19" s="506" t="s">
        <v>58</v>
      </c>
      <c r="C19" s="507" t="s">
        <v>57</v>
      </c>
      <c r="D19" s="713"/>
      <c r="E19" s="714"/>
      <c r="F19" s="720"/>
    </row>
    <row r="20" spans="1:6" ht="24" customHeight="1">
      <c r="A20" s="39"/>
      <c r="B20" s="251" t="s">
        <v>394</v>
      </c>
      <c r="C20" s="252">
        <v>41153</v>
      </c>
      <c r="D20" s="717"/>
      <c r="E20" s="718"/>
      <c r="F20" s="719" t="s">
        <v>402</v>
      </c>
    </row>
    <row r="21" spans="1:6" ht="24" customHeight="1">
      <c r="A21" s="122"/>
      <c r="B21" s="506" t="s">
        <v>58</v>
      </c>
      <c r="C21" s="507" t="s">
        <v>497</v>
      </c>
      <c r="D21" s="713"/>
      <c r="E21" s="714"/>
      <c r="F21" s="720"/>
    </row>
    <row r="22" spans="1:6" ht="24" customHeight="1">
      <c r="A22" s="39"/>
      <c r="B22" s="251" t="s">
        <v>395</v>
      </c>
      <c r="C22" s="252">
        <v>41167</v>
      </c>
      <c r="D22" s="717"/>
      <c r="E22" s="718"/>
      <c r="F22" s="719" t="s">
        <v>403</v>
      </c>
    </row>
    <row r="23" spans="1:6" ht="24" customHeight="1">
      <c r="A23" s="122"/>
      <c r="B23" s="506" t="s">
        <v>58</v>
      </c>
      <c r="C23" s="507" t="s">
        <v>57</v>
      </c>
      <c r="D23" s="713"/>
      <c r="E23" s="714"/>
      <c r="F23" s="720"/>
    </row>
    <row r="24" spans="1:6" ht="24" customHeight="1">
      <c r="A24" s="39"/>
      <c r="B24" s="251" t="s">
        <v>396</v>
      </c>
      <c r="C24" s="252">
        <v>41244</v>
      </c>
      <c r="D24" s="717"/>
      <c r="E24" s="718"/>
      <c r="F24" s="719" t="s">
        <v>404</v>
      </c>
    </row>
    <row r="25" spans="1:6" ht="24" customHeight="1">
      <c r="A25" s="122"/>
      <c r="B25" s="506" t="s">
        <v>58</v>
      </c>
      <c r="C25" s="507" t="s">
        <v>498</v>
      </c>
      <c r="D25" s="713"/>
      <c r="E25" s="714"/>
      <c r="F25" s="720"/>
    </row>
    <row r="26" spans="1:6" ht="24" customHeight="1">
      <c r="A26" s="39"/>
      <c r="B26" s="251" t="s">
        <v>397</v>
      </c>
      <c r="C26" s="252">
        <v>41214</v>
      </c>
      <c r="D26" s="717"/>
      <c r="E26" s="718"/>
      <c r="F26" s="719" t="s">
        <v>405</v>
      </c>
    </row>
    <row r="27" spans="1:6" ht="24" customHeight="1">
      <c r="A27" s="122"/>
      <c r="B27" s="506" t="s">
        <v>58</v>
      </c>
      <c r="C27" s="507" t="s">
        <v>497</v>
      </c>
      <c r="D27" s="713"/>
      <c r="E27" s="714"/>
      <c r="F27" s="720"/>
    </row>
  </sheetData>
  <sheetProtection selectLockedCells="1"/>
  <dataConsolidate/>
  <customSheetViews>
    <customSheetView guid="{5CFEF769-FEAF-4620-A221-C361CF5B525B}" scale="70" showGridLines="0" fitToPage="1">
      <pageMargins left="0.25" right="0.25" top="0.75" bottom="0.75" header="0.3" footer="0.3"/>
      <printOptions horizontalCentered="1"/>
      <pageSetup paperSize="9" scale="52" orientation="landscape" horizontalDpi="1800" verticalDpi="1800" r:id="rId1"/>
      <headerFooter alignWithMargins="0">
        <oddFooter>&amp;LTechnical Dashboard
Printed :&amp;D &amp;T&amp;CCONFIDENTIAL&amp;RPage &amp;P of &amp;N
&amp;F</oddFooter>
      </headerFooter>
    </customSheetView>
  </customSheetViews>
  <mergeCells count="32">
    <mergeCell ref="B2:F2"/>
    <mergeCell ref="B1:F1"/>
    <mergeCell ref="B3:F3"/>
    <mergeCell ref="B4:F4"/>
    <mergeCell ref="F16:F17"/>
    <mergeCell ref="D6:E6"/>
    <mergeCell ref="D7:E7"/>
    <mergeCell ref="D8:E8"/>
    <mergeCell ref="D9:E9"/>
    <mergeCell ref="D10:E10"/>
    <mergeCell ref="D11:E11"/>
    <mergeCell ref="D13:E13"/>
    <mergeCell ref="D14:E14"/>
    <mergeCell ref="D15:E15"/>
    <mergeCell ref="D16:E16"/>
    <mergeCell ref="F18:F19"/>
    <mergeCell ref="F20:F21"/>
    <mergeCell ref="F22:F23"/>
    <mergeCell ref="F24:F25"/>
    <mergeCell ref="F26:F27"/>
    <mergeCell ref="D27:E27"/>
    <mergeCell ref="D5:E5"/>
    <mergeCell ref="D22:E22"/>
    <mergeCell ref="D23:E23"/>
    <mergeCell ref="D24:E24"/>
    <mergeCell ref="D25:E25"/>
    <mergeCell ref="D26:E26"/>
    <mergeCell ref="D17:E17"/>
    <mergeCell ref="D18:E18"/>
    <mergeCell ref="D19:E19"/>
    <mergeCell ref="D20:E20"/>
    <mergeCell ref="D21:E21"/>
  </mergeCells>
  <dataValidations count="1">
    <dataValidation type="list" allowBlank="1" showErrorMessage="1" sqref="C14 C17 C19 C21 C23 C25 C27">
      <formula1>$AA$10:$AA$12</formula1>
    </dataValidation>
  </dataValidations>
  <hyperlinks>
    <hyperlink ref="B3" location="Overview!A1" display="Overview"/>
  </hyperlinks>
  <printOptions horizontalCentered="1"/>
  <pageMargins left="0.25" right="0.25" top="0.75" bottom="0.75" header="0.3" footer="0.3"/>
  <pageSetup paperSize="9" scale="52" orientation="landscape" horizontalDpi="1800" verticalDpi="1800" r:id="rId2"/>
  <headerFooter alignWithMargins="0">
    <oddFooter>&amp;LTechnical Dashboard
Printed :&amp;D &amp;T&amp;CCONFIDENTIAL&amp;RPage &amp;P of &amp;N
&amp;F</oddFooter>
  </headerFooter>
  <drawing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'Tailoring categories config.'!$D$5:$H$5</xm:f>
          </x14:formula1>
          <xm:sqref>C13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Orchestra_Import_Sheet">
    <pageSetUpPr autoPageBreaks="0" fitToPage="1"/>
  </sheetPr>
  <dimension ref="A1:WVQ117"/>
  <sheetViews>
    <sheetView showGridLines="0" topLeftCell="A34" zoomScale="80" zoomScaleNormal="80" workbookViewId="0">
      <selection activeCell="K76" sqref="K76"/>
    </sheetView>
  </sheetViews>
  <sheetFormatPr defaultColWidth="8.85546875" defaultRowHeight="15" customHeight="1"/>
  <cols>
    <col min="1" max="1" width="1.140625" style="266" customWidth="1"/>
    <col min="2" max="2" width="3.28515625" style="266" customWidth="1"/>
    <col min="3" max="3" width="58.42578125" style="266" customWidth="1"/>
    <col min="4" max="4" width="102.7109375" style="266" customWidth="1"/>
    <col min="5" max="5" width="2.85546875" style="266" customWidth="1"/>
    <col min="6" max="6" width="8.85546875" style="266" customWidth="1"/>
    <col min="7" max="7" width="10.7109375" style="535" customWidth="1"/>
    <col min="8" max="8" width="10.7109375" style="267" customWidth="1"/>
    <col min="9" max="9" width="10.7109375" style="532" customWidth="1"/>
    <col min="10" max="14" width="8.85546875" style="266"/>
    <col min="15" max="15" width="68.42578125" style="266" hidden="1" customWidth="1"/>
    <col min="16" max="16" width="28.7109375" style="266" hidden="1" customWidth="1"/>
    <col min="17" max="256" width="8.85546875" style="266"/>
    <col min="257" max="257" width="2.5703125" style="266" customWidth="1"/>
    <col min="258" max="258" width="9.85546875" style="266" bestFit="1" customWidth="1"/>
    <col min="259" max="259" width="26" style="266" customWidth="1"/>
    <col min="260" max="260" width="110.7109375" style="266" customWidth="1"/>
    <col min="261" max="261" width="28" style="266" customWidth="1"/>
    <col min="262" max="265" width="8.85546875" style="266" hidden="1" customWidth="1"/>
    <col min="266" max="512" width="8.85546875" style="266"/>
    <col min="513" max="513" width="2.5703125" style="266" customWidth="1"/>
    <col min="514" max="514" width="9.85546875" style="266" bestFit="1" customWidth="1"/>
    <col min="515" max="515" width="26" style="266" customWidth="1"/>
    <col min="516" max="516" width="110.7109375" style="266" customWidth="1"/>
    <col min="517" max="517" width="28" style="266" customWidth="1"/>
    <col min="518" max="521" width="8.85546875" style="266" hidden="1" customWidth="1"/>
    <col min="522" max="768" width="8.85546875" style="266"/>
    <col min="769" max="769" width="2.5703125" style="266" customWidth="1"/>
    <col min="770" max="770" width="9.85546875" style="266" bestFit="1" customWidth="1"/>
    <col min="771" max="771" width="26" style="266" customWidth="1"/>
    <col min="772" max="772" width="110.7109375" style="266" customWidth="1"/>
    <col min="773" max="773" width="28" style="266" customWidth="1"/>
    <col min="774" max="777" width="8.85546875" style="266" hidden="1" customWidth="1"/>
    <col min="778" max="1024" width="8.85546875" style="266"/>
    <col min="1025" max="1025" width="2.5703125" style="266" customWidth="1"/>
    <col min="1026" max="1026" width="9.85546875" style="266" bestFit="1" customWidth="1"/>
    <col min="1027" max="1027" width="26" style="266" customWidth="1"/>
    <col min="1028" max="1028" width="110.7109375" style="266" customWidth="1"/>
    <col min="1029" max="1029" width="28" style="266" customWidth="1"/>
    <col min="1030" max="1033" width="8.85546875" style="266" hidden="1" customWidth="1"/>
    <col min="1034" max="1280" width="8.85546875" style="266"/>
    <col min="1281" max="1281" width="2.5703125" style="266" customWidth="1"/>
    <col min="1282" max="1282" width="9.85546875" style="266" bestFit="1" customWidth="1"/>
    <col min="1283" max="1283" width="26" style="266" customWidth="1"/>
    <col min="1284" max="1284" width="110.7109375" style="266" customWidth="1"/>
    <col min="1285" max="1285" width="28" style="266" customWidth="1"/>
    <col min="1286" max="1289" width="8.85546875" style="266" hidden="1" customWidth="1"/>
    <col min="1290" max="1536" width="8.85546875" style="266"/>
    <col min="1537" max="1537" width="2.5703125" style="266" customWidth="1"/>
    <col min="1538" max="1538" width="9.85546875" style="266" bestFit="1" customWidth="1"/>
    <col min="1539" max="1539" width="26" style="266" customWidth="1"/>
    <col min="1540" max="1540" width="110.7109375" style="266" customWidth="1"/>
    <col min="1541" max="1541" width="28" style="266" customWidth="1"/>
    <col min="1542" max="1545" width="8.85546875" style="266" hidden="1" customWidth="1"/>
    <col min="1546" max="1792" width="8.85546875" style="266"/>
    <col min="1793" max="1793" width="2.5703125" style="266" customWidth="1"/>
    <col min="1794" max="1794" width="9.85546875" style="266" bestFit="1" customWidth="1"/>
    <col min="1795" max="1795" width="26" style="266" customWidth="1"/>
    <col min="1796" max="1796" width="110.7109375" style="266" customWidth="1"/>
    <col min="1797" max="1797" width="28" style="266" customWidth="1"/>
    <col min="1798" max="1801" width="8.85546875" style="266" hidden="1" customWidth="1"/>
    <col min="1802" max="2048" width="8.85546875" style="266"/>
    <col min="2049" max="2049" width="2.5703125" style="266" customWidth="1"/>
    <col min="2050" max="2050" width="9.85546875" style="266" bestFit="1" customWidth="1"/>
    <col min="2051" max="2051" width="26" style="266" customWidth="1"/>
    <col min="2052" max="2052" width="110.7109375" style="266" customWidth="1"/>
    <col min="2053" max="2053" width="28" style="266" customWidth="1"/>
    <col min="2054" max="2057" width="8.85546875" style="266" hidden="1" customWidth="1"/>
    <col min="2058" max="2304" width="8.85546875" style="266"/>
    <col min="2305" max="2305" width="2.5703125" style="266" customWidth="1"/>
    <col min="2306" max="2306" width="9.85546875" style="266" bestFit="1" customWidth="1"/>
    <col min="2307" max="2307" width="26" style="266" customWidth="1"/>
    <col min="2308" max="2308" width="110.7109375" style="266" customWidth="1"/>
    <col min="2309" max="2309" width="28" style="266" customWidth="1"/>
    <col min="2310" max="2313" width="8.85546875" style="266" hidden="1" customWidth="1"/>
    <col min="2314" max="2560" width="8.85546875" style="266"/>
    <col min="2561" max="2561" width="2.5703125" style="266" customWidth="1"/>
    <col min="2562" max="2562" width="9.85546875" style="266" bestFit="1" customWidth="1"/>
    <col min="2563" max="2563" width="26" style="266" customWidth="1"/>
    <col min="2564" max="2564" width="110.7109375" style="266" customWidth="1"/>
    <col min="2565" max="2565" width="28" style="266" customWidth="1"/>
    <col min="2566" max="2569" width="8.85546875" style="266" hidden="1" customWidth="1"/>
    <col min="2570" max="2816" width="8.85546875" style="266"/>
    <col min="2817" max="2817" width="2.5703125" style="266" customWidth="1"/>
    <col min="2818" max="2818" width="9.85546875" style="266" bestFit="1" customWidth="1"/>
    <col min="2819" max="2819" width="26" style="266" customWidth="1"/>
    <col min="2820" max="2820" width="110.7109375" style="266" customWidth="1"/>
    <col min="2821" max="2821" width="28" style="266" customWidth="1"/>
    <col min="2822" max="2825" width="8.85546875" style="266" hidden="1" customWidth="1"/>
    <col min="2826" max="3072" width="8.85546875" style="266"/>
    <col min="3073" max="3073" width="2.5703125" style="266" customWidth="1"/>
    <col min="3074" max="3074" width="9.85546875" style="266" bestFit="1" customWidth="1"/>
    <col min="3075" max="3075" width="26" style="266" customWidth="1"/>
    <col min="3076" max="3076" width="110.7109375" style="266" customWidth="1"/>
    <col min="3077" max="3077" width="28" style="266" customWidth="1"/>
    <col min="3078" max="3081" width="8.85546875" style="266" hidden="1" customWidth="1"/>
    <col min="3082" max="3328" width="8.85546875" style="266"/>
    <col min="3329" max="3329" width="2.5703125" style="266" customWidth="1"/>
    <col min="3330" max="3330" width="9.85546875" style="266" bestFit="1" customWidth="1"/>
    <col min="3331" max="3331" width="26" style="266" customWidth="1"/>
    <col min="3332" max="3332" width="110.7109375" style="266" customWidth="1"/>
    <col min="3333" max="3333" width="28" style="266" customWidth="1"/>
    <col min="3334" max="3337" width="8.85546875" style="266" hidden="1" customWidth="1"/>
    <col min="3338" max="3584" width="8.85546875" style="266"/>
    <col min="3585" max="3585" width="2.5703125" style="266" customWidth="1"/>
    <col min="3586" max="3586" width="9.85546875" style="266" bestFit="1" customWidth="1"/>
    <col min="3587" max="3587" width="26" style="266" customWidth="1"/>
    <col min="3588" max="3588" width="110.7109375" style="266" customWidth="1"/>
    <col min="3589" max="3589" width="28" style="266" customWidth="1"/>
    <col min="3590" max="3593" width="8.85546875" style="266" hidden="1" customWidth="1"/>
    <col min="3594" max="3840" width="8.85546875" style="266"/>
    <col min="3841" max="3841" width="2.5703125" style="266" customWidth="1"/>
    <col min="3842" max="3842" width="9.85546875" style="266" bestFit="1" customWidth="1"/>
    <col min="3843" max="3843" width="26" style="266" customWidth="1"/>
    <col min="3844" max="3844" width="110.7109375" style="266" customWidth="1"/>
    <col min="3845" max="3845" width="28" style="266" customWidth="1"/>
    <col min="3846" max="3849" width="8.85546875" style="266" hidden="1" customWidth="1"/>
    <col min="3850" max="4096" width="8.85546875" style="266"/>
    <col min="4097" max="4097" width="2.5703125" style="266" customWidth="1"/>
    <col min="4098" max="4098" width="9.85546875" style="266" bestFit="1" customWidth="1"/>
    <col min="4099" max="4099" width="26" style="266" customWidth="1"/>
    <col min="4100" max="4100" width="110.7109375" style="266" customWidth="1"/>
    <col min="4101" max="4101" width="28" style="266" customWidth="1"/>
    <col min="4102" max="4105" width="8.85546875" style="266" hidden="1" customWidth="1"/>
    <col min="4106" max="4352" width="8.85546875" style="266"/>
    <col min="4353" max="4353" width="2.5703125" style="266" customWidth="1"/>
    <col min="4354" max="4354" width="9.85546875" style="266" bestFit="1" customWidth="1"/>
    <col min="4355" max="4355" width="26" style="266" customWidth="1"/>
    <col min="4356" max="4356" width="110.7109375" style="266" customWidth="1"/>
    <col min="4357" max="4357" width="28" style="266" customWidth="1"/>
    <col min="4358" max="4361" width="8.85546875" style="266" hidden="1" customWidth="1"/>
    <col min="4362" max="4608" width="8.85546875" style="266"/>
    <col min="4609" max="4609" width="2.5703125" style="266" customWidth="1"/>
    <col min="4610" max="4610" width="9.85546875" style="266" bestFit="1" customWidth="1"/>
    <col min="4611" max="4611" width="26" style="266" customWidth="1"/>
    <col min="4612" max="4612" width="110.7109375" style="266" customWidth="1"/>
    <col min="4613" max="4613" width="28" style="266" customWidth="1"/>
    <col min="4614" max="4617" width="8.85546875" style="266" hidden="1" customWidth="1"/>
    <col min="4618" max="4864" width="8.85546875" style="266"/>
    <col min="4865" max="4865" width="2.5703125" style="266" customWidth="1"/>
    <col min="4866" max="4866" width="9.85546875" style="266" bestFit="1" customWidth="1"/>
    <col min="4867" max="4867" width="26" style="266" customWidth="1"/>
    <col min="4868" max="4868" width="110.7109375" style="266" customWidth="1"/>
    <col min="4869" max="4869" width="28" style="266" customWidth="1"/>
    <col min="4870" max="4873" width="8.85546875" style="266" hidden="1" customWidth="1"/>
    <col min="4874" max="5120" width="8.85546875" style="266"/>
    <col min="5121" max="5121" width="2.5703125" style="266" customWidth="1"/>
    <col min="5122" max="5122" width="9.85546875" style="266" bestFit="1" customWidth="1"/>
    <col min="5123" max="5123" width="26" style="266" customWidth="1"/>
    <col min="5124" max="5124" width="110.7109375" style="266" customWidth="1"/>
    <col min="5125" max="5125" width="28" style="266" customWidth="1"/>
    <col min="5126" max="5129" width="8.85546875" style="266" hidden="1" customWidth="1"/>
    <col min="5130" max="5376" width="8.85546875" style="266"/>
    <col min="5377" max="5377" width="2.5703125" style="266" customWidth="1"/>
    <col min="5378" max="5378" width="9.85546875" style="266" bestFit="1" customWidth="1"/>
    <col min="5379" max="5379" width="26" style="266" customWidth="1"/>
    <col min="5380" max="5380" width="110.7109375" style="266" customWidth="1"/>
    <col min="5381" max="5381" width="28" style="266" customWidth="1"/>
    <col min="5382" max="5385" width="8.85546875" style="266" hidden="1" customWidth="1"/>
    <col min="5386" max="5632" width="8.85546875" style="266"/>
    <col min="5633" max="5633" width="2.5703125" style="266" customWidth="1"/>
    <col min="5634" max="5634" width="9.85546875" style="266" bestFit="1" customWidth="1"/>
    <col min="5635" max="5635" width="26" style="266" customWidth="1"/>
    <col min="5636" max="5636" width="110.7109375" style="266" customWidth="1"/>
    <col min="5637" max="5637" width="28" style="266" customWidth="1"/>
    <col min="5638" max="5641" width="8.85546875" style="266" hidden="1" customWidth="1"/>
    <col min="5642" max="5888" width="8.85546875" style="266"/>
    <col min="5889" max="5889" width="2.5703125" style="266" customWidth="1"/>
    <col min="5890" max="5890" width="9.85546875" style="266" bestFit="1" customWidth="1"/>
    <col min="5891" max="5891" width="26" style="266" customWidth="1"/>
    <col min="5892" max="5892" width="110.7109375" style="266" customWidth="1"/>
    <col min="5893" max="5893" width="28" style="266" customWidth="1"/>
    <col min="5894" max="5897" width="8.85546875" style="266" hidden="1" customWidth="1"/>
    <col min="5898" max="6144" width="8.85546875" style="266"/>
    <col min="6145" max="6145" width="2.5703125" style="266" customWidth="1"/>
    <col min="6146" max="6146" width="9.85546875" style="266" bestFit="1" customWidth="1"/>
    <col min="6147" max="6147" width="26" style="266" customWidth="1"/>
    <col min="6148" max="6148" width="110.7109375" style="266" customWidth="1"/>
    <col min="6149" max="6149" width="28" style="266" customWidth="1"/>
    <col min="6150" max="6153" width="8.85546875" style="266" hidden="1" customWidth="1"/>
    <col min="6154" max="6400" width="8.85546875" style="266"/>
    <col min="6401" max="6401" width="2.5703125" style="266" customWidth="1"/>
    <col min="6402" max="6402" width="9.85546875" style="266" bestFit="1" customWidth="1"/>
    <col min="6403" max="6403" width="26" style="266" customWidth="1"/>
    <col min="6404" max="6404" width="110.7109375" style="266" customWidth="1"/>
    <col min="6405" max="6405" width="28" style="266" customWidth="1"/>
    <col min="6406" max="6409" width="8.85546875" style="266" hidden="1" customWidth="1"/>
    <col min="6410" max="6656" width="8.85546875" style="266"/>
    <col min="6657" max="6657" width="2.5703125" style="266" customWidth="1"/>
    <col min="6658" max="6658" width="9.85546875" style="266" bestFit="1" customWidth="1"/>
    <col min="6659" max="6659" width="26" style="266" customWidth="1"/>
    <col min="6660" max="6660" width="110.7109375" style="266" customWidth="1"/>
    <col min="6661" max="6661" width="28" style="266" customWidth="1"/>
    <col min="6662" max="6665" width="8.85546875" style="266" hidden="1" customWidth="1"/>
    <col min="6666" max="6912" width="8.85546875" style="266"/>
    <col min="6913" max="6913" width="2.5703125" style="266" customWidth="1"/>
    <col min="6914" max="6914" width="9.85546875" style="266" bestFit="1" customWidth="1"/>
    <col min="6915" max="6915" width="26" style="266" customWidth="1"/>
    <col min="6916" max="6916" width="110.7109375" style="266" customWidth="1"/>
    <col min="6917" max="6917" width="28" style="266" customWidth="1"/>
    <col min="6918" max="6921" width="8.85546875" style="266" hidden="1" customWidth="1"/>
    <col min="6922" max="7168" width="8.85546875" style="266"/>
    <col min="7169" max="7169" width="2.5703125" style="266" customWidth="1"/>
    <col min="7170" max="7170" width="9.85546875" style="266" bestFit="1" customWidth="1"/>
    <col min="7171" max="7171" width="26" style="266" customWidth="1"/>
    <col min="7172" max="7172" width="110.7109375" style="266" customWidth="1"/>
    <col min="7173" max="7173" width="28" style="266" customWidth="1"/>
    <col min="7174" max="7177" width="8.85546875" style="266" hidden="1" customWidth="1"/>
    <col min="7178" max="7424" width="8.85546875" style="266"/>
    <col min="7425" max="7425" width="2.5703125" style="266" customWidth="1"/>
    <col min="7426" max="7426" width="9.85546875" style="266" bestFit="1" customWidth="1"/>
    <col min="7427" max="7427" width="26" style="266" customWidth="1"/>
    <col min="7428" max="7428" width="110.7109375" style="266" customWidth="1"/>
    <col min="7429" max="7429" width="28" style="266" customWidth="1"/>
    <col min="7430" max="7433" width="8.85546875" style="266" hidden="1" customWidth="1"/>
    <col min="7434" max="7680" width="8.85546875" style="266"/>
    <col min="7681" max="7681" width="2.5703125" style="266" customWidth="1"/>
    <col min="7682" max="7682" width="9.85546875" style="266" bestFit="1" customWidth="1"/>
    <col min="7683" max="7683" width="26" style="266" customWidth="1"/>
    <col min="7684" max="7684" width="110.7109375" style="266" customWidth="1"/>
    <col min="7685" max="7685" width="28" style="266" customWidth="1"/>
    <col min="7686" max="7689" width="8.85546875" style="266" hidden="1" customWidth="1"/>
    <col min="7690" max="7936" width="8.85546875" style="266"/>
    <col min="7937" max="7937" width="2.5703125" style="266" customWidth="1"/>
    <col min="7938" max="7938" width="9.85546875" style="266" bestFit="1" customWidth="1"/>
    <col min="7939" max="7939" width="26" style="266" customWidth="1"/>
    <col min="7940" max="7940" width="110.7109375" style="266" customWidth="1"/>
    <col min="7941" max="7941" width="28" style="266" customWidth="1"/>
    <col min="7942" max="7945" width="8.85546875" style="266" hidden="1" customWidth="1"/>
    <col min="7946" max="8192" width="8.85546875" style="266"/>
    <col min="8193" max="8193" width="2.5703125" style="266" customWidth="1"/>
    <col min="8194" max="8194" width="9.85546875" style="266" bestFit="1" customWidth="1"/>
    <col min="8195" max="8195" width="26" style="266" customWidth="1"/>
    <col min="8196" max="8196" width="110.7109375" style="266" customWidth="1"/>
    <col min="8197" max="8197" width="28" style="266" customWidth="1"/>
    <col min="8198" max="8201" width="8.85546875" style="266" hidden="1" customWidth="1"/>
    <col min="8202" max="8448" width="8.85546875" style="266"/>
    <col min="8449" max="8449" width="2.5703125" style="266" customWidth="1"/>
    <col min="8450" max="8450" width="9.85546875" style="266" bestFit="1" customWidth="1"/>
    <col min="8451" max="8451" width="26" style="266" customWidth="1"/>
    <col min="8452" max="8452" width="110.7109375" style="266" customWidth="1"/>
    <col min="8453" max="8453" width="28" style="266" customWidth="1"/>
    <col min="8454" max="8457" width="8.85546875" style="266" hidden="1" customWidth="1"/>
    <col min="8458" max="8704" width="8.85546875" style="266"/>
    <col min="8705" max="8705" width="2.5703125" style="266" customWidth="1"/>
    <col min="8706" max="8706" width="9.85546875" style="266" bestFit="1" customWidth="1"/>
    <col min="8707" max="8707" width="26" style="266" customWidth="1"/>
    <col min="8708" max="8708" width="110.7109375" style="266" customWidth="1"/>
    <col min="8709" max="8709" width="28" style="266" customWidth="1"/>
    <col min="8710" max="8713" width="8.85546875" style="266" hidden="1" customWidth="1"/>
    <col min="8714" max="8960" width="8.85546875" style="266"/>
    <col min="8961" max="8961" width="2.5703125" style="266" customWidth="1"/>
    <col min="8962" max="8962" width="9.85546875" style="266" bestFit="1" customWidth="1"/>
    <col min="8963" max="8963" width="26" style="266" customWidth="1"/>
    <col min="8964" max="8964" width="110.7109375" style="266" customWidth="1"/>
    <col min="8965" max="8965" width="28" style="266" customWidth="1"/>
    <col min="8966" max="8969" width="8.85546875" style="266" hidden="1" customWidth="1"/>
    <col min="8970" max="9216" width="8.85546875" style="266"/>
    <col min="9217" max="9217" width="2.5703125" style="266" customWidth="1"/>
    <col min="9218" max="9218" width="9.85546875" style="266" bestFit="1" customWidth="1"/>
    <col min="9219" max="9219" width="26" style="266" customWidth="1"/>
    <col min="9220" max="9220" width="110.7109375" style="266" customWidth="1"/>
    <col min="9221" max="9221" width="28" style="266" customWidth="1"/>
    <col min="9222" max="9225" width="8.85546875" style="266" hidden="1" customWidth="1"/>
    <col min="9226" max="9472" width="8.85546875" style="266"/>
    <col min="9473" max="9473" width="2.5703125" style="266" customWidth="1"/>
    <col min="9474" max="9474" width="9.85546875" style="266" bestFit="1" customWidth="1"/>
    <col min="9475" max="9475" width="26" style="266" customWidth="1"/>
    <col min="9476" max="9476" width="110.7109375" style="266" customWidth="1"/>
    <col min="9477" max="9477" width="28" style="266" customWidth="1"/>
    <col min="9478" max="9481" width="8.85546875" style="266" hidden="1" customWidth="1"/>
    <col min="9482" max="9728" width="8.85546875" style="266"/>
    <col min="9729" max="9729" width="2.5703125" style="266" customWidth="1"/>
    <col min="9730" max="9730" width="9.85546875" style="266" bestFit="1" customWidth="1"/>
    <col min="9731" max="9731" width="26" style="266" customWidth="1"/>
    <col min="9732" max="9732" width="110.7109375" style="266" customWidth="1"/>
    <col min="9733" max="9733" width="28" style="266" customWidth="1"/>
    <col min="9734" max="9737" width="8.85546875" style="266" hidden="1" customWidth="1"/>
    <col min="9738" max="9984" width="8.85546875" style="266"/>
    <col min="9985" max="9985" width="2.5703125" style="266" customWidth="1"/>
    <col min="9986" max="9986" width="9.85546875" style="266" bestFit="1" customWidth="1"/>
    <col min="9987" max="9987" width="26" style="266" customWidth="1"/>
    <col min="9988" max="9988" width="110.7109375" style="266" customWidth="1"/>
    <col min="9989" max="9989" width="28" style="266" customWidth="1"/>
    <col min="9990" max="9993" width="8.85546875" style="266" hidden="1" customWidth="1"/>
    <col min="9994" max="10240" width="8.85546875" style="266"/>
    <col min="10241" max="10241" width="2.5703125" style="266" customWidth="1"/>
    <col min="10242" max="10242" width="9.85546875" style="266" bestFit="1" customWidth="1"/>
    <col min="10243" max="10243" width="26" style="266" customWidth="1"/>
    <col min="10244" max="10244" width="110.7109375" style="266" customWidth="1"/>
    <col min="10245" max="10245" width="28" style="266" customWidth="1"/>
    <col min="10246" max="10249" width="8.85546875" style="266" hidden="1" customWidth="1"/>
    <col min="10250" max="10496" width="8.85546875" style="266"/>
    <col min="10497" max="10497" width="2.5703125" style="266" customWidth="1"/>
    <col min="10498" max="10498" width="9.85546875" style="266" bestFit="1" customWidth="1"/>
    <col min="10499" max="10499" width="26" style="266" customWidth="1"/>
    <col min="10500" max="10500" width="110.7109375" style="266" customWidth="1"/>
    <col min="10501" max="10501" width="28" style="266" customWidth="1"/>
    <col min="10502" max="10505" width="8.85546875" style="266" hidden="1" customWidth="1"/>
    <col min="10506" max="10752" width="8.85546875" style="266"/>
    <col min="10753" max="10753" width="2.5703125" style="266" customWidth="1"/>
    <col min="10754" max="10754" width="9.85546875" style="266" bestFit="1" customWidth="1"/>
    <col min="10755" max="10755" width="26" style="266" customWidth="1"/>
    <col min="10756" max="10756" width="110.7109375" style="266" customWidth="1"/>
    <col min="10757" max="10757" width="28" style="266" customWidth="1"/>
    <col min="10758" max="10761" width="8.85546875" style="266" hidden="1" customWidth="1"/>
    <col min="10762" max="11008" width="8.85546875" style="266"/>
    <col min="11009" max="11009" width="2.5703125" style="266" customWidth="1"/>
    <col min="11010" max="11010" width="9.85546875" style="266" bestFit="1" customWidth="1"/>
    <col min="11011" max="11011" width="26" style="266" customWidth="1"/>
    <col min="11012" max="11012" width="110.7109375" style="266" customWidth="1"/>
    <col min="11013" max="11013" width="28" style="266" customWidth="1"/>
    <col min="11014" max="11017" width="8.85546875" style="266" hidden="1" customWidth="1"/>
    <col min="11018" max="11264" width="8.85546875" style="266"/>
    <col min="11265" max="11265" width="2.5703125" style="266" customWidth="1"/>
    <col min="11266" max="11266" width="9.85546875" style="266" bestFit="1" customWidth="1"/>
    <col min="11267" max="11267" width="26" style="266" customWidth="1"/>
    <col min="11268" max="11268" width="110.7109375" style="266" customWidth="1"/>
    <col min="11269" max="11269" width="28" style="266" customWidth="1"/>
    <col min="11270" max="11273" width="8.85546875" style="266" hidden="1" customWidth="1"/>
    <col min="11274" max="11520" width="8.85546875" style="266"/>
    <col min="11521" max="11521" width="2.5703125" style="266" customWidth="1"/>
    <col min="11522" max="11522" width="9.85546875" style="266" bestFit="1" customWidth="1"/>
    <col min="11523" max="11523" width="26" style="266" customWidth="1"/>
    <col min="11524" max="11524" width="110.7109375" style="266" customWidth="1"/>
    <col min="11525" max="11525" width="28" style="266" customWidth="1"/>
    <col min="11526" max="11529" width="8.85546875" style="266" hidden="1" customWidth="1"/>
    <col min="11530" max="11776" width="8.85546875" style="266"/>
    <col min="11777" max="11777" width="2.5703125" style="266" customWidth="1"/>
    <col min="11778" max="11778" width="9.85546875" style="266" bestFit="1" customWidth="1"/>
    <col min="11779" max="11779" width="26" style="266" customWidth="1"/>
    <col min="11780" max="11780" width="110.7109375" style="266" customWidth="1"/>
    <col min="11781" max="11781" width="28" style="266" customWidth="1"/>
    <col min="11782" max="11785" width="8.85546875" style="266" hidden="1" customWidth="1"/>
    <col min="11786" max="12032" width="8.85546875" style="266"/>
    <col min="12033" max="12033" width="2.5703125" style="266" customWidth="1"/>
    <col min="12034" max="12034" width="9.85546875" style="266" bestFit="1" customWidth="1"/>
    <col min="12035" max="12035" width="26" style="266" customWidth="1"/>
    <col min="12036" max="12036" width="110.7109375" style="266" customWidth="1"/>
    <col min="12037" max="12037" width="28" style="266" customWidth="1"/>
    <col min="12038" max="12041" width="8.85546875" style="266" hidden="1" customWidth="1"/>
    <col min="12042" max="12288" width="8.85546875" style="266"/>
    <col min="12289" max="12289" width="2.5703125" style="266" customWidth="1"/>
    <col min="12290" max="12290" width="9.85546875" style="266" bestFit="1" customWidth="1"/>
    <col min="12291" max="12291" width="26" style="266" customWidth="1"/>
    <col min="12292" max="12292" width="110.7109375" style="266" customWidth="1"/>
    <col min="12293" max="12293" width="28" style="266" customWidth="1"/>
    <col min="12294" max="12297" width="8.85546875" style="266" hidden="1" customWidth="1"/>
    <col min="12298" max="12544" width="8.85546875" style="266"/>
    <col min="12545" max="12545" width="2.5703125" style="266" customWidth="1"/>
    <col min="12546" max="12546" width="9.85546875" style="266" bestFit="1" customWidth="1"/>
    <col min="12547" max="12547" width="26" style="266" customWidth="1"/>
    <col min="12548" max="12548" width="110.7109375" style="266" customWidth="1"/>
    <col min="12549" max="12549" width="28" style="266" customWidth="1"/>
    <col min="12550" max="12553" width="8.85546875" style="266" hidden="1" customWidth="1"/>
    <col min="12554" max="12800" width="8.85546875" style="266"/>
    <col min="12801" max="12801" width="2.5703125" style="266" customWidth="1"/>
    <col min="12802" max="12802" width="9.85546875" style="266" bestFit="1" customWidth="1"/>
    <col min="12803" max="12803" width="26" style="266" customWidth="1"/>
    <col min="12804" max="12804" width="110.7109375" style="266" customWidth="1"/>
    <col min="12805" max="12805" width="28" style="266" customWidth="1"/>
    <col min="12806" max="12809" width="8.85546875" style="266" hidden="1" customWidth="1"/>
    <col min="12810" max="13056" width="8.85546875" style="266"/>
    <col min="13057" max="13057" width="2.5703125" style="266" customWidth="1"/>
    <col min="13058" max="13058" width="9.85546875" style="266" bestFit="1" customWidth="1"/>
    <col min="13059" max="13059" width="26" style="266" customWidth="1"/>
    <col min="13060" max="13060" width="110.7109375" style="266" customWidth="1"/>
    <col min="13061" max="13061" width="28" style="266" customWidth="1"/>
    <col min="13062" max="13065" width="8.85546875" style="266" hidden="1" customWidth="1"/>
    <col min="13066" max="13312" width="8.85546875" style="266"/>
    <col min="13313" max="13313" width="2.5703125" style="266" customWidth="1"/>
    <col min="13314" max="13314" width="9.85546875" style="266" bestFit="1" customWidth="1"/>
    <col min="13315" max="13315" width="26" style="266" customWidth="1"/>
    <col min="13316" max="13316" width="110.7109375" style="266" customWidth="1"/>
    <col min="13317" max="13317" width="28" style="266" customWidth="1"/>
    <col min="13318" max="13321" width="8.85546875" style="266" hidden="1" customWidth="1"/>
    <col min="13322" max="13568" width="8.85546875" style="266"/>
    <col min="13569" max="13569" width="2.5703125" style="266" customWidth="1"/>
    <col min="13570" max="13570" width="9.85546875" style="266" bestFit="1" customWidth="1"/>
    <col min="13571" max="13571" width="26" style="266" customWidth="1"/>
    <col min="13572" max="13572" width="110.7109375" style="266" customWidth="1"/>
    <col min="13573" max="13573" width="28" style="266" customWidth="1"/>
    <col min="13574" max="13577" width="8.85546875" style="266" hidden="1" customWidth="1"/>
    <col min="13578" max="13824" width="8.85546875" style="266"/>
    <col min="13825" max="13825" width="2.5703125" style="266" customWidth="1"/>
    <col min="13826" max="13826" width="9.85546875" style="266" bestFit="1" customWidth="1"/>
    <col min="13827" max="13827" width="26" style="266" customWidth="1"/>
    <col min="13828" max="13828" width="110.7109375" style="266" customWidth="1"/>
    <col min="13829" max="13829" width="28" style="266" customWidth="1"/>
    <col min="13830" max="13833" width="8.85546875" style="266" hidden="1" customWidth="1"/>
    <col min="13834" max="14080" width="8.85546875" style="266"/>
    <col min="14081" max="14081" width="2.5703125" style="266" customWidth="1"/>
    <col min="14082" max="14082" width="9.85546875" style="266" bestFit="1" customWidth="1"/>
    <col min="14083" max="14083" width="26" style="266" customWidth="1"/>
    <col min="14084" max="14084" width="110.7109375" style="266" customWidth="1"/>
    <col min="14085" max="14085" width="28" style="266" customWidth="1"/>
    <col min="14086" max="14089" width="8.85546875" style="266" hidden="1" customWidth="1"/>
    <col min="14090" max="14336" width="8.85546875" style="266"/>
    <col min="14337" max="14337" width="2.5703125" style="266" customWidth="1"/>
    <col min="14338" max="14338" width="9.85546875" style="266" bestFit="1" customWidth="1"/>
    <col min="14339" max="14339" width="26" style="266" customWidth="1"/>
    <col min="14340" max="14340" width="110.7109375" style="266" customWidth="1"/>
    <col min="14341" max="14341" width="28" style="266" customWidth="1"/>
    <col min="14342" max="14345" width="8.85546875" style="266" hidden="1" customWidth="1"/>
    <col min="14346" max="14592" width="8.85546875" style="266"/>
    <col min="14593" max="14593" width="2.5703125" style="266" customWidth="1"/>
    <col min="14594" max="14594" width="9.85546875" style="266" bestFit="1" customWidth="1"/>
    <col min="14595" max="14595" width="26" style="266" customWidth="1"/>
    <col min="14596" max="14596" width="110.7109375" style="266" customWidth="1"/>
    <col min="14597" max="14597" width="28" style="266" customWidth="1"/>
    <col min="14598" max="14601" width="8.85546875" style="266" hidden="1" customWidth="1"/>
    <col min="14602" max="14848" width="8.85546875" style="266"/>
    <col min="14849" max="14849" width="2.5703125" style="266" customWidth="1"/>
    <col min="14850" max="14850" width="9.85546875" style="266" bestFit="1" customWidth="1"/>
    <col min="14851" max="14851" width="26" style="266" customWidth="1"/>
    <col min="14852" max="14852" width="110.7109375" style="266" customWidth="1"/>
    <col min="14853" max="14853" width="28" style="266" customWidth="1"/>
    <col min="14854" max="14857" width="8.85546875" style="266" hidden="1" customWidth="1"/>
    <col min="14858" max="15104" width="8.85546875" style="266"/>
    <col min="15105" max="15105" width="2.5703125" style="266" customWidth="1"/>
    <col min="15106" max="15106" width="9.85546875" style="266" bestFit="1" customWidth="1"/>
    <col min="15107" max="15107" width="26" style="266" customWidth="1"/>
    <col min="15108" max="15108" width="110.7109375" style="266" customWidth="1"/>
    <col min="15109" max="15109" width="28" style="266" customWidth="1"/>
    <col min="15110" max="15113" width="8.85546875" style="266" hidden="1" customWidth="1"/>
    <col min="15114" max="15360" width="8.85546875" style="266"/>
    <col min="15361" max="15361" width="2.5703125" style="266" customWidth="1"/>
    <col min="15362" max="15362" width="9.85546875" style="266" bestFit="1" customWidth="1"/>
    <col min="15363" max="15363" width="26" style="266" customWidth="1"/>
    <col min="15364" max="15364" width="110.7109375" style="266" customWidth="1"/>
    <col min="15365" max="15365" width="28" style="266" customWidth="1"/>
    <col min="15366" max="15369" width="8.85546875" style="266" hidden="1" customWidth="1"/>
    <col min="15370" max="15616" width="8.85546875" style="266"/>
    <col min="15617" max="15617" width="2.5703125" style="266" customWidth="1"/>
    <col min="15618" max="15618" width="9.85546875" style="266" bestFit="1" customWidth="1"/>
    <col min="15619" max="15619" width="26" style="266" customWidth="1"/>
    <col min="15620" max="15620" width="110.7109375" style="266" customWidth="1"/>
    <col min="15621" max="15621" width="28" style="266" customWidth="1"/>
    <col min="15622" max="15625" width="8.85546875" style="266" hidden="1" customWidth="1"/>
    <col min="15626" max="15872" width="8.85546875" style="266"/>
    <col min="15873" max="15873" width="2.5703125" style="266" customWidth="1"/>
    <col min="15874" max="15874" width="9.85546875" style="266" bestFit="1" customWidth="1"/>
    <col min="15875" max="15875" width="26" style="266" customWidth="1"/>
    <col min="15876" max="15876" width="110.7109375" style="266" customWidth="1"/>
    <col min="15877" max="15877" width="28" style="266" customWidth="1"/>
    <col min="15878" max="15881" width="8.85546875" style="266" hidden="1" customWidth="1"/>
    <col min="15882" max="16128" width="8.85546875" style="266"/>
    <col min="16129" max="16129" width="2.5703125" style="266" customWidth="1"/>
    <col min="16130" max="16130" width="9.85546875" style="266" bestFit="1" customWidth="1"/>
    <col min="16131" max="16131" width="26" style="266" customWidth="1"/>
    <col min="16132" max="16132" width="110.7109375" style="266" customWidth="1"/>
    <col min="16133" max="16133" width="28" style="266" customWidth="1"/>
    <col min="16134" max="16137" width="8.85546875" style="266" hidden="1" customWidth="1"/>
    <col min="16138" max="16384" width="8.85546875" style="266"/>
  </cols>
  <sheetData>
    <row r="1" spans="1:26" ht="6" customHeight="1">
      <c r="B1" s="757"/>
      <c r="C1" s="757"/>
      <c r="D1" s="757"/>
      <c r="E1" s="757"/>
    </row>
    <row r="2" spans="1:26" s="14" customFormat="1" ht="39" customHeight="1">
      <c r="A2" s="62"/>
      <c r="B2" s="712" t="s">
        <v>441</v>
      </c>
      <c r="C2" s="712"/>
      <c r="D2" s="712"/>
      <c r="E2" s="712"/>
      <c r="F2" s="267"/>
      <c r="G2" s="267"/>
      <c r="H2" s="267"/>
      <c r="I2" s="267"/>
      <c r="J2" s="267"/>
      <c r="K2" s="267"/>
      <c r="L2" s="267"/>
      <c r="M2" s="50"/>
      <c r="N2" s="51"/>
      <c r="O2" s="51"/>
      <c r="U2" s="16"/>
      <c r="V2" s="16"/>
      <c r="W2" s="74" t="s">
        <v>17</v>
      </c>
      <c r="X2" s="74"/>
      <c r="Y2" s="16"/>
      <c r="Z2" s="16"/>
    </row>
    <row r="3" spans="1:26" ht="6" customHeight="1" thickBot="1">
      <c r="B3" s="738"/>
      <c r="C3" s="738"/>
      <c r="D3" s="738"/>
      <c r="E3" s="738"/>
    </row>
    <row r="4" spans="1:26" ht="15" customHeight="1">
      <c r="B4" s="739"/>
      <c r="C4" s="740"/>
      <c r="D4" s="740"/>
      <c r="E4" s="741"/>
      <c r="G4" s="536"/>
      <c r="H4" s="268"/>
    </row>
    <row r="5" spans="1:26" ht="20.100000000000001" customHeight="1">
      <c r="B5" s="742" t="s">
        <v>417</v>
      </c>
      <c r="C5" s="743"/>
      <c r="D5" s="743"/>
      <c r="E5" s="744"/>
      <c r="H5" s="268"/>
      <c r="I5" s="533"/>
      <c r="J5" s="268"/>
      <c r="K5" s="268"/>
    </row>
    <row r="6" spans="1:26" ht="15" customHeight="1">
      <c r="B6" s="745" t="s">
        <v>442</v>
      </c>
      <c r="C6" s="746"/>
      <c r="D6" s="746"/>
      <c r="E6" s="747"/>
      <c r="F6" s="531"/>
      <c r="G6" s="528" t="s">
        <v>20</v>
      </c>
      <c r="H6" s="530" t="s">
        <v>422</v>
      </c>
      <c r="I6" s="529" t="s">
        <v>259</v>
      </c>
      <c r="J6" s="531"/>
    </row>
    <row r="7" spans="1:26" ht="15" customHeight="1">
      <c r="B7" s="748"/>
      <c r="C7" s="749"/>
      <c r="D7" s="749"/>
      <c r="E7" s="750"/>
      <c r="G7" s="536"/>
      <c r="H7" s="268"/>
    </row>
    <row r="8" spans="1:26" ht="15" customHeight="1">
      <c r="B8" s="736" t="s">
        <v>384</v>
      </c>
      <c r="C8" s="737"/>
      <c r="D8" s="737"/>
      <c r="E8" s="269"/>
      <c r="G8" s="536"/>
      <c r="H8" s="268"/>
      <c r="O8" s="522" t="s">
        <v>222</v>
      </c>
      <c r="P8" s="523" t="s">
        <v>223</v>
      </c>
    </row>
    <row r="9" spans="1:26" ht="15" customHeight="1">
      <c r="B9" s="270"/>
      <c r="C9" s="519" t="s">
        <v>440</v>
      </c>
      <c r="D9" s="520" t="s">
        <v>505</v>
      </c>
      <c r="E9" s="269"/>
      <c r="G9" s="536"/>
      <c r="H9" s="268"/>
      <c r="O9" s="522" t="s">
        <v>224</v>
      </c>
      <c r="P9" s="524" t="s">
        <v>225</v>
      </c>
    </row>
    <row r="10" spans="1:26" ht="15" customHeight="1">
      <c r="B10" s="271"/>
      <c r="C10" s="272"/>
      <c r="D10" s="273" t="s">
        <v>218</v>
      </c>
      <c r="E10" s="269"/>
    </row>
    <row r="11" spans="1:26" ht="15" customHeight="1">
      <c r="B11" s="736" t="s">
        <v>219</v>
      </c>
      <c r="C11" s="737"/>
      <c r="D11" s="737"/>
      <c r="E11" s="269"/>
    </row>
    <row r="12" spans="1:26" ht="15" customHeight="1">
      <c r="B12" s="270"/>
      <c r="C12" s="519" t="s">
        <v>220</v>
      </c>
      <c r="D12" s="520" t="s">
        <v>114</v>
      </c>
      <c r="E12" s="269"/>
    </row>
    <row r="13" spans="1:26" ht="15" customHeight="1">
      <c r="B13" s="270"/>
      <c r="C13" s="272"/>
      <c r="D13" s="273" t="s">
        <v>221</v>
      </c>
      <c r="E13" s="269"/>
    </row>
    <row r="14" spans="1:26" ht="15" customHeight="1" thickBot="1">
      <c r="B14" s="525"/>
      <c r="C14" s="526"/>
      <c r="D14" s="527"/>
      <c r="E14" s="274"/>
    </row>
    <row r="15" spans="1:26" ht="6" customHeight="1" thickBot="1">
      <c r="A15" s="267"/>
      <c r="B15" s="267"/>
      <c r="C15" s="267"/>
      <c r="D15" s="267"/>
      <c r="E15" s="267"/>
      <c r="F15" s="267"/>
      <c r="I15" s="534"/>
      <c r="J15" s="267"/>
      <c r="K15" s="267"/>
    </row>
    <row r="16" spans="1:26" ht="15" customHeight="1">
      <c r="B16" s="754"/>
      <c r="C16" s="755"/>
      <c r="D16" s="755"/>
      <c r="E16" s="756"/>
    </row>
    <row r="17" spans="2:16" ht="20.100000000000001" customHeight="1">
      <c r="B17" s="742" t="s">
        <v>418</v>
      </c>
      <c r="C17" s="743"/>
      <c r="D17" s="743"/>
      <c r="E17" s="744"/>
    </row>
    <row r="18" spans="2:16" ht="15" customHeight="1">
      <c r="B18" s="745" t="s">
        <v>443</v>
      </c>
      <c r="C18" s="746"/>
      <c r="D18" s="746"/>
      <c r="E18" s="747"/>
      <c r="F18" s="531"/>
      <c r="G18" s="528" t="s">
        <v>20</v>
      </c>
      <c r="H18" s="528" t="s">
        <v>422</v>
      </c>
      <c r="I18" s="515" t="s">
        <v>259</v>
      </c>
      <c r="J18" s="531"/>
    </row>
    <row r="19" spans="2:16" ht="15" customHeight="1">
      <c r="B19" s="748"/>
      <c r="C19" s="749"/>
      <c r="D19" s="749"/>
      <c r="E19" s="750"/>
    </row>
    <row r="20" spans="2:16" ht="15" customHeight="1">
      <c r="B20" s="736" t="s">
        <v>382</v>
      </c>
      <c r="C20" s="737"/>
      <c r="D20" s="737"/>
      <c r="E20" s="269"/>
    </row>
    <row r="21" spans="2:16" ht="15" customHeight="1">
      <c r="B21" s="270"/>
      <c r="C21" s="519" t="s">
        <v>383</v>
      </c>
      <c r="D21" s="520" t="s">
        <v>507</v>
      </c>
      <c r="E21" s="269"/>
    </row>
    <row r="22" spans="2:16" ht="15" customHeight="1">
      <c r="B22" s="271"/>
      <c r="C22" s="272"/>
      <c r="D22" s="273" t="s">
        <v>218</v>
      </c>
      <c r="E22" s="269"/>
    </row>
    <row r="23" spans="2:16" ht="15" customHeight="1" thickBot="1">
      <c r="B23" s="758"/>
      <c r="C23" s="759"/>
      <c r="D23" s="759"/>
      <c r="E23" s="760"/>
    </row>
    <row r="24" spans="2:16" ht="6" customHeight="1" thickBot="1">
      <c r="B24" s="738"/>
      <c r="C24" s="738"/>
      <c r="D24" s="738"/>
      <c r="E24" s="738"/>
    </row>
    <row r="25" spans="2:16" ht="15" customHeight="1">
      <c r="B25" s="739"/>
      <c r="C25" s="740"/>
      <c r="D25" s="740"/>
      <c r="E25" s="741"/>
      <c r="G25" s="536"/>
      <c r="H25" s="268"/>
    </row>
    <row r="26" spans="2:16" s="532" customFormat="1" ht="20.100000000000001" customHeight="1">
      <c r="B26" s="742" t="s">
        <v>438</v>
      </c>
      <c r="C26" s="743"/>
      <c r="D26" s="743"/>
      <c r="E26" s="744"/>
      <c r="G26" s="534"/>
      <c r="H26" s="533"/>
      <c r="I26" s="533"/>
      <c r="J26" s="533"/>
      <c r="K26" s="533"/>
    </row>
    <row r="27" spans="2:16" ht="15" customHeight="1">
      <c r="B27" s="745" t="s">
        <v>444</v>
      </c>
      <c r="C27" s="746"/>
      <c r="D27" s="746"/>
      <c r="E27" s="747"/>
      <c r="F27" s="531"/>
      <c r="G27" s="528" t="s">
        <v>20</v>
      </c>
      <c r="H27" s="528" t="s">
        <v>422</v>
      </c>
      <c r="I27" s="515" t="s">
        <v>259</v>
      </c>
      <c r="J27" s="531"/>
    </row>
    <row r="28" spans="2:16" ht="15" customHeight="1">
      <c r="B28" s="748"/>
      <c r="C28" s="749"/>
      <c r="D28" s="749"/>
      <c r="E28" s="750"/>
      <c r="G28" s="536"/>
      <c r="H28" s="268"/>
    </row>
    <row r="29" spans="2:16" ht="15" customHeight="1">
      <c r="B29" s="736" t="s">
        <v>439</v>
      </c>
      <c r="C29" s="737"/>
      <c r="D29" s="737"/>
      <c r="E29" s="269"/>
      <c r="G29" s="536"/>
      <c r="H29" s="268"/>
      <c r="O29" s="522" t="s">
        <v>222</v>
      </c>
      <c r="P29" s="523" t="s">
        <v>223</v>
      </c>
    </row>
    <row r="30" spans="2:16" ht="15" customHeight="1">
      <c r="B30" s="270"/>
      <c r="C30" s="519" t="s">
        <v>440</v>
      </c>
      <c r="D30" s="520" t="s">
        <v>508</v>
      </c>
      <c r="E30" s="269"/>
      <c r="G30" s="536"/>
      <c r="H30" s="268"/>
      <c r="O30" s="522" t="s">
        <v>224</v>
      </c>
      <c r="P30" s="524" t="s">
        <v>225</v>
      </c>
    </row>
    <row r="31" spans="2:16" ht="15" customHeight="1">
      <c r="B31" s="271"/>
      <c r="C31" s="272"/>
      <c r="D31" s="273" t="s">
        <v>218</v>
      </c>
      <c r="E31" s="269"/>
    </row>
    <row r="32" spans="2:16" ht="15" customHeight="1">
      <c r="B32" s="736" t="s">
        <v>219</v>
      </c>
      <c r="C32" s="737"/>
      <c r="D32" s="737"/>
      <c r="E32" s="269"/>
    </row>
    <row r="33" spans="1:11" ht="15" customHeight="1">
      <c r="B33" s="270"/>
      <c r="C33" s="519" t="s">
        <v>220</v>
      </c>
      <c r="D33" s="520" t="s">
        <v>114</v>
      </c>
      <c r="E33" s="269"/>
    </row>
    <row r="34" spans="1:11" ht="15" customHeight="1">
      <c r="B34" s="270"/>
      <c r="C34" s="272"/>
      <c r="D34" s="273" t="s">
        <v>221</v>
      </c>
      <c r="E34" s="269"/>
    </row>
    <row r="35" spans="1:11" ht="15" customHeight="1" thickBot="1">
      <c r="B35" s="525"/>
      <c r="C35" s="526"/>
      <c r="D35" s="527"/>
      <c r="E35" s="274"/>
    </row>
    <row r="36" spans="1:11" ht="6" customHeight="1" thickBot="1">
      <c r="A36" s="267"/>
      <c r="B36" s="267"/>
      <c r="C36" s="267"/>
      <c r="D36" s="267"/>
      <c r="E36" s="267"/>
      <c r="F36" s="267"/>
      <c r="I36" s="534"/>
      <c r="J36" s="267"/>
      <c r="K36" s="267"/>
    </row>
    <row r="37" spans="1:11" ht="15" customHeight="1">
      <c r="B37" s="754"/>
      <c r="C37" s="755"/>
      <c r="D37" s="755"/>
      <c r="E37" s="756"/>
    </row>
    <row r="38" spans="1:11" ht="20.100000000000001" customHeight="1">
      <c r="B38" s="770" t="s">
        <v>419</v>
      </c>
      <c r="C38" s="771"/>
      <c r="D38" s="771"/>
      <c r="E38" s="772"/>
    </row>
    <row r="39" spans="1:11" ht="20.100000000000001" customHeight="1">
      <c r="B39" s="770" t="s">
        <v>471</v>
      </c>
      <c r="C39" s="771"/>
      <c r="D39" s="771"/>
      <c r="E39" s="772"/>
    </row>
    <row r="40" spans="1:11" ht="15" customHeight="1">
      <c r="B40" s="745" t="s">
        <v>445</v>
      </c>
      <c r="C40" s="746"/>
      <c r="D40" s="746"/>
      <c r="E40" s="747"/>
      <c r="F40" s="531"/>
      <c r="G40" s="528" t="s">
        <v>20</v>
      </c>
      <c r="H40" s="528" t="s">
        <v>422</v>
      </c>
      <c r="I40" s="515" t="s">
        <v>259</v>
      </c>
      <c r="J40" s="531"/>
    </row>
    <row r="41" spans="1:11" ht="15" customHeight="1">
      <c r="B41" s="767"/>
      <c r="C41" s="768"/>
      <c r="D41" s="768"/>
      <c r="E41" s="769"/>
    </row>
    <row r="42" spans="1:11" ht="15" customHeight="1">
      <c r="B42" s="736" t="s">
        <v>458</v>
      </c>
      <c r="C42" s="737"/>
      <c r="D42" s="737"/>
      <c r="E42" s="299"/>
    </row>
    <row r="43" spans="1:11" ht="15" customHeight="1">
      <c r="B43" s="270"/>
      <c r="C43" s="653" t="s">
        <v>459</v>
      </c>
      <c r="D43" s="518" t="s">
        <v>509</v>
      </c>
      <c r="E43" s="299"/>
    </row>
    <row r="44" spans="1:11" ht="15" customHeight="1">
      <c r="B44" s="270"/>
      <c r="C44" s="272"/>
      <c r="D44" s="518"/>
      <c r="E44" s="299"/>
    </row>
    <row r="45" spans="1:11" ht="15" customHeight="1">
      <c r="B45" s="270"/>
      <c r="C45" s="272"/>
      <c r="D45" s="518"/>
      <c r="E45" s="299"/>
    </row>
    <row r="46" spans="1:11" ht="15" customHeight="1">
      <c r="B46" s="270"/>
      <c r="C46" s="272"/>
      <c r="D46" s="518"/>
      <c r="E46" s="299"/>
    </row>
    <row r="47" spans="1:11" ht="15" customHeight="1">
      <c r="B47" s="270"/>
      <c r="C47" s="272"/>
      <c r="D47" s="654" t="s">
        <v>462</v>
      </c>
      <c r="E47" s="299"/>
    </row>
    <row r="48" spans="1:11" ht="15" customHeight="1">
      <c r="B48" s="271"/>
      <c r="C48" s="272"/>
      <c r="D48" s="654" t="s">
        <v>463</v>
      </c>
      <c r="E48" s="299"/>
    </row>
    <row r="49" spans="1:10" ht="15" customHeight="1">
      <c r="B49" s="736" t="s">
        <v>247</v>
      </c>
      <c r="C49" s="737"/>
      <c r="D49" s="737"/>
      <c r="E49" s="299"/>
    </row>
    <row r="50" spans="1:10" ht="15" customHeight="1">
      <c r="B50" s="270"/>
      <c r="C50" s="519" t="s">
        <v>460</v>
      </c>
      <c r="D50" s="521">
        <v>40909</v>
      </c>
      <c r="E50" s="299"/>
    </row>
    <row r="51" spans="1:10" ht="15" customHeight="1">
      <c r="B51" s="271"/>
      <c r="C51" s="272"/>
      <c r="D51" s="273" t="s">
        <v>461</v>
      </c>
      <c r="E51" s="299"/>
    </row>
    <row r="52" spans="1:10" ht="15" customHeight="1" thickBot="1">
      <c r="B52" s="758"/>
      <c r="C52" s="759"/>
      <c r="D52" s="759"/>
      <c r="E52" s="760"/>
    </row>
    <row r="53" spans="1:10" ht="6" customHeight="1" thickBot="1">
      <c r="A53" s="267"/>
      <c r="B53" s="267"/>
      <c r="C53" s="267"/>
      <c r="D53" s="267"/>
      <c r="E53" s="267"/>
      <c r="F53" s="267"/>
    </row>
    <row r="54" spans="1:10" ht="15" customHeight="1">
      <c r="B54" s="739"/>
      <c r="C54" s="740"/>
      <c r="D54" s="740"/>
      <c r="E54" s="741"/>
    </row>
    <row r="55" spans="1:10" ht="20.100000000000001" customHeight="1">
      <c r="B55" s="764" t="s">
        <v>472</v>
      </c>
      <c r="C55" s="765"/>
      <c r="D55" s="765"/>
      <c r="E55" s="766"/>
    </row>
    <row r="56" spans="1:10" ht="15" customHeight="1">
      <c r="B56" s="745" t="s">
        <v>446</v>
      </c>
      <c r="C56" s="746"/>
      <c r="D56" s="746"/>
      <c r="E56" s="747"/>
      <c r="F56" s="531"/>
      <c r="G56" s="528" t="s">
        <v>20</v>
      </c>
      <c r="H56" s="528" t="s">
        <v>422</v>
      </c>
      <c r="I56" s="515" t="s">
        <v>259</v>
      </c>
      <c r="J56" s="531"/>
    </row>
    <row r="57" spans="1:10" ht="15" customHeight="1">
      <c r="B57" s="761"/>
      <c r="C57" s="762"/>
      <c r="D57" s="762"/>
      <c r="E57" s="763"/>
    </row>
    <row r="58" spans="1:10" ht="15" customHeight="1">
      <c r="B58" s="736" t="s">
        <v>277</v>
      </c>
      <c r="C58" s="737"/>
      <c r="D58" s="737"/>
      <c r="E58" s="306"/>
    </row>
    <row r="59" spans="1:10" ht="15" customHeight="1">
      <c r="B59" s="270"/>
      <c r="C59" s="519" t="s">
        <v>278</v>
      </c>
      <c r="D59" s="520" t="s">
        <v>510</v>
      </c>
      <c r="E59" s="306"/>
    </row>
    <row r="60" spans="1:10" ht="15" customHeight="1">
      <c r="B60" s="271"/>
      <c r="C60" s="272"/>
      <c r="D60" s="273" t="s">
        <v>218</v>
      </c>
      <c r="E60" s="306"/>
    </row>
    <row r="61" spans="1:10" ht="15" customHeight="1">
      <c r="B61" s="736" t="s">
        <v>279</v>
      </c>
      <c r="C61" s="737"/>
      <c r="D61" s="737"/>
      <c r="E61" s="306"/>
    </row>
    <row r="62" spans="1:10" ht="15" customHeight="1">
      <c r="B62" s="270"/>
      <c r="C62" s="519" t="s">
        <v>280</v>
      </c>
      <c r="D62" s="520" t="s">
        <v>281</v>
      </c>
      <c r="E62" s="306"/>
    </row>
    <row r="63" spans="1:10" ht="15" customHeight="1">
      <c r="B63" s="270"/>
      <c r="C63" s="272"/>
      <c r="D63" s="273" t="s">
        <v>282</v>
      </c>
      <c r="E63" s="306"/>
    </row>
    <row r="64" spans="1:10" ht="15" customHeight="1" thickBot="1">
      <c r="B64" s="773"/>
      <c r="C64" s="774"/>
      <c r="D64" s="774"/>
      <c r="E64" s="775"/>
    </row>
    <row r="65" spans="1:10" ht="6" customHeight="1" thickBot="1">
      <c r="A65" s="267"/>
      <c r="B65" s="267"/>
      <c r="C65" s="267"/>
      <c r="D65" s="267"/>
      <c r="E65" s="267"/>
      <c r="F65" s="267"/>
    </row>
    <row r="66" spans="1:10" ht="15" customHeight="1">
      <c r="B66" s="739"/>
      <c r="C66" s="740"/>
      <c r="D66" s="740"/>
      <c r="E66" s="741"/>
    </row>
    <row r="67" spans="1:10" ht="20.100000000000001" customHeight="1">
      <c r="B67" s="742" t="s">
        <v>420</v>
      </c>
      <c r="C67" s="743"/>
      <c r="D67" s="743"/>
      <c r="E67" s="744"/>
    </row>
    <row r="68" spans="1:10" ht="15" customHeight="1">
      <c r="B68" s="776" t="s">
        <v>447</v>
      </c>
      <c r="C68" s="777"/>
      <c r="D68" s="777"/>
      <c r="E68" s="778"/>
      <c r="F68" s="531"/>
      <c r="G68" s="528" t="s">
        <v>20</v>
      </c>
      <c r="H68" s="528" t="s">
        <v>422</v>
      </c>
      <c r="I68" s="531"/>
      <c r="J68" s="531"/>
    </row>
    <row r="69" spans="1:10" ht="15" customHeight="1">
      <c r="B69" s="748"/>
      <c r="C69" s="749"/>
      <c r="D69" s="749"/>
      <c r="E69" s="750"/>
    </row>
    <row r="70" spans="1:10" ht="15" customHeight="1">
      <c r="B70" s="736" t="s">
        <v>409</v>
      </c>
      <c r="C70" s="737"/>
      <c r="D70" s="737"/>
      <c r="E70" s="269"/>
    </row>
    <row r="71" spans="1:10" ht="15" customHeight="1">
      <c r="B71" s="270"/>
      <c r="C71" s="519" t="s">
        <v>410</v>
      </c>
      <c r="D71" s="520" t="s">
        <v>514</v>
      </c>
      <c r="E71" s="269"/>
    </row>
    <row r="72" spans="1:10" ht="15" customHeight="1">
      <c r="B72" s="270"/>
      <c r="C72" s="517" t="s">
        <v>464</v>
      </c>
      <c r="D72" s="657" t="b">
        <v>1</v>
      </c>
      <c r="E72" s="269"/>
    </row>
    <row r="73" spans="1:10" ht="15" customHeight="1">
      <c r="B73" s="271"/>
      <c r="C73" s="272"/>
      <c r="D73" s="656" t="s">
        <v>218</v>
      </c>
      <c r="E73" s="269"/>
    </row>
    <row r="74" spans="1:10" ht="15" customHeight="1" thickBot="1">
      <c r="B74" s="758"/>
      <c r="C74" s="759"/>
      <c r="D74" s="759"/>
      <c r="E74" s="760"/>
    </row>
    <row r="75" spans="1:10" ht="6" customHeight="1" thickBot="1">
      <c r="A75" s="267"/>
      <c r="B75" s="267"/>
      <c r="C75" s="267"/>
      <c r="D75" s="267"/>
      <c r="E75" s="267"/>
      <c r="F75" s="267"/>
    </row>
    <row r="76" spans="1:10" ht="15" customHeight="1">
      <c r="B76" s="754"/>
      <c r="C76" s="755"/>
      <c r="D76" s="755"/>
      <c r="E76" s="756"/>
    </row>
    <row r="77" spans="1:10" ht="20.100000000000001" customHeight="1">
      <c r="B77" s="742" t="s">
        <v>433</v>
      </c>
      <c r="C77" s="743"/>
      <c r="D77" s="743"/>
      <c r="E77" s="744"/>
    </row>
    <row r="78" spans="1:10" ht="15" customHeight="1">
      <c r="B78" s="745" t="s">
        <v>448</v>
      </c>
      <c r="C78" s="746"/>
      <c r="D78" s="746"/>
      <c r="E78" s="747"/>
      <c r="F78" s="531"/>
      <c r="G78" s="528" t="s">
        <v>20</v>
      </c>
      <c r="H78" s="528" t="s">
        <v>422</v>
      </c>
      <c r="I78" s="515" t="s">
        <v>259</v>
      </c>
      <c r="J78" s="531"/>
    </row>
    <row r="79" spans="1:10" ht="15" customHeight="1">
      <c r="B79" s="748"/>
      <c r="C79" s="749"/>
      <c r="D79" s="749"/>
      <c r="E79" s="750"/>
    </row>
    <row r="80" spans="1:10" ht="15" customHeight="1">
      <c r="B80" s="736" t="s">
        <v>364</v>
      </c>
      <c r="C80" s="737"/>
      <c r="D80" s="737"/>
      <c r="E80" s="269"/>
    </row>
    <row r="81" spans="1:10" ht="15" customHeight="1">
      <c r="B81" s="270"/>
      <c r="C81" s="519" t="s">
        <v>411</v>
      </c>
      <c r="D81" s="520" t="s">
        <v>515</v>
      </c>
      <c r="E81" s="269"/>
    </row>
    <row r="82" spans="1:10" ht="15" customHeight="1">
      <c r="B82" s="271"/>
      <c r="C82" s="272"/>
      <c r="D82" s="273" t="s">
        <v>218</v>
      </c>
      <c r="E82" s="269"/>
    </row>
    <row r="83" spans="1:10" ht="15" customHeight="1">
      <c r="B83" s="736" t="s">
        <v>365</v>
      </c>
      <c r="C83" s="737"/>
      <c r="D83" s="737"/>
      <c r="E83" s="269"/>
    </row>
    <row r="84" spans="1:10" ht="15" customHeight="1">
      <c r="B84" s="270"/>
      <c r="C84" s="519" t="s">
        <v>423</v>
      </c>
      <c r="D84" s="520" t="s">
        <v>369</v>
      </c>
      <c r="E84" s="269"/>
    </row>
    <row r="85" spans="1:10" ht="15" customHeight="1">
      <c r="B85" s="270"/>
      <c r="C85" s="517" t="s">
        <v>424</v>
      </c>
      <c r="D85" s="518" t="s">
        <v>369</v>
      </c>
      <c r="E85" s="269"/>
    </row>
    <row r="86" spans="1:10" ht="15" customHeight="1">
      <c r="B86" s="270"/>
      <c r="C86" s="272"/>
      <c r="D86" s="273" t="s">
        <v>412</v>
      </c>
      <c r="E86" s="269"/>
    </row>
    <row r="87" spans="1:10" ht="15" customHeight="1">
      <c r="B87" s="270"/>
      <c r="C87" s="272"/>
      <c r="D87" s="273" t="s">
        <v>413</v>
      </c>
      <c r="E87" s="269"/>
    </row>
    <row r="88" spans="1:10" ht="15" customHeight="1" thickBot="1">
      <c r="B88" s="751"/>
      <c r="C88" s="752"/>
      <c r="D88" s="752"/>
      <c r="E88" s="753"/>
    </row>
    <row r="89" spans="1:10" ht="6" customHeight="1" thickBot="1">
      <c r="A89" s="267"/>
      <c r="B89" s="267"/>
      <c r="C89" s="267"/>
      <c r="D89" s="267"/>
      <c r="E89" s="267"/>
      <c r="F89" s="267"/>
    </row>
    <row r="90" spans="1:10" ht="15" customHeight="1">
      <c r="B90" s="754"/>
      <c r="C90" s="755"/>
      <c r="D90" s="755"/>
      <c r="E90" s="756"/>
      <c r="H90" s="267" t="s">
        <v>434</v>
      </c>
    </row>
    <row r="91" spans="1:10" ht="20.100000000000001" customHeight="1">
      <c r="B91" s="742" t="s">
        <v>430</v>
      </c>
      <c r="C91" s="743"/>
      <c r="D91" s="743"/>
      <c r="E91" s="744"/>
    </row>
    <row r="92" spans="1:10" ht="15" customHeight="1">
      <c r="B92" s="745" t="s">
        <v>449</v>
      </c>
      <c r="C92" s="746"/>
      <c r="D92" s="746"/>
      <c r="E92" s="747"/>
      <c r="F92" s="531"/>
      <c r="G92" s="528" t="s">
        <v>20</v>
      </c>
      <c r="H92" s="528" t="s">
        <v>422</v>
      </c>
      <c r="I92" s="515" t="s">
        <v>259</v>
      </c>
      <c r="J92" s="531"/>
    </row>
    <row r="93" spans="1:10" ht="15" customHeight="1">
      <c r="B93" s="748"/>
      <c r="C93" s="749"/>
      <c r="D93" s="749"/>
      <c r="E93" s="750"/>
    </row>
    <row r="94" spans="1:10" ht="15" customHeight="1">
      <c r="B94" s="736" t="s">
        <v>364</v>
      </c>
      <c r="C94" s="737"/>
      <c r="D94" s="737"/>
      <c r="E94" s="269"/>
    </row>
    <row r="95" spans="1:10" ht="15" customHeight="1">
      <c r="B95" s="270"/>
      <c r="C95" s="519" t="s">
        <v>411</v>
      </c>
      <c r="D95" s="520" t="s">
        <v>515</v>
      </c>
      <c r="E95" s="269"/>
    </row>
    <row r="96" spans="1:10" ht="15" customHeight="1">
      <c r="B96" s="271"/>
      <c r="C96" s="272"/>
      <c r="D96" s="273" t="s">
        <v>218</v>
      </c>
      <c r="E96" s="269"/>
    </row>
    <row r="97" spans="1:10" ht="15" customHeight="1">
      <c r="B97" s="736" t="s">
        <v>365</v>
      </c>
      <c r="C97" s="737"/>
      <c r="D97" s="737"/>
      <c r="E97" s="269"/>
    </row>
    <row r="98" spans="1:10" ht="15" customHeight="1">
      <c r="B98" s="270"/>
      <c r="C98" s="519" t="s">
        <v>423</v>
      </c>
      <c r="D98" s="520" t="s">
        <v>369</v>
      </c>
      <c r="E98" s="269"/>
    </row>
    <row r="99" spans="1:10" ht="15" customHeight="1">
      <c r="B99" s="270"/>
      <c r="C99" s="517" t="s">
        <v>424</v>
      </c>
      <c r="D99" s="518" t="s">
        <v>369</v>
      </c>
      <c r="E99" s="269"/>
    </row>
    <row r="100" spans="1:10" ht="15" customHeight="1">
      <c r="B100" s="270"/>
      <c r="C100" s="272"/>
      <c r="D100" s="273" t="s">
        <v>412</v>
      </c>
      <c r="E100" s="269"/>
    </row>
    <row r="101" spans="1:10" ht="15" customHeight="1">
      <c r="B101" s="270"/>
      <c r="C101" s="272"/>
      <c r="D101" s="273" t="s">
        <v>413</v>
      </c>
      <c r="E101" s="269"/>
    </row>
    <row r="102" spans="1:10" ht="15" customHeight="1" thickBot="1">
      <c r="B102" s="751"/>
      <c r="C102" s="752"/>
      <c r="D102" s="752"/>
      <c r="E102" s="753"/>
    </row>
    <row r="103" spans="1:10" ht="6" customHeight="1" thickBot="1">
      <c r="A103" s="267"/>
      <c r="B103" s="267"/>
      <c r="C103" s="267"/>
      <c r="D103" s="267"/>
      <c r="E103" s="267"/>
      <c r="F103" s="267"/>
    </row>
    <row r="104" spans="1:10" ht="15" customHeight="1">
      <c r="B104" s="754"/>
      <c r="C104" s="755"/>
      <c r="D104" s="755"/>
      <c r="E104" s="756"/>
    </row>
    <row r="105" spans="1:10" ht="20.100000000000001" customHeight="1">
      <c r="B105" s="742" t="s">
        <v>421</v>
      </c>
      <c r="C105" s="743"/>
      <c r="D105" s="743"/>
      <c r="E105" s="744"/>
    </row>
    <row r="106" spans="1:10" ht="15" customHeight="1">
      <c r="B106" s="745" t="s">
        <v>450</v>
      </c>
      <c r="C106" s="746"/>
      <c r="D106" s="746"/>
      <c r="E106" s="747"/>
      <c r="F106" s="531"/>
      <c r="G106" s="528" t="s">
        <v>20</v>
      </c>
      <c r="H106" s="528" t="s">
        <v>422</v>
      </c>
      <c r="I106" s="515" t="s">
        <v>259</v>
      </c>
      <c r="J106" s="531"/>
    </row>
    <row r="107" spans="1:10" ht="15" customHeight="1">
      <c r="B107" s="748"/>
      <c r="C107" s="749"/>
      <c r="D107" s="749"/>
      <c r="E107" s="750"/>
    </row>
    <row r="108" spans="1:10" ht="15" customHeight="1">
      <c r="B108" s="736" t="s">
        <v>364</v>
      </c>
      <c r="C108" s="737"/>
      <c r="D108" s="737"/>
      <c r="E108" s="269"/>
    </row>
    <row r="109" spans="1:10" ht="15" customHeight="1">
      <c r="B109" s="270"/>
      <c r="C109" s="519" t="s">
        <v>411</v>
      </c>
      <c r="D109" s="520" t="s">
        <v>515</v>
      </c>
      <c r="E109" s="269"/>
    </row>
    <row r="110" spans="1:10" ht="15" customHeight="1">
      <c r="B110" s="271"/>
      <c r="C110" s="272"/>
      <c r="D110" s="273" t="s">
        <v>218</v>
      </c>
      <c r="E110" s="269"/>
    </row>
    <row r="111" spans="1:10" ht="15" customHeight="1">
      <c r="B111" s="736" t="s">
        <v>365</v>
      </c>
      <c r="C111" s="737"/>
      <c r="D111" s="737"/>
      <c r="E111" s="269"/>
    </row>
    <row r="112" spans="1:10" ht="15" customHeight="1">
      <c r="B112" s="270"/>
      <c r="C112" s="519" t="s">
        <v>423</v>
      </c>
      <c r="D112" s="520" t="s">
        <v>369</v>
      </c>
      <c r="E112" s="269"/>
    </row>
    <row r="113" spans="2:5" ht="15" customHeight="1">
      <c r="B113" s="270"/>
      <c r="C113" s="517" t="s">
        <v>424</v>
      </c>
      <c r="D113" s="518" t="s">
        <v>369</v>
      </c>
      <c r="E113" s="269"/>
    </row>
    <row r="114" spans="2:5" ht="15" customHeight="1">
      <c r="B114" s="270"/>
      <c r="C114" s="272"/>
      <c r="D114" s="273" t="s">
        <v>412</v>
      </c>
      <c r="E114" s="269"/>
    </row>
    <row r="115" spans="2:5" ht="15" customHeight="1">
      <c r="B115" s="270"/>
      <c r="C115" s="272"/>
      <c r="D115" s="273" t="s">
        <v>413</v>
      </c>
      <c r="E115" s="269"/>
    </row>
    <row r="116" spans="2:5" ht="15" customHeight="1" thickBot="1">
      <c r="B116" s="751"/>
      <c r="C116" s="752"/>
      <c r="D116" s="752"/>
      <c r="E116" s="753"/>
    </row>
    <row r="117" spans="2:5" ht="6" customHeight="1"/>
  </sheetData>
  <sheetProtection sheet="1" objects="1" scenarios="1"/>
  <customSheetViews>
    <customSheetView guid="{5CFEF769-FEAF-4620-A221-C361CF5B525B}" scale="90" fitToPage="1" hiddenColumns="1">
      <selection activeCell="B9" sqref="B9:E9"/>
      <pageMargins left="0.25" right="0.25" top="0.75" bottom="0.75" header="0.3" footer="0.3"/>
      <pageSetup paperSize="9" scale="86" orientation="landscape" horizontalDpi="300" verticalDpi="300" r:id="rId1"/>
      <headerFooter alignWithMargins="0">
        <oddHeader>&amp;A</oddHeader>
      </headerFooter>
    </customSheetView>
  </customSheetViews>
  <mergeCells count="64">
    <mergeCell ref="B39:E39"/>
    <mergeCell ref="B2:E2"/>
    <mergeCell ref="B116:E116"/>
    <mergeCell ref="B111:D111"/>
    <mergeCell ref="B17:E17"/>
    <mergeCell ref="B18:E18"/>
    <mergeCell ref="B19:E19"/>
    <mergeCell ref="B70:D70"/>
    <mergeCell ref="B108:D108"/>
    <mergeCell ref="B66:E66"/>
    <mergeCell ref="B67:E67"/>
    <mergeCell ref="B40:E40"/>
    <mergeCell ref="B106:E106"/>
    <mergeCell ref="B68:E68"/>
    <mergeCell ref="B69:E69"/>
    <mergeCell ref="B16:E16"/>
    <mergeCell ref="B11:D11"/>
    <mergeCell ref="B107:E107"/>
    <mergeCell ref="B105:E105"/>
    <mergeCell ref="B52:E52"/>
    <mergeCell ref="B20:D20"/>
    <mergeCell ref="B41:E41"/>
    <mergeCell ref="B42:D42"/>
    <mergeCell ref="B49:D49"/>
    <mergeCell ref="B23:E23"/>
    <mergeCell ref="B38:E38"/>
    <mergeCell ref="B64:E64"/>
    <mergeCell ref="B97:D97"/>
    <mergeCell ref="B102:E102"/>
    <mergeCell ref="B76:E76"/>
    <mergeCell ref="B77:E77"/>
    <mergeCell ref="B78:E78"/>
    <mergeCell ref="B1:E1"/>
    <mergeCell ref="B74:E74"/>
    <mergeCell ref="B104:E104"/>
    <mergeCell ref="B3:E3"/>
    <mergeCell ref="B8:D8"/>
    <mergeCell ref="B54:E54"/>
    <mergeCell ref="B57:E57"/>
    <mergeCell ref="B58:D58"/>
    <mergeCell ref="B61:D61"/>
    <mergeCell ref="B55:E55"/>
    <mergeCell ref="B56:E56"/>
    <mergeCell ref="B4:E4"/>
    <mergeCell ref="B5:E5"/>
    <mergeCell ref="B6:E6"/>
    <mergeCell ref="B7:E7"/>
    <mergeCell ref="B37:E37"/>
    <mergeCell ref="B91:E91"/>
    <mergeCell ref="B92:E92"/>
    <mergeCell ref="B93:E93"/>
    <mergeCell ref="B94:D94"/>
    <mergeCell ref="B79:E79"/>
    <mergeCell ref="B80:D80"/>
    <mergeCell ref="B83:D83"/>
    <mergeCell ref="B88:E88"/>
    <mergeCell ref="B90:E90"/>
    <mergeCell ref="B29:D29"/>
    <mergeCell ref="B32:D32"/>
    <mergeCell ref="B24:E24"/>
    <mergeCell ref="B25:E25"/>
    <mergeCell ref="B26:E26"/>
    <mergeCell ref="B27:E27"/>
    <mergeCell ref="B28:E28"/>
  </mergeCells>
  <conditionalFormatting sqref="D12">
    <cfRule type="cellIs" dxfId="96" priority="22" stopIfTrue="1" operator="equal">
      <formula>""</formula>
    </cfRule>
  </conditionalFormatting>
  <conditionalFormatting sqref="D21">
    <cfRule type="cellIs" dxfId="95" priority="20" operator="equal">
      <formula>""</formula>
    </cfRule>
  </conditionalFormatting>
  <conditionalFormatting sqref="D43:D46">
    <cfRule type="cellIs" dxfId="94" priority="19" stopIfTrue="1" operator="equal">
      <formula>""</formula>
    </cfRule>
  </conditionalFormatting>
  <conditionalFormatting sqref="D50">
    <cfRule type="cellIs" dxfId="93" priority="18" stopIfTrue="1" operator="equal">
      <formula>""</formula>
    </cfRule>
  </conditionalFormatting>
  <conditionalFormatting sqref="D59">
    <cfRule type="cellIs" dxfId="92" priority="17" stopIfTrue="1" operator="equal">
      <formula>""</formula>
    </cfRule>
  </conditionalFormatting>
  <conditionalFormatting sqref="D71">
    <cfRule type="cellIs" dxfId="91" priority="16" operator="equal">
      <formula>""</formula>
    </cfRule>
  </conditionalFormatting>
  <conditionalFormatting sqref="D112">
    <cfRule type="cellIs" dxfId="90" priority="15" stopIfTrue="1" operator="equal">
      <formula>""</formula>
    </cfRule>
  </conditionalFormatting>
  <conditionalFormatting sqref="D109">
    <cfRule type="cellIs" dxfId="89" priority="14" operator="equal">
      <formula>""</formula>
    </cfRule>
  </conditionalFormatting>
  <conditionalFormatting sqref="D113">
    <cfRule type="cellIs" dxfId="88" priority="13" stopIfTrue="1" operator="equal">
      <formula>""</formula>
    </cfRule>
  </conditionalFormatting>
  <conditionalFormatting sqref="D99">
    <cfRule type="cellIs" dxfId="87" priority="10" stopIfTrue="1" operator="equal">
      <formula>""</formula>
    </cfRule>
  </conditionalFormatting>
  <conditionalFormatting sqref="D98">
    <cfRule type="cellIs" dxfId="86" priority="12" stopIfTrue="1" operator="equal">
      <formula>""</formula>
    </cfRule>
  </conditionalFormatting>
  <conditionalFormatting sqref="D95">
    <cfRule type="cellIs" dxfId="85" priority="11" operator="equal">
      <formula>""</formula>
    </cfRule>
  </conditionalFormatting>
  <conditionalFormatting sqref="D85">
    <cfRule type="cellIs" dxfId="84" priority="7" stopIfTrue="1" operator="equal">
      <formula>""</formula>
    </cfRule>
  </conditionalFormatting>
  <conditionalFormatting sqref="D84">
    <cfRule type="cellIs" dxfId="83" priority="9" stopIfTrue="1" operator="equal">
      <formula>""</formula>
    </cfRule>
  </conditionalFormatting>
  <conditionalFormatting sqref="D81">
    <cfRule type="cellIs" dxfId="82" priority="8" operator="equal">
      <formula>""</formula>
    </cfRule>
  </conditionalFormatting>
  <conditionalFormatting sqref="D30">
    <cfRule type="cellIs" dxfId="81" priority="5" operator="equal">
      <formula>""</formula>
    </cfRule>
  </conditionalFormatting>
  <conditionalFormatting sqref="D9">
    <cfRule type="cellIs" dxfId="80" priority="2" operator="equal">
      <formula>""</formula>
    </cfRule>
  </conditionalFormatting>
  <conditionalFormatting sqref="D33">
    <cfRule type="cellIs" dxfId="79" priority="1" stopIfTrue="1" operator="equal">
      <formula>""</formula>
    </cfRule>
  </conditionalFormatting>
  <hyperlinks>
    <hyperlink ref="H6" location="PCR!A1" display="Charts"/>
    <hyperlink ref="I6" location="PCR!PCRData" display="Data"/>
    <hyperlink ref="G6" location="Overview!A1" display="Overview"/>
    <hyperlink ref="H40" location="'Req. analysis'!A1" display="Charts"/>
    <hyperlink ref="I40" location="'Req. analysis'!ReqAnalysisData" display="Data"/>
    <hyperlink ref="G40" location="Overview!A1" display="Overview"/>
    <hyperlink ref="H56" location="'Req. flowdown'!A1" display="Charts"/>
    <hyperlink ref="I56" location="'Req. flowdown'!ReqFlowdownData" display="Data"/>
    <hyperlink ref="G56" location="Overview!A1" display="Overview"/>
    <hyperlink ref="H68" location="'Code quality'!A1" display="Charts"/>
    <hyperlink ref="G68" location="Overview!A1" display="Overview"/>
    <hyperlink ref="I106" location="'Validate &amp; qualif.'!ValidateAndQualificationData" display="Data"/>
    <hyperlink ref="G106" location="Overview!A1" display="Overview"/>
    <hyperlink ref="H106" location="'Validate &amp; qualif.'!A1" display="Charts"/>
    <hyperlink ref="I92" location="'Interface testing progress'!InterfaceTestingData" display="Data"/>
    <hyperlink ref="G92" location="Overview!A1" display="Overview"/>
    <hyperlink ref="H92" location="'Interface testing progress'!A1" display="Charts"/>
    <hyperlink ref="I78" location="'Code testing progress'!CodeTestingData" display="Data"/>
    <hyperlink ref="G78" location="Overview!A1" display="Overview"/>
    <hyperlink ref="H78" location="'Code testing progress'!A1" display="Charts"/>
    <hyperlink ref="G18" location="Overview!A1" display="Overview"/>
    <hyperlink ref="I18" location="'Defect management'!DefectManagementData" display="Data"/>
    <hyperlink ref="H18" location="'Defect management'!A1" display="Charts"/>
    <hyperlink ref="H27" location="'Co-engineering efficiency'!A1" display="Charts"/>
    <hyperlink ref="I27" location="'Co-engineering efficiency'!CoEngineeringEfficiencyData" display="Data"/>
    <hyperlink ref="G27" location="Overview!A1" display="Overview"/>
  </hyperlinks>
  <printOptions horizontalCentered="1" verticalCentered="1"/>
  <pageMargins left="0.23622047244094491" right="0.23622047244094491" top="0.74803149606299213" bottom="0.74803149606299213" header="0.31496062992125984" footer="0.31496062992125984"/>
  <pageSetup paperSize="9" scale="48" orientation="landscape" horizontalDpi="300" verticalDpi="300" r:id="rId2"/>
  <headerFooter alignWithMargins="0">
    <oddHeader>&amp;A</oddHeader>
  </headerFooter>
  <drawing r:id="rId3"/>
  <legacyDrawing r:id="rId4"/>
  <mc:AlternateContent xmlns:mc="http://schemas.openxmlformats.org/markup-compatibility/2006">
    <mc:Choice Requires="x14">
      <controls>
        <mc:AlternateContent xmlns:mc="http://schemas.openxmlformats.org/markup-compatibility/2006">
          <mc:Choice Requires="x14">
            <control shapeId="206880" r:id="rId5" name="Check Box 32">
              <controlPr defaultSize="0" autoFill="0" autoLine="0" autoPict="0">
                <anchor moveWithCells="1">
                  <from>
                    <xdr:col>2</xdr:col>
                    <xdr:colOff>3876675</xdr:colOff>
                    <xdr:row>71</xdr:row>
                    <xdr:rowOff>0</xdr:rowOff>
                  </from>
                  <to>
                    <xdr:col>3</xdr:col>
                    <xdr:colOff>6838950</xdr:colOff>
                    <xdr:row>71</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Overview_Sheet">
    <pageSetUpPr autoPageBreaks="0" fitToPage="1"/>
  </sheetPr>
  <dimension ref="A1:Z47"/>
  <sheetViews>
    <sheetView showGridLines="0" zoomScale="60" zoomScaleNormal="60" workbookViewId="0"/>
  </sheetViews>
  <sheetFormatPr defaultColWidth="9.140625" defaultRowHeight="12.75"/>
  <cols>
    <col min="1" max="1" width="1.140625" style="14" customWidth="1"/>
    <col min="2" max="2" width="26.42578125" style="14" customWidth="1"/>
    <col min="3" max="4" width="38.7109375" style="14" customWidth="1"/>
    <col min="5" max="5" width="38.7109375" style="40" customWidth="1"/>
    <col min="6" max="9" width="38.7109375" style="14" customWidth="1"/>
    <col min="10" max="10" width="1.140625" style="51" customWidth="1"/>
    <col min="11" max="20" width="10.7109375" style="14" customWidth="1"/>
    <col min="21" max="21" width="10.7109375" style="16" customWidth="1"/>
    <col min="22" max="22" width="5" style="16" customWidth="1"/>
    <col min="23" max="23" width="12" style="66" hidden="1" customWidth="1"/>
    <col min="24" max="24" width="13.7109375" style="66" customWidth="1"/>
    <col min="25" max="25" width="5.85546875" style="16" customWidth="1"/>
    <col min="26" max="26" width="6.7109375" style="16" customWidth="1"/>
    <col min="27" max="27" width="1" style="14" customWidth="1"/>
    <col min="28" max="16384" width="9.140625" style="14"/>
  </cols>
  <sheetData>
    <row r="1" spans="1:26" ht="6" customHeight="1">
      <c r="B1" s="721"/>
      <c r="C1" s="721"/>
      <c r="D1" s="721"/>
      <c r="E1" s="721"/>
      <c r="F1" s="721"/>
      <c r="G1" s="721"/>
      <c r="H1" s="721"/>
      <c r="I1" s="721"/>
      <c r="K1" s="51"/>
      <c r="L1" s="51"/>
    </row>
    <row r="2" spans="1:26" ht="39" customHeight="1">
      <c r="A2" s="62"/>
      <c r="B2" s="712" t="s">
        <v>499</v>
      </c>
      <c r="C2" s="712"/>
      <c r="D2" s="712"/>
      <c r="E2" s="712"/>
      <c r="F2" s="712"/>
      <c r="G2" s="712"/>
      <c r="H2" s="712"/>
      <c r="I2" s="712"/>
      <c r="K2" s="51"/>
      <c r="L2" s="51"/>
      <c r="M2" s="50"/>
      <c r="N2" s="51"/>
      <c r="O2" s="51"/>
      <c r="W2" s="74" t="s">
        <v>17</v>
      </c>
      <c r="X2" s="74"/>
    </row>
    <row r="3" spans="1:26" s="51" customFormat="1" ht="6" customHeight="1">
      <c r="A3" s="62"/>
      <c r="B3" s="803"/>
      <c r="C3" s="803"/>
      <c r="D3" s="803"/>
      <c r="E3" s="803"/>
      <c r="F3" s="803"/>
      <c r="G3" s="803"/>
      <c r="H3" s="803"/>
      <c r="I3" s="803"/>
      <c r="J3" s="50"/>
      <c r="K3" s="50"/>
      <c r="L3" s="50"/>
      <c r="M3" s="50"/>
      <c r="U3" s="63"/>
      <c r="V3" s="63"/>
      <c r="W3" s="75"/>
      <c r="X3" s="75"/>
      <c r="Y3" s="63"/>
      <c r="Z3" s="63"/>
    </row>
    <row r="4" spans="1:26" s="51" customFormat="1" ht="30">
      <c r="A4" s="62"/>
      <c r="B4" s="794" t="s">
        <v>473</v>
      </c>
      <c r="C4" s="795"/>
      <c r="D4" s="795"/>
      <c r="E4" s="786" t="str">
        <f>Parameters!C6</f>
        <v>Orchestra</v>
      </c>
      <c r="F4" s="786"/>
      <c r="G4" s="786"/>
      <c r="H4" s="786"/>
      <c r="I4" s="787"/>
      <c r="J4" s="50"/>
      <c r="U4" s="63"/>
      <c r="V4" s="63"/>
      <c r="W4" s="128" t="s">
        <v>16</v>
      </c>
      <c r="X4" s="63"/>
      <c r="Y4" s="63"/>
      <c r="Z4" s="63"/>
    </row>
    <row r="5" spans="1:26" s="51" customFormat="1" ht="24" customHeight="1">
      <c r="A5" s="62"/>
      <c r="B5" s="796" t="s">
        <v>370</v>
      </c>
      <c r="C5" s="797"/>
      <c r="D5" s="797"/>
      <c r="E5" s="788" t="str">
        <f>Parameters!C8</f>
        <v>AHE</v>
      </c>
      <c r="F5" s="788"/>
      <c r="G5" s="788"/>
      <c r="H5" s="788"/>
      <c r="I5" s="789"/>
      <c r="J5" s="50"/>
      <c r="U5" s="63"/>
      <c r="V5" s="63"/>
      <c r="W5" s="128" t="s">
        <v>18</v>
      </c>
      <c r="X5" s="63"/>
      <c r="Y5" s="63"/>
      <c r="Z5" s="63"/>
    </row>
    <row r="6" spans="1:26" s="51" customFormat="1" ht="24" customHeight="1">
      <c r="A6" s="62"/>
      <c r="B6" s="796" t="s">
        <v>371</v>
      </c>
      <c r="C6" s="797"/>
      <c r="D6" s="797"/>
      <c r="E6" s="788" t="str">
        <f>Parameters!C9</f>
        <v>GBR</v>
      </c>
      <c r="F6" s="788"/>
      <c r="G6" s="788"/>
      <c r="H6" s="788"/>
      <c r="I6" s="789"/>
      <c r="J6" s="50"/>
      <c r="U6" s="63"/>
      <c r="V6" s="63"/>
      <c r="W6" s="128" t="s">
        <v>19</v>
      </c>
      <c r="X6" s="63"/>
      <c r="Y6" s="63"/>
      <c r="Z6" s="63"/>
    </row>
    <row r="7" spans="1:26" s="51" customFormat="1" ht="24" customHeight="1">
      <c r="A7" s="62"/>
      <c r="B7" s="796" t="s">
        <v>373</v>
      </c>
      <c r="C7" s="797"/>
      <c r="D7" s="797"/>
      <c r="E7" s="788" t="str">
        <f>Parameters!C7</f>
        <v>FGA</v>
      </c>
      <c r="F7" s="788"/>
      <c r="G7" s="788"/>
      <c r="H7" s="788"/>
      <c r="I7" s="789"/>
      <c r="J7" s="50"/>
      <c r="U7" s="63"/>
      <c r="V7" s="63"/>
      <c r="W7" s="128"/>
      <c r="X7" s="63"/>
      <c r="Y7" s="63"/>
      <c r="Z7" s="63"/>
    </row>
    <row r="8" spans="1:26" s="51" customFormat="1" ht="24" customHeight="1">
      <c r="A8" s="62"/>
      <c r="B8" s="796" t="s">
        <v>372</v>
      </c>
      <c r="C8" s="797"/>
      <c r="D8" s="797"/>
      <c r="E8" s="788" t="str">
        <f>Parameters!C10</f>
        <v>BCH</v>
      </c>
      <c r="F8" s="788"/>
      <c r="G8" s="788"/>
      <c r="H8" s="788"/>
      <c r="I8" s="789"/>
      <c r="J8" s="50"/>
      <c r="U8" s="63"/>
      <c r="V8" s="63"/>
      <c r="W8" s="128"/>
      <c r="X8" s="63"/>
      <c r="Y8" s="63"/>
      <c r="Z8" s="63"/>
    </row>
    <row r="9" spans="1:26" s="51" customFormat="1" ht="24" customHeight="1">
      <c r="A9" s="62"/>
      <c r="B9" s="796" t="s">
        <v>30</v>
      </c>
      <c r="C9" s="797"/>
      <c r="D9" s="797"/>
      <c r="E9" s="790">
        <f>Parameters!contract_start_date</f>
        <v>40909</v>
      </c>
      <c r="F9" s="790"/>
      <c r="G9" s="790"/>
      <c r="H9" s="790"/>
      <c r="I9" s="791"/>
      <c r="J9" s="50"/>
      <c r="K9" s="50"/>
      <c r="L9" s="50"/>
      <c r="M9" s="50"/>
      <c r="U9" s="63"/>
      <c r="V9" s="63"/>
      <c r="W9" s="67"/>
      <c r="X9" s="63"/>
      <c r="Y9" s="63"/>
      <c r="Z9" s="63"/>
    </row>
    <row r="10" spans="1:26" s="51" customFormat="1" ht="24" customHeight="1">
      <c r="A10" s="62"/>
      <c r="B10" s="801" t="s">
        <v>31</v>
      </c>
      <c r="C10" s="802"/>
      <c r="D10" s="802"/>
      <c r="E10" s="792" t="str">
        <f>IFERROR(TEXT(DATE(YEAR(Parameters!contract_start_date),MONTH(Parameters!contract_start_date)+Parameters!contract_month_duration,DAY(Parameters!contract_start_date)),"d mmmm yyyy"), "&lt;dd/mm/yy&gt;" )</f>
        <v>d janvier yyyy</v>
      </c>
      <c r="F10" s="792"/>
      <c r="G10" s="792"/>
      <c r="H10" s="792"/>
      <c r="I10" s="793"/>
      <c r="J10" s="50"/>
      <c r="K10" s="50"/>
      <c r="L10" s="50"/>
      <c r="M10" s="50"/>
      <c r="U10" s="63"/>
      <c r="V10" s="63"/>
      <c r="W10" s="67"/>
      <c r="X10" s="63"/>
      <c r="Y10" s="63"/>
      <c r="Z10" s="63"/>
    </row>
    <row r="11" spans="1:26" s="17" customFormat="1" ht="6" customHeight="1">
      <c r="A11" s="13"/>
      <c r="B11" s="798"/>
      <c r="C11" s="798"/>
      <c r="D11" s="798"/>
      <c r="E11" s="798"/>
      <c r="F11" s="798"/>
      <c r="G11" s="798"/>
      <c r="H11" s="798"/>
      <c r="I11" s="798"/>
      <c r="J11" s="129"/>
      <c r="K11" s="130"/>
      <c r="L11" s="130"/>
      <c r="M11" s="10"/>
      <c r="N11" s="10"/>
      <c r="O11" s="10"/>
      <c r="P11" s="10"/>
      <c r="Q11" s="10"/>
      <c r="R11" s="10"/>
      <c r="S11" s="10"/>
      <c r="T11" s="10"/>
      <c r="U11" s="18"/>
      <c r="V11" s="18"/>
      <c r="W11" s="18"/>
      <c r="X11" s="18"/>
      <c r="Y11" s="18"/>
      <c r="Z11" s="18"/>
    </row>
    <row r="12" spans="1:26" s="17" customFormat="1" ht="24" customHeight="1">
      <c r="A12" s="13"/>
      <c r="B12" s="120" t="s">
        <v>27</v>
      </c>
      <c r="C12" s="784" t="s">
        <v>12</v>
      </c>
      <c r="D12" s="785"/>
      <c r="E12" s="58"/>
      <c r="F12" s="58"/>
      <c r="G12" s="58"/>
      <c r="H12" s="72"/>
      <c r="I12" s="72"/>
      <c r="J12" s="131"/>
      <c r="K12" s="58"/>
      <c r="L12" s="58"/>
      <c r="T12" s="19"/>
      <c r="U12" s="20"/>
      <c r="V12" s="20"/>
      <c r="W12" s="68"/>
      <c r="X12" s="68"/>
      <c r="Y12" s="20"/>
    </row>
    <row r="13" spans="1:26" s="21" customFormat="1" ht="6" customHeight="1">
      <c r="A13" s="59"/>
      <c r="B13" s="799"/>
      <c r="C13" s="799"/>
      <c r="D13" s="799"/>
      <c r="E13" s="799"/>
      <c r="F13" s="799"/>
      <c r="G13" s="799"/>
      <c r="H13" s="799"/>
      <c r="I13" s="799"/>
      <c r="J13" s="129"/>
      <c r="K13" s="130"/>
      <c r="L13" s="130"/>
      <c r="M13" s="10"/>
      <c r="N13" s="132"/>
      <c r="O13" s="132"/>
      <c r="P13" s="46"/>
      <c r="Q13" s="12"/>
      <c r="R13" s="23"/>
      <c r="T13" s="20"/>
      <c r="U13" s="26"/>
      <c r="V13" s="26"/>
      <c r="W13" s="69"/>
      <c r="X13" s="69"/>
    </row>
    <row r="14" spans="1:26" s="15" customFormat="1" ht="35.25" customHeight="1">
      <c r="A14" s="47"/>
      <c r="B14" s="71"/>
      <c r="C14" s="133" t="s">
        <v>40</v>
      </c>
      <c r="D14" s="133" t="s">
        <v>47</v>
      </c>
      <c r="E14" s="133" t="s">
        <v>41</v>
      </c>
      <c r="F14" s="133" t="s">
        <v>42</v>
      </c>
      <c r="G14" s="133" t="s">
        <v>43</v>
      </c>
      <c r="H14" s="133" t="s">
        <v>44</v>
      </c>
      <c r="I14" s="134" t="s">
        <v>45</v>
      </c>
      <c r="J14" s="135"/>
      <c r="K14" s="47"/>
      <c r="L14" s="47"/>
      <c r="N14" s="136"/>
      <c r="O14" s="136"/>
      <c r="P14" s="48"/>
      <c r="Q14" s="47"/>
      <c r="R14" s="49"/>
    </row>
    <row r="15" spans="1:26" s="27" customFormat="1" ht="61.5" customHeight="1">
      <c r="A15" s="31"/>
      <c r="B15" s="118" t="s">
        <v>13</v>
      </c>
      <c r="C15" s="105" t="s">
        <v>25</v>
      </c>
      <c r="D15" s="105" t="s">
        <v>23</v>
      </c>
      <c r="E15" s="105" t="s">
        <v>22</v>
      </c>
      <c r="F15" s="105" t="s">
        <v>24</v>
      </c>
      <c r="G15" s="105" t="s">
        <v>25</v>
      </c>
      <c r="H15" s="105" t="s">
        <v>25</v>
      </c>
      <c r="I15" s="107" t="s">
        <v>25</v>
      </c>
      <c r="J15" s="129"/>
      <c r="K15" s="130"/>
      <c r="L15" s="130"/>
      <c r="M15" s="10"/>
      <c r="N15" s="28"/>
      <c r="O15" s="25"/>
      <c r="P15" s="24"/>
      <c r="Q15" s="24"/>
      <c r="R15" s="12"/>
      <c r="S15" s="12"/>
      <c r="T15" s="29"/>
      <c r="U15" s="26"/>
      <c r="V15" s="26"/>
      <c r="W15" s="69"/>
      <c r="X15" s="69"/>
    </row>
    <row r="16" spans="1:26" s="27" customFormat="1" ht="48.75" customHeight="1">
      <c r="A16" s="31"/>
      <c r="B16" s="119" t="s">
        <v>14</v>
      </c>
      <c r="C16" s="104" t="s">
        <v>19</v>
      </c>
      <c r="D16" s="104" t="s">
        <v>16</v>
      </c>
      <c r="E16" s="104" t="s">
        <v>18</v>
      </c>
      <c r="F16" s="104" t="s">
        <v>16</v>
      </c>
      <c r="G16" s="104" t="s">
        <v>16</v>
      </c>
      <c r="H16" s="104" t="s">
        <v>16</v>
      </c>
      <c r="I16" s="108" t="s">
        <v>16</v>
      </c>
      <c r="J16" s="64"/>
      <c r="K16" s="28"/>
      <c r="L16" s="22"/>
      <c r="M16" s="22"/>
      <c r="N16" s="28"/>
      <c r="O16" s="25"/>
      <c r="P16" s="24"/>
      <c r="Q16" s="24"/>
      <c r="R16" s="12"/>
      <c r="S16" s="12"/>
      <c r="T16" s="29"/>
      <c r="U16" s="26"/>
      <c r="V16" s="26"/>
      <c r="W16" s="69"/>
      <c r="X16" s="69"/>
    </row>
    <row r="17" spans="1:26" s="54" customFormat="1" ht="33.950000000000003" customHeight="1">
      <c r="A17" s="61"/>
      <c r="B17" s="781" t="s">
        <v>15</v>
      </c>
      <c r="C17" s="492" t="s">
        <v>374</v>
      </c>
      <c r="D17" s="493" t="s">
        <v>51</v>
      </c>
      <c r="E17" s="494" t="s">
        <v>377</v>
      </c>
      <c r="F17" s="493" t="s">
        <v>380</v>
      </c>
      <c r="G17" s="494" t="s">
        <v>386</v>
      </c>
      <c r="H17" s="493" t="s">
        <v>49</v>
      </c>
      <c r="I17" s="495" t="s">
        <v>389</v>
      </c>
      <c r="J17" s="28"/>
      <c r="K17" s="28"/>
      <c r="L17" s="28"/>
      <c r="M17" s="28"/>
      <c r="N17" s="28"/>
      <c r="O17" s="22"/>
      <c r="P17" s="22"/>
      <c r="Q17" s="22"/>
      <c r="R17" s="22"/>
      <c r="S17" s="22"/>
      <c r="T17" s="55"/>
      <c r="U17" s="56"/>
      <c r="V17" s="56"/>
      <c r="W17" s="70"/>
      <c r="X17" s="70"/>
    </row>
    <row r="18" spans="1:26" s="54" customFormat="1" ht="33.950000000000003" customHeight="1">
      <c r="A18" s="61"/>
      <c r="B18" s="782"/>
      <c r="C18" s="496" t="s">
        <v>46</v>
      </c>
      <c r="D18" s="497"/>
      <c r="E18" s="498" t="s">
        <v>378</v>
      </c>
      <c r="F18" s="499" t="s">
        <v>381</v>
      </c>
      <c r="G18" s="496" t="s">
        <v>387</v>
      </c>
      <c r="H18" s="499" t="s">
        <v>50</v>
      </c>
      <c r="I18" s="500"/>
      <c r="J18" s="28"/>
      <c r="K18" s="28"/>
      <c r="L18" s="28"/>
      <c r="M18" s="28"/>
      <c r="N18" s="28"/>
      <c r="O18" s="22"/>
      <c r="P18" s="22"/>
      <c r="Q18" s="22"/>
      <c r="R18" s="22"/>
      <c r="S18" s="22"/>
      <c r="T18" s="55"/>
      <c r="U18" s="56"/>
      <c r="V18" s="56"/>
      <c r="W18" s="70"/>
      <c r="X18" s="70"/>
    </row>
    <row r="19" spans="1:26" s="54" customFormat="1" ht="33.950000000000003" customHeight="1">
      <c r="A19" s="61"/>
      <c r="B19" s="782"/>
      <c r="C19" s="496" t="s">
        <v>6</v>
      </c>
      <c r="D19" s="497"/>
      <c r="E19" s="498" t="s">
        <v>379</v>
      </c>
      <c r="F19" s="499" t="s">
        <v>48</v>
      </c>
      <c r="G19" s="496"/>
      <c r="H19" s="499" t="s">
        <v>388</v>
      </c>
      <c r="I19" s="500"/>
      <c r="J19" s="28"/>
      <c r="K19" s="28"/>
      <c r="L19" s="28"/>
      <c r="M19" s="28"/>
      <c r="N19" s="28"/>
      <c r="O19" s="22"/>
      <c r="P19" s="22"/>
      <c r="Q19" s="22"/>
      <c r="R19" s="22"/>
      <c r="S19" s="22"/>
      <c r="T19" s="55"/>
      <c r="U19" s="56"/>
      <c r="V19" s="56"/>
      <c r="W19" s="70"/>
      <c r="X19" s="70"/>
    </row>
    <row r="20" spans="1:26" s="54" customFormat="1" ht="33.950000000000003" customHeight="1">
      <c r="A20" s="61"/>
      <c r="B20" s="782"/>
      <c r="C20" s="498" t="s">
        <v>21</v>
      </c>
      <c r="D20" s="497"/>
      <c r="E20" s="498"/>
      <c r="F20" s="498" t="s">
        <v>385</v>
      </c>
      <c r="G20" s="496"/>
      <c r="H20" s="499"/>
      <c r="I20" s="500"/>
      <c r="J20" s="28"/>
      <c r="K20" s="28"/>
      <c r="L20" s="28"/>
      <c r="M20" s="28"/>
      <c r="N20" s="28"/>
      <c r="O20" s="22"/>
      <c r="P20" s="22"/>
      <c r="Q20" s="22"/>
      <c r="R20" s="22"/>
      <c r="S20" s="22"/>
      <c r="T20" s="55"/>
      <c r="U20" s="56"/>
      <c r="V20" s="56"/>
      <c r="W20" s="70"/>
      <c r="X20" s="70"/>
    </row>
    <row r="21" spans="1:26" s="54" customFormat="1" ht="33.950000000000003" customHeight="1">
      <c r="A21" s="61"/>
      <c r="B21" s="782"/>
      <c r="C21" s="498" t="s">
        <v>53</v>
      </c>
      <c r="D21" s="498"/>
      <c r="E21" s="498"/>
      <c r="F21" s="498"/>
      <c r="G21" s="496"/>
      <c r="H21" s="499"/>
      <c r="I21" s="500"/>
      <c r="J21" s="28"/>
      <c r="K21" s="28"/>
      <c r="L21" s="28"/>
      <c r="M21" s="28"/>
      <c r="N21" s="28"/>
      <c r="O21" s="22"/>
      <c r="P21" s="22"/>
      <c r="Q21" s="22"/>
      <c r="R21" s="22"/>
      <c r="S21" s="22"/>
      <c r="T21" s="55"/>
      <c r="U21" s="56"/>
      <c r="V21" s="56"/>
      <c r="W21" s="70"/>
      <c r="X21" s="70"/>
    </row>
    <row r="22" spans="1:26" s="54" customFormat="1" ht="33.950000000000003" customHeight="1">
      <c r="A22" s="61"/>
      <c r="B22" s="782"/>
      <c r="C22" s="499" t="s">
        <v>26</v>
      </c>
      <c r="D22" s="497"/>
      <c r="E22" s="498"/>
      <c r="F22" s="498"/>
      <c r="G22" s="496"/>
      <c r="H22" s="499"/>
      <c r="I22" s="500"/>
      <c r="J22" s="28"/>
      <c r="K22" s="28"/>
      <c r="L22" s="28"/>
      <c r="M22" s="28"/>
      <c r="N22" s="28"/>
      <c r="O22" s="22"/>
      <c r="P22" s="22"/>
      <c r="Q22" s="22"/>
      <c r="R22" s="22"/>
      <c r="S22" s="22"/>
      <c r="T22" s="55"/>
      <c r="U22" s="56"/>
      <c r="V22" s="56"/>
      <c r="W22" s="70"/>
      <c r="X22" s="70"/>
    </row>
    <row r="23" spans="1:26" s="54" customFormat="1" ht="33.950000000000003" customHeight="1">
      <c r="A23" s="61"/>
      <c r="B23" s="783"/>
      <c r="C23" s="501" t="s">
        <v>375</v>
      </c>
      <c r="D23" s="502"/>
      <c r="E23" s="502"/>
      <c r="F23" s="502"/>
      <c r="G23" s="503"/>
      <c r="H23" s="503"/>
      <c r="I23" s="504"/>
      <c r="J23" s="28"/>
      <c r="K23" s="28"/>
      <c r="L23" s="28"/>
      <c r="M23" s="28"/>
      <c r="N23" s="28"/>
      <c r="O23" s="22"/>
      <c r="P23" s="22"/>
      <c r="Q23" s="22"/>
      <c r="R23" s="22"/>
      <c r="S23" s="22"/>
      <c r="T23" s="55"/>
      <c r="U23" s="56"/>
      <c r="V23" s="56"/>
      <c r="W23" s="70"/>
      <c r="X23" s="70"/>
    </row>
    <row r="24" spans="1:26" s="27" customFormat="1" ht="6" customHeight="1">
      <c r="A24" s="31"/>
      <c r="B24" s="800"/>
      <c r="C24" s="800"/>
      <c r="D24" s="800"/>
      <c r="E24" s="800"/>
      <c r="F24" s="800"/>
      <c r="G24" s="800"/>
      <c r="H24" s="800"/>
      <c r="I24" s="800"/>
      <c r="J24" s="64"/>
      <c r="K24" s="28"/>
      <c r="L24" s="28"/>
      <c r="M24" s="28"/>
      <c r="N24" s="28"/>
      <c r="O24" s="22"/>
      <c r="P24" s="22"/>
      <c r="Q24" s="22"/>
      <c r="R24" s="22"/>
      <c r="S24" s="22"/>
      <c r="T24" s="29"/>
      <c r="U24" s="30"/>
      <c r="V24" s="30"/>
      <c r="W24" s="69"/>
      <c r="X24" s="69"/>
    </row>
    <row r="25" spans="1:26" s="27" customFormat="1" ht="18.75" customHeight="1">
      <c r="A25" s="31"/>
      <c r="B25" s="32"/>
      <c r="C25" s="33"/>
      <c r="D25" s="34"/>
      <c r="E25" s="35"/>
      <c r="F25" s="35"/>
      <c r="G25" s="35"/>
      <c r="H25" s="36"/>
      <c r="I25" s="36"/>
      <c r="J25" s="28"/>
      <c r="K25" s="28"/>
      <c r="L25" s="28"/>
      <c r="M25" s="22"/>
      <c r="N25" s="22"/>
      <c r="O25" s="22"/>
      <c r="P25" s="22"/>
      <c r="Q25" s="22"/>
      <c r="R25" s="29"/>
      <c r="S25" s="30"/>
      <c r="T25" s="30"/>
      <c r="U25" s="69"/>
      <c r="V25" s="69"/>
    </row>
    <row r="26" spans="1:26" s="27" customFormat="1" ht="18.75" customHeight="1">
      <c r="A26" s="31"/>
      <c r="B26" s="32"/>
      <c r="C26" s="33"/>
      <c r="D26" s="34"/>
      <c r="E26" s="35"/>
      <c r="F26" s="35"/>
      <c r="G26" s="35"/>
      <c r="H26" s="36"/>
      <c r="I26" s="36"/>
      <c r="J26" s="28"/>
      <c r="K26" s="28"/>
      <c r="L26" s="28"/>
      <c r="M26" s="22"/>
      <c r="N26" s="22"/>
      <c r="O26" s="22"/>
      <c r="P26" s="22"/>
      <c r="Q26" s="22"/>
      <c r="R26" s="29"/>
      <c r="S26" s="30"/>
      <c r="T26" s="30"/>
      <c r="U26" s="69"/>
      <c r="V26" s="69"/>
    </row>
    <row r="27" spans="1:26" s="27" customFormat="1" ht="18.75" customHeight="1">
      <c r="A27" s="31"/>
      <c r="B27" s="9"/>
      <c r="C27" s="9"/>
      <c r="D27" s="9"/>
      <c r="E27" s="60"/>
      <c r="F27" s="9"/>
      <c r="G27" s="9"/>
      <c r="H27" s="9"/>
      <c r="I27" s="9"/>
      <c r="J27" s="28"/>
      <c r="K27" s="28"/>
      <c r="L27" s="28"/>
      <c r="M27" s="22"/>
      <c r="N27" s="22"/>
      <c r="O27" s="22"/>
      <c r="P27" s="22"/>
      <c r="Q27" s="22"/>
      <c r="R27" s="29"/>
      <c r="S27" s="30"/>
      <c r="T27" s="30"/>
      <c r="U27" s="69"/>
      <c r="V27" s="69"/>
    </row>
    <row r="28" spans="1:26" s="27" customFormat="1" ht="20.100000000000001" customHeight="1">
      <c r="A28" s="31"/>
      <c r="B28" s="41"/>
      <c r="C28" s="779"/>
      <c r="D28" s="780"/>
      <c r="E28" s="137"/>
      <c r="F28" s="41"/>
      <c r="G28" s="41"/>
      <c r="H28" s="41"/>
      <c r="I28" s="41"/>
      <c r="J28" s="65"/>
      <c r="K28" s="28"/>
      <c r="L28" s="28"/>
      <c r="M28" s="28"/>
      <c r="N28" s="28"/>
      <c r="O28" s="22"/>
      <c r="P28" s="22"/>
      <c r="Q28" s="22"/>
      <c r="R28" s="22"/>
      <c r="S28" s="22"/>
      <c r="T28" s="29"/>
      <c r="U28" s="30"/>
      <c r="V28" s="30"/>
      <c r="W28" s="69"/>
      <c r="X28" s="69"/>
    </row>
    <row r="29" spans="1:26" s="27" customFormat="1" ht="72.75" customHeight="1">
      <c r="A29" s="31"/>
      <c r="B29" s="41"/>
      <c r="C29" s="41"/>
      <c r="D29" s="41"/>
      <c r="E29" s="41"/>
      <c r="F29" s="41"/>
      <c r="G29" s="41"/>
      <c r="H29" s="41"/>
      <c r="I29" s="41"/>
      <c r="J29" s="65"/>
      <c r="K29" s="28"/>
      <c r="L29" s="28"/>
      <c r="M29" s="28"/>
      <c r="N29" s="28"/>
      <c r="O29" s="22"/>
      <c r="P29" s="22"/>
      <c r="Q29" s="22"/>
      <c r="R29" s="22"/>
      <c r="S29" s="22"/>
      <c r="T29" s="29"/>
      <c r="U29" s="30"/>
      <c r="V29" s="30"/>
      <c r="W29" s="69"/>
      <c r="X29" s="69"/>
    </row>
    <row r="30" spans="1:26" ht="16.5" customHeight="1">
      <c r="J30" s="63"/>
      <c r="K30" s="16"/>
      <c r="L30" s="16"/>
      <c r="M30" s="16"/>
      <c r="N30" s="16"/>
      <c r="O30" s="16"/>
      <c r="U30" s="14"/>
      <c r="V30" s="14"/>
      <c r="W30" s="40"/>
      <c r="X30" s="40"/>
      <c r="Y30" s="14"/>
      <c r="Z30" s="14"/>
    </row>
    <row r="31" spans="1:26" ht="16.5" customHeight="1"/>
    <row r="32" spans="1:26" ht="16.5" customHeight="1"/>
    <row r="33" ht="16.5" customHeight="1"/>
    <row r="34" ht="16.5" customHeight="1"/>
    <row r="35" ht="16.5" customHeight="1"/>
    <row r="36" ht="16.5" customHeight="1"/>
    <row r="37" ht="16.5" customHeight="1"/>
    <row r="38" ht="16.5" customHeight="1"/>
    <row r="39" ht="16.5" customHeight="1"/>
    <row r="40" ht="16.5" customHeight="1"/>
    <row r="41" ht="16.5" customHeight="1"/>
    <row r="42" ht="16.5" customHeight="1"/>
    <row r="43" ht="16.5" customHeight="1"/>
    <row r="44" ht="16.5" customHeight="1"/>
    <row r="45" ht="16.5" customHeight="1"/>
    <row r="46" ht="16.5" customHeight="1"/>
    <row r="47" ht="15" customHeight="1"/>
  </sheetData>
  <dataConsolidate/>
  <customSheetViews>
    <customSheetView guid="{5CFEF769-FEAF-4620-A221-C361CF5B525B}" scale="60" showGridLines="0" fitToPage="1" hiddenColumns="1">
      <pageMargins left="0.25" right="0.25" top="0.75" bottom="0.75" header="0.3" footer="0.3"/>
      <printOptions horizontalCentered="1"/>
      <pageSetup paperSize="9" scale="48" orientation="landscape" horizontalDpi="1800" verticalDpi="1800" r:id="rId1"/>
      <headerFooter alignWithMargins="0">
        <oddFooter>&amp;LTechnical Dashboard 
Printed :&amp;D &amp;T&amp;CCONFIDENTIAL&amp;RPage &amp;P of &amp;N
&amp;F</oddFooter>
      </headerFooter>
    </customSheetView>
  </customSheetViews>
  <mergeCells count="23">
    <mergeCell ref="B1:I1"/>
    <mergeCell ref="B11:I11"/>
    <mergeCell ref="B13:I13"/>
    <mergeCell ref="B24:I24"/>
    <mergeCell ref="B7:D7"/>
    <mergeCell ref="B8:D8"/>
    <mergeCell ref="B9:D9"/>
    <mergeCell ref="B10:D10"/>
    <mergeCell ref="B3:I3"/>
    <mergeCell ref="B2:I2"/>
    <mergeCell ref="C28:D28"/>
    <mergeCell ref="B17:B23"/>
    <mergeCell ref="C12:D12"/>
    <mergeCell ref="E4:I4"/>
    <mergeCell ref="E5:I5"/>
    <mergeCell ref="E6:I6"/>
    <mergeCell ref="E7:I7"/>
    <mergeCell ref="E8:I8"/>
    <mergeCell ref="E9:I9"/>
    <mergeCell ref="E10:I10"/>
    <mergeCell ref="B4:D4"/>
    <mergeCell ref="B5:D5"/>
    <mergeCell ref="B6:D6"/>
  </mergeCells>
  <phoneticPr fontId="0" type="noConversion"/>
  <conditionalFormatting sqref="B13:B17">
    <cfRule type="cellIs" dxfId="78" priority="9" stopIfTrue="1" operator="equal">
      <formula>"N"</formula>
    </cfRule>
  </conditionalFormatting>
  <conditionalFormatting sqref="C15:I15">
    <cfRule type="cellIs" dxfId="77" priority="15" stopIfTrue="1" operator="equal">
      <formula>"R"</formula>
    </cfRule>
    <cfRule type="cellIs" dxfId="76" priority="16" stopIfTrue="1" operator="equal">
      <formula>"G"</formula>
    </cfRule>
    <cfRule type="cellIs" dxfId="75" priority="17" stopIfTrue="1" operator="equal">
      <formula>"A"</formula>
    </cfRule>
  </conditionalFormatting>
  <conditionalFormatting sqref="F25:I29 I17:I22 C21 H17 C17:C19">
    <cfRule type="expression" dxfId="74" priority="19" stopIfTrue="1">
      <formula>$L$12="A"</formula>
    </cfRule>
    <cfRule type="expression" dxfId="73" priority="20" stopIfTrue="1">
      <formula>$L$12="B"</formula>
    </cfRule>
    <cfRule type="expression" dxfId="72" priority="21" stopIfTrue="1">
      <formula>$L$12="C"</formula>
    </cfRule>
  </conditionalFormatting>
  <conditionalFormatting sqref="F20:F22 E25:E29 C20 C23 E17:E22">
    <cfRule type="expression" dxfId="71" priority="34" stopIfTrue="1">
      <formula>$L$12="A"</formula>
    </cfRule>
    <cfRule type="expression" dxfId="70" priority="35" stopIfTrue="1">
      <formula>$L$12="B"</formula>
    </cfRule>
  </conditionalFormatting>
  <conditionalFormatting sqref="D21">
    <cfRule type="expression" dxfId="69" priority="3" stopIfTrue="1">
      <formula>$L$12="A"</formula>
    </cfRule>
    <cfRule type="expression" dxfId="68" priority="4" stopIfTrue="1">
      <formula>$L$12="B"</formula>
    </cfRule>
  </conditionalFormatting>
  <conditionalFormatting sqref="C21">
    <cfRule type="expression" dxfId="67" priority="1" stopIfTrue="1">
      <formula>$L$12="A"</formula>
    </cfRule>
    <cfRule type="expression" dxfId="66" priority="2" stopIfTrue="1">
      <formula>$L$12="B"</formula>
    </cfRule>
  </conditionalFormatting>
  <dataValidations count="2">
    <dataValidation type="list" allowBlank="1" showInputMessage="1" showErrorMessage="1" sqref="C16:I16">
      <formula1>$W$4:$W$7</formula1>
    </dataValidation>
    <dataValidation type="list" allowBlank="1" showInputMessage="1" showErrorMessage="1" sqref="C15:I15">
      <formula1>"NA,R,A,G"</formula1>
    </dataValidation>
  </dataValidations>
  <hyperlinks>
    <hyperlink ref="C17" location="'Master Planning'!A1" display="Master schedule"/>
    <hyperlink ref="C18" location="Milestones!A1" display="Milestones"/>
    <hyperlink ref="C19" location="Workload!A1" display="Workload"/>
    <hyperlink ref="C20" location="Documentation!A1" display="Documentation"/>
    <hyperlink ref="E17" location="'Req. analysis'!A1" display="Requirements analysis progress"/>
    <hyperlink ref="F17" location="'Req. flowdown'!A1" display="Requirements flow down"/>
    <hyperlink ref="F18" location="'Req. Testability'!A1" display="Requirement testability"/>
    <hyperlink ref="F19" location="'Design complexity'!A1" display="Design complexity"/>
    <hyperlink ref="F20" location="'Sizing params &amp; critical perfs'!A1" display="Critical performance"/>
    <hyperlink ref="G17" location="'Code quality'!A1" display="Code quality"/>
    <hyperlink ref="G18" location="'Code Reuse'!A1" display="Code Reuse"/>
    <hyperlink ref="H17" location="'Code testing progress'!A1" display="Code testing progress"/>
    <hyperlink ref="H18" location="'Interface testing progress'!A1" display="Interface testing progress"/>
    <hyperlink ref="H19" location="'Tests Coverage'!A1" display="test coverage"/>
    <hyperlink ref="C22" location="PCR!A1" display="PCR"/>
    <hyperlink ref="I17" location="'Validate &amp; qualif.'!A1" display="Validation &amp; qualification progress"/>
    <hyperlink ref="D17" location="'Co-engineering efficiency'!A1" display="Co-engineering efficiency"/>
    <hyperlink ref="C21" location="'Tech. Risks'!A1" display="Technical Risks"/>
    <hyperlink ref="C23" location="'Defect management'!A1" display="Defect management"/>
    <hyperlink ref="E18" location="'Req. flowdown'!A1" display="Requirements stability"/>
    <hyperlink ref="E19" location="'Sizing params &amp; critical perfs'!A1" display="Sizing parameters"/>
  </hyperlinks>
  <printOptions horizontalCentered="1"/>
  <pageMargins left="0.25" right="0.25" top="0.75" bottom="0.75" header="0.3" footer="0.3"/>
  <pageSetup paperSize="9" scale="48" orientation="landscape" horizontalDpi="1800" verticalDpi="1800" r:id="rId2"/>
  <headerFooter alignWithMargins="0">
    <oddFooter>&amp;LTechnical Dashboard 
Printed :&amp;D &amp;T&amp;CCONFIDENTIAL&amp;RPage &amp;P of &amp;N
&amp;F</oddFooter>
  </headerFooter>
  <drawing r:id="rId3"/>
  <legacyDrawing r:id="rId4"/>
  <controls>
    <mc:AlternateContent xmlns:mc="http://schemas.openxmlformats.org/markup-compatibility/2006">
      <mc:Choice Requires="x14">
        <control shapeId="89297" r:id="rId5" name="CheckBox2">
          <controlPr defaultSize="0" autoLine="0" r:id="rId6">
            <anchor moveWithCells="1" sizeWithCells="1">
              <from>
                <xdr:col>9</xdr:col>
                <xdr:colOff>47625</xdr:colOff>
                <xdr:row>28</xdr:row>
                <xdr:rowOff>904875</xdr:rowOff>
              </from>
              <to>
                <xdr:col>9</xdr:col>
                <xdr:colOff>47625</xdr:colOff>
                <xdr:row>28</xdr:row>
                <xdr:rowOff>904875</xdr:rowOff>
              </to>
            </anchor>
          </controlPr>
        </control>
      </mc:Choice>
      <mc:Fallback>
        <control shapeId="89297" r:id="rId5" name="CheckBox2"/>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ctions_And_Alarms_Sheet">
    <pageSetUpPr autoPageBreaks="0" fitToPage="1"/>
  </sheetPr>
  <dimension ref="A1:S68"/>
  <sheetViews>
    <sheetView showGridLines="0" zoomScale="60" zoomScaleNormal="60" workbookViewId="0"/>
  </sheetViews>
  <sheetFormatPr defaultColWidth="9.140625" defaultRowHeight="47.25" customHeight="1"/>
  <cols>
    <col min="1" max="1" width="1.28515625" style="10" customWidth="1"/>
    <col min="2" max="2" width="9.42578125" style="10" customWidth="1"/>
    <col min="3" max="3" width="9.140625" style="10" customWidth="1"/>
    <col min="4" max="4" width="56.85546875" style="10" customWidth="1"/>
    <col min="5" max="5" width="20.5703125" style="10" customWidth="1"/>
    <col min="6" max="6" width="14.28515625" style="10" customWidth="1"/>
    <col min="7" max="7" width="19.28515625" style="10" customWidth="1"/>
    <col min="8" max="8" width="21.140625" style="10" customWidth="1"/>
    <col min="9" max="9" width="16.140625" style="10" customWidth="1"/>
    <col min="10" max="10" width="16.28515625" style="10" customWidth="1"/>
    <col min="11" max="11" width="67.7109375" style="10" customWidth="1"/>
    <col min="12" max="12" width="1.28515625" style="10" customWidth="1"/>
    <col min="13" max="16384" width="9.140625" style="10"/>
  </cols>
  <sheetData>
    <row r="1" spans="1:19" ht="6" customHeight="1">
      <c r="B1" s="721"/>
      <c r="C1" s="721"/>
      <c r="D1" s="721"/>
      <c r="E1" s="721"/>
      <c r="F1" s="721"/>
      <c r="G1" s="721"/>
      <c r="H1" s="721"/>
      <c r="I1" s="721"/>
      <c r="J1" s="721"/>
      <c r="K1" s="721"/>
    </row>
    <row r="2" spans="1:19" ht="39" customHeight="1">
      <c r="A2" s="139"/>
      <c r="B2" s="712" t="str">
        <f>CONCATENATE(Parameters!C6," - Actions / Decisions from previous reviews")</f>
        <v>Orchestra - Actions / Decisions from previous reviews</v>
      </c>
      <c r="C2" s="712"/>
      <c r="D2" s="712"/>
      <c r="E2" s="712"/>
      <c r="F2" s="712"/>
      <c r="G2" s="712"/>
      <c r="H2" s="712"/>
      <c r="I2" s="712"/>
      <c r="J2" s="712"/>
      <c r="K2" s="712"/>
      <c r="L2" s="38"/>
    </row>
    <row r="3" spans="1:19" s="661" customFormat="1" ht="18" customHeight="1">
      <c r="B3" s="804" t="s">
        <v>20</v>
      </c>
      <c r="C3" s="804"/>
      <c r="D3" s="804"/>
      <c r="E3" s="804"/>
      <c r="F3" s="804"/>
      <c r="G3" s="804"/>
      <c r="H3" s="804"/>
      <c r="I3" s="804"/>
      <c r="J3" s="804"/>
      <c r="K3" s="804"/>
      <c r="L3" s="659"/>
      <c r="M3" s="659"/>
      <c r="N3" s="659"/>
      <c r="O3" s="659"/>
      <c r="P3" s="659"/>
      <c r="Q3" s="659"/>
      <c r="R3" s="659"/>
      <c r="S3" s="659"/>
    </row>
    <row r="4" spans="1:19" s="297" customFormat="1" ht="24" customHeight="1">
      <c r="B4" s="807" t="s">
        <v>32</v>
      </c>
      <c r="C4" s="807"/>
      <c r="D4" s="807"/>
      <c r="E4" s="807"/>
      <c r="F4" s="807"/>
      <c r="G4" s="807"/>
      <c r="H4" s="807"/>
      <c r="I4" s="807"/>
      <c r="J4" s="807"/>
      <c r="K4" s="807"/>
    </row>
    <row r="5" spans="1:19" s="52" customFormat="1" ht="39.950000000000003" customHeight="1">
      <c r="A5" s="53"/>
      <c r="B5" s="98" t="s">
        <v>3</v>
      </c>
      <c r="C5" s="99" t="s">
        <v>4</v>
      </c>
      <c r="D5" s="99" t="s">
        <v>11</v>
      </c>
      <c r="E5" s="99" t="s">
        <v>5</v>
      </c>
      <c r="F5" s="99" t="s">
        <v>10</v>
      </c>
      <c r="G5" s="99" t="s">
        <v>0</v>
      </c>
      <c r="H5" s="99" t="s">
        <v>1</v>
      </c>
      <c r="I5" s="99" t="s">
        <v>8</v>
      </c>
      <c r="J5" s="99" t="s">
        <v>7</v>
      </c>
      <c r="K5" s="100" t="s">
        <v>9</v>
      </c>
    </row>
    <row r="6" spans="1:19" s="37" customFormat="1" ht="24" customHeight="1">
      <c r="A6" s="57"/>
      <c r="B6" s="80"/>
      <c r="C6" s="81"/>
      <c r="D6" s="76"/>
      <c r="E6" s="82"/>
      <c r="F6" s="83"/>
      <c r="G6" s="83"/>
      <c r="H6" s="83"/>
      <c r="I6" s="77"/>
      <c r="J6" s="83"/>
      <c r="K6" s="84"/>
    </row>
    <row r="7" spans="1:19" s="38" customFormat="1" ht="24" customHeight="1">
      <c r="A7" s="39"/>
      <c r="B7" s="85"/>
      <c r="C7" s="86"/>
      <c r="D7" s="87"/>
      <c r="E7" s="88"/>
      <c r="F7" s="83"/>
      <c r="G7" s="83"/>
      <c r="H7" s="83"/>
      <c r="I7" s="78"/>
      <c r="J7" s="83"/>
      <c r="K7" s="89"/>
    </row>
    <row r="8" spans="1:19" s="38" customFormat="1" ht="24" customHeight="1">
      <c r="A8" s="39"/>
      <c r="B8" s="85"/>
      <c r="C8" s="86"/>
      <c r="D8" s="87"/>
      <c r="E8" s="88"/>
      <c r="F8" s="83"/>
      <c r="G8" s="83"/>
      <c r="H8" s="83"/>
      <c r="I8" s="78"/>
      <c r="J8" s="83"/>
      <c r="K8" s="89"/>
    </row>
    <row r="9" spans="1:19" s="38" customFormat="1" ht="24" customHeight="1">
      <c r="A9" s="39"/>
      <c r="B9" s="85"/>
      <c r="C9" s="86"/>
      <c r="D9" s="87"/>
      <c r="E9" s="88"/>
      <c r="F9" s="83"/>
      <c r="G9" s="83"/>
      <c r="H9" s="83"/>
      <c r="I9" s="78"/>
      <c r="J9" s="83"/>
      <c r="K9" s="89"/>
    </row>
    <row r="10" spans="1:19" s="38" customFormat="1" ht="24" customHeight="1">
      <c r="A10" s="39"/>
      <c r="B10" s="85"/>
      <c r="C10" s="86"/>
      <c r="D10" s="87"/>
      <c r="E10" s="88"/>
      <c r="F10" s="83"/>
      <c r="G10" s="83"/>
      <c r="H10" s="83"/>
      <c r="I10" s="78"/>
      <c r="J10" s="83"/>
      <c r="K10" s="89"/>
    </row>
    <row r="11" spans="1:19" s="38" customFormat="1" ht="24" customHeight="1">
      <c r="A11" s="39"/>
      <c r="B11" s="85"/>
      <c r="C11" s="86"/>
      <c r="D11" s="87"/>
      <c r="E11" s="88"/>
      <c r="F11" s="83"/>
      <c r="G11" s="83"/>
      <c r="H11" s="83"/>
      <c r="I11" s="78"/>
      <c r="J11" s="83"/>
      <c r="K11" s="89"/>
    </row>
    <row r="12" spans="1:19" s="38" customFormat="1" ht="24" customHeight="1">
      <c r="A12" s="39"/>
      <c r="B12" s="85"/>
      <c r="C12" s="86"/>
      <c r="D12" s="87"/>
      <c r="E12" s="88"/>
      <c r="F12" s="83"/>
      <c r="G12" s="83"/>
      <c r="H12" s="83"/>
      <c r="I12" s="78"/>
      <c r="J12" s="83"/>
      <c r="K12" s="89"/>
    </row>
    <row r="13" spans="1:19" s="38" customFormat="1" ht="24" customHeight="1">
      <c r="A13" s="39"/>
      <c r="B13" s="85"/>
      <c r="C13" s="86"/>
      <c r="D13" s="87"/>
      <c r="E13" s="88"/>
      <c r="F13" s="83"/>
      <c r="G13" s="83"/>
      <c r="H13" s="83"/>
      <c r="I13" s="78"/>
      <c r="J13" s="83"/>
      <c r="K13" s="89"/>
    </row>
    <row r="14" spans="1:19" s="38" customFormat="1" ht="24" customHeight="1">
      <c r="A14" s="39"/>
      <c r="B14" s="85"/>
      <c r="C14" s="86"/>
      <c r="D14" s="87"/>
      <c r="E14" s="88"/>
      <c r="F14" s="83"/>
      <c r="G14" s="83"/>
      <c r="H14" s="83"/>
      <c r="I14" s="78"/>
      <c r="J14" s="83"/>
      <c r="K14" s="89"/>
    </row>
    <row r="15" spans="1:19" s="38" customFormat="1" ht="24" customHeight="1">
      <c r="A15" s="39"/>
      <c r="B15" s="85"/>
      <c r="C15" s="86"/>
      <c r="D15" s="87"/>
      <c r="E15" s="88"/>
      <c r="F15" s="83"/>
      <c r="G15" s="83"/>
      <c r="H15" s="83"/>
      <c r="I15" s="78"/>
      <c r="J15" s="83"/>
      <c r="K15" s="89"/>
    </row>
    <row r="16" spans="1:19" s="38" customFormat="1" ht="24" customHeight="1">
      <c r="A16" s="39"/>
      <c r="B16" s="90"/>
      <c r="C16" s="91"/>
      <c r="D16" s="87"/>
      <c r="E16" s="88"/>
      <c r="F16" s="83"/>
      <c r="G16" s="83"/>
      <c r="H16" s="83"/>
      <c r="I16" s="78"/>
      <c r="J16" s="83"/>
      <c r="K16" s="89"/>
    </row>
    <row r="17" spans="1:12" s="38" customFormat="1" ht="24" customHeight="1">
      <c r="A17" s="39"/>
      <c r="B17" s="90"/>
      <c r="C17" s="91"/>
      <c r="D17" s="87"/>
      <c r="E17" s="88"/>
      <c r="F17" s="83"/>
      <c r="G17" s="83"/>
      <c r="H17" s="83"/>
      <c r="I17" s="78"/>
      <c r="J17" s="83"/>
      <c r="K17" s="89"/>
    </row>
    <row r="18" spans="1:12" s="38" customFormat="1" ht="24" customHeight="1">
      <c r="A18" s="39"/>
      <c r="B18" s="92"/>
      <c r="C18" s="93"/>
      <c r="D18" s="94"/>
      <c r="E18" s="95"/>
      <c r="F18" s="96"/>
      <c r="G18" s="96"/>
      <c r="H18" s="96"/>
      <c r="I18" s="79"/>
      <c r="J18" s="96"/>
      <c r="K18" s="97"/>
    </row>
    <row r="19" spans="1:12" s="38" customFormat="1" ht="39" hidden="1" customHeight="1">
      <c r="B19" s="42"/>
      <c r="C19" s="42"/>
      <c r="D19" s="44"/>
      <c r="E19" s="5"/>
      <c r="F19" s="8"/>
      <c r="G19" s="8"/>
      <c r="H19" s="8"/>
      <c r="I19" s="43"/>
      <c r="J19" s="8"/>
      <c r="K19" s="7"/>
    </row>
    <row r="20" spans="1:12" s="38" customFormat="1" ht="39" hidden="1" customHeight="1">
      <c r="B20" s="42"/>
      <c r="C20" s="42"/>
      <c r="D20" s="44"/>
      <c r="E20" s="5"/>
      <c r="F20" s="8"/>
      <c r="G20" s="8"/>
      <c r="H20" s="8"/>
      <c r="I20" s="43"/>
      <c r="J20" s="8"/>
      <c r="K20" s="7"/>
    </row>
    <row r="21" spans="1:12" s="38" customFormat="1" ht="39" hidden="1" customHeight="1">
      <c r="B21" s="42"/>
      <c r="C21" s="42"/>
      <c r="D21" s="44"/>
      <c r="E21" s="5"/>
      <c r="F21" s="8"/>
      <c r="G21" s="8"/>
      <c r="H21" s="8"/>
      <c r="I21" s="43"/>
      <c r="J21" s="8"/>
      <c r="K21" s="7"/>
    </row>
    <row r="22" spans="1:12" s="38" customFormat="1" ht="39" hidden="1" customHeight="1">
      <c r="B22" s="42"/>
      <c r="C22" s="42"/>
      <c r="D22" s="44"/>
      <c r="E22" s="5"/>
      <c r="F22" s="8"/>
      <c r="G22" s="8"/>
      <c r="H22" s="8"/>
      <c r="I22" s="43"/>
      <c r="J22" s="8"/>
      <c r="K22" s="7"/>
    </row>
    <row r="23" spans="1:12" s="38" customFormat="1" ht="39" hidden="1" customHeight="1">
      <c r="B23" s="4"/>
      <c r="C23" s="4"/>
      <c r="D23" s="6"/>
      <c r="E23" s="5"/>
      <c r="F23" s="8"/>
      <c r="G23" s="8"/>
      <c r="H23" s="8"/>
      <c r="I23" s="43"/>
      <c r="J23" s="8"/>
      <c r="K23" s="7"/>
    </row>
    <row r="24" spans="1:12" ht="24" customHeight="1">
      <c r="B24" s="808" t="s">
        <v>29</v>
      </c>
      <c r="C24" s="808"/>
      <c r="D24" s="808"/>
      <c r="E24" s="808"/>
      <c r="F24" s="808"/>
      <c r="G24" s="808"/>
      <c r="H24" s="808"/>
      <c r="I24" s="808"/>
      <c r="J24" s="808"/>
      <c r="K24" s="808"/>
    </row>
    <row r="25" spans="1:12" ht="38.25" customHeight="1">
      <c r="A25" s="38"/>
      <c r="B25" s="712" t="s">
        <v>37</v>
      </c>
      <c r="C25" s="712"/>
      <c r="D25" s="712"/>
      <c r="E25" s="712"/>
      <c r="F25" s="712"/>
      <c r="G25" s="712"/>
      <c r="H25" s="712"/>
      <c r="I25" s="712"/>
      <c r="J25" s="712"/>
      <c r="K25" s="712"/>
    </row>
    <row r="26" spans="1:12" s="101" customFormat="1" ht="6" customHeight="1">
      <c r="A26" s="73"/>
      <c r="B26" s="73"/>
      <c r="C26" s="73"/>
      <c r="D26" s="73"/>
      <c r="E26" s="73"/>
      <c r="F26" s="73"/>
      <c r="G26" s="73"/>
      <c r="H26" s="73"/>
      <c r="I26" s="73"/>
      <c r="J26" s="73"/>
      <c r="K26" s="73"/>
      <c r="L26" s="73"/>
    </row>
    <row r="27" spans="1:12" ht="45" customHeight="1">
      <c r="B27" s="106" t="s">
        <v>22</v>
      </c>
      <c r="C27" s="806" t="s">
        <v>2</v>
      </c>
      <c r="D27" s="805"/>
      <c r="E27" s="805"/>
      <c r="F27" s="805"/>
      <c r="G27" s="805"/>
      <c r="H27" s="805"/>
      <c r="I27" s="805"/>
      <c r="J27" s="805"/>
      <c r="K27" s="805"/>
    </row>
    <row r="28" spans="1:12" ht="45" customHeight="1">
      <c r="B28" s="106" t="s">
        <v>23</v>
      </c>
      <c r="C28" s="805" t="s">
        <v>2</v>
      </c>
      <c r="D28" s="805"/>
      <c r="E28" s="805"/>
      <c r="F28" s="805"/>
      <c r="G28" s="805"/>
      <c r="H28" s="805"/>
      <c r="I28" s="805"/>
      <c r="J28" s="805"/>
      <c r="K28" s="805"/>
    </row>
    <row r="29" spans="1:12" ht="45" customHeight="1">
      <c r="B29" s="106" t="s">
        <v>25</v>
      </c>
      <c r="C29" s="805" t="s">
        <v>2</v>
      </c>
      <c r="D29" s="805"/>
      <c r="E29" s="805"/>
      <c r="F29" s="805"/>
      <c r="G29" s="805"/>
      <c r="H29" s="805"/>
      <c r="I29" s="805"/>
      <c r="J29" s="805"/>
      <c r="K29" s="805"/>
    </row>
    <row r="30" spans="1:12" ht="45" customHeight="1">
      <c r="B30" s="106" t="s">
        <v>22</v>
      </c>
      <c r="C30" s="805" t="s">
        <v>2</v>
      </c>
      <c r="D30" s="805"/>
      <c r="E30" s="805"/>
      <c r="F30" s="805"/>
      <c r="G30" s="805"/>
      <c r="H30" s="805"/>
      <c r="I30" s="805"/>
      <c r="J30" s="805"/>
      <c r="K30" s="805"/>
    </row>
    <row r="31" spans="1:12" ht="45" customHeight="1">
      <c r="B31" s="106" t="s">
        <v>25</v>
      </c>
      <c r="C31" s="805" t="s">
        <v>2</v>
      </c>
      <c r="D31" s="805"/>
      <c r="E31" s="805"/>
      <c r="F31" s="805"/>
      <c r="G31" s="805"/>
      <c r="H31" s="805"/>
      <c r="I31" s="805"/>
      <c r="J31" s="805"/>
      <c r="K31" s="805"/>
    </row>
    <row r="32" spans="1:12" ht="39" customHeight="1">
      <c r="B32" s="39"/>
      <c r="C32" s="39"/>
      <c r="D32" s="11"/>
    </row>
    <row r="33" spans="2:4" ht="39" customHeight="1">
      <c r="B33" s="39"/>
      <c r="C33" s="39"/>
      <c r="D33" s="11"/>
    </row>
    <row r="34" spans="2:4" ht="39" customHeight="1">
      <c r="B34" s="39"/>
      <c r="C34" s="39"/>
      <c r="D34" s="11"/>
    </row>
    <row r="35" spans="2:4" ht="39" customHeight="1">
      <c r="B35" s="39"/>
      <c r="C35" s="39"/>
      <c r="D35" s="11"/>
    </row>
    <row r="36" spans="2:4" ht="39" customHeight="1">
      <c r="B36" s="39"/>
      <c r="C36" s="39"/>
      <c r="D36" s="11"/>
    </row>
    <row r="37" spans="2:4" ht="39" customHeight="1">
      <c r="B37" s="39"/>
      <c r="C37" s="39"/>
      <c r="D37" s="11"/>
    </row>
    <row r="38" spans="2:4" ht="47.25" customHeight="1">
      <c r="B38" s="39"/>
      <c r="C38" s="39"/>
      <c r="D38" s="11"/>
    </row>
    <row r="39" spans="2:4" ht="47.25" customHeight="1">
      <c r="B39" s="39"/>
      <c r="C39" s="39"/>
      <c r="D39" s="11"/>
    </row>
    <row r="40" spans="2:4" ht="47.25" customHeight="1">
      <c r="B40" s="39"/>
      <c r="C40" s="39"/>
      <c r="D40" s="11"/>
    </row>
    <row r="41" spans="2:4" ht="47.25" customHeight="1">
      <c r="B41" s="39"/>
      <c r="C41" s="39"/>
      <c r="D41" s="11"/>
    </row>
    <row r="42" spans="2:4" ht="47.25" customHeight="1">
      <c r="B42" s="39"/>
      <c r="C42" s="39"/>
      <c r="D42" s="11"/>
    </row>
    <row r="43" spans="2:4" ht="47.25" customHeight="1">
      <c r="B43" s="39"/>
      <c r="C43" s="39"/>
      <c r="D43" s="11"/>
    </row>
    <row r="44" spans="2:4" ht="47.25" customHeight="1">
      <c r="B44" s="39"/>
      <c r="C44" s="39"/>
      <c r="D44" s="11"/>
    </row>
    <row r="45" spans="2:4" ht="47.25" customHeight="1">
      <c r="D45" s="11"/>
    </row>
    <row r="46" spans="2:4" ht="47.25" customHeight="1">
      <c r="D46" s="11"/>
    </row>
    <row r="47" spans="2:4" ht="47.25" customHeight="1">
      <c r="D47" s="11"/>
    </row>
    <row r="48" spans="2:4" ht="47.25" customHeight="1">
      <c r="D48" s="11"/>
    </row>
    <row r="49" spans="4:4" ht="47.25" customHeight="1">
      <c r="D49" s="11"/>
    </row>
    <row r="50" spans="4:4" ht="47.25" customHeight="1">
      <c r="D50" s="11"/>
    </row>
    <row r="51" spans="4:4" ht="47.25" customHeight="1">
      <c r="D51" s="11"/>
    </row>
    <row r="52" spans="4:4" ht="47.25" customHeight="1">
      <c r="D52" s="11"/>
    </row>
    <row r="53" spans="4:4" ht="47.25" customHeight="1">
      <c r="D53" s="11"/>
    </row>
    <row r="54" spans="4:4" ht="47.25" customHeight="1">
      <c r="D54" s="11"/>
    </row>
    <row r="55" spans="4:4" ht="47.25" customHeight="1">
      <c r="D55" s="11"/>
    </row>
    <row r="56" spans="4:4" ht="47.25" customHeight="1">
      <c r="D56" s="11"/>
    </row>
    <row r="57" spans="4:4" ht="47.25" customHeight="1">
      <c r="D57" s="11"/>
    </row>
    <row r="58" spans="4:4" ht="47.25" customHeight="1">
      <c r="D58" s="11"/>
    </row>
    <row r="59" spans="4:4" ht="47.25" customHeight="1">
      <c r="D59" s="11"/>
    </row>
    <row r="60" spans="4:4" ht="47.25" customHeight="1">
      <c r="D60" s="11"/>
    </row>
    <row r="61" spans="4:4" ht="47.25" customHeight="1">
      <c r="D61" s="11"/>
    </row>
    <row r="62" spans="4:4" ht="47.25" customHeight="1">
      <c r="D62" s="11"/>
    </row>
    <row r="63" spans="4:4" ht="47.25" customHeight="1">
      <c r="D63" s="11"/>
    </row>
    <row r="64" spans="4:4" ht="47.25" customHeight="1">
      <c r="D64" s="11"/>
    </row>
    <row r="65" spans="4:4" ht="47.25" customHeight="1">
      <c r="D65" s="11"/>
    </row>
    <row r="66" spans="4:4" ht="47.25" customHeight="1">
      <c r="D66" s="11"/>
    </row>
    <row r="67" spans="4:4" ht="47.25" customHeight="1">
      <c r="D67" s="11"/>
    </row>
    <row r="68" spans="4:4" ht="47.25" customHeight="1">
      <c r="D68" s="11"/>
    </row>
  </sheetData>
  <customSheetViews>
    <customSheetView guid="{5CFEF769-FEAF-4620-A221-C361CF5B525B}" scale="56" showGridLines="0" fitToPage="1" hiddenRows="1">
      <pageMargins left="0.25" right="0.25" top="0.75" bottom="0.75" header="0.3" footer="0.3"/>
      <printOptions horizontalCentered="1"/>
      <pageSetup paperSize="9" scale="56" orientation="landscape" r:id="rId1"/>
      <headerFooter alignWithMargins="0">
        <oddFooter>&amp;LTechnical Dashboard
Printed :&amp;D &amp;T&amp;CCONFIDENTIAL&amp;RPage &amp;P of &amp;N
&amp;F</oddFooter>
      </headerFooter>
    </customSheetView>
  </customSheetViews>
  <mergeCells count="11">
    <mergeCell ref="B1:K1"/>
    <mergeCell ref="B3:K3"/>
    <mergeCell ref="C30:K30"/>
    <mergeCell ref="C31:K31"/>
    <mergeCell ref="C27:K27"/>
    <mergeCell ref="C28:K28"/>
    <mergeCell ref="C29:K29"/>
    <mergeCell ref="B4:K4"/>
    <mergeCell ref="B24:K24"/>
    <mergeCell ref="B25:K25"/>
    <mergeCell ref="B2:K2"/>
  </mergeCells>
  <phoneticPr fontId="0" type="noConversion"/>
  <conditionalFormatting sqref="F19:F23">
    <cfRule type="cellIs" dxfId="65" priority="4" stopIfTrue="1" operator="equal">
      <formula>"LAUNCH"</formula>
    </cfRule>
  </conditionalFormatting>
  <conditionalFormatting sqref="B27:B31">
    <cfRule type="cellIs" dxfId="64" priority="1" stopIfTrue="1" operator="equal">
      <formula>"R"</formula>
    </cfRule>
    <cfRule type="cellIs" dxfId="63" priority="2" stopIfTrue="1" operator="equal">
      <formula>"G"</formula>
    </cfRule>
    <cfRule type="cellIs" dxfId="62" priority="3" stopIfTrue="1" operator="equal">
      <formula>"A"</formula>
    </cfRule>
  </conditionalFormatting>
  <dataValidations disablePrompts="1" count="3">
    <dataValidation type="list" allowBlank="1" showInputMessage="1" showErrorMessage="1" sqref="I19:I23">
      <formula1>"O,P,H,C,R"</formula1>
    </dataValidation>
    <dataValidation type="list" allowBlank="1" showInputMessage="1" showErrorMessage="1" sqref="I6:I18">
      <formula1>"O,P,C,R"</formula1>
    </dataValidation>
    <dataValidation type="list" allowBlank="1" showInputMessage="1" showErrorMessage="1" sqref="B27:B31">
      <formula1>"NA,R,A,G"</formula1>
    </dataValidation>
  </dataValidations>
  <hyperlinks>
    <hyperlink ref="B3" location="Overview!A1" display="Overview"/>
  </hyperlinks>
  <printOptions horizontalCentered="1"/>
  <pageMargins left="0.25" right="0.25" top="0.75" bottom="0.75" header="0.3" footer="0.3"/>
  <pageSetup paperSize="9" scale="56" orientation="landscape" r:id="rId2"/>
  <headerFooter alignWithMargins="0">
    <oddFooter>&amp;LTechnical Dashboard
Printed :&amp;D &amp;T&amp;CCONFIDENTIAL&amp;RPage &amp;P of &amp;N
&amp;F</oddFooter>
  </headerFooter>
  <drawing r:id="rId3"/>
  <legacyDrawing r:id="rId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aster_Planning_Sheet">
    <pageSetUpPr autoPageBreaks="0" fitToPage="1"/>
  </sheetPr>
  <dimension ref="A1:AR16"/>
  <sheetViews>
    <sheetView showGridLines="0" zoomScale="89" zoomScaleNormal="89" workbookViewId="0"/>
  </sheetViews>
  <sheetFormatPr defaultColWidth="9.140625" defaultRowHeight="12.75"/>
  <cols>
    <col min="1" max="1" width="1.28515625" customWidth="1"/>
    <col min="2" max="2" width="11.5703125" customWidth="1"/>
    <col min="3" max="3" width="9.42578125" customWidth="1"/>
    <col min="4" max="4" width="8.5703125" customWidth="1"/>
    <col min="5" max="5" width="13.28515625" customWidth="1"/>
    <col min="6" max="14" width="9.42578125" customWidth="1"/>
    <col min="15" max="15" width="14.140625" customWidth="1"/>
    <col min="16" max="17" width="9.42578125" customWidth="1"/>
    <col min="18" max="18" width="1.28515625" customWidth="1"/>
  </cols>
  <sheetData>
    <row r="1" spans="1:44" ht="6" customHeight="1">
      <c r="B1" s="809"/>
      <c r="C1" s="809"/>
      <c r="D1" s="809"/>
      <c r="E1" s="809"/>
      <c r="F1" s="809"/>
      <c r="G1" s="809"/>
      <c r="H1" s="809"/>
      <c r="I1" s="809"/>
      <c r="J1" s="809"/>
      <c r="K1" s="809"/>
      <c r="L1" s="809"/>
      <c r="M1" s="809"/>
      <c r="N1" s="809"/>
      <c r="O1" s="809"/>
      <c r="P1" s="809"/>
      <c r="Q1" s="809"/>
    </row>
    <row r="2" spans="1:44" ht="39" customHeight="1">
      <c r="A2" s="138"/>
      <c r="B2" s="712" t="str">
        <f>CONCATENATE(Parameters!C6," - Master planning")</f>
        <v>Orchestra - Master planning</v>
      </c>
      <c r="C2" s="712"/>
      <c r="D2" s="712"/>
      <c r="E2" s="712"/>
      <c r="F2" s="712"/>
      <c r="G2" s="712"/>
      <c r="H2" s="712"/>
      <c r="I2" s="712"/>
      <c r="J2" s="712"/>
      <c r="K2" s="712"/>
      <c r="L2" s="712"/>
      <c r="M2" s="712"/>
      <c r="N2" s="712"/>
      <c r="O2" s="712"/>
      <c r="P2" s="712"/>
      <c r="Q2" s="712"/>
    </row>
    <row r="3" spans="1:44" ht="6" customHeight="1">
      <c r="B3" s="809"/>
      <c r="C3" s="809"/>
      <c r="D3" s="809"/>
      <c r="E3" s="809"/>
      <c r="F3" s="809"/>
      <c r="G3" s="809"/>
      <c r="H3" s="809"/>
      <c r="I3" s="809"/>
      <c r="J3" s="809"/>
      <c r="K3" s="809"/>
      <c r="L3" s="809"/>
      <c r="M3" s="809"/>
      <c r="N3" s="809"/>
      <c r="O3" s="809"/>
      <c r="P3" s="809"/>
      <c r="Q3" s="809"/>
    </row>
    <row r="6" spans="1:44" ht="13.5" customHeight="1">
      <c r="B6" s="2"/>
      <c r="C6" s="1"/>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row>
    <row r="10" spans="1:44" ht="31.5">
      <c r="D10" s="102" t="s">
        <v>374</v>
      </c>
    </row>
    <row r="12" spans="1:44" ht="20.25">
      <c r="D12" s="103" t="s">
        <v>28</v>
      </c>
    </row>
    <row r="13" spans="1:44" ht="15">
      <c r="D13" s="45" t="s">
        <v>36</v>
      </c>
    </row>
    <row r="14" spans="1:44" ht="15">
      <c r="D14" s="45" t="s">
        <v>33</v>
      </c>
    </row>
    <row r="15" spans="1:44" ht="15">
      <c r="D15" s="45" t="s">
        <v>34</v>
      </c>
    </row>
    <row r="16" spans="1:44" ht="15">
      <c r="D16" s="45" t="s">
        <v>35</v>
      </c>
    </row>
  </sheetData>
  <customSheetViews>
    <customSheetView guid="{5CFEF769-FEAF-4620-A221-C361CF5B525B}" scale="60" showGridLines="0" fitToPage="1">
      <pageMargins left="0.25" right="0.25" top="0.75" bottom="0.75" header="0.3" footer="0.3"/>
      <printOptions horizontalCentered="1"/>
      <pageSetup paperSize="9" scale="89" orientation="landscape" r:id="rId1"/>
      <headerFooter alignWithMargins="0">
        <oddFooter>&amp;LTechnical Dashboard 
Printed :&amp;D &amp;T&amp;CCONFIDENTIAL&amp;RPage &amp;P of &amp;N
&amp;F</oddFooter>
      </headerFooter>
    </customSheetView>
  </customSheetViews>
  <mergeCells count="3">
    <mergeCell ref="B2:Q2"/>
    <mergeCell ref="B1:Q1"/>
    <mergeCell ref="B3:Q3"/>
  </mergeCells>
  <phoneticPr fontId="0" type="noConversion"/>
  <printOptions horizontalCentered="1"/>
  <pageMargins left="0.25" right="0.25" top="0.75" bottom="0.75" header="0.3" footer="0.3"/>
  <pageSetup paperSize="9" scale="89" orientation="landscape" r:id="rId2"/>
  <headerFooter alignWithMargins="0">
    <oddFooter>&amp;LTechnical Dashboard 
Printed :&amp;D &amp;T&amp;CCONFIDENTIAL&amp;RPage &amp;P of &amp;N
&amp;F</oddFooter>
  </headerFooter>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ilestones_Sheet">
    <pageSetUpPr autoPageBreaks="0" fitToPage="1"/>
  </sheetPr>
  <dimension ref="A1:BN42"/>
  <sheetViews>
    <sheetView showGridLines="0" topLeftCell="A4" zoomScale="50" zoomScaleNormal="50" workbookViewId="0"/>
  </sheetViews>
  <sheetFormatPr defaultColWidth="18.7109375" defaultRowHeight="11.25" customHeight="1"/>
  <cols>
    <col min="1" max="1" width="1.28515625" customWidth="1"/>
    <col min="2" max="2" width="3.140625" customWidth="1"/>
    <col min="3" max="16" width="7.7109375" customWidth="1"/>
    <col min="17" max="17" width="18.140625" customWidth="1"/>
    <col min="18" max="34" width="7.7109375" customWidth="1"/>
    <col min="35" max="40" width="11.42578125" customWidth="1"/>
    <col min="41" max="41" width="36.7109375" customWidth="1"/>
    <col min="42" max="42" width="11.28515625" customWidth="1"/>
    <col min="43" max="43" width="11" customWidth="1"/>
    <col min="44" max="44" width="11.85546875" customWidth="1"/>
    <col min="45" max="45" width="10.140625" customWidth="1"/>
    <col min="46" max="46" width="10.42578125" customWidth="1"/>
    <col min="47" max="47" width="10.7109375" customWidth="1"/>
    <col min="48" max="48" width="10.140625" customWidth="1"/>
    <col min="49" max="50" width="11.28515625" customWidth="1"/>
    <col min="51" max="51" width="10.140625" customWidth="1"/>
    <col min="52" max="52" width="10.42578125" customWidth="1"/>
    <col min="53" max="53" width="10.140625" customWidth="1"/>
    <col min="54" max="54" width="11.28515625" customWidth="1"/>
    <col min="55" max="55" width="11" customWidth="1"/>
    <col min="56" max="56" width="11.85546875" customWidth="1"/>
    <col min="57" max="57" width="10.140625" customWidth="1"/>
    <col min="58" max="58" width="10.42578125" customWidth="1"/>
    <col min="59" max="59" width="10.7109375" customWidth="1"/>
    <col min="60" max="60" width="10.140625" customWidth="1"/>
    <col min="61" max="62" width="11.28515625" customWidth="1"/>
    <col min="63" max="63" width="10.140625" customWidth="1"/>
    <col min="64" max="64" width="10.42578125" customWidth="1"/>
    <col min="65" max="65" width="10.140625" customWidth="1"/>
  </cols>
  <sheetData>
    <row r="1" spans="1:40" s="14" customFormat="1" ht="6" customHeight="1">
      <c r="B1" s="814"/>
      <c r="C1" s="814"/>
      <c r="D1" s="814"/>
      <c r="E1" s="814"/>
      <c r="F1" s="814"/>
      <c r="G1" s="814"/>
      <c r="H1" s="814"/>
      <c r="I1" s="814"/>
      <c r="J1" s="814"/>
      <c r="K1" s="814"/>
      <c r="L1" s="814"/>
      <c r="M1" s="814"/>
      <c r="N1" s="814"/>
      <c r="O1" s="814"/>
      <c r="P1" s="814"/>
      <c r="Q1" s="814"/>
      <c r="R1" s="814"/>
      <c r="S1" s="814"/>
      <c r="T1" s="814"/>
      <c r="U1" s="814"/>
      <c r="V1" s="814"/>
      <c r="W1" s="814"/>
      <c r="X1" s="814"/>
      <c r="Y1" s="814"/>
      <c r="Z1" s="814"/>
      <c r="AA1" s="814"/>
      <c r="AB1" s="814"/>
      <c r="AC1" s="814"/>
      <c r="AD1" s="814"/>
      <c r="AE1" s="814"/>
      <c r="AF1" s="814"/>
      <c r="AG1" s="814"/>
      <c r="AH1" s="814"/>
    </row>
    <row r="2" spans="1:40" ht="39" customHeight="1">
      <c r="A2" s="154"/>
      <c r="B2" s="712" t="str">
        <f>CONCATENATE(Parameters!C6," - Milestones")</f>
        <v>Orchestra - Milestones</v>
      </c>
      <c r="C2" s="712"/>
      <c r="D2" s="712"/>
      <c r="E2" s="712"/>
      <c r="F2" s="712"/>
      <c r="G2" s="712"/>
      <c r="H2" s="712"/>
      <c r="I2" s="712"/>
      <c r="J2" s="712"/>
      <c r="K2" s="712"/>
      <c r="L2" s="712"/>
      <c r="M2" s="712"/>
      <c r="N2" s="712"/>
      <c r="O2" s="712"/>
      <c r="P2" s="712"/>
      <c r="Q2" s="712"/>
      <c r="R2" s="712"/>
      <c r="S2" s="712"/>
      <c r="T2" s="712"/>
      <c r="U2" s="712"/>
      <c r="V2" s="712"/>
      <c r="W2" s="712"/>
      <c r="X2" s="712"/>
      <c r="Y2" s="712"/>
      <c r="Z2" s="712"/>
      <c r="AA2" s="712"/>
      <c r="AB2" s="712"/>
      <c r="AC2" s="712"/>
      <c r="AD2" s="712"/>
      <c r="AE2" s="712"/>
      <c r="AF2" s="712"/>
      <c r="AG2" s="712"/>
      <c r="AH2" s="712"/>
    </row>
    <row r="3" spans="1:40" s="38" customFormat="1" ht="18" customHeight="1">
      <c r="A3" s="662"/>
      <c r="B3" s="824" t="s">
        <v>20</v>
      </c>
      <c r="C3" s="824"/>
      <c r="D3" s="825" t="s">
        <v>259</v>
      </c>
      <c r="E3" s="825"/>
      <c r="F3" s="660"/>
      <c r="G3" s="660"/>
      <c r="H3" s="660"/>
      <c r="I3" s="660"/>
      <c r="J3" s="660"/>
      <c r="K3" s="660"/>
      <c r="L3" s="660"/>
      <c r="M3" s="660"/>
      <c r="N3" s="660"/>
      <c r="O3" s="660"/>
      <c r="P3" s="660"/>
      <c r="Q3" s="660"/>
      <c r="R3" s="660"/>
      <c r="S3" s="660"/>
      <c r="T3" s="660"/>
      <c r="U3" s="660"/>
      <c r="V3" s="660"/>
      <c r="W3" s="660"/>
      <c r="X3" s="660"/>
      <c r="Y3" s="660"/>
      <c r="Z3" s="660"/>
      <c r="AA3" s="660"/>
      <c r="AB3" s="660"/>
      <c r="AC3" s="660"/>
      <c r="AD3" s="660"/>
      <c r="AE3" s="660"/>
      <c r="AF3" s="660"/>
      <c r="AG3" s="660"/>
      <c r="AH3" s="660"/>
    </row>
    <row r="4" spans="1:40" s="153" customFormat="1" ht="24" customHeight="1">
      <c r="B4" s="818" t="s">
        <v>80</v>
      </c>
      <c r="C4" s="819"/>
      <c r="D4" s="819"/>
      <c r="E4" s="819"/>
      <c r="F4" s="819"/>
      <c r="G4" s="819"/>
      <c r="H4" s="819"/>
      <c r="I4" s="819"/>
      <c r="J4" s="819"/>
      <c r="K4" s="819"/>
      <c r="L4" s="819"/>
      <c r="M4" s="819"/>
      <c r="N4" s="819"/>
      <c r="O4" s="819"/>
      <c r="P4" s="819"/>
      <c r="Q4" s="820"/>
      <c r="R4" s="821" t="s">
        <v>79</v>
      </c>
      <c r="S4" s="822"/>
      <c r="T4" s="822"/>
      <c r="U4" s="822"/>
      <c r="V4" s="822"/>
      <c r="W4" s="822"/>
      <c r="X4" s="822"/>
      <c r="Y4" s="822"/>
      <c r="Z4" s="822"/>
      <c r="AA4" s="822"/>
      <c r="AB4" s="822"/>
      <c r="AC4" s="822"/>
      <c r="AD4" s="822"/>
      <c r="AE4" s="822"/>
      <c r="AF4" s="822"/>
      <c r="AG4" s="822"/>
      <c r="AH4" s="823"/>
    </row>
    <row r="5" spans="1:40" s="149" customFormat="1" ht="24" customHeight="1">
      <c r="B5" s="152" t="s">
        <v>78</v>
      </c>
      <c r="C5" s="812" t="s">
        <v>2</v>
      </c>
      <c r="D5" s="812"/>
      <c r="E5" s="812"/>
      <c r="F5" s="812"/>
      <c r="G5" s="812"/>
      <c r="H5" s="812"/>
      <c r="I5" s="812"/>
      <c r="J5" s="812"/>
      <c r="K5" s="812"/>
      <c r="L5" s="812"/>
      <c r="M5" s="812"/>
      <c r="N5" s="812"/>
      <c r="O5" s="812"/>
      <c r="P5" s="812"/>
      <c r="Q5" s="813"/>
      <c r="R5" s="811" t="s">
        <v>2</v>
      </c>
      <c r="S5" s="812"/>
      <c r="T5" s="812"/>
      <c r="U5" s="812"/>
      <c r="V5" s="812"/>
      <c r="W5" s="812"/>
      <c r="X5" s="812"/>
      <c r="Y5" s="812"/>
      <c r="Z5" s="812"/>
      <c r="AA5" s="812"/>
      <c r="AB5" s="812"/>
      <c r="AC5" s="812"/>
      <c r="AD5" s="812"/>
      <c r="AE5" s="812"/>
      <c r="AF5" s="812"/>
      <c r="AG5" s="812"/>
      <c r="AH5" s="813"/>
    </row>
    <row r="6" spans="1:40" s="149" customFormat="1" ht="24" customHeight="1">
      <c r="B6" s="152" t="s">
        <v>78</v>
      </c>
      <c r="C6" s="812" t="s">
        <v>2</v>
      </c>
      <c r="D6" s="812"/>
      <c r="E6" s="812"/>
      <c r="F6" s="812"/>
      <c r="G6" s="812"/>
      <c r="H6" s="812"/>
      <c r="I6" s="812"/>
      <c r="J6" s="812"/>
      <c r="K6" s="812"/>
      <c r="L6" s="812"/>
      <c r="M6" s="812"/>
      <c r="N6" s="812"/>
      <c r="O6" s="812"/>
      <c r="P6" s="812"/>
      <c r="Q6" s="813"/>
      <c r="R6" s="811" t="s">
        <v>2</v>
      </c>
      <c r="S6" s="812"/>
      <c r="T6" s="812"/>
      <c r="U6" s="812"/>
      <c r="V6" s="812"/>
      <c r="W6" s="812"/>
      <c r="X6" s="812"/>
      <c r="Y6" s="812"/>
      <c r="Z6" s="812"/>
      <c r="AA6" s="812"/>
      <c r="AB6" s="812"/>
      <c r="AC6" s="812"/>
      <c r="AD6" s="812"/>
      <c r="AE6" s="812"/>
      <c r="AF6" s="812"/>
      <c r="AG6" s="812"/>
      <c r="AH6" s="813"/>
    </row>
    <row r="7" spans="1:40" s="149" customFormat="1" ht="24" customHeight="1">
      <c r="B7" s="152" t="s">
        <v>78</v>
      </c>
      <c r="C7" s="812" t="s">
        <v>2</v>
      </c>
      <c r="D7" s="812"/>
      <c r="E7" s="812"/>
      <c r="F7" s="812"/>
      <c r="G7" s="812"/>
      <c r="H7" s="812"/>
      <c r="I7" s="812"/>
      <c r="J7" s="812"/>
      <c r="K7" s="812"/>
      <c r="L7" s="812"/>
      <c r="M7" s="812"/>
      <c r="N7" s="812"/>
      <c r="O7" s="812"/>
      <c r="P7" s="812"/>
      <c r="Q7" s="813"/>
      <c r="R7" s="811" t="s">
        <v>2</v>
      </c>
      <c r="S7" s="812"/>
      <c r="T7" s="812"/>
      <c r="U7" s="812"/>
      <c r="V7" s="812"/>
      <c r="W7" s="812"/>
      <c r="X7" s="812"/>
      <c r="Y7" s="812"/>
      <c r="Z7" s="812"/>
      <c r="AA7" s="812"/>
      <c r="AB7" s="812"/>
      <c r="AC7" s="812"/>
      <c r="AD7" s="812"/>
      <c r="AE7" s="812"/>
      <c r="AF7" s="812"/>
      <c r="AG7" s="812"/>
      <c r="AH7" s="813"/>
    </row>
    <row r="8" spans="1:40" s="149" customFormat="1" ht="24" customHeight="1">
      <c r="B8" s="151" t="s">
        <v>78</v>
      </c>
      <c r="C8" s="815" t="s">
        <v>2</v>
      </c>
      <c r="D8" s="815"/>
      <c r="E8" s="815"/>
      <c r="F8" s="815"/>
      <c r="G8" s="815"/>
      <c r="H8" s="815"/>
      <c r="I8" s="815"/>
      <c r="J8" s="815"/>
      <c r="K8" s="815"/>
      <c r="L8" s="815"/>
      <c r="M8" s="815"/>
      <c r="N8" s="815"/>
      <c r="O8" s="815"/>
      <c r="P8" s="815"/>
      <c r="Q8" s="816"/>
      <c r="R8" s="817" t="s">
        <v>2</v>
      </c>
      <c r="S8" s="815"/>
      <c r="T8" s="815"/>
      <c r="U8" s="815"/>
      <c r="V8" s="815"/>
      <c r="W8" s="815"/>
      <c r="X8" s="815"/>
      <c r="Y8" s="815"/>
      <c r="Z8" s="815"/>
      <c r="AA8" s="815"/>
      <c r="AB8" s="815"/>
      <c r="AC8" s="815"/>
      <c r="AD8" s="815"/>
      <c r="AE8" s="815"/>
      <c r="AF8" s="815"/>
      <c r="AG8" s="815"/>
      <c r="AH8" s="816"/>
      <c r="AN8" s="150"/>
    </row>
    <row r="9" spans="1:40" s="147" customFormat="1" ht="6" customHeight="1">
      <c r="B9" s="810"/>
      <c r="C9" s="810"/>
      <c r="D9" s="810"/>
      <c r="E9" s="810"/>
      <c r="F9" s="810"/>
      <c r="G9" s="810"/>
      <c r="H9" s="810"/>
      <c r="I9" s="810"/>
      <c r="J9" s="810"/>
      <c r="K9" s="810"/>
      <c r="L9" s="810"/>
      <c r="M9" s="810"/>
      <c r="N9" s="810"/>
      <c r="O9" s="810"/>
      <c r="P9" s="810"/>
      <c r="Q9" s="810"/>
      <c r="R9" s="810"/>
      <c r="S9" s="810"/>
      <c r="T9" s="810"/>
      <c r="U9" s="810"/>
      <c r="V9" s="810"/>
      <c r="W9" s="810"/>
      <c r="X9" s="810"/>
      <c r="Y9" s="810"/>
      <c r="Z9" s="810"/>
      <c r="AA9" s="810"/>
      <c r="AB9" s="810"/>
      <c r="AC9" s="810"/>
      <c r="AD9" s="810"/>
      <c r="AE9" s="810"/>
      <c r="AF9" s="810"/>
      <c r="AG9" s="810"/>
      <c r="AH9" s="810"/>
      <c r="AJ9" s="553"/>
      <c r="AK9" s="553"/>
      <c r="AL9" s="553"/>
      <c r="AM9" s="553"/>
    </row>
    <row r="10" spans="1:40" s="140" customFormat="1" ht="308.25" customHeight="1">
      <c r="B10" s="146" t="s">
        <v>319</v>
      </c>
      <c r="C10" s="144"/>
      <c r="D10" s="144"/>
      <c r="E10" s="144"/>
      <c r="F10" s="145"/>
      <c r="G10" s="144"/>
      <c r="H10" s="144"/>
      <c r="I10" s="144"/>
      <c r="J10" s="144"/>
      <c r="K10" s="144"/>
      <c r="L10" s="144"/>
      <c r="M10" s="144"/>
      <c r="N10" s="144"/>
      <c r="O10" s="144"/>
      <c r="P10" s="144"/>
      <c r="Q10" s="144"/>
      <c r="R10" s="144"/>
      <c r="S10" s="144"/>
      <c r="T10" s="144"/>
      <c r="U10" s="144"/>
      <c r="V10" s="143"/>
      <c r="W10" s="143"/>
      <c r="X10" s="143"/>
      <c r="Y10" s="143"/>
      <c r="Z10" s="143"/>
      <c r="AA10" s="143"/>
      <c r="AB10" s="143"/>
      <c r="AC10" s="143"/>
      <c r="AD10" s="143"/>
      <c r="AE10" s="143"/>
      <c r="AF10" s="143"/>
      <c r="AG10" s="143"/>
      <c r="AH10" s="143"/>
    </row>
    <row r="11" spans="1:40" s="140" customFormat="1" ht="297.75" customHeight="1">
      <c r="B11" s="144"/>
      <c r="C11" s="144"/>
      <c r="D11" s="144"/>
      <c r="E11" s="144"/>
      <c r="F11" s="145"/>
      <c r="G11" s="144"/>
      <c r="H11" s="144"/>
      <c r="I11" s="144"/>
      <c r="J11" s="144"/>
      <c r="K11" s="144"/>
      <c r="L11" s="144"/>
      <c r="M11" s="144"/>
      <c r="N11" s="144"/>
      <c r="O11" s="144"/>
      <c r="P11" s="144"/>
      <c r="Q11" s="144"/>
      <c r="R11" s="144"/>
      <c r="S11" s="144"/>
      <c r="T11" s="144"/>
      <c r="U11" s="144"/>
      <c r="V11" s="143"/>
      <c r="W11" s="143"/>
      <c r="X11" s="143"/>
      <c r="Y11" s="143"/>
      <c r="Z11" s="143"/>
      <c r="AA11" s="143"/>
      <c r="AB11" s="143"/>
      <c r="AC11" s="143"/>
      <c r="AD11" s="143"/>
      <c r="AE11" s="143"/>
      <c r="AF11" s="143"/>
      <c r="AG11" s="143"/>
      <c r="AH11" s="143"/>
    </row>
    <row r="12" spans="1:40" s="140" customFormat="1" ht="11.25" customHeight="1">
      <c r="B12" s="141"/>
      <c r="C12" s="141"/>
      <c r="D12" s="141"/>
      <c r="E12" s="141"/>
      <c r="F12" s="142"/>
      <c r="G12" s="141"/>
      <c r="H12" s="141"/>
      <c r="I12" s="141"/>
      <c r="J12" s="141"/>
      <c r="K12" s="141"/>
      <c r="L12" s="141"/>
      <c r="M12" s="141"/>
      <c r="N12" s="141"/>
      <c r="O12" s="141"/>
      <c r="P12" s="141"/>
      <c r="Q12" s="141"/>
      <c r="R12" s="141"/>
      <c r="S12" s="141"/>
      <c r="T12" s="141"/>
      <c r="U12" s="141"/>
    </row>
    <row r="13" spans="1:40" s="140" customFormat="1" ht="11.25" customHeight="1">
      <c r="B13" s="141"/>
      <c r="C13" s="141"/>
      <c r="D13" s="141"/>
      <c r="E13" s="141"/>
      <c r="F13" s="142"/>
      <c r="G13" s="141"/>
      <c r="H13" s="141"/>
      <c r="I13" s="141"/>
      <c r="J13" s="141"/>
      <c r="K13" s="141"/>
      <c r="L13" s="141"/>
      <c r="M13" s="141"/>
      <c r="N13" s="141"/>
      <c r="O13" s="141"/>
      <c r="P13" s="141"/>
      <c r="Q13" s="141"/>
      <c r="R13" s="141"/>
      <c r="S13" s="141"/>
      <c r="T13" s="141"/>
      <c r="U13" s="141"/>
    </row>
    <row r="14" spans="1:40" s="140" customFormat="1" ht="11.25" customHeight="1">
      <c r="B14" s="141"/>
      <c r="C14" s="141"/>
      <c r="D14" s="141"/>
      <c r="E14" s="141"/>
      <c r="F14" s="142"/>
      <c r="G14" s="141"/>
      <c r="H14" s="141"/>
      <c r="I14" s="141"/>
      <c r="J14" s="141"/>
      <c r="K14" s="141"/>
      <c r="L14" s="141"/>
      <c r="M14" s="141"/>
      <c r="N14" s="141"/>
      <c r="O14" s="141"/>
      <c r="P14" s="141"/>
      <c r="Q14" s="141"/>
      <c r="R14" s="141"/>
      <c r="S14" s="141"/>
      <c r="T14" s="141"/>
      <c r="U14" s="141"/>
    </row>
    <row r="15" spans="1:40" s="140" customFormat="1" ht="11.25" customHeight="1">
      <c r="B15" s="141"/>
      <c r="C15" s="141"/>
      <c r="D15" s="141"/>
      <c r="E15" s="141"/>
      <c r="F15" s="142"/>
      <c r="G15" s="141"/>
      <c r="H15" s="141"/>
      <c r="I15" s="141"/>
      <c r="J15" s="141"/>
      <c r="K15" s="141"/>
      <c r="L15" s="141"/>
      <c r="M15" s="141"/>
      <c r="N15" s="141"/>
      <c r="O15" s="141"/>
      <c r="P15" s="141"/>
      <c r="Q15" s="141"/>
      <c r="R15" s="141"/>
      <c r="S15" s="141"/>
      <c r="T15" s="141"/>
      <c r="U15" s="141"/>
    </row>
    <row r="16" spans="1:40" s="140" customFormat="1" ht="11.25" customHeight="1">
      <c r="B16" s="141"/>
      <c r="C16" s="141"/>
      <c r="D16" s="141"/>
      <c r="E16" s="141"/>
      <c r="F16" s="142"/>
      <c r="G16" s="141"/>
      <c r="H16" s="141"/>
      <c r="I16" s="141"/>
      <c r="J16" s="141"/>
      <c r="K16" s="141"/>
      <c r="L16" s="141"/>
      <c r="M16" s="141"/>
      <c r="N16" s="141"/>
      <c r="O16" s="141"/>
      <c r="P16" s="141"/>
      <c r="Q16" s="141"/>
      <c r="R16" s="141"/>
      <c r="S16" s="141"/>
      <c r="T16" s="141"/>
      <c r="U16" s="141"/>
    </row>
    <row r="17" spans="2:66" s="140" customFormat="1" ht="11.25" customHeight="1">
      <c r="B17" s="141"/>
      <c r="C17" s="141"/>
      <c r="D17" s="141"/>
      <c r="E17" s="141"/>
      <c r="F17" s="142"/>
      <c r="G17" s="141"/>
      <c r="H17" s="141"/>
      <c r="I17" s="141"/>
      <c r="J17" s="141"/>
      <c r="K17" s="141"/>
      <c r="L17" s="141"/>
      <c r="M17" s="141"/>
      <c r="N17" s="141"/>
      <c r="O17" s="141"/>
      <c r="P17" s="141"/>
      <c r="Q17" s="141"/>
      <c r="R17" s="141"/>
      <c r="S17" s="141"/>
      <c r="T17" s="141"/>
      <c r="U17" s="141"/>
    </row>
    <row r="18" spans="2:66" s="140" customFormat="1" ht="14.25" customHeight="1">
      <c r="B18" s="141"/>
      <c r="C18" s="141"/>
      <c r="D18" s="141"/>
      <c r="E18" s="141"/>
      <c r="F18" s="142"/>
      <c r="G18" s="141"/>
      <c r="H18" s="141"/>
      <c r="I18" s="141"/>
      <c r="J18" s="141"/>
      <c r="K18" s="141"/>
      <c r="L18" s="141"/>
      <c r="M18" s="141"/>
      <c r="N18" s="141"/>
      <c r="O18" s="141"/>
      <c r="P18" s="141"/>
      <c r="Q18" s="141"/>
      <c r="R18" s="141"/>
      <c r="S18" s="141"/>
      <c r="T18" s="141"/>
      <c r="U18" s="141"/>
    </row>
    <row r="19" spans="2:66" s="140" customFormat="1" ht="14.25" customHeight="1">
      <c r="B19" s="141"/>
      <c r="C19" s="141"/>
      <c r="D19" s="141"/>
      <c r="E19" s="141"/>
      <c r="F19" s="142"/>
      <c r="G19" s="141"/>
      <c r="H19" s="141"/>
      <c r="I19" s="141"/>
      <c r="J19" s="141"/>
      <c r="K19" s="141"/>
      <c r="L19" s="141"/>
      <c r="M19" s="141"/>
      <c r="N19" s="141"/>
      <c r="O19" s="141"/>
      <c r="P19" s="141"/>
      <c r="Q19" s="141"/>
      <c r="R19" s="141"/>
      <c r="S19" s="141"/>
      <c r="T19" s="141"/>
      <c r="U19" s="141"/>
      <c r="AP19" s="515" t="s">
        <v>20</v>
      </c>
    </row>
    <row r="20" spans="2:66" s="554" customFormat="1" ht="14.25" customHeight="1">
      <c r="B20" s="555"/>
      <c r="C20" s="555"/>
      <c r="D20" s="555"/>
      <c r="E20" s="555"/>
      <c r="F20" s="555"/>
      <c r="G20" s="555"/>
      <c r="H20" s="555"/>
      <c r="I20" s="555"/>
      <c r="J20" s="555"/>
      <c r="K20" s="555"/>
      <c r="L20" s="555"/>
      <c r="M20" s="555"/>
      <c r="N20" s="555"/>
      <c r="O20" s="555"/>
      <c r="P20" s="555"/>
      <c r="Q20" s="555"/>
      <c r="R20" s="555"/>
      <c r="S20" s="555"/>
      <c r="T20" s="555"/>
      <c r="U20" s="555"/>
    </row>
    <row r="21" spans="2:66" s="140" customFormat="1" ht="14.25" customHeight="1">
      <c r="AP21" s="515" t="s">
        <v>422</v>
      </c>
    </row>
    <row r="22" spans="2:66" s="140" customFormat="1" ht="11.25" customHeight="1">
      <c r="AP22" s="515"/>
    </row>
    <row r="23" spans="2:66" s="140" customFormat="1" ht="11.25" customHeight="1">
      <c r="AO23" s="515"/>
    </row>
    <row r="24" spans="2:66" ht="14.25" customHeight="1">
      <c r="AO24" s="625" t="s">
        <v>77</v>
      </c>
      <c r="AP24" s="141"/>
      <c r="AQ24" s="141"/>
      <c r="AR24" s="142"/>
      <c r="AS24" s="141"/>
      <c r="AT24" s="141"/>
      <c r="AU24" s="141"/>
      <c r="AV24" s="141"/>
      <c r="AW24" s="141"/>
      <c r="AX24" s="141"/>
      <c r="AY24" s="141"/>
      <c r="AZ24" s="141"/>
      <c r="BA24" s="141"/>
      <c r="BB24" s="141"/>
      <c r="BC24" s="141"/>
      <c r="BD24" s="141"/>
      <c r="BE24" s="141"/>
      <c r="BF24" s="141"/>
      <c r="BG24" s="141"/>
      <c r="BH24" s="140"/>
      <c r="BI24" s="140"/>
      <c r="BJ24" s="140"/>
      <c r="BK24" s="140"/>
      <c r="BL24" s="140"/>
      <c r="BM24" s="140"/>
    </row>
    <row r="25" spans="2:66" s="140" customFormat="1" ht="30" customHeight="1">
      <c r="AO25" s="404" t="s">
        <v>228</v>
      </c>
      <c r="AP25" s="365">
        <v>40909</v>
      </c>
      <c r="AQ25" s="365">
        <v>40940</v>
      </c>
      <c r="AR25" s="365">
        <v>40969</v>
      </c>
      <c r="AS25" s="365">
        <v>41000</v>
      </c>
      <c r="AT25" s="365">
        <v>41030</v>
      </c>
      <c r="AU25" s="365">
        <v>41061</v>
      </c>
      <c r="AV25" s="365">
        <v>41091</v>
      </c>
      <c r="AW25" s="365">
        <v>41122</v>
      </c>
      <c r="AX25" s="365">
        <v>41153</v>
      </c>
      <c r="AY25" s="365">
        <v>41183</v>
      </c>
      <c r="AZ25" s="365">
        <v>41214</v>
      </c>
      <c r="BA25" s="365">
        <v>41244</v>
      </c>
      <c r="BB25" s="365">
        <v>41275</v>
      </c>
      <c r="BC25" s="365">
        <v>41306</v>
      </c>
      <c r="BD25" s="365">
        <v>41334</v>
      </c>
      <c r="BE25" s="365">
        <v>41365</v>
      </c>
      <c r="BF25" s="365">
        <v>41395</v>
      </c>
      <c r="BG25" s="365">
        <v>41426</v>
      </c>
      <c r="BH25" s="365">
        <v>41456</v>
      </c>
      <c r="BI25" s="365">
        <v>41487</v>
      </c>
      <c r="BJ25" s="365">
        <v>41518</v>
      </c>
      <c r="BK25" s="365">
        <v>41548</v>
      </c>
      <c r="BL25" s="365">
        <v>41579</v>
      </c>
      <c r="BM25" s="365">
        <v>41609</v>
      </c>
      <c r="BN25" s="365">
        <v>41640</v>
      </c>
    </row>
    <row r="26" spans="2:66" s="140" customFormat="1" ht="16.5">
      <c r="AO26" s="623" t="s">
        <v>76</v>
      </c>
      <c r="AP26" s="624"/>
      <c r="AQ26" s="624"/>
      <c r="AR26" s="624"/>
      <c r="AS26" s="624"/>
      <c r="AT26" s="624"/>
      <c r="AU26" s="624"/>
      <c r="AV26" s="624"/>
      <c r="AW26" s="624"/>
      <c r="AX26" s="624"/>
      <c r="AY26" s="624"/>
      <c r="AZ26" s="624"/>
      <c r="BA26" s="624"/>
      <c r="BB26" s="624"/>
      <c r="BC26" s="624"/>
      <c r="BD26" s="624"/>
      <c r="BE26" s="624"/>
      <c r="BF26" s="624"/>
      <c r="BG26" s="624"/>
      <c r="BH26" s="624"/>
      <c r="BI26" s="624"/>
      <c r="BJ26" s="624"/>
      <c r="BK26" s="624"/>
      <c r="BL26" s="624"/>
      <c r="BM26" s="624"/>
      <c r="BN26" s="624"/>
    </row>
    <row r="27" spans="2:66" s="140" customFormat="1" ht="16.5">
      <c r="AO27" s="362" t="s">
        <v>75</v>
      </c>
      <c r="AP27" s="626"/>
      <c r="AQ27" s="626"/>
      <c r="AR27" s="626"/>
      <c r="AS27" s="626"/>
      <c r="AT27" s="626"/>
      <c r="AU27" s="626"/>
      <c r="AV27" s="626"/>
      <c r="AW27" s="626"/>
      <c r="AX27" s="626"/>
      <c r="AY27" s="626"/>
      <c r="AZ27" s="626"/>
      <c r="BA27" s="626"/>
      <c r="BB27" s="626"/>
      <c r="BC27" s="626"/>
      <c r="BD27" s="626"/>
      <c r="BE27" s="626"/>
      <c r="BF27" s="626"/>
      <c r="BG27" s="626"/>
      <c r="BH27" s="626"/>
      <c r="BI27" s="626"/>
      <c r="BJ27" s="626"/>
      <c r="BK27" s="626"/>
      <c r="BL27" s="626"/>
      <c r="BM27" s="626"/>
      <c r="BN27" s="626"/>
    </row>
    <row r="28" spans="2:66" s="140" customFormat="1" ht="16.5">
      <c r="AO28" s="363" t="s">
        <v>74</v>
      </c>
      <c r="AP28" s="627"/>
      <c r="AQ28" s="627"/>
      <c r="AR28" s="627"/>
      <c r="AS28" s="627"/>
      <c r="AT28" s="627"/>
      <c r="AU28" s="627"/>
      <c r="AV28" s="627"/>
      <c r="AW28" s="627"/>
      <c r="AX28" s="627"/>
      <c r="AY28" s="627"/>
      <c r="AZ28" s="627"/>
      <c r="BA28" s="627"/>
      <c r="BB28" s="627"/>
      <c r="BC28" s="627"/>
      <c r="BD28" s="627"/>
      <c r="BE28" s="627"/>
      <c r="BF28" s="627"/>
      <c r="BG28" s="627"/>
      <c r="BH28" s="627"/>
      <c r="BI28" s="627"/>
      <c r="BJ28" s="627"/>
      <c r="BK28" s="627"/>
      <c r="BL28" s="627"/>
      <c r="BM28" s="627"/>
      <c r="BN28" s="627"/>
    </row>
    <row r="29" spans="2:66" s="140" customFormat="1" ht="16.5">
      <c r="AO29" s="363" t="s">
        <v>73</v>
      </c>
      <c r="AP29" s="627"/>
      <c r="AQ29" s="627"/>
      <c r="AR29" s="627"/>
      <c r="AS29" s="627"/>
      <c r="AT29" s="627"/>
      <c r="AU29" s="627"/>
      <c r="AV29" s="627"/>
      <c r="AW29" s="627"/>
      <c r="AX29" s="627"/>
      <c r="AY29" s="627"/>
      <c r="AZ29" s="627"/>
      <c r="BA29" s="627"/>
      <c r="BB29" s="627"/>
      <c r="BC29" s="627"/>
      <c r="BD29" s="627"/>
      <c r="BE29" s="627"/>
      <c r="BF29" s="627"/>
      <c r="BG29" s="627"/>
      <c r="BH29" s="627"/>
      <c r="BI29" s="627"/>
      <c r="BJ29" s="627"/>
      <c r="BK29" s="627"/>
      <c r="BL29" s="627"/>
      <c r="BM29" s="627"/>
      <c r="BN29" s="627"/>
    </row>
    <row r="30" spans="2:66" s="140" customFormat="1" ht="16.5">
      <c r="AO30" s="363" t="s">
        <v>72</v>
      </c>
      <c r="AP30" s="627"/>
      <c r="AQ30" s="627"/>
      <c r="AR30" s="627"/>
      <c r="AS30" s="627"/>
      <c r="AT30" s="627"/>
      <c r="AU30" s="627"/>
      <c r="AV30" s="627"/>
      <c r="AW30" s="627"/>
      <c r="AX30" s="627"/>
      <c r="AY30" s="627"/>
      <c r="AZ30" s="627"/>
      <c r="BA30" s="627"/>
      <c r="BB30" s="627"/>
      <c r="BC30" s="627"/>
      <c r="BD30" s="627"/>
      <c r="BE30" s="627"/>
      <c r="BF30" s="627"/>
      <c r="BG30" s="627"/>
      <c r="BH30" s="627"/>
      <c r="BI30" s="627"/>
      <c r="BJ30" s="627"/>
      <c r="BK30" s="627"/>
      <c r="BL30" s="627"/>
      <c r="BM30" s="627"/>
      <c r="BN30" s="627"/>
    </row>
    <row r="31" spans="2:66" s="140" customFormat="1" ht="16.5">
      <c r="AO31" s="363" t="s">
        <v>71</v>
      </c>
      <c r="AP31" s="627"/>
      <c r="AQ31" s="627"/>
      <c r="AR31" s="627"/>
      <c r="AS31" s="627"/>
      <c r="AT31" s="627"/>
      <c r="AU31" s="627"/>
      <c r="AV31" s="627"/>
      <c r="AW31" s="627"/>
      <c r="AX31" s="627"/>
      <c r="AY31" s="627"/>
      <c r="AZ31" s="627"/>
      <c r="BA31" s="627"/>
      <c r="BB31" s="627"/>
      <c r="BC31" s="627"/>
      <c r="BD31" s="627"/>
      <c r="BE31" s="627"/>
      <c r="BF31" s="627"/>
      <c r="BG31" s="627"/>
      <c r="BH31" s="627"/>
      <c r="BI31" s="627"/>
      <c r="BJ31" s="627"/>
      <c r="BK31" s="627"/>
      <c r="BL31" s="627"/>
      <c r="BM31" s="627"/>
      <c r="BN31" s="627"/>
    </row>
    <row r="32" spans="2:66" s="140" customFormat="1" ht="16.5">
      <c r="AO32" s="363" t="s">
        <v>70</v>
      </c>
      <c r="AP32" s="627"/>
      <c r="AQ32" s="627"/>
      <c r="AR32" s="627"/>
      <c r="AS32" s="627"/>
      <c r="AT32" s="627"/>
      <c r="AU32" s="627"/>
      <c r="AV32" s="627"/>
      <c r="AW32" s="627"/>
      <c r="AX32" s="627"/>
      <c r="AY32" s="627"/>
      <c r="AZ32" s="627"/>
      <c r="BA32" s="627"/>
      <c r="BB32" s="627"/>
      <c r="BC32" s="627"/>
      <c r="BD32" s="627"/>
      <c r="BE32" s="627"/>
      <c r="BF32" s="627"/>
      <c r="BG32" s="627"/>
      <c r="BH32" s="627"/>
      <c r="BI32" s="627"/>
      <c r="BJ32" s="627"/>
      <c r="BK32" s="627"/>
      <c r="BL32" s="627"/>
      <c r="BM32" s="627"/>
      <c r="BN32" s="627"/>
    </row>
    <row r="33" spans="41:66" s="140" customFormat="1" ht="16.5">
      <c r="AO33" s="363" t="s">
        <v>69</v>
      </c>
      <c r="AP33" s="627"/>
      <c r="AQ33" s="627"/>
      <c r="AR33" s="627"/>
      <c r="AS33" s="627"/>
      <c r="AT33" s="627"/>
      <c r="AU33" s="627"/>
      <c r="AV33" s="627"/>
      <c r="AW33" s="627"/>
      <c r="AX33" s="627"/>
      <c r="AY33" s="627"/>
      <c r="AZ33" s="627"/>
      <c r="BA33" s="627"/>
      <c r="BB33" s="627"/>
      <c r="BC33" s="627"/>
      <c r="BD33" s="627"/>
      <c r="BE33" s="627"/>
      <c r="BF33" s="627"/>
      <c r="BG33" s="627"/>
      <c r="BH33" s="627"/>
      <c r="BI33" s="627"/>
      <c r="BJ33" s="627"/>
      <c r="BK33" s="627"/>
      <c r="BL33" s="627"/>
      <c r="BM33" s="627"/>
      <c r="BN33" s="627"/>
    </row>
    <row r="34" spans="41:66" s="140" customFormat="1" ht="16.5">
      <c r="AO34" s="363" t="s">
        <v>68</v>
      </c>
      <c r="AP34" s="627"/>
      <c r="AQ34" s="627"/>
      <c r="AR34" s="627"/>
      <c r="AS34" s="627"/>
      <c r="AT34" s="627"/>
      <c r="AU34" s="627"/>
      <c r="AV34" s="627"/>
      <c r="AW34" s="627"/>
      <c r="AX34" s="627"/>
      <c r="AY34" s="627"/>
      <c r="AZ34" s="627"/>
      <c r="BA34" s="627"/>
      <c r="BB34" s="627"/>
      <c r="BC34" s="627"/>
      <c r="BD34" s="627"/>
      <c r="BE34" s="627"/>
      <c r="BF34" s="627"/>
      <c r="BG34" s="627"/>
      <c r="BH34" s="627"/>
      <c r="BI34" s="627"/>
      <c r="BJ34" s="627"/>
      <c r="BK34" s="627"/>
      <c r="BL34" s="627"/>
      <c r="BM34" s="627"/>
      <c r="BN34" s="627"/>
    </row>
    <row r="35" spans="41:66" s="140" customFormat="1" ht="16.5">
      <c r="AO35" s="363" t="s">
        <v>67</v>
      </c>
      <c r="AP35" s="627"/>
      <c r="AQ35" s="627"/>
      <c r="AR35" s="627"/>
      <c r="AS35" s="627"/>
      <c r="AT35" s="627"/>
      <c r="AU35" s="627"/>
      <c r="AV35" s="627"/>
      <c r="AW35" s="627"/>
      <c r="AX35" s="627"/>
      <c r="AY35" s="627"/>
      <c r="AZ35" s="627"/>
      <c r="BA35" s="627"/>
      <c r="BB35" s="627"/>
      <c r="BC35" s="627"/>
      <c r="BD35" s="627"/>
      <c r="BE35" s="627"/>
      <c r="BF35" s="627"/>
      <c r="BG35" s="627"/>
      <c r="BH35" s="627"/>
      <c r="BI35" s="627"/>
      <c r="BJ35" s="627"/>
      <c r="BK35" s="627"/>
      <c r="BL35" s="627"/>
      <c r="BM35" s="627"/>
      <c r="BN35" s="627"/>
    </row>
    <row r="36" spans="41:66" s="140" customFormat="1" ht="16.5">
      <c r="AO36" s="363" t="s">
        <v>66</v>
      </c>
      <c r="AP36" s="627"/>
      <c r="AQ36" s="627"/>
      <c r="AR36" s="627"/>
      <c r="AS36" s="627"/>
      <c r="AT36" s="627"/>
      <c r="AU36" s="627"/>
      <c r="AV36" s="627"/>
      <c r="AW36" s="627"/>
      <c r="AX36" s="627"/>
      <c r="AY36" s="627"/>
      <c r="AZ36" s="627"/>
      <c r="BA36" s="627"/>
      <c r="BB36" s="627"/>
      <c r="BC36" s="627"/>
      <c r="BD36" s="627"/>
      <c r="BE36" s="627"/>
      <c r="BF36" s="627"/>
      <c r="BG36" s="627"/>
      <c r="BH36" s="627"/>
      <c r="BI36" s="627"/>
      <c r="BJ36" s="627"/>
      <c r="BK36" s="627"/>
      <c r="BL36" s="627"/>
      <c r="BM36" s="627"/>
      <c r="BN36" s="627"/>
    </row>
    <row r="37" spans="41:66" s="140" customFormat="1" ht="16.5">
      <c r="AO37" s="363" t="s">
        <v>65</v>
      </c>
      <c r="AP37" s="627"/>
      <c r="AQ37" s="627"/>
      <c r="AR37" s="627"/>
      <c r="AS37" s="627"/>
      <c r="AT37" s="627"/>
      <c r="AU37" s="627"/>
      <c r="AV37" s="627"/>
      <c r="AW37" s="627"/>
      <c r="AX37" s="627"/>
      <c r="AY37" s="627"/>
      <c r="AZ37" s="627"/>
      <c r="BA37" s="627"/>
      <c r="BB37" s="627"/>
      <c r="BC37" s="627"/>
      <c r="BD37" s="627"/>
      <c r="BE37" s="627"/>
      <c r="BF37" s="627"/>
      <c r="BG37" s="627"/>
      <c r="BH37" s="627"/>
      <c r="BI37" s="627"/>
      <c r="BJ37" s="627"/>
      <c r="BK37" s="627"/>
      <c r="BL37" s="627"/>
      <c r="BM37" s="627"/>
      <c r="BN37" s="627"/>
    </row>
    <row r="38" spans="41:66" s="140" customFormat="1" ht="16.5">
      <c r="AO38" s="363" t="s">
        <v>64</v>
      </c>
      <c r="AP38" s="627"/>
      <c r="AQ38" s="627"/>
      <c r="AR38" s="627"/>
      <c r="AS38" s="627"/>
      <c r="AT38" s="627"/>
      <c r="AU38" s="627"/>
      <c r="AV38" s="627"/>
      <c r="AW38" s="627"/>
      <c r="AX38" s="627"/>
      <c r="AY38" s="627"/>
      <c r="AZ38" s="627"/>
      <c r="BA38" s="627"/>
      <c r="BB38" s="627"/>
      <c r="BC38" s="627"/>
      <c r="BD38" s="627"/>
      <c r="BE38" s="627"/>
      <c r="BF38" s="627"/>
      <c r="BG38" s="627"/>
      <c r="BH38" s="627"/>
      <c r="BI38" s="627"/>
      <c r="BJ38" s="627"/>
      <c r="BK38" s="627"/>
      <c r="BL38" s="627"/>
      <c r="BM38" s="627"/>
      <c r="BN38" s="627"/>
    </row>
    <row r="39" spans="41:66" s="140" customFormat="1" ht="16.5">
      <c r="AO39" s="363" t="s">
        <v>63</v>
      </c>
      <c r="AP39" s="627"/>
      <c r="AQ39" s="627"/>
      <c r="AR39" s="627"/>
      <c r="AS39" s="627"/>
      <c r="AT39" s="627"/>
      <c r="AU39" s="627"/>
      <c r="AV39" s="627"/>
      <c r="AW39" s="627"/>
      <c r="AX39" s="627"/>
      <c r="AY39" s="627"/>
      <c r="AZ39" s="627"/>
      <c r="BA39" s="627"/>
      <c r="BB39" s="627"/>
      <c r="BC39" s="627"/>
      <c r="BD39" s="627"/>
      <c r="BE39" s="627"/>
      <c r="BF39" s="627"/>
      <c r="BG39" s="627"/>
      <c r="BH39" s="627"/>
      <c r="BI39" s="627"/>
      <c r="BJ39" s="627"/>
      <c r="BK39" s="627"/>
      <c r="BL39" s="627"/>
      <c r="BM39" s="627"/>
      <c r="BN39" s="627"/>
    </row>
    <row r="40" spans="41:66" s="140" customFormat="1" ht="16.5">
      <c r="AO40" s="363" t="s">
        <v>62</v>
      </c>
      <c r="AP40" s="627"/>
      <c r="AQ40" s="627"/>
      <c r="AR40" s="627"/>
      <c r="AS40" s="627"/>
      <c r="AT40" s="627"/>
      <c r="AU40" s="627"/>
      <c r="AV40" s="627"/>
      <c r="AW40" s="627"/>
      <c r="AX40" s="627"/>
      <c r="AY40" s="627"/>
      <c r="AZ40" s="627"/>
      <c r="BA40" s="627"/>
      <c r="BB40" s="627"/>
      <c r="BC40" s="627"/>
      <c r="BD40" s="627"/>
      <c r="BE40" s="627"/>
      <c r="BF40" s="627"/>
      <c r="BG40" s="627"/>
      <c r="BH40" s="627"/>
      <c r="BI40" s="627"/>
      <c r="BJ40" s="627"/>
      <c r="BK40" s="627"/>
      <c r="BL40" s="627"/>
      <c r="BM40" s="627"/>
      <c r="BN40" s="627"/>
    </row>
    <row r="41" spans="41:66" s="140" customFormat="1" ht="16.5">
      <c r="AO41" s="363" t="s">
        <v>61</v>
      </c>
      <c r="AP41" s="627"/>
      <c r="AQ41" s="627"/>
      <c r="AR41" s="627"/>
      <c r="AS41" s="627"/>
      <c r="AT41" s="627"/>
      <c r="AU41" s="627"/>
      <c r="AV41" s="627"/>
      <c r="AW41" s="627"/>
      <c r="AX41" s="627"/>
      <c r="AY41" s="627"/>
      <c r="AZ41" s="627"/>
      <c r="BA41" s="627"/>
      <c r="BB41" s="627"/>
      <c r="BC41" s="627"/>
      <c r="BD41" s="627"/>
      <c r="BE41" s="627"/>
      <c r="BF41" s="627"/>
      <c r="BG41" s="627"/>
      <c r="BH41" s="627"/>
      <c r="BI41" s="627"/>
      <c r="BJ41" s="627"/>
      <c r="BK41" s="627"/>
      <c r="BL41" s="627"/>
      <c r="BM41" s="627"/>
      <c r="BN41" s="627"/>
    </row>
    <row r="42" spans="41:66" ht="16.5">
      <c r="AO42" s="364" t="s">
        <v>60</v>
      </c>
      <c r="AP42" s="628"/>
      <c r="AQ42" s="628"/>
      <c r="AR42" s="628"/>
      <c r="AS42" s="628"/>
      <c r="AT42" s="628"/>
      <c r="AU42" s="628"/>
      <c r="AV42" s="628"/>
      <c r="AW42" s="628"/>
      <c r="AX42" s="628"/>
      <c r="AY42" s="628"/>
      <c r="AZ42" s="628"/>
      <c r="BA42" s="628"/>
      <c r="BB42" s="628"/>
      <c r="BC42" s="628"/>
      <c r="BD42" s="628"/>
      <c r="BE42" s="628"/>
      <c r="BF42" s="628"/>
      <c r="BG42" s="628"/>
      <c r="BH42" s="628"/>
      <c r="BI42" s="628"/>
      <c r="BJ42" s="628"/>
      <c r="BK42" s="628"/>
      <c r="BL42" s="628"/>
      <c r="BM42" s="628"/>
      <c r="BN42" s="628"/>
    </row>
  </sheetData>
  <dataConsolidate/>
  <customSheetViews>
    <customSheetView guid="{5CFEF769-FEAF-4620-A221-C361CF5B525B}" scale="51" showGridLines="0" fitToPage="1">
      <pageMargins left="0.25" right="0.25" top="0.75" bottom="0.75" header="0.3" footer="0.3"/>
      <printOptions horizontalCentered="1"/>
      <pageSetup paperSize="9" scale="60" orientation="landscape" r:id="rId1"/>
      <headerFooter alignWithMargins="0">
        <oddFooter>&amp;LTechnical Dashboard 
Printed :&amp;D &amp;T&amp;CCONFIDENTIAL&amp;RPage &amp;P of &amp;N
&amp;F</oddFooter>
      </headerFooter>
    </customSheetView>
  </customSheetViews>
  <mergeCells count="15">
    <mergeCell ref="B9:AH9"/>
    <mergeCell ref="R6:AH6"/>
    <mergeCell ref="B2:AH2"/>
    <mergeCell ref="B1:AH1"/>
    <mergeCell ref="C7:Q7"/>
    <mergeCell ref="R7:AH7"/>
    <mergeCell ref="C8:Q8"/>
    <mergeCell ref="R8:AH8"/>
    <mergeCell ref="B4:Q4"/>
    <mergeCell ref="R4:AH4"/>
    <mergeCell ref="C5:Q5"/>
    <mergeCell ref="R5:AH5"/>
    <mergeCell ref="C6:Q6"/>
    <mergeCell ref="B3:C3"/>
    <mergeCell ref="D3:E3"/>
  </mergeCells>
  <hyperlinks>
    <hyperlink ref="B3" location="Overview!A1" display="Overview"/>
    <hyperlink ref="D3:E3" location="Milestones!MilestonesData" display="Data"/>
    <hyperlink ref="AP19" location="Overview!A1" display="Overview"/>
    <hyperlink ref="AP20:AR20" location="Milestones!MilestonesData" display="Data"/>
    <hyperlink ref="AP21" location="Milestones!A1" display="Charts"/>
  </hyperlinks>
  <printOptions horizontalCentered="1"/>
  <pageMargins left="0.25" right="0.25" top="0.75" bottom="0.75" header="0.3" footer="0.3"/>
  <pageSetup paperSize="9" scale="54" orientation="landscape" r:id="rId2"/>
  <headerFooter alignWithMargins="0">
    <oddFooter>&amp;LTechnical Dashboard 
Printed :&amp;D &amp;T&amp;CCONFIDENTIAL&amp;RPage &amp;P of &amp;N
&amp;F</oddFooter>
  </headerFooter>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load_Sheet">
    <pageSetUpPr autoPageBreaks="0" fitToPage="1"/>
  </sheetPr>
  <dimension ref="A1:BM521"/>
  <sheetViews>
    <sheetView showGridLines="0" zoomScale="60" zoomScaleNormal="60" workbookViewId="0">
      <selection activeCell="D29" sqref="D29"/>
    </sheetView>
  </sheetViews>
  <sheetFormatPr defaultColWidth="18.7109375" defaultRowHeight="11.25"/>
  <cols>
    <col min="1" max="1" width="1.140625" style="147" customWidth="1"/>
    <col min="2" max="2" width="4.28515625" style="147" customWidth="1"/>
    <col min="3" max="32" width="7.7109375" style="147" customWidth="1"/>
    <col min="33" max="33" width="5.7109375" style="147" customWidth="1"/>
    <col min="34" max="37" width="5.7109375" style="553" customWidth="1"/>
    <col min="38" max="38" width="5.42578125" style="147" customWidth="1"/>
    <col min="39" max="39" width="36.7109375" style="147" customWidth="1"/>
    <col min="40" max="40" width="5.42578125" style="147" hidden="1" customWidth="1"/>
    <col min="41" max="41" width="10.42578125" style="147" customWidth="1"/>
    <col min="42" max="42" width="9.85546875" style="147" customWidth="1"/>
    <col min="43" max="43" width="11.28515625" style="147" customWidth="1"/>
    <col min="44" max="44" width="9.140625" style="147" customWidth="1"/>
    <col min="45" max="46" width="9.7109375" style="147" customWidth="1"/>
    <col min="47" max="47" width="9" style="147" customWidth="1"/>
    <col min="48" max="49" width="10.5703125" style="147" customWidth="1"/>
    <col min="50" max="50" width="9.42578125" style="147" customWidth="1"/>
    <col min="51" max="51" width="9.85546875" style="147" customWidth="1"/>
    <col min="52" max="52" width="9.42578125" style="147" customWidth="1"/>
    <col min="53" max="53" width="10.42578125" style="147" customWidth="1"/>
    <col min="54" max="54" width="9.85546875" style="147" customWidth="1"/>
    <col min="55" max="55" width="11.28515625" style="147" customWidth="1"/>
    <col min="56" max="56" width="9.140625" style="147" customWidth="1"/>
    <col min="57" max="58" width="9.7109375" style="147" customWidth="1"/>
    <col min="59" max="59" width="9" style="147" customWidth="1"/>
    <col min="60" max="61" width="10.5703125" style="147" customWidth="1"/>
    <col min="62" max="62" width="9.42578125" style="147" customWidth="1"/>
    <col min="63" max="63" width="9.85546875" style="147" customWidth="1"/>
    <col min="64" max="64" width="9.42578125" style="147" customWidth="1"/>
    <col min="65" max="16384" width="18.7109375" style="147"/>
  </cols>
  <sheetData>
    <row r="1" spans="1:42" ht="6" customHeight="1">
      <c r="A1" s="248"/>
      <c r="B1" s="826"/>
      <c r="C1" s="826"/>
      <c r="D1" s="826"/>
      <c r="E1" s="826"/>
      <c r="F1" s="826"/>
      <c r="G1" s="826"/>
      <c r="H1" s="826"/>
      <c r="I1" s="826"/>
      <c r="J1" s="826"/>
      <c r="K1" s="826"/>
      <c r="L1" s="826"/>
      <c r="M1" s="826"/>
      <c r="N1" s="826"/>
      <c r="O1" s="826"/>
      <c r="P1" s="826"/>
      <c r="Q1" s="826"/>
      <c r="R1" s="826"/>
      <c r="S1" s="826"/>
      <c r="T1" s="826"/>
      <c r="U1" s="826"/>
      <c r="V1" s="826"/>
      <c r="W1" s="826"/>
      <c r="X1" s="826"/>
      <c r="Y1" s="826"/>
      <c r="Z1" s="826"/>
      <c r="AA1" s="826"/>
      <c r="AB1" s="826"/>
      <c r="AC1" s="826"/>
      <c r="AD1" s="826"/>
      <c r="AE1" s="826"/>
      <c r="AF1" s="826"/>
    </row>
    <row r="2" spans="1:42" ht="39" customHeight="1">
      <c r="A2" s="161"/>
      <c r="B2" s="712" t="str">
        <f>CONCATENATE(Parameters!C6," - Workload")</f>
        <v>Orchestra - Workload</v>
      </c>
      <c r="C2" s="712"/>
      <c r="D2" s="712"/>
      <c r="E2" s="712"/>
      <c r="F2" s="712"/>
      <c r="G2" s="712"/>
      <c r="H2" s="712"/>
      <c r="I2" s="712"/>
      <c r="J2" s="712"/>
      <c r="K2" s="712"/>
      <c r="L2" s="712"/>
      <c r="M2" s="712"/>
      <c r="N2" s="712"/>
      <c r="O2" s="712"/>
      <c r="P2" s="712"/>
      <c r="Q2" s="712"/>
      <c r="R2" s="712"/>
      <c r="S2" s="712"/>
      <c r="T2" s="712"/>
      <c r="U2" s="712"/>
      <c r="V2" s="712"/>
      <c r="W2" s="712"/>
      <c r="X2" s="712"/>
      <c r="Y2" s="712"/>
      <c r="Z2" s="712"/>
      <c r="AA2" s="712"/>
      <c r="AB2" s="712"/>
      <c r="AC2" s="712"/>
      <c r="AD2" s="712"/>
      <c r="AE2" s="712"/>
      <c r="AF2" s="712"/>
    </row>
    <row r="3" spans="1:42" s="663" customFormat="1" ht="18" customHeight="1">
      <c r="B3" s="824" t="s">
        <v>20</v>
      </c>
      <c r="C3" s="824"/>
      <c r="D3" s="825" t="s">
        <v>259</v>
      </c>
      <c r="E3" s="825"/>
      <c r="F3" s="660"/>
      <c r="G3" s="660"/>
      <c r="H3" s="660"/>
      <c r="I3" s="660"/>
      <c r="J3" s="660"/>
      <c r="K3" s="660"/>
      <c r="L3" s="660"/>
      <c r="M3" s="660"/>
      <c r="N3" s="660"/>
      <c r="O3" s="660"/>
      <c r="P3" s="660"/>
      <c r="Q3" s="660"/>
      <c r="R3" s="660"/>
      <c r="S3" s="660"/>
      <c r="T3" s="660"/>
      <c r="U3" s="660"/>
      <c r="V3" s="660"/>
      <c r="W3" s="660"/>
      <c r="X3" s="660"/>
      <c r="Y3" s="660"/>
      <c r="Z3" s="660"/>
      <c r="AA3" s="660"/>
      <c r="AB3" s="660"/>
      <c r="AC3" s="660"/>
      <c r="AD3" s="660"/>
      <c r="AE3" s="660"/>
      <c r="AF3" s="660"/>
    </row>
    <row r="4" spans="1:42" s="153" customFormat="1" ht="24" customHeight="1">
      <c r="B4" s="818" t="s">
        <v>316</v>
      </c>
      <c r="C4" s="819"/>
      <c r="D4" s="819"/>
      <c r="E4" s="819"/>
      <c r="F4" s="819"/>
      <c r="G4" s="819"/>
      <c r="H4" s="819"/>
      <c r="I4" s="819"/>
      <c r="J4" s="819"/>
      <c r="K4" s="819"/>
      <c r="L4" s="819"/>
      <c r="M4" s="819"/>
      <c r="N4" s="819"/>
      <c r="O4" s="819"/>
      <c r="P4" s="819"/>
      <c r="Q4" s="820"/>
      <c r="R4" s="821" t="s">
        <v>317</v>
      </c>
      <c r="S4" s="822"/>
      <c r="T4" s="822"/>
      <c r="U4" s="822"/>
      <c r="V4" s="822"/>
      <c r="W4" s="822"/>
      <c r="X4" s="822"/>
      <c r="Y4" s="822"/>
      <c r="Z4" s="822"/>
      <c r="AA4" s="822"/>
      <c r="AB4" s="822"/>
      <c r="AC4" s="822"/>
      <c r="AD4" s="822"/>
      <c r="AE4" s="822"/>
      <c r="AF4" s="823"/>
    </row>
    <row r="5" spans="1:42" s="149" customFormat="1" ht="24" customHeight="1">
      <c r="B5" s="152" t="s">
        <v>78</v>
      </c>
      <c r="C5" s="812" t="s">
        <v>2</v>
      </c>
      <c r="D5" s="812"/>
      <c r="E5" s="812"/>
      <c r="F5" s="812"/>
      <c r="G5" s="812"/>
      <c r="H5" s="812"/>
      <c r="I5" s="812"/>
      <c r="J5" s="812"/>
      <c r="K5" s="812"/>
      <c r="L5" s="812"/>
      <c r="M5" s="812"/>
      <c r="N5" s="812"/>
      <c r="O5" s="812"/>
      <c r="P5" s="812"/>
      <c r="Q5" s="813"/>
      <c r="R5" s="811" t="s">
        <v>2</v>
      </c>
      <c r="S5" s="812"/>
      <c r="T5" s="812"/>
      <c r="U5" s="812"/>
      <c r="V5" s="812"/>
      <c r="W5" s="812"/>
      <c r="X5" s="812"/>
      <c r="Y5" s="812"/>
      <c r="Z5" s="812"/>
      <c r="AA5" s="812"/>
      <c r="AB5" s="812"/>
      <c r="AC5" s="812"/>
      <c r="AD5" s="812"/>
      <c r="AE5" s="812"/>
      <c r="AF5" s="813"/>
    </row>
    <row r="6" spans="1:42" s="149" customFormat="1" ht="24" customHeight="1">
      <c r="B6" s="152" t="s">
        <v>78</v>
      </c>
      <c r="C6" s="812" t="s">
        <v>2</v>
      </c>
      <c r="D6" s="812"/>
      <c r="E6" s="812"/>
      <c r="F6" s="812"/>
      <c r="G6" s="812"/>
      <c r="H6" s="812"/>
      <c r="I6" s="812"/>
      <c r="J6" s="812"/>
      <c r="K6" s="812"/>
      <c r="L6" s="812"/>
      <c r="M6" s="812"/>
      <c r="N6" s="812"/>
      <c r="O6" s="812"/>
      <c r="P6" s="812"/>
      <c r="Q6" s="813"/>
      <c r="R6" s="811" t="s">
        <v>2</v>
      </c>
      <c r="S6" s="812"/>
      <c r="T6" s="812"/>
      <c r="U6" s="812"/>
      <c r="V6" s="812"/>
      <c r="W6" s="812"/>
      <c r="X6" s="812"/>
      <c r="Y6" s="812"/>
      <c r="Z6" s="812"/>
      <c r="AA6" s="812"/>
      <c r="AB6" s="812"/>
      <c r="AC6" s="812"/>
      <c r="AD6" s="812"/>
      <c r="AE6" s="812"/>
      <c r="AF6" s="813"/>
    </row>
    <row r="7" spans="1:42" s="149" customFormat="1" ht="24" customHeight="1">
      <c r="B7" s="152" t="s">
        <v>78</v>
      </c>
      <c r="C7" s="812" t="s">
        <v>2</v>
      </c>
      <c r="D7" s="812"/>
      <c r="E7" s="812"/>
      <c r="F7" s="812"/>
      <c r="G7" s="812"/>
      <c r="H7" s="812"/>
      <c r="I7" s="812"/>
      <c r="J7" s="812"/>
      <c r="K7" s="812"/>
      <c r="L7" s="812"/>
      <c r="M7" s="812"/>
      <c r="N7" s="812"/>
      <c r="O7" s="812"/>
      <c r="P7" s="812"/>
      <c r="Q7" s="813"/>
      <c r="R7" s="811" t="s">
        <v>2</v>
      </c>
      <c r="S7" s="812"/>
      <c r="T7" s="812"/>
      <c r="U7" s="812"/>
      <c r="V7" s="812"/>
      <c r="W7" s="812"/>
      <c r="X7" s="812"/>
      <c r="Y7" s="812"/>
      <c r="Z7" s="812"/>
      <c r="AA7" s="812"/>
      <c r="AB7" s="812"/>
      <c r="AC7" s="812"/>
      <c r="AD7" s="812"/>
      <c r="AE7" s="812"/>
      <c r="AF7" s="813"/>
    </row>
    <row r="8" spans="1:42" s="149" customFormat="1" ht="24" customHeight="1">
      <c r="B8" s="151" t="s">
        <v>78</v>
      </c>
      <c r="C8" s="815" t="s">
        <v>2</v>
      </c>
      <c r="D8" s="815"/>
      <c r="E8" s="815"/>
      <c r="F8" s="815"/>
      <c r="G8" s="815"/>
      <c r="H8" s="815"/>
      <c r="I8" s="815"/>
      <c r="J8" s="815"/>
      <c r="K8" s="815"/>
      <c r="L8" s="815"/>
      <c r="M8" s="815"/>
      <c r="N8" s="815"/>
      <c r="O8" s="815"/>
      <c r="P8" s="815"/>
      <c r="Q8" s="816"/>
      <c r="R8" s="817" t="s">
        <v>2</v>
      </c>
      <c r="S8" s="815"/>
      <c r="T8" s="815"/>
      <c r="U8" s="815"/>
      <c r="V8" s="815"/>
      <c r="W8" s="815"/>
      <c r="X8" s="815"/>
      <c r="Y8" s="815"/>
      <c r="Z8" s="815"/>
      <c r="AA8" s="815"/>
      <c r="AB8" s="815"/>
      <c r="AC8" s="815"/>
      <c r="AD8" s="815"/>
      <c r="AE8" s="815"/>
      <c r="AF8" s="816"/>
      <c r="AP8" s="150"/>
    </row>
    <row r="9" spans="1:42" ht="6" customHeight="1">
      <c r="B9" s="810"/>
      <c r="C9" s="810"/>
      <c r="D9" s="810"/>
      <c r="E9" s="810"/>
      <c r="F9" s="810"/>
      <c r="G9" s="810"/>
      <c r="H9" s="810"/>
      <c r="I9" s="810"/>
      <c r="J9" s="810"/>
      <c r="K9" s="810"/>
      <c r="L9" s="810"/>
      <c r="M9" s="810"/>
      <c r="N9" s="810"/>
      <c r="O9" s="810"/>
      <c r="P9" s="810"/>
      <c r="Q9" s="810"/>
      <c r="R9" s="810"/>
      <c r="S9" s="810"/>
      <c r="T9" s="810"/>
      <c r="U9" s="810"/>
      <c r="V9" s="810"/>
      <c r="W9" s="810"/>
      <c r="X9" s="810"/>
      <c r="Y9" s="810"/>
      <c r="Z9" s="810"/>
      <c r="AA9" s="810"/>
      <c r="AB9" s="810"/>
      <c r="AC9" s="810"/>
      <c r="AD9" s="810"/>
      <c r="AE9" s="810"/>
      <c r="AF9" s="810"/>
    </row>
    <row r="10" spans="1:42" ht="24" customHeight="1">
      <c r="B10" s="827" t="s">
        <v>315</v>
      </c>
      <c r="C10" s="827"/>
      <c r="D10" s="827"/>
      <c r="E10" s="827"/>
      <c r="F10" s="827"/>
      <c r="G10" s="827"/>
      <c r="H10" s="827"/>
      <c r="I10" s="827"/>
      <c r="J10" s="827"/>
      <c r="K10" s="827"/>
      <c r="L10" s="827"/>
      <c r="M10" s="827"/>
      <c r="N10" s="827"/>
      <c r="O10" s="827"/>
      <c r="P10" s="827"/>
      <c r="Q10" s="827"/>
      <c r="R10" s="827"/>
      <c r="S10" s="827"/>
      <c r="T10" s="827"/>
      <c r="U10" s="827"/>
      <c r="V10" s="827"/>
      <c r="W10" s="827"/>
      <c r="X10" s="827"/>
      <c r="Y10" s="827"/>
      <c r="Z10" s="827"/>
      <c r="AA10" s="827"/>
      <c r="AB10" s="827"/>
      <c r="AC10" s="827"/>
      <c r="AD10" s="827"/>
      <c r="AE10" s="827"/>
      <c r="AF10" s="827"/>
    </row>
    <row r="11" spans="1:42" ht="293.25" customHeight="1">
      <c r="B11" s="160"/>
      <c r="C11" s="159"/>
      <c r="D11" s="159"/>
      <c r="E11" s="159"/>
      <c r="F11" s="159"/>
      <c r="G11" s="159"/>
      <c r="H11" s="159"/>
      <c r="I11" s="159"/>
      <c r="J11" s="159"/>
      <c r="K11" s="159"/>
      <c r="L11" s="159"/>
      <c r="M11" s="159"/>
      <c r="N11" s="159"/>
      <c r="O11" s="159"/>
      <c r="P11" s="159"/>
      <c r="Q11" s="159"/>
      <c r="R11" s="159"/>
      <c r="S11" s="159"/>
      <c r="T11" s="159"/>
      <c r="U11" s="159"/>
      <c r="V11" s="159"/>
      <c r="W11" s="159"/>
      <c r="X11" s="159"/>
      <c r="Y11" s="159"/>
      <c r="Z11" s="159"/>
      <c r="AA11" s="159"/>
      <c r="AB11" s="159"/>
      <c r="AC11" s="159"/>
      <c r="AD11" s="159"/>
      <c r="AE11" s="159"/>
      <c r="AF11" s="159"/>
    </row>
    <row r="12" spans="1:42" ht="215.25" customHeight="1">
      <c r="B12" s="159"/>
      <c r="C12" s="159"/>
      <c r="D12" s="159"/>
      <c r="E12" s="159"/>
      <c r="F12" s="159"/>
      <c r="G12" s="159"/>
      <c r="H12" s="159"/>
      <c r="I12" s="159"/>
      <c r="J12" s="159"/>
      <c r="K12" s="159"/>
      <c r="L12" s="159"/>
      <c r="M12" s="159"/>
      <c r="N12" s="159"/>
      <c r="O12" s="159"/>
      <c r="P12" s="159"/>
      <c r="Q12" s="159"/>
      <c r="R12" s="159"/>
      <c r="S12" s="159"/>
      <c r="T12" s="159"/>
      <c r="U12" s="159"/>
      <c r="V12" s="159"/>
      <c r="W12" s="159"/>
      <c r="X12" s="159"/>
      <c r="Y12" s="159"/>
      <c r="Z12" s="159"/>
      <c r="AA12" s="159"/>
      <c r="AB12" s="159"/>
      <c r="AC12" s="159"/>
      <c r="AD12" s="159"/>
      <c r="AE12" s="159"/>
      <c r="AF12" s="159"/>
    </row>
    <row r="13" spans="1:42" ht="11.25" customHeight="1"/>
    <row r="14" spans="1:42" s="586" customFormat="1" ht="11.25" customHeight="1"/>
    <row r="15" spans="1:42" s="586" customFormat="1" ht="11.25" customHeight="1"/>
    <row r="16" spans="1:42" s="586" customFormat="1" ht="11.25" customHeight="1"/>
    <row r="17" spans="39:65" s="586" customFormat="1" ht="11.25" customHeight="1"/>
    <row r="18" spans="39:65" s="553" customFormat="1" ht="11.25" customHeight="1"/>
    <row r="19" spans="39:65" s="553" customFormat="1" ht="11.25" customHeight="1"/>
    <row r="20" spans="39:65" s="553" customFormat="1" ht="14.25" customHeight="1">
      <c r="AM20" s="515"/>
      <c r="AO20" s="515" t="s">
        <v>20</v>
      </c>
    </row>
    <row r="21" spans="39:65" s="553" customFormat="1" ht="11.25" customHeight="1">
      <c r="AO21" s="586"/>
    </row>
    <row r="22" spans="39:65" ht="14.25" customHeight="1">
      <c r="AM22" s="515"/>
      <c r="AO22" s="515" t="s">
        <v>422</v>
      </c>
    </row>
    <row r="23" spans="39:65" s="586" customFormat="1" ht="14.25" customHeight="1">
      <c r="AM23" s="515"/>
      <c r="AO23" s="515"/>
    </row>
    <row r="24" spans="39:65" s="586" customFormat="1" ht="14.25" customHeight="1">
      <c r="AM24" s="515"/>
      <c r="AO24" s="515"/>
    </row>
    <row r="25" spans="39:65" ht="11.25" customHeight="1"/>
    <row r="26" spans="39:65" s="158" customFormat="1" ht="30" customHeight="1">
      <c r="AM26" s="374" t="s">
        <v>228</v>
      </c>
      <c r="AN26" s="418"/>
      <c r="AO26" s="419">
        <v>40909</v>
      </c>
      <c r="AP26" s="419">
        <v>40940</v>
      </c>
      <c r="AQ26" s="419">
        <v>40969</v>
      </c>
      <c r="AR26" s="419">
        <v>41000</v>
      </c>
      <c r="AS26" s="419">
        <v>41030</v>
      </c>
      <c r="AT26" s="419">
        <v>41061</v>
      </c>
      <c r="AU26" s="419">
        <v>41091</v>
      </c>
      <c r="AV26" s="419">
        <v>41122</v>
      </c>
      <c r="AW26" s="419">
        <v>41153</v>
      </c>
      <c r="AX26" s="419">
        <v>41183</v>
      </c>
      <c r="AY26" s="419">
        <v>41214</v>
      </c>
      <c r="AZ26" s="419">
        <v>41244</v>
      </c>
      <c r="BA26" s="419">
        <v>41275</v>
      </c>
      <c r="BB26" s="419">
        <v>41306</v>
      </c>
      <c r="BC26" s="419">
        <v>41334</v>
      </c>
      <c r="BD26" s="419">
        <v>41365</v>
      </c>
      <c r="BE26" s="419">
        <v>41395</v>
      </c>
      <c r="BF26" s="419">
        <v>41426</v>
      </c>
      <c r="BG26" s="419">
        <v>41456</v>
      </c>
      <c r="BH26" s="419">
        <v>41487</v>
      </c>
      <c r="BI26" s="419">
        <v>41518</v>
      </c>
      <c r="BJ26" s="419">
        <v>41548</v>
      </c>
      <c r="BK26" s="419">
        <v>41579</v>
      </c>
      <c r="BL26" s="419">
        <v>41609</v>
      </c>
      <c r="BM26" s="419">
        <v>41640</v>
      </c>
    </row>
    <row r="27" spans="39:65" s="156" customFormat="1" ht="16.5">
      <c r="AM27" s="587" t="s">
        <v>82</v>
      </c>
      <c r="AN27" s="367"/>
      <c r="AO27" s="629"/>
      <c r="AP27" s="629"/>
      <c r="AQ27" s="629"/>
      <c r="AR27" s="629"/>
      <c r="AS27" s="629"/>
      <c r="AT27" s="629"/>
      <c r="AU27" s="629"/>
      <c r="AV27" s="629"/>
      <c r="AW27" s="629"/>
      <c r="AX27" s="629"/>
      <c r="AY27" s="629"/>
      <c r="AZ27" s="629"/>
      <c r="BA27" s="629"/>
      <c r="BB27" s="629"/>
      <c r="BC27" s="629"/>
      <c r="BD27" s="629"/>
      <c r="BE27" s="629"/>
      <c r="BF27" s="629"/>
      <c r="BG27" s="629"/>
      <c r="BH27" s="629"/>
      <c r="BI27" s="629"/>
      <c r="BJ27" s="629"/>
      <c r="BK27" s="629"/>
      <c r="BL27" s="629"/>
      <c r="BM27" s="629"/>
    </row>
    <row r="28" spans="39:65" s="157" customFormat="1" ht="16.5">
      <c r="AM28" s="631" t="s">
        <v>81</v>
      </c>
      <c r="AN28" s="429"/>
      <c r="AO28" s="630"/>
      <c r="AP28" s="630"/>
      <c r="AQ28" s="630"/>
      <c r="AR28" s="630"/>
      <c r="AS28" s="630"/>
      <c r="AT28" s="630"/>
      <c r="AU28" s="630"/>
      <c r="AV28" s="630"/>
      <c r="AW28" s="630"/>
      <c r="AX28" s="630"/>
      <c r="AY28" s="630"/>
      <c r="AZ28" s="630"/>
      <c r="BA28" s="630"/>
      <c r="BB28" s="630"/>
      <c r="BC28" s="630"/>
      <c r="BD28" s="630"/>
      <c r="BE28" s="630"/>
      <c r="BF28" s="630"/>
      <c r="BG28" s="630"/>
      <c r="BH28" s="630"/>
      <c r="BI28" s="630"/>
      <c r="BJ28" s="630"/>
      <c r="BK28" s="630"/>
      <c r="BL28" s="630"/>
      <c r="BM28" s="630"/>
    </row>
    <row r="29" spans="39:65" s="156" customFormat="1" ht="16.5">
      <c r="AM29" s="589" t="s">
        <v>455</v>
      </c>
      <c r="AN29" s="430"/>
      <c r="AO29" s="431">
        <f t="shared" ref="AO29:BL29" si="0">AN29+AO27</f>
        <v>0</v>
      </c>
      <c r="AP29" s="431">
        <f t="shared" si="0"/>
        <v>0</v>
      </c>
      <c r="AQ29" s="431">
        <f t="shared" si="0"/>
        <v>0</v>
      </c>
      <c r="AR29" s="431">
        <f t="shared" si="0"/>
        <v>0</v>
      </c>
      <c r="AS29" s="431">
        <f t="shared" si="0"/>
        <v>0</v>
      </c>
      <c r="AT29" s="431">
        <f t="shared" si="0"/>
        <v>0</v>
      </c>
      <c r="AU29" s="431">
        <f t="shared" si="0"/>
        <v>0</v>
      </c>
      <c r="AV29" s="431">
        <f t="shared" si="0"/>
        <v>0</v>
      </c>
      <c r="AW29" s="431">
        <f t="shared" si="0"/>
        <v>0</v>
      </c>
      <c r="AX29" s="431">
        <f t="shared" si="0"/>
        <v>0</v>
      </c>
      <c r="AY29" s="431">
        <f t="shared" si="0"/>
        <v>0</v>
      </c>
      <c r="AZ29" s="431">
        <f t="shared" si="0"/>
        <v>0</v>
      </c>
      <c r="BA29" s="431">
        <f t="shared" si="0"/>
        <v>0</v>
      </c>
      <c r="BB29" s="431">
        <f t="shared" si="0"/>
        <v>0</v>
      </c>
      <c r="BC29" s="431">
        <f t="shared" si="0"/>
        <v>0</v>
      </c>
      <c r="BD29" s="431">
        <f t="shared" si="0"/>
        <v>0</v>
      </c>
      <c r="BE29" s="431">
        <f t="shared" si="0"/>
        <v>0</v>
      </c>
      <c r="BF29" s="431">
        <f t="shared" si="0"/>
        <v>0</v>
      </c>
      <c r="BG29" s="431">
        <f t="shared" si="0"/>
        <v>0</v>
      </c>
      <c r="BH29" s="431">
        <f t="shared" si="0"/>
        <v>0</v>
      </c>
      <c r="BI29" s="431">
        <f t="shared" si="0"/>
        <v>0</v>
      </c>
      <c r="BJ29" s="431">
        <f t="shared" si="0"/>
        <v>0</v>
      </c>
      <c r="BK29" s="431">
        <f t="shared" si="0"/>
        <v>0</v>
      </c>
      <c r="BL29" s="431">
        <f t="shared" si="0"/>
        <v>0</v>
      </c>
      <c r="BM29" s="431" t="e">
        <f>#REF!+BM27</f>
        <v>#REF!</v>
      </c>
    </row>
    <row r="30" spans="39:65" ht="16.5">
      <c r="AM30" s="588" t="s">
        <v>456</v>
      </c>
      <c r="AN30" s="370"/>
      <c r="AO30" s="428">
        <f t="shared" ref="AO30:BL30" si="1">AN30+AO28</f>
        <v>0</v>
      </c>
      <c r="AP30" s="428">
        <f t="shared" si="1"/>
        <v>0</v>
      </c>
      <c r="AQ30" s="428">
        <f t="shared" si="1"/>
        <v>0</v>
      </c>
      <c r="AR30" s="428">
        <f t="shared" si="1"/>
        <v>0</v>
      </c>
      <c r="AS30" s="428">
        <f t="shared" si="1"/>
        <v>0</v>
      </c>
      <c r="AT30" s="428">
        <f t="shared" si="1"/>
        <v>0</v>
      </c>
      <c r="AU30" s="428">
        <f t="shared" si="1"/>
        <v>0</v>
      </c>
      <c r="AV30" s="428">
        <f t="shared" si="1"/>
        <v>0</v>
      </c>
      <c r="AW30" s="428">
        <f t="shared" si="1"/>
        <v>0</v>
      </c>
      <c r="AX30" s="428">
        <f t="shared" si="1"/>
        <v>0</v>
      </c>
      <c r="AY30" s="428">
        <f t="shared" si="1"/>
        <v>0</v>
      </c>
      <c r="AZ30" s="428">
        <f t="shared" si="1"/>
        <v>0</v>
      </c>
      <c r="BA30" s="428">
        <f t="shared" si="1"/>
        <v>0</v>
      </c>
      <c r="BB30" s="428">
        <f t="shared" si="1"/>
        <v>0</v>
      </c>
      <c r="BC30" s="428">
        <f t="shared" si="1"/>
        <v>0</v>
      </c>
      <c r="BD30" s="428">
        <f t="shared" si="1"/>
        <v>0</v>
      </c>
      <c r="BE30" s="428">
        <f t="shared" si="1"/>
        <v>0</v>
      </c>
      <c r="BF30" s="428">
        <f t="shared" si="1"/>
        <v>0</v>
      </c>
      <c r="BG30" s="428">
        <f t="shared" si="1"/>
        <v>0</v>
      </c>
      <c r="BH30" s="428">
        <f t="shared" si="1"/>
        <v>0</v>
      </c>
      <c r="BI30" s="428">
        <f t="shared" si="1"/>
        <v>0</v>
      </c>
      <c r="BJ30" s="428">
        <f t="shared" si="1"/>
        <v>0</v>
      </c>
      <c r="BK30" s="428">
        <f t="shared" si="1"/>
        <v>0</v>
      </c>
      <c r="BL30" s="428">
        <f t="shared" si="1"/>
        <v>0</v>
      </c>
      <c r="BM30" s="428"/>
    </row>
    <row r="31" spans="39:65" ht="16.350000000000001" customHeight="1">
      <c r="AM31" s="632" t="s">
        <v>457</v>
      </c>
    </row>
    <row r="32" spans="39:65" ht="11.25" customHeight="1"/>
    <row r="33" ht="11.25" customHeight="1"/>
    <row r="34" ht="11.25" customHeight="1"/>
    <row r="35" ht="11.25" customHeight="1"/>
    <row r="36" ht="11.25" customHeight="1"/>
    <row r="37" ht="11.25" customHeight="1"/>
    <row r="38" ht="11.25" customHeight="1"/>
    <row r="39" ht="11.25" customHeight="1"/>
    <row r="40" ht="11.25" customHeight="1"/>
    <row r="41" ht="11.25" customHeight="1"/>
    <row r="42" ht="11.25" customHeight="1"/>
    <row r="43" ht="11.25" customHeight="1"/>
    <row r="44" ht="11.25" customHeight="1"/>
    <row r="45" ht="11.25" customHeight="1"/>
    <row r="46" customFormat="1" ht="11.25" customHeight="1"/>
    <row r="47" customFormat="1" ht="11.25" customHeight="1"/>
    <row r="48" customFormat="1" ht="11.25" customHeight="1"/>
    <row r="49" customFormat="1" ht="11.25" customHeight="1"/>
    <row r="50" customFormat="1" ht="11.25" customHeight="1"/>
    <row r="51" customFormat="1" ht="11.25" customHeight="1"/>
    <row r="52" customFormat="1" ht="11.25" customHeight="1"/>
    <row r="53" customFormat="1" ht="11.25" customHeight="1"/>
    <row r="54" customFormat="1" ht="11.25" customHeight="1"/>
    <row r="55" customFormat="1" ht="11.25" customHeight="1"/>
    <row r="56" customFormat="1" ht="11.25" customHeight="1"/>
    <row r="57" customFormat="1" ht="11.25" customHeight="1"/>
    <row r="58" customFormat="1" ht="11.25" customHeight="1"/>
    <row r="59" customFormat="1" ht="11.25" customHeight="1"/>
    <row r="60" customFormat="1" ht="11.25" customHeight="1"/>
    <row r="61" customFormat="1" ht="11.25" customHeight="1"/>
    <row r="62" customFormat="1" ht="11.25" customHeight="1"/>
    <row r="63" customFormat="1" ht="11.25" customHeight="1"/>
    <row r="64" customFormat="1" ht="11.25" customHeight="1"/>
    <row r="65" customFormat="1" ht="11.25" customHeight="1"/>
    <row r="66" customFormat="1" ht="11.25" customHeight="1"/>
    <row r="67" customFormat="1" ht="11.25" customHeight="1"/>
    <row r="68" customFormat="1" ht="11.25" customHeight="1"/>
    <row r="69" customFormat="1" ht="11.25" customHeight="1"/>
    <row r="70" customFormat="1" ht="11.25" customHeight="1"/>
    <row r="71" customFormat="1" ht="11.25" customHeight="1"/>
    <row r="72" customFormat="1" ht="11.25" customHeight="1"/>
    <row r="73" customFormat="1" ht="11.25" customHeight="1"/>
    <row r="74" customFormat="1" ht="11.25" customHeight="1"/>
    <row r="75" customFormat="1" ht="11.25" customHeight="1"/>
    <row r="76" customFormat="1" ht="11.25" customHeight="1"/>
    <row r="77" ht="11.25" customHeight="1"/>
    <row r="78" ht="11.25" customHeight="1"/>
    <row r="79" ht="11.25" customHeight="1"/>
    <row r="80" ht="11.25" customHeight="1"/>
    <row r="81" ht="11.25" customHeight="1"/>
    <row r="82" ht="11.25" customHeight="1"/>
    <row r="83" ht="11.25" customHeight="1"/>
    <row r="84" ht="11.25" customHeight="1"/>
    <row r="85" ht="11.25" customHeight="1"/>
    <row r="86" ht="11.25" customHeight="1"/>
    <row r="87" ht="11.25" customHeight="1"/>
    <row r="88" ht="11.25" customHeight="1"/>
    <row r="89" ht="11.25" customHeight="1"/>
    <row r="90" ht="11.25" customHeight="1"/>
    <row r="91" ht="11.25" customHeight="1"/>
    <row r="92" ht="11.25" customHeight="1"/>
    <row r="93" ht="11.25" customHeight="1"/>
    <row r="94" ht="11.25" customHeight="1"/>
    <row r="95" ht="11.25" customHeight="1"/>
    <row r="96" ht="11.25" customHeight="1"/>
    <row r="97" ht="11.25" customHeight="1"/>
    <row r="98" ht="11.25" customHeight="1"/>
    <row r="99" ht="11.25" customHeight="1"/>
    <row r="100" ht="11.25" customHeight="1"/>
    <row r="101" ht="11.25" customHeight="1"/>
    <row r="102" ht="11.25" customHeight="1"/>
    <row r="103" ht="11.25" customHeight="1"/>
    <row r="104" ht="11.25" customHeight="1"/>
    <row r="105" ht="11.25" customHeight="1"/>
    <row r="106" ht="11.25" customHeight="1"/>
    <row r="107" ht="11.25" customHeight="1"/>
    <row r="108" ht="11.25" customHeight="1"/>
    <row r="109" ht="11.25" customHeight="1"/>
    <row r="110" ht="11.25" customHeight="1"/>
    <row r="111" ht="11.25" customHeight="1"/>
    <row r="112" ht="11.25" customHeight="1"/>
    <row r="113" ht="11.25" customHeight="1"/>
    <row r="114" ht="11.25" customHeight="1"/>
    <row r="115" ht="11.25" customHeight="1"/>
    <row r="116" ht="11.25" customHeight="1"/>
    <row r="117" ht="11.25" customHeight="1"/>
    <row r="118" ht="11.25" customHeight="1"/>
    <row r="119" ht="11.25" customHeight="1"/>
    <row r="120" ht="11.25" customHeight="1"/>
    <row r="121" ht="11.25" customHeight="1"/>
    <row r="122" ht="11.25" customHeight="1"/>
    <row r="123" ht="11.25" customHeight="1"/>
    <row r="124" ht="11.25" customHeight="1"/>
    <row r="125" ht="11.25" customHeight="1"/>
    <row r="126" ht="11.25" customHeight="1"/>
    <row r="127" ht="11.25" customHeight="1"/>
    <row r="128" ht="11.25" customHeight="1"/>
    <row r="129" ht="11.25" customHeight="1"/>
    <row r="130" ht="11.25" customHeight="1"/>
    <row r="131" ht="11.25" customHeight="1"/>
    <row r="132" ht="11.25" customHeight="1"/>
    <row r="133" ht="11.25" customHeight="1"/>
    <row r="134" ht="11.25" customHeight="1"/>
    <row r="135" ht="11.25" customHeight="1"/>
    <row r="136" ht="11.25" customHeight="1"/>
    <row r="137" ht="11.25" customHeight="1"/>
    <row r="138" ht="11.25" customHeight="1"/>
    <row r="139" ht="11.25" customHeight="1"/>
    <row r="140" ht="11.25" customHeight="1"/>
    <row r="141" ht="11.25" customHeight="1"/>
    <row r="142" ht="11.25" customHeight="1"/>
    <row r="143" ht="11.25" customHeight="1"/>
    <row r="144" ht="11.25" customHeight="1"/>
    <row r="145" ht="11.25" customHeight="1"/>
    <row r="146" ht="11.25" customHeight="1"/>
    <row r="147" ht="11.25" customHeight="1"/>
    <row r="148" ht="11.25" customHeight="1"/>
    <row r="149" ht="11.25" customHeight="1"/>
    <row r="150" ht="11.25" customHeight="1"/>
    <row r="151" ht="11.25" customHeight="1"/>
    <row r="152" ht="11.25" customHeight="1"/>
    <row r="153" ht="11.25" customHeight="1"/>
    <row r="154" ht="11.25" customHeight="1"/>
    <row r="155" ht="11.25" customHeight="1"/>
    <row r="156" ht="11.25" customHeight="1"/>
    <row r="157" ht="11.25" customHeight="1"/>
    <row r="158" ht="11.25" customHeight="1"/>
    <row r="159" ht="11.25" customHeight="1"/>
    <row r="160" ht="11.25" customHeight="1"/>
    <row r="161" ht="11.25" customHeight="1"/>
    <row r="162" ht="11.25" customHeight="1"/>
    <row r="163" ht="11.25" customHeight="1"/>
    <row r="164" ht="11.25" customHeight="1"/>
    <row r="165" ht="11.25" customHeight="1"/>
    <row r="166" ht="11.25" customHeight="1"/>
    <row r="167" ht="11.25" customHeight="1"/>
    <row r="168" ht="11.25" customHeight="1"/>
    <row r="169" ht="11.25" customHeight="1"/>
    <row r="170" ht="11.25" customHeight="1"/>
    <row r="171" ht="11.25" customHeight="1"/>
    <row r="172" ht="11.25" customHeight="1"/>
    <row r="173" ht="11.25" customHeight="1"/>
    <row r="174" ht="11.25" customHeight="1"/>
    <row r="175" ht="11.25" customHeight="1"/>
    <row r="176" ht="11.25" customHeight="1"/>
    <row r="177" ht="11.25" customHeight="1"/>
    <row r="178" ht="11.25" customHeight="1"/>
    <row r="179" ht="11.25" customHeight="1"/>
    <row r="180" ht="11.25" customHeight="1"/>
    <row r="181" ht="11.25" customHeight="1"/>
    <row r="182" ht="11.25" customHeight="1"/>
    <row r="183" ht="11.25" customHeight="1"/>
    <row r="184" ht="11.25" customHeight="1"/>
    <row r="185" ht="11.25" customHeight="1"/>
    <row r="186" ht="11.25" customHeight="1"/>
    <row r="187" ht="11.25" customHeight="1"/>
    <row r="188" ht="11.25" customHeight="1"/>
    <row r="189" ht="11.25" customHeight="1"/>
    <row r="190" ht="11.25" customHeight="1"/>
    <row r="191" ht="11.25" customHeight="1"/>
    <row r="192" ht="11.25" customHeight="1"/>
    <row r="193" ht="11.25" customHeight="1"/>
    <row r="194" ht="11.25" customHeight="1"/>
    <row r="195" ht="11.25" customHeight="1"/>
    <row r="196" ht="11.25" customHeight="1"/>
    <row r="197" ht="11.25" customHeight="1"/>
    <row r="198" ht="11.25" customHeight="1"/>
    <row r="199" ht="11.25" customHeight="1"/>
    <row r="200" ht="11.25" customHeight="1"/>
    <row r="201" ht="11.25" customHeight="1"/>
    <row r="202" ht="11.25" customHeight="1"/>
    <row r="203" ht="11.25" customHeight="1"/>
    <row r="204" ht="11.25" customHeight="1"/>
    <row r="205" ht="11.25" customHeight="1"/>
    <row r="206" ht="11.25" customHeight="1"/>
    <row r="207" ht="11.25" customHeight="1"/>
    <row r="208" ht="11.25" customHeight="1"/>
    <row r="209" ht="11.25" customHeight="1"/>
    <row r="210" ht="11.25" customHeight="1"/>
    <row r="211" ht="11.25" customHeight="1"/>
    <row r="212" ht="11.25" customHeight="1"/>
    <row r="213" ht="11.25" customHeight="1"/>
    <row r="214" ht="11.25" customHeight="1"/>
    <row r="215" ht="11.25" customHeight="1"/>
    <row r="216" ht="11.25" customHeight="1"/>
    <row r="217" ht="11.25" customHeight="1"/>
    <row r="218" ht="11.25" customHeight="1"/>
    <row r="219" ht="11.25" customHeight="1"/>
    <row r="220" ht="11.25" customHeight="1"/>
    <row r="221" ht="11.25" customHeight="1"/>
    <row r="222" ht="11.25" customHeight="1"/>
    <row r="223" ht="11.25" customHeight="1"/>
    <row r="224" ht="11.25" customHeight="1"/>
    <row r="225" ht="11.25" customHeight="1"/>
    <row r="226" ht="11.25" customHeight="1"/>
    <row r="227" ht="11.25" customHeight="1"/>
    <row r="228" ht="11.25" customHeight="1"/>
    <row r="229" ht="11.25" customHeight="1"/>
    <row r="230" ht="11.25" customHeight="1"/>
    <row r="231" ht="11.25" customHeight="1"/>
    <row r="232" ht="11.25" customHeight="1"/>
    <row r="233" ht="11.25" customHeight="1"/>
    <row r="234" ht="11.25" customHeight="1"/>
    <row r="235" ht="11.25" customHeight="1"/>
    <row r="236" ht="11.25" customHeight="1"/>
    <row r="237" ht="11.25" customHeight="1"/>
    <row r="238" ht="11.25" customHeight="1"/>
    <row r="239" ht="11.25" customHeight="1"/>
    <row r="240" ht="11.25" customHeight="1"/>
    <row r="241" ht="11.25" customHeight="1"/>
    <row r="242" ht="11.25" customHeight="1"/>
    <row r="243" ht="11.25" customHeight="1"/>
    <row r="244" ht="11.25" customHeight="1"/>
    <row r="245" ht="11.25" customHeight="1"/>
    <row r="246" ht="11.25" customHeight="1"/>
    <row r="247" ht="11.25" customHeight="1"/>
    <row r="248" ht="11.25" customHeight="1"/>
    <row r="249" ht="11.25" customHeight="1"/>
    <row r="250" ht="11.25" customHeight="1"/>
    <row r="251" ht="11.25" customHeight="1"/>
    <row r="252" ht="11.25" customHeight="1"/>
    <row r="253" ht="11.25" customHeight="1"/>
    <row r="254" ht="11.25" customHeight="1"/>
    <row r="255" ht="11.25" customHeight="1"/>
    <row r="256" ht="11.25" customHeight="1"/>
    <row r="257" ht="11.25" customHeight="1"/>
    <row r="258" ht="11.25" customHeight="1"/>
    <row r="259" ht="11.25" customHeight="1"/>
    <row r="260" ht="11.25" customHeight="1"/>
    <row r="261" ht="11.25" customHeight="1"/>
    <row r="262" ht="11.25" customHeight="1"/>
    <row r="263" ht="11.25" customHeight="1"/>
    <row r="264" ht="11.25" customHeight="1"/>
    <row r="265" ht="11.25" customHeight="1"/>
    <row r="266" ht="11.25" customHeight="1"/>
    <row r="267" ht="11.25" customHeight="1"/>
    <row r="268" ht="11.25" customHeight="1"/>
    <row r="269" ht="11.25" customHeight="1"/>
    <row r="270" ht="11.25" customHeight="1"/>
    <row r="271" ht="11.25" customHeight="1"/>
    <row r="272" ht="11.25" customHeight="1"/>
    <row r="273" ht="11.25" customHeight="1"/>
    <row r="274" ht="11.25" customHeight="1"/>
    <row r="275" ht="11.25" customHeight="1"/>
    <row r="276" ht="11.25" customHeight="1"/>
    <row r="277" ht="11.25" customHeight="1"/>
    <row r="278" ht="11.25" customHeight="1"/>
    <row r="279" ht="11.25" customHeight="1"/>
    <row r="280" ht="11.25" customHeight="1"/>
    <row r="281" ht="11.25" customHeight="1"/>
    <row r="282" ht="11.25" customHeight="1"/>
    <row r="283" ht="11.25" customHeight="1"/>
    <row r="284" ht="11.25" customHeight="1"/>
    <row r="285" ht="11.25" customHeight="1"/>
    <row r="286" ht="11.25" customHeight="1"/>
    <row r="287" ht="11.25" customHeight="1"/>
    <row r="288" ht="11.25" customHeight="1"/>
    <row r="289" ht="11.25" customHeight="1"/>
    <row r="290" ht="11.25" customHeight="1"/>
    <row r="291" ht="11.25" customHeight="1"/>
    <row r="292" ht="11.25" customHeight="1"/>
    <row r="293" ht="11.25" customHeight="1"/>
    <row r="294" ht="11.25" customHeight="1"/>
    <row r="295" ht="11.25" customHeight="1"/>
    <row r="296" ht="11.25" customHeight="1"/>
    <row r="297" ht="11.25" customHeight="1"/>
    <row r="298" ht="11.25" customHeight="1"/>
    <row r="299" ht="11.25" customHeight="1"/>
    <row r="300" ht="11.25" customHeight="1"/>
    <row r="301" ht="11.25" customHeight="1"/>
    <row r="302" ht="11.25" customHeight="1"/>
    <row r="303" ht="11.25" customHeight="1"/>
    <row r="304" ht="11.25" customHeight="1"/>
    <row r="305" ht="11.25" customHeight="1"/>
    <row r="306" ht="11.25" customHeight="1"/>
    <row r="307" ht="11.25" customHeight="1"/>
    <row r="308" ht="11.25" customHeight="1"/>
    <row r="309" ht="11.25" customHeight="1"/>
    <row r="310" ht="11.25" customHeight="1"/>
    <row r="311" ht="11.25" customHeight="1"/>
    <row r="312" ht="11.25" customHeight="1"/>
    <row r="313" ht="11.25" customHeight="1"/>
    <row r="314" ht="11.25" customHeight="1"/>
    <row r="315" ht="11.25" customHeight="1"/>
    <row r="316" ht="11.25" customHeight="1"/>
    <row r="317" ht="11.25" customHeight="1"/>
    <row r="318" ht="11.25" customHeight="1"/>
    <row r="319" ht="11.25" customHeight="1"/>
    <row r="320" ht="11.25" customHeight="1"/>
    <row r="321" ht="11.25" customHeight="1"/>
    <row r="322" ht="11.25" customHeight="1"/>
    <row r="323" ht="11.25" customHeight="1"/>
    <row r="324" ht="11.25" customHeight="1"/>
    <row r="325" ht="11.25" customHeight="1"/>
    <row r="326" ht="11.25" customHeight="1"/>
    <row r="327" ht="11.25" customHeight="1"/>
    <row r="328" ht="11.25" customHeight="1"/>
    <row r="329" ht="11.25" customHeight="1"/>
    <row r="330" ht="11.25" customHeight="1"/>
    <row r="331" ht="11.25" customHeight="1"/>
    <row r="332" ht="11.25" customHeight="1"/>
    <row r="333" ht="11.25" customHeight="1"/>
    <row r="334" ht="11.25" customHeight="1"/>
    <row r="335" ht="11.25" customHeight="1"/>
    <row r="336" ht="11.25" customHeight="1"/>
    <row r="337" ht="11.25" customHeight="1"/>
    <row r="338" ht="11.25" customHeight="1"/>
    <row r="339" ht="11.25" customHeight="1"/>
    <row r="340" ht="11.25" customHeight="1"/>
    <row r="341" ht="11.25" customHeight="1"/>
    <row r="342" ht="11.25" customHeight="1"/>
    <row r="343" ht="11.25" customHeight="1"/>
    <row r="344" ht="11.25" customHeight="1"/>
    <row r="345" ht="11.25" customHeight="1"/>
    <row r="346" ht="11.25" customHeight="1"/>
    <row r="347" ht="11.25" customHeight="1"/>
    <row r="348" ht="11.25" customHeight="1"/>
    <row r="349" ht="11.25" customHeight="1"/>
    <row r="350" ht="11.25" customHeight="1"/>
    <row r="351" ht="11.25" customHeight="1"/>
    <row r="352" ht="11.25" customHeight="1"/>
    <row r="353" ht="11.25" customHeight="1"/>
    <row r="354" ht="11.25" customHeight="1"/>
    <row r="355" ht="11.25" customHeight="1"/>
    <row r="356" ht="11.25" customHeight="1"/>
    <row r="357" ht="11.25" customHeight="1"/>
    <row r="358" ht="11.25" customHeight="1"/>
    <row r="359" ht="11.25" customHeight="1"/>
    <row r="360" ht="11.25" customHeight="1"/>
    <row r="361" ht="11.25" customHeight="1"/>
    <row r="362" ht="11.25" customHeight="1"/>
    <row r="363" ht="11.25" customHeight="1"/>
    <row r="364" ht="11.25" customHeight="1"/>
    <row r="365" ht="11.25" customHeight="1"/>
    <row r="366" ht="11.25" customHeight="1"/>
    <row r="367" ht="11.25" customHeight="1"/>
    <row r="368" ht="11.25" customHeight="1"/>
    <row r="369" ht="11.25" customHeight="1"/>
    <row r="370" ht="11.25" customHeight="1"/>
    <row r="371" ht="11.25" customHeight="1"/>
    <row r="372" ht="11.25" customHeight="1"/>
    <row r="373" ht="11.25" customHeight="1"/>
    <row r="374" ht="11.25" customHeight="1"/>
    <row r="375" ht="11.25" customHeight="1"/>
    <row r="376" ht="11.25" customHeight="1"/>
    <row r="377" ht="11.25" customHeight="1"/>
    <row r="378" ht="11.25" customHeight="1"/>
    <row r="379" ht="11.25" customHeight="1"/>
    <row r="380" ht="11.25" customHeight="1"/>
    <row r="381" ht="11.25" customHeight="1"/>
    <row r="382" ht="11.25" customHeight="1"/>
    <row r="383" ht="11.25" customHeight="1"/>
    <row r="384" ht="11.25" customHeight="1"/>
    <row r="385" ht="11.25" customHeight="1"/>
    <row r="386" ht="11.25" customHeight="1"/>
    <row r="387" ht="11.25" customHeight="1"/>
    <row r="388" ht="11.25" customHeight="1"/>
    <row r="389" ht="11.25" customHeight="1"/>
    <row r="390" ht="11.25" customHeight="1"/>
    <row r="391" ht="11.25" customHeight="1"/>
    <row r="392" ht="11.25" customHeight="1"/>
    <row r="393" ht="11.25" customHeight="1"/>
    <row r="394" ht="11.25" customHeight="1"/>
    <row r="395" ht="11.25" customHeight="1"/>
    <row r="396" ht="11.25" customHeight="1"/>
    <row r="397" ht="11.25" customHeight="1"/>
    <row r="398" ht="11.25" customHeight="1"/>
    <row r="399" ht="11.25" customHeight="1"/>
    <row r="400" ht="11.25" customHeight="1"/>
    <row r="401" ht="11.25" customHeight="1"/>
    <row r="402" ht="11.25" customHeight="1"/>
    <row r="403" ht="11.25" customHeight="1"/>
    <row r="404" ht="11.25" customHeight="1"/>
    <row r="405" ht="11.25" customHeight="1"/>
    <row r="406" ht="11.25" customHeight="1"/>
    <row r="407" ht="11.25" customHeight="1"/>
    <row r="408" ht="11.25" customHeight="1"/>
    <row r="409" ht="11.25" customHeight="1"/>
    <row r="410" ht="11.25" customHeight="1"/>
    <row r="411" ht="11.25" customHeight="1"/>
    <row r="412" ht="11.25" customHeight="1"/>
    <row r="413" ht="11.25" customHeight="1"/>
    <row r="414" ht="11.25" customHeight="1"/>
    <row r="415" ht="11.25" customHeight="1"/>
    <row r="416" ht="11.25" customHeight="1"/>
    <row r="417" ht="11.25" customHeight="1"/>
    <row r="418" ht="11.25" customHeight="1"/>
    <row r="419" ht="11.25" customHeight="1"/>
    <row r="420" ht="11.25" customHeight="1"/>
    <row r="421" ht="11.25" customHeight="1"/>
    <row r="422" ht="11.25" customHeight="1"/>
    <row r="423" ht="11.25" customHeight="1"/>
    <row r="424" ht="11.25" customHeight="1"/>
    <row r="425" ht="11.25" customHeight="1"/>
    <row r="426" ht="11.25" customHeight="1"/>
    <row r="427" ht="11.25" customHeight="1"/>
    <row r="428" ht="11.25" customHeight="1"/>
    <row r="429" ht="11.25" customHeight="1"/>
    <row r="430" ht="11.25" customHeight="1"/>
    <row r="431" ht="11.25" customHeight="1"/>
    <row r="432" ht="11.25" customHeight="1"/>
    <row r="433" ht="11.25" customHeight="1"/>
    <row r="434" ht="11.25" customHeight="1"/>
    <row r="435" ht="11.25" customHeight="1"/>
    <row r="436" ht="11.25" customHeight="1"/>
    <row r="437" ht="11.25" customHeight="1"/>
    <row r="438" ht="11.25" customHeight="1"/>
    <row r="439" ht="11.25" customHeight="1"/>
    <row r="440" ht="11.25" customHeight="1"/>
    <row r="441" ht="11.25" customHeight="1"/>
    <row r="442" ht="11.25" customHeight="1"/>
    <row r="443" ht="11.25" customHeight="1"/>
    <row r="444" ht="11.25" customHeight="1"/>
    <row r="445" ht="11.25" customHeight="1"/>
    <row r="446" ht="11.25" customHeight="1"/>
    <row r="447" ht="11.25" customHeight="1"/>
    <row r="448" ht="11.25" customHeight="1"/>
    <row r="449" ht="11.25" customHeight="1"/>
    <row r="450" ht="11.25" customHeight="1"/>
    <row r="451" ht="11.25" customHeight="1"/>
    <row r="452" ht="11.25" customHeight="1"/>
    <row r="453" ht="11.25" customHeight="1"/>
    <row r="454" ht="11.25" customHeight="1"/>
    <row r="455" ht="11.25" customHeight="1"/>
    <row r="456" ht="11.25" customHeight="1"/>
    <row r="457" ht="11.25" customHeight="1"/>
    <row r="458" ht="11.25" customHeight="1"/>
    <row r="459" ht="11.25" customHeight="1"/>
    <row r="460" ht="11.25" customHeight="1"/>
    <row r="461" ht="11.25" customHeight="1"/>
    <row r="462" ht="11.25" customHeight="1"/>
    <row r="463" ht="11.25" customHeight="1"/>
    <row r="464" ht="11.25" customHeight="1"/>
    <row r="465" ht="11.25" customHeight="1"/>
    <row r="466" ht="11.25" customHeight="1"/>
    <row r="467" ht="11.25" customHeight="1"/>
    <row r="468" ht="11.25" customHeight="1"/>
    <row r="469" ht="11.25" customHeight="1"/>
    <row r="470" ht="11.25" customHeight="1"/>
    <row r="471" ht="11.25" customHeight="1"/>
    <row r="472" ht="11.25" customHeight="1"/>
    <row r="473" ht="11.25" customHeight="1"/>
    <row r="474" ht="11.25" customHeight="1"/>
    <row r="475" ht="11.25" customHeight="1"/>
    <row r="476" ht="11.25" customHeight="1"/>
    <row r="477" ht="11.25" customHeight="1"/>
    <row r="478" ht="11.25" customHeight="1"/>
    <row r="479" ht="11.25" customHeight="1"/>
    <row r="480" ht="11.25" customHeight="1"/>
    <row r="481" ht="11.25" customHeight="1"/>
    <row r="482" ht="11.25" customHeight="1"/>
    <row r="483" ht="11.25" customHeight="1"/>
    <row r="484" ht="11.25" customHeight="1"/>
    <row r="485" ht="11.25" customHeight="1"/>
    <row r="486" ht="11.25" customHeight="1"/>
    <row r="487" ht="11.25" customHeight="1"/>
    <row r="488" ht="11.25" customHeight="1"/>
    <row r="489" ht="11.25" customHeight="1"/>
    <row r="490" ht="11.25" customHeight="1"/>
    <row r="491" ht="11.25" customHeight="1"/>
    <row r="492" ht="11.25" customHeight="1"/>
    <row r="493" ht="11.25" customHeight="1"/>
    <row r="494" ht="11.25" customHeight="1"/>
    <row r="495" ht="11.25" customHeight="1"/>
    <row r="496" ht="11.25" customHeight="1"/>
    <row r="497" ht="11.25" customHeight="1"/>
    <row r="498" ht="11.25" customHeight="1"/>
    <row r="499" ht="11.25" customHeight="1"/>
    <row r="500" ht="11.25" customHeight="1"/>
    <row r="501" ht="11.25" customHeight="1"/>
    <row r="502" ht="11.25" customHeight="1"/>
    <row r="503" ht="11.25" customHeight="1"/>
    <row r="504" ht="11.25" customHeight="1"/>
    <row r="505" ht="11.25" customHeight="1"/>
    <row r="506" ht="11.25" customHeight="1"/>
    <row r="507" ht="11.25" customHeight="1"/>
    <row r="508" ht="11.25" customHeight="1"/>
    <row r="509" ht="11.25" customHeight="1"/>
    <row r="510" ht="11.25" customHeight="1"/>
    <row r="511" ht="11.25" customHeight="1"/>
    <row r="512" ht="11.25" customHeight="1"/>
    <row r="513" ht="11.25" customHeight="1"/>
    <row r="514" ht="11.25" customHeight="1"/>
    <row r="515" ht="11.25" customHeight="1"/>
    <row r="516" ht="11.25" customHeight="1"/>
    <row r="517" ht="11.25" customHeight="1"/>
    <row r="518" ht="11.25" customHeight="1"/>
    <row r="519" ht="11.25" customHeight="1"/>
    <row r="520" ht="11.25" customHeight="1"/>
    <row r="521" ht="11.25" customHeight="1"/>
  </sheetData>
  <customSheetViews>
    <customSheetView guid="{5CFEF769-FEAF-4620-A221-C361CF5B525B}" scale="60" showGridLines="0" fitToPage="1" hiddenColumns="1">
      <pageMargins left="0.25" right="0.25" top="0.75" bottom="0.75" header="0.3" footer="0.3"/>
      <printOptions horizontalCentered="1"/>
      <pageSetup paperSize="9" scale="71" orientation="landscape" r:id="rId1"/>
      <headerFooter alignWithMargins="0">
        <oddFooter>&amp;LTechnical Dashboard 
Printed :&amp;D &amp;T&amp;CCONFIDENTIAL&amp;RPage &amp;P of &amp;N
&amp;F</oddFooter>
      </headerFooter>
    </customSheetView>
  </customSheetViews>
  <mergeCells count="16">
    <mergeCell ref="D3:E3"/>
    <mergeCell ref="B2:AF2"/>
    <mergeCell ref="B1:AF1"/>
    <mergeCell ref="B10:AF10"/>
    <mergeCell ref="B4:Q4"/>
    <mergeCell ref="R4:AF4"/>
    <mergeCell ref="C5:Q5"/>
    <mergeCell ref="R5:AF5"/>
    <mergeCell ref="C6:Q6"/>
    <mergeCell ref="R6:AF6"/>
    <mergeCell ref="C8:Q8"/>
    <mergeCell ref="R8:AF8"/>
    <mergeCell ref="B9:AF9"/>
    <mergeCell ref="C7:Q7"/>
    <mergeCell ref="R7:AF7"/>
    <mergeCell ref="B3:C3"/>
  </mergeCells>
  <hyperlinks>
    <hyperlink ref="B3" location="Overview!A1" display="Overview"/>
    <hyperlink ref="D3:E3" location="Workload!WorkloadData" display="Data"/>
    <hyperlink ref="AO20" location="Overview!A1" display="Overview"/>
    <hyperlink ref="AO22" location="Workload!A1" display="Chart"/>
  </hyperlinks>
  <printOptions horizontalCentered="1"/>
  <pageMargins left="0.25" right="0.25" top="0.75" bottom="0.75" header="0.3" footer="0.3"/>
  <pageSetup paperSize="9" scale="61" orientation="landscape" r:id="rId2"/>
  <headerFooter alignWithMargins="0">
    <oddFooter>&amp;LTechnical Dashboard 
Printed :&amp;D &amp;T&amp;CCONFIDENTIAL&amp;RPage &amp;P of &amp;N
&amp;F</oddFooter>
  </headerFooter>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ocumentation_Sheet">
    <pageSetUpPr autoPageBreaks="0" fitToPage="1"/>
  </sheetPr>
  <dimension ref="A1:BL65"/>
  <sheetViews>
    <sheetView showGridLines="0" zoomScale="60" zoomScaleNormal="60" workbookViewId="0"/>
  </sheetViews>
  <sheetFormatPr defaultColWidth="18.7109375" defaultRowHeight="11.25"/>
  <cols>
    <col min="1" max="1" width="1.140625" style="147" customWidth="1"/>
    <col min="2" max="2" width="4.28515625" style="147" customWidth="1"/>
    <col min="3" max="4" width="5.42578125" style="147" customWidth="1"/>
    <col min="5" max="5" width="18.42578125" style="147" customWidth="1"/>
    <col min="6" max="32" width="5.7109375" style="147" customWidth="1"/>
    <col min="33" max="34" width="5.42578125" style="147" customWidth="1"/>
    <col min="35" max="35" width="5.42578125" style="553" customWidth="1"/>
    <col min="36" max="38" width="5.42578125" style="147" customWidth="1"/>
    <col min="39" max="39" width="36.7109375" style="147" customWidth="1"/>
    <col min="40" max="40" width="10.42578125" style="147" customWidth="1"/>
    <col min="41" max="41" width="9.85546875" style="147" customWidth="1"/>
    <col min="42" max="42" width="11.28515625" style="147" customWidth="1"/>
    <col min="43" max="43" width="9.140625" style="147" customWidth="1"/>
    <col min="44" max="45" width="9.7109375" style="147" customWidth="1"/>
    <col min="46" max="46" width="9" style="147" customWidth="1"/>
    <col min="47" max="48" width="10.5703125" style="147" customWidth="1"/>
    <col min="49" max="49" width="9.42578125" style="147" customWidth="1"/>
    <col min="50" max="50" width="9.85546875" style="147" customWidth="1"/>
    <col min="51" max="51" width="9.42578125" style="147" customWidth="1"/>
    <col min="52" max="52" width="10.42578125" style="147" customWidth="1"/>
    <col min="53" max="53" width="9.85546875" style="147" customWidth="1"/>
    <col min="54" max="54" width="11.28515625" style="147" customWidth="1"/>
    <col min="55" max="55" width="9.140625" style="147" customWidth="1"/>
    <col min="56" max="57" width="9.7109375" style="147" customWidth="1"/>
    <col min="58" max="58" width="9" style="147" customWidth="1"/>
    <col min="59" max="60" width="10.5703125" style="147" customWidth="1"/>
    <col min="61" max="61" width="9.42578125" style="147" customWidth="1"/>
    <col min="62" max="62" width="9.85546875" style="147" customWidth="1"/>
    <col min="63" max="63" width="9.42578125" style="147" customWidth="1"/>
    <col min="64" max="16384" width="18.7109375" style="147"/>
  </cols>
  <sheetData>
    <row r="1" spans="1:40" ht="6" customHeight="1">
      <c r="B1" s="826"/>
      <c r="C1" s="826"/>
      <c r="D1" s="826"/>
      <c r="E1" s="826"/>
      <c r="F1" s="826"/>
      <c r="G1" s="826"/>
      <c r="H1" s="826"/>
      <c r="I1" s="826"/>
      <c r="J1" s="826"/>
      <c r="K1" s="826"/>
      <c r="L1" s="826"/>
      <c r="M1" s="826"/>
      <c r="N1" s="826"/>
      <c r="O1" s="826"/>
      <c r="P1" s="826"/>
      <c r="Q1" s="826"/>
      <c r="R1" s="826"/>
      <c r="S1" s="826"/>
      <c r="T1" s="826"/>
      <c r="U1" s="826"/>
      <c r="V1" s="826"/>
      <c r="W1" s="826"/>
      <c r="X1" s="826"/>
      <c r="Y1" s="826"/>
      <c r="Z1" s="826"/>
      <c r="AA1" s="826"/>
      <c r="AB1" s="826"/>
      <c r="AC1" s="826"/>
      <c r="AD1" s="826"/>
      <c r="AE1" s="826"/>
      <c r="AF1" s="826"/>
    </row>
    <row r="2" spans="1:40" ht="39" customHeight="1">
      <c r="A2" s="161"/>
      <c r="B2" s="712" t="str">
        <f>CONCATENATE(Parameters!C6," - Documentation")</f>
        <v>Orchestra - Documentation</v>
      </c>
      <c r="C2" s="712"/>
      <c r="D2" s="712"/>
      <c r="E2" s="712"/>
      <c r="F2" s="712"/>
      <c r="G2" s="712"/>
      <c r="H2" s="712"/>
      <c r="I2" s="712"/>
      <c r="J2" s="712"/>
      <c r="K2" s="712"/>
      <c r="L2" s="712"/>
      <c r="M2" s="712"/>
      <c r="N2" s="712"/>
      <c r="O2" s="712"/>
      <c r="P2" s="712"/>
      <c r="Q2" s="712"/>
      <c r="R2" s="712"/>
      <c r="S2" s="712"/>
      <c r="T2" s="712"/>
      <c r="U2" s="712"/>
      <c r="V2" s="712"/>
      <c r="W2" s="712"/>
      <c r="X2" s="712"/>
      <c r="Y2" s="712"/>
      <c r="Z2" s="712"/>
      <c r="AA2" s="712"/>
      <c r="AB2" s="712"/>
      <c r="AC2" s="712"/>
      <c r="AD2" s="712"/>
      <c r="AE2" s="712"/>
      <c r="AF2" s="712"/>
    </row>
    <row r="3" spans="1:40" s="665" customFormat="1" ht="18" customHeight="1">
      <c r="B3" s="834" t="s">
        <v>20</v>
      </c>
      <c r="C3" s="834"/>
      <c r="D3" s="666" t="s">
        <v>259</v>
      </c>
      <c r="E3" s="666"/>
      <c r="F3" s="666"/>
      <c r="G3" s="666"/>
      <c r="H3" s="666"/>
      <c r="I3" s="666"/>
      <c r="J3" s="666"/>
      <c r="K3" s="666"/>
      <c r="L3" s="666"/>
      <c r="M3" s="666"/>
      <c r="N3" s="666"/>
      <c r="O3" s="666"/>
      <c r="P3" s="666"/>
      <c r="Q3" s="666"/>
      <c r="R3" s="666"/>
      <c r="S3" s="666"/>
      <c r="T3" s="666"/>
      <c r="U3" s="666"/>
      <c r="V3" s="666"/>
      <c r="W3" s="666"/>
      <c r="X3" s="666"/>
      <c r="Y3" s="666"/>
      <c r="Z3" s="666"/>
      <c r="AA3" s="666"/>
      <c r="AB3" s="666"/>
      <c r="AC3" s="666"/>
      <c r="AD3" s="666"/>
      <c r="AE3" s="666"/>
      <c r="AF3" s="666"/>
    </row>
    <row r="4" spans="1:40" s="153" customFormat="1" ht="24" customHeight="1">
      <c r="B4" s="832" t="s">
        <v>316</v>
      </c>
      <c r="C4" s="833"/>
      <c r="D4" s="833"/>
      <c r="E4" s="833"/>
      <c r="F4" s="833"/>
      <c r="G4" s="833"/>
      <c r="H4" s="833"/>
      <c r="I4" s="833"/>
      <c r="J4" s="833"/>
      <c r="K4" s="833"/>
      <c r="L4" s="833"/>
      <c r="M4" s="833"/>
      <c r="N4" s="833"/>
      <c r="O4" s="833"/>
      <c r="P4" s="829" t="s">
        <v>317</v>
      </c>
      <c r="Q4" s="830"/>
      <c r="R4" s="830"/>
      <c r="S4" s="830"/>
      <c r="T4" s="830"/>
      <c r="U4" s="830"/>
      <c r="V4" s="830"/>
      <c r="W4" s="830"/>
      <c r="X4" s="830"/>
      <c r="Y4" s="830"/>
      <c r="Z4" s="830"/>
      <c r="AA4" s="830"/>
      <c r="AB4" s="830"/>
      <c r="AC4" s="830"/>
      <c r="AD4" s="830"/>
      <c r="AE4" s="830"/>
      <c r="AF4" s="831"/>
    </row>
    <row r="5" spans="1:40" s="149" customFormat="1" ht="24" customHeight="1">
      <c r="B5" s="152" t="s">
        <v>78</v>
      </c>
      <c r="C5" s="812" t="s">
        <v>2</v>
      </c>
      <c r="D5" s="812"/>
      <c r="E5" s="812"/>
      <c r="F5" s="812"/>
      <c r="G5" s="812"/>
      <c r="H5" s="812"/>
      <c r="I5" s="812"/>
      <c r="J5" s="812"/>
      <c r="K5" s="812"/>
      <c r="L5" s="812"/>
      <c r="M5" s="812"/>
      <c r="N5" s="812"/>
      <c r="O5" s="812"/>
      <c r="P5" s="811" t="s">
        <v>2</v>
      </c>
      <c r="Q5" s="812"/>
      <c r="R5" s="812"/>
      <c r="S5" s="812"/>
      <c r="T5" s="812"/>
      <c r="U5" s="812"/>
      <c r="V5" s="812"/>
      <c r="W5" s="812"/>
      <c r="X5" s="812"/>
      <c r="Y5" s="812"/>
      <c r="Z5" s="812"/>
      <c r="AA5" s="812"/>
      <c r="AB5" s="812"/>
      <c r="AC5" s="812"/>
      <c r="AD5" s="812"/>
      <c r="AE5" s="812"/>
      <c r="AF5" s="813"/>
    </row>
    <row r="6" spans="1:40" s="149" customFormat="1" ht="24" customHeight="1">
      <c r="B6" s="152" t="s">
        <v>78</v>
      </c>
      <c r="C6" s="812" t="s">
        <v>2</v>
      </c>
      <c r="D6" s="812"/>
      <c r="E6" s="812"/>
      <c r="F6" s="812"/>
      <c r="G6" s="812"/>
      <c r="H6" s="812"/>
      <c r="I6" s="812"/>
      <c r="J6" s="812"/>
      <c r="K6" s="812"/>
      <c r="L6" s="812"/>
      <c r="M6" s="812"/>
      <c r="N6" s="812"/>
      <c r="O6" s="812"/>
      <c r="P6" s="811" t="s">
        <v>2</v>
      </c>
      <c r="Q6" s="812"/>
      <c r="R6" s="812"/>
      <c r="S6" s="812"/>
      <c r="T6" s="812"/>
      <c r="U6" s="812"/>
      <c r="V6" s="812"/>
      <c r="W6" s="812"/>
      <c r="X6" s="812"/>
      <c r="Y6" s="812"/>
      <c r="Z6" s="812"/>
      <c r="AA6" s="812"/>
      <c r="AB6" s="812"/>
      <c r="AC6" s="812"/>
      <c r="AD6" s="812"/>
      <c r="AE6" s="812"/>
      <c r="AF6" s="813"/>
    </row>
    <row r="7" spans="1:40" s="149" customFormat="1" ht="24" customHeight="1">
      <c r="B7" s="152" t="s">
        <v>78</v>
      </c>
      <c r="C7" s="812" t="s">
        <v>2</v>
      </c>
      <c r="D7" s="812"/>
      <c r="E7" s="812"/>
      <c r="F7" s="812"/>
      <c r="G7" s="812"/>
      <c r="H7" s="812"/>
      <c r="I7" s="812"/>
      <c r="J7" s="812"/>
      <c r="K7" s="812"/>
      <c r="L7" s="812"/>
      <c r="M7" s="812"/>
      <c r="N7" s="812"/>
      <c r="O7" s="812"/>
      <c r="P7" s="811" t="s">
        <v>2</v>
      </c>
      <c r="Q7" s="812"/>
      <c r="R7" s="812"/>
      <c r="S7" s="812"/>
      <c r="T7" s="812"/>
      <c r="U7" s="812"/>
      <c r="V7" s="812"/>
      <c r="W7" s="812"/>
      <c r="X7" s="812"/>
      <c r="Y7" s="812"/>
      <c r="Z7" s="812"/>
      <c r="AA7" s="812"/>
      <c r="AB7" s="812"/>
      <c r="AC7" s="812"/>
      <c r="AD7" s="812"/>
      <c r="AE7" s="812"/>
      <c r="AF7" s="813"/>
    </row>
    <row r="8" spans="1:40" s="149" customFormat="1" ht="24" customHeight="1">
      <c r="B8" s="151" t="s">
        <v>78</v>
      </c>
      <c r="C8" s="815" t="s">
        <v>2</v>
      </c>
      <c r="D8" s="815"/>
      <c r="E8" s="815"/>
      <c r="F8" s="815"/>
      <c r="G8" s="815"/>
      <c r="H8" s="815"/>
      <c r="I8" s="815"/>
      <c r="J8" s="815"/>
      <c r="K8" s="815"/>
      <c r="L8" s="815"/>
      <c r="M8" s="815"/>
      <c r="N8" s="815"/>
      <c r="O8" s="815"/>
      <c r="P8" s="817" t="s">
        <v>2</v>
      </c>
      <c r="Q8" s="815"/>
      <c r="R8" s="815"/>
      <c r="S8" s="815"/>
      <c r="T8" s="815"/>
      <c r="U8" s="815"/>
      <c r="V8" s="815"/>
      <c r="W8" s="815"/>
      <c r="X8" s="815"/>
      <c r="Y8" s="815"/>
      <c r="Z8" s="815"/>
      <c r="AA8" s="815"/>
      <c r="AB8" s="815"/>
      <c r="AC8" s="815"/>
      <c r="AD8" s="815"/>
      <c r="AE8" s="815"/>
      <c r="AF8" s="816"/>
    </row>
    <row r="9" spans="1:40" ht="6" customHeight="1">
      <c r="B9" s="148"/>
    </row>
    <row r="10" spans="1:40" ht="24" customHeight="1">
      <c r="B10" s="827" t="s">
        <v>318</v>
      </c>
      <c r="C10" s="828"/>
      <c r="D10" s="828"/>
      <c r="E10" s="828"/>
      <c r="F10" s="828"/>
      <c r="G10" s="828"/>
      <c r="H10" s="828"/>
      <c r="I10" s="828"/>
      <c r="J10" s="828"/>
      <c r="K10" s="828"/>
      <c r="L10" s="828"/>
      <c r="M10" s="828"/>
      <c r="N10" s="828"/>
      <c r="O10" s="828"/>
      <c r="P10" s="828"/>
      <c r="Q10" s="828"/>
      <c r="R10" s="828"/>
      <c r="S10" s="828"/>
      <c r="T10" s="828"/>
      <c r="U10" s="828"/>
      <c r="V10" s="828"/>
      <c r="W10" s="828"/>
      <c r="X10" s="828"/>
      <c r="Y10" s="828"/>
      <c r="Z10" s="828"/>
      <c r="AA10" s="828"/>
      <c r="AB10" s="828"/>
      <c r="AC10" s="828"/>
      <c r="AD10" s="828"/>
      <c r="AE10" s="828"/>
      <c r="AF10" s="828"/>
    </row>
    <row r="11" spans="1:40" ht="293.25" customHeight="1">
      <c r="B11" s="160"/>
      <c r="C11" s="159"/>
      <c r="D11" s="159"/>
      <c r="E11" s="159"/>
      <c r="F11" s="159"/>
      <c r="G11" s="159"/>
      <c r="H11" s="159"/>
      <c r="I11" s="159"/>
      <c r="J11" s="159"/>
      <c r="K11" s="159"/>
      <c r="L11" s="159"/>
      <c r="M11" s="159"/>
      <c r="N11" s="159"/>
      <c r="O11" s="159"/>
      <c r="P11" s="159"/>
      <c r="Q11" s="159"/>
      <c r="R11" s="159"/>
      <c r="S11" s="159"/>
      <c r="T11" s="159"/>
      <c r="U11" s="159"/>
      <c r="V11" s="159"/>
      <c r="W11" s="159"/>
      <c r="X11" s="159"/>
      <c r="Y11" s="159"/>
      <c r="Z11" s="159"/>
      <c r="AA11" s="159"/>
      <c r="AB11" s="159"/>
      <c r="AC11" s="159"/>
      <c r="AD11" s="159"/>
      <c r="AE11" s="159"/>
      <c r="AF11" s="159"/>
    </row>
    <row r="12" spans="1:40" ht="182.25" customHeight="1">
      <c r="B12" s="159"/>
      <c r="C12" s="159"/>
      <c r="D12" s="159"/>
      <c r="E12" s="159"/>
      <c r="F12" s="159"/>
      <c r="G12" s="159"/>
      <c r="H12" s="159"/>
      <c r="I12" s="159"/>
      <c r="J12" s="159"/>
      <c r="K12" s="159"/>
      <c r="L12" s="159"/>
      <c r="M12" s="159"/>
      <c r="N12" s="159"/>
      <c r="O12" s="159"/>
      <c r="P12" s="159"/>
      <c r="Q12" s="159"/>
      <c r="R12" s="159"/>
      <c r="S12" s="159"/>
      <c r="T12" s="159"/>
      <c r="U12" s="159"/>
      <c r="V12" s="159"/>
      <c r="W12" s="159"/>
      <c r="X12" s="159"/>
      <c r="Y12" s="159"/>
      <c r="Z12" s="159"/>
      <c r="AA12" s="159"/>
      <c r="AB12" s="159"/>
      <c r="AC12" s="159"/>
      <c r="AD12" s="159"/>
      <c r="AE12" s="159"/>
      <c r="AF12" s="159"/>
    </row>
    <row r="13" spans="1:40" ht="11.25" customHeight="1"/>
    <row r="14" spans="1:40" s="586" customFormat="1" ht="11.25" customHeight="1"/>
    <row r="15" spans="1:40" s="586" customFormat="1" ht="11.25" customHeight="1"/>
    <row r="16" spans="1:40" s="553" customFormat="1" ht="14.25" customHeight="1">
      <c r="AN16" s="515" t="s">
        <v>20</v>
      </c>
    </row>
    <row r="17" spans="2:64" s="553" customFormat="1" ht="11.25" customHeight="1"/>
    <row r="18" spans="2:64" ht="11.25" customHeight="1">
      <c r="AM18" s="515"/>
      <c r="AO18" s="553"/>
    </row>
    <row r="19" spans="2:64" s="553" customFormat="1" ht="14.25" customHeight="1">
      <c r="AM19" s="515"/>
      <c r="AN19" s="515" t="s">
        <v>422</v>
      </c>
    </row>
    <row r="20" spans="2:64" s="553" customFormat="1" ht="11.25" customHeight="1">
      <c r="AM20" s="515"/>
    </row>
    <row r="21" spans="2:64" s="586" customFormat="1" ht="11.25" customHeight="1">
      <c r="AM21" s="515"/>
    </row>
    <row r="22" spans="2:64" s="586" customFormat="1" ht="11.25" customHeight="1">
      <c r="AM22" s="515"/>
    </row>
    <row r="23" spans="2:64" s="140" customFormat="1" ht="11.25" customHeight="1">
      <c r="B23" s="162"/>
      <c r="C23" s="162"/>
      <c r="D23" s="162"/>
      <c r="E23" s="162"/>
      <c r="F23" s="163"/>
      <c r="G23" s="162"/>
      <c r="H23" s="162"/>
      <c r="I23" s="162"/>
      <c r="J23" s="162"/>
      <c r="K23" s="162"/>
      <c r="L23" s="162"/>
      <c r="M23" s="162"/>
      <c r="N23" s="162"/>
      <c r="O23" s="162"/>
      <c r="P23" s="141"/>
      <c r="Q23" s="141"/>
      <c r="R23" s="141"/>
      <c r="S23" s="141"/>
      <c r="T23" s="141"/>
      <c r="U23" s="141"/>
    </row>
    <row r="24" spans="2:64" ht="30" customHeight="1">
      <c r="AM24" s="405" t="s">
        <v>228</v>
      </c>
      <c r="AN24" s="419">
        <v>40909</v>
      </c>
      <c r="AO24" s="419">
        <v>40940</v>
      </c>
      <c r="AP24" s="419">
        <v>40969</v>
      </c>
      <c r="AQ24" s="419">
        <v>41000</v>
      </c>
      <c r="AR24" s="419">
        <v>41030</v>
      </c>
      <c r="AS24" s="419">
        <v>41061</v>
      </c>
      <c r="AT24" s="419">
        <v>41091</v>
      </c>
      <c r="AU24" s="419">
        <v>41122</v>
      </c>
      <c r="AV24" s="419">
        <v>41153</v>
      </c>
      <c r="AW24" s="419">
        <v>41183</v>
      </c>
      <c r="AX24" s="419">
        <v>41214</v>
      </c>
      <c r="AY24" s="419">
        <v>41244</v>
      </c>
      <c r="AZ24" s="419">
        <v>41275</v>
      </c>
      <c r="BA24" s="419">
        <v>41306</v>
      </c>
      <c r="BB24" s="419">
        <v>41334</v>
      </c>
      <c r="BC24" s="419">
        <v>41365</v>
      </c>
      <c r="BD24" s="419">
        <v>41395</v>
      </c>
      <c r="BE24" s="419">
        <v>41426</v>
      </c>
      <c r="BF24" s="419">
        <v>41456</v>
      </c>
      <c r="BG24" s="419">
        <v>41487</v>
      </c>
      <c r="BH24" s="419">
        <v>41518</v>
      </c>
      <c r="BI24" s="419">
        <v>41548</v>
      </c>
      <c r="BJ24" s="419">
        <v>41579</v>
      </c>
      <c r="BK24" s="419">
        <v>41609</v>
      </c>
      <c r="BL24" s="419">
        <v>41640</v>
      </c>
    </row>
    <row r="25" spans="2:64" s="157" customFormat="1" ht="16.5">
      <c r="AM25" s="371" t="s">
        <v>82</v>
      </c>
      <c r="AN25" s="590"/>
      <c r="AO25" s="590"/>
      <c r="AP25" s="590"/>
      <c r="AQ25" s="590"/>
      <c r="AR25" s="590"/>
      <c r="AS25" s="590"/>
      <c r="AT25" s="590"/>
      <c r="AU25" s="590"/>
      <c r="AV25" s="590"/>
      <c r="AW25" s="590"/>
      <c r="AX25" s="590"/>
      <c r="AY25" s="590"/>
      <c r="AZ25" s="590"/>
      <c r="BA25" s="590"/>
      <c r="BB25" s="590"/>
      <c r="BC25" s="590"/>
      <c r="BD25" s="590"/>
      <c r="BE25" s="590"/>
      <c r="BF25" s="590"/>
      <c r="BG25" s="590"/>
      <c r="BH25" s="590"/>
      <c r="BI25" s="590"/>
      <c r="BJ25" s="590"/>
      <c r="BK25" s="590"/>
      <c r="BL25" s="590"/>
    </row>
    <row r="26" spans="2:64" s="156" customFormat="1" ht="16.5">
      <c r="AM26" s="372" t="s">
        <v>84</v>
      </c>
      <c r="AN26" s="596"/>
      <c r="AO26" s="596"/>
      <c r="AP26" s="596"/>
      <c r="AQ26" s="596"/>
      <c r="AR26" s="596"/>
      <c r="AS26" s="596"/>
      <c r="AT26" s="596"/>
      <c r="AU26" s="596"/>
      <c r="AV26" s="596"/>
      <c r="AW26" s="596"/>
      <c r="AX26" s="596"/>
      <c r="AY26" s="596"/>
      <c r="AZ26" s="596"/>
      <c r="BA26" s="596"/>
      <c r="BB26" s="596"/>
      <c r="BC26" s="596"/>
      <c r="BD26" s="596"/>
      <c r="BE26" s="596"/>
      <c r="BF26" s="596"/>
      <c r="BG26" s="596"/>
      <c r="BH26" s="596"/>
      <c r="BI26" s="596"/>
      <c r="BJ26" s="596"/>
      <c r="BK26" s="596"/>
      <c r="BL26" s="596"/>
    </row>
    <row r="27" spans="2:64" s="157" customFormat="1" ht="16.5">
      <c r="AM27" s="372" t="s">
        <v>311</v>
      </c>
      <c r="AN27" s="596"/>
      <c r="AO27" s="596"/>
      <c r="AP27" s="596"/>
      <c r="AQ27" s="596"/>
      <c r="AR27" s="596"/>
      <c r="AS27" s="596"/>
      <c r="AT27" s="596"/>
      <c r="AU27" s="596"/>
      <c r="AV27" s="596"/>
      <c r="AW27" s="596"/>
      <c r="AX27" s="596"/>
      <c r="AY27" s="596"/>
      <c r="AZ27" s="596"/>
      <c r="BA27" s="596"/>
      <c r="BB27" s="596"/>
      <c r="BC27" s="596"/>
      <c r="BD27" s="596"/>
      <c r="BE27" s="596"/>
      <c r="BF27" s="596"/>
      <c r="BG27" s="596"/>
      <c r="BH27" s="596"/>
      <c r="BI27" s="596"/>
      <c r="BJ27" s="596"/>
      <c r="BK27" s="596"/>
      <c r="BL27" s="596"/>
    </row>
    <row r="28" spans="2:64" s="156" customFormat="1" ht="16.5">
      <c r="AM28" s="372" t="s">
        <v>83</v>
      </c>
      <c r="AN28" s="591"/>
      <c r="AO28" s="591"/>
      <c r="AP28" s="591"/>
      <c r="AQ28" s="591"/>
      <c r="AR28" s="591"/>
      <c r="AS28" s="591"/>
      <c r="AT28" s="591"/>
      <c r="AU28" s="591"/>
      <c r="AV28" s="591"/>
      <c r="AW28" s="591"/>
      <c r="AX28" s="591"/>
      <c r="AY28" s="591"/>
      <c r="AZ28" s="591"/>
      <c r="BA28" s="591"/>
      <c r="BB28" s="591"/>
      <c r="BC28" s="591"/>
      <c r="BD28" s="591"/>
      <c r="BE28" s="591"/>
      <c r="BF28" s="591"/>
      <c r="BG28" s="591"/>
      <c r="BH28" s="591"/>
      <c r="BI28" s="591"/>
      <c r="BJ28" s="591"/>
      <c r="BK28" s="591"/>
      <c r="BL28" s="591"/>
    </row>
    <row r="29" spans="2:64" s="156" customFormat="1" ht="16.5">
      <c r="AM29" s="373" t="s">
        <v>310</v>
      </c>
      <c r="AN29" s="597"/>
      <c r="AO29" s="597"/>
      <c r="AP29" s="597"/>
      <c r="AQ29" s="597"/>
      <c r="AR29" s="597"/>
      <c r="AS29" s="597"/>
      <c r="AT29" s="597"/>
      <c r="AU29" s="597"/>
      <c r="AV29" s="597"/>
      <c r="AW29" s="597"/>
      <c r="AX29" s="597"/>
      <c r="AY29" s="597"/>
      <c r="AZ29" s="597"/>
      <c r="BA29" s="597"/>
      <c r="BB29" s="597"/>
      <c r="BC29" s="597"/>
      <c r="BD29" s="597"/>
      <c r="BE29" s="597"/>
      <c r="BF29" s="597"/>
      <c r="BG29" s="597"/>
      <c r="BH29" s="597"/>
      <c r="BI29" s="597"/>
      <c r="BJ29" s="597"/>
      <c r="BK29" s="597"/>
      <c r="BL29" s="597"/>
    </row>
    <row r="35" customFormat="1" ht="12.75"/>
    <row r="36" customFormat="1" ht="16.5" customHeight="1"/>
    <row r="37" customFormat="1" ht="15.75" customHeight="1"/>
    <row r="38" customFormat="1" ht="15.75" customHeight="1"/>
    <row r="39" customFormat="1" ht="15.75" customHeight="1"/>
    <row r="40" customFormat="1" ht="15.75" customHeight="1"/>
    <row r="41" customFormat="1" ht="15.75" customHeight="1"/>
    <row r="42" customFormat="1" ht="15.75" customHeight="1"/>
    <row r="43" customFormat="1" ht="15.75" customHeight="1"/>
    <row r="44" customFormat="1" ht="15.75" customHeight="1"/>
    <row r="45" customFormat="1" ht="15.75" customHeight="1"/>
    <row r="46" customFormat="1" ht="15.75" customHeight="1"/>
    <row r="47" customFormat="1" ht="15.75" customHeight="1"/>
    <row r="48" customFormat="1" ht="15.75" customHeight="1"/>
    <row r="49" customFormat="1" ht="15.75" customHeight="1"/>
    <row r="50" customFormat="1" ht="15.75" customHeight="1"/>
    <row r="51" customFormat="1" ht="15.75" customHeight="1"/>
    <row r="52" customFormat="1" ht="15.75" customHeight="1"/>
    <row r="53" customFormat="1" ht="15.75" customHeight="1"/>
    <row r="54" customFormat="1" ht="15.75" customHeight="1"/>
    <row r="55" customFormat="1" ht="15.75" customHeight="1"/>
    <row r="56" customFormat="1" ht="15.75" customHeight="1"/>
    <row r="57" customFormat="1" ht="15.75" customHeight="1"/>
    <row r="58" customFormat="1" ht="15.75" customHeight="1"/>
    <row r="59" customFormat="1" ht="15.75" customHeight="1"/>
    <row r="60" customFormat="1" ht="15.75" customHeight="1"/>
    <row r="61" customFormat="1" ht="15.75" customHeight="1"/>
    <row r="62" customFormat="1" ht="15.75" customHeight="1"/>
    <row r="63" customFormat="1" ht="15.75" customHeight="1"/>
    <row r="64" customFormat="1" ht="16.5" customHeight="1"/>
    <row r="65" customFormat="1" ht="16.5" customHeight="1"/>
  </sheetData>
  <customSheetViews>
    <customSheetView guid="{5CFEF769-FEAF-4620-A221-C361CF5B525B}" scale="60" showGridLines="0" fitToPage="1">
      <pageMargins left="0.25" right="0.25" top="0.75" bottom="0.75" header="0.3" footer="0.3"/>
      <printOptions horizontalCentered="1"/>
      <pageSetup paperSize="9" scale="72" orientation="landscape" r:id="rId1"/>
      <headerFooter alignWithMargins="0">
        <oddFooter>&amp;LTechnical Dashboard 
Printed :&amp;D &amp;T&amp;CCONFIDENTIAL&amp;RPage &amp;P of &amp;N
&amp;F</oddFooter>
      </headerFooter>
    </customSheetView>
  </customSheetViews>
  <mergeCells count="14">
    <mergeCell ref="B2:AF2"/>
    <mergeCell ref="B1:AF1"/>
    <mergeCell ref="B10:AF10"/>
    <mergeCell ref="P4:AF4"/>
    <mergeCell ref="P5:AF5"/>
    <mergeCell ref="P6:AF6"/>
    <mergeCell ref="P7:AF7"/>
    <mergeCell ref="P8:AF8"/>
    <mergeCell ref="B4:O4"/>
    <mergeCell ref="C5:O5"/>
    <mergeCell ref="C6:O6"/>
    <mergeCell ref="C7:O7"/>
    <mergeCell ref="C8:O8"/>
    <mergeCell ref="B3:C3"/>
  </mergeCells>
  <hyperlinks>
    <hyperlink ref="B3" location="Overview!A1" display="Overview"/>
    <hyperlink ref="D3:E3" location="Documentation!DocumentationData" display="Data"/>
    <hyperlink ref="AN16" location="Overview!A1" display="Overview"/>
    <hyperlink ref="AN19" location="Documentation!A1" display="Chart"/>
  </hyperlinks>
  <printOptions horizontalCentered="1"/>
  <pageMargins left="0.25" right="0.25" top="0.75" bottom="0.75" header="0.3" footer="0.3"/>
  <pageSetup paperSize="9" scale="72" orientation="landscape" r:id="rId2"/>
  <headerFooter alignWithMargins="0">
    <oddFooter>&amp;LTechnical Dashboard 
Printed :&amp;D &amp;T&amp;CCONFIDENTIAL&amp;RPage &amp;P of &amp;N
&amp;F</oddFooter>
  </headerFooter>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ech_Risks_Sheet">
    <pageSetUpPr autoPageBreaks="0" fitToPage="1"/>
  </sheetPr>
  <dimension ref="A1:BQ73"/>
  <sheetViews>
    <sheetView showGridLines="0" zoomScale="57" zoomScaleNormal="57" workbookViewId="0">
      <selection activeCell="AA40" sqref="AA40"/>
    </sheetView>
  </sheetViews>
  <sheetFormatPr defaultColWidth="18.7109375" defaultRowHeight="11.25"/>
  <cols>
    <col min="1" max="2" width="1.140625" style="147" customWidth="1"/>
    <col min="3" max="21" width="6.5703125" style="147" customWidth="1"/>
    <col min="22" max="23" width="1.140625" style="147" customWidth="1"/>
    <col min="24" max="36" width="6.5703125" style="147" customWidth="1"/>
    <col min="37" max="37" width="5.42578125" style="147" customWidth="1"/>
    <col min="38" max="39" width="5.42578125" style="553" customWidth="1"/>
    <col min="40" max="43" width="5.42578125" style="147" customWidth="1"/>
    <col min="44" max="44" width="36.7109375" style="147" customWidth="1"/>
    <col min="45" max="45" width="10.140625" style="147" customWidth="1"/>
    <col min="46" max="46" width="9.85546875" style="147" customWidth="1"/>
    <col min="47" max="47" width="10.85546875" style="147" customWidth="1"/>
    <col min="48" max="48" width="9.140625" style="147" customWidth="1"/>
    <col min="49" max="49" width="9.42578125" style="147" customWidth="1"/>
    <col min="50" max="50" width="9.7109375" style="147" customWidth="1"/>
    <col min="51" max="51" width="9.140625" style="147" customWidth="1"/>
    <col min="52" max="52" width="10.42578125" style="147" customWidth="1"/>
    <col min="53" max="53" width="10.7109375" style="147" customWidth="1"/>
    <col min="54" max="54" width="9.42578125" style="147" customWidth="1"/>
    <col min="55" max="55" width="9.7109375" style="147" customWidth="1"/>
    <col min="56" max="56" width="9.42578125" style="147" customWidth="1"/>
    <col min="57" max="57" width="10.140625" style="147" customWidth="1"/>
    <col min="58" max="58" width="9.85546875" style="147" customWidth="1"/>
    <col min="59" max="59" width="10.85546875" style="147" customWidth="1"/>
    <col min="60" max="60" width="9.140625" style="147" customWidth="1"/>
    <col min="61" max="61" width="9.42578125" style="147" customWidth="1"/>
    <col min="62" max="62" width="9.7109375" style="147" customWidth="1"/>
    <col min="63" max="63" width="9.140625" style="147" customWidth="1"/>
    <col min="64" max="64" width="10.42578125" style="147" customWidth="1"/>
    <col min="65" max="65" width="10.7109375" style="147" customWidth="1"/>
    <col min="66" max="66" width="9.42578125" style="147" customWidth="1"/>
    <col min="67" max="67" width="9.7109375" style="147" customWidth="1"/>
    <col min="68" max="68" width="9.42578125" style="147" customWidth="1"/>
    <col min="69" max="16384" width="18.7109375" style="147"/>
  </cols>
  <sheetData>
    <row r="1" spans="1:51" ht="6" customHeight="1">
      <c r="B1" s="826"/>
      <c r="C1" s="826"/>
      <c r="D1" s="826"/>
      <c r="E1" s="826"/>
      <c r="F1" s="826"/>
      <c r="G1" s="826"/>
      <c r="H1" s="826"/>
      <c r="I1" s="826"/>
      <c r="J1" s="826"/>
      <c r="K1" s="826"/>
      <c r="L1" s="826"/>
      <c r="M1" s="826"/>
      <c r="N1" s="826"/>
      <c r="O1" s="826"/>
      <c r="P1" s="826"/>
      <c r="Q1" s="826"/>
      <c r="R1" s="826"/>
      <c r="S1" s="826"/>
      <c r="T1" s="826"/>
      <c r="U1" s="826"/>
      <c r="V1" s="826"/>
      <c r="W1" s="826"/>
      <c r="X1" s="826"/>
      <c r="Y1" s="826"/>
      <c r="Z1" s="826"/>
      <c r="AA1" s="826"/>
      <c r="AB1" s="826"/>
      <c r="AC1" s="826"/>
      <c r="AD1" s="826"/>
      <c r="AE1" s="826"/>
      <c r="AF1" s="826"/>
      <c r="AG1" s="826"/>
      <c r="AH1" s="826"/>
      <c r="AI1" s="826"/>
      <c r="AJ1" s="826"/>
    </row>
    <row r="2" spans="1:51" ht="39" customHeight="1">
      <c r="A2" s="161"/>
      <c r="B2" s="712" t="str">
        <f>CONCATENATE(Parameters!C6," - Technical risks")</f>
        <v>Orchestra - Technical risks</v>
      </c>
      <c r="C2" s="712"/>
      <c r="D2" s="712"/>
      <c r="E2" s="712"/>
      <c r="F2" s="712"/>
      <c r="G2" s="712"/>
      <c r="H2" s="712"/>
      <c r="I2" s="712"/>
      <c r="J2" s="712"/>
      <c r="K2" s="712"/>
      <c r="L2" s="712"/>
      <c r="M2" s="712"/>
      <c r="N2" s="712"/>
      <c r="O2" s="712"/>
      <c r="P2" s="712"/>
      <c r="Q2" s="712"/>
      <c r="R2" s="712"/>
      <c r="S2" s="712"/>
      <c r="T2" s="712"/>
      <c r="U2" s="712"/>
      <c r="V2" s="712"/>
      <c r="W2" s="712"/>
      <c r="X2" s="712"/>
      <c r="Y2" s="712"/>
      <c r="Z2" s="712"/>
      <c r="AA2" s="712"/>
      <c r="AB2" s="712"/>
      <c r="AC2" s="712"/>
      <c r="AD2" s="712"/>
      <c r="AE2" s="712"/>
      <c r="AF2" s="712"/>
      <c r="AG2" s="712"/>
      <c r="AH2" s="712"/>
      <c r="AI2" s="712"/>
      <c r="AJ2" s="712"/>
    </row>
    <row r="3" spans="1:51" s="667" customFormat="1" ht="18" customHeight="1">
      <c r="B3" s="824" t="s">
        <v>20</v>
      </c>
      <c r="C3" s="824"/>
      <c r="D3" s="824"/>
      <c r="E3" s="824" t="s">
        <v>259</v>
      </c>
      <c r="F3" s="824"/>
      <c r="G3" s="668"/>
      <c r="H3" s="668"/>
      <c r="I3" s="668"/>
      <c r="J3" s="668"/>
      <c r="K3" s="668"/>
      <c r="L3" s="668"/>
      <c r="M3" s="668"/>
      <c r="N3" s="668"/>
      <c r="O3" s="668"/>
      <c r="P3" s="668"/>
      <c r="Q3" s="668"/>
      <c r="R3" s="668"/>
      <c r="S3" s="668"/>
      <c r="T3" s="668"/>
      <c r="U3" s="668"/>
      <c r="V3" s="668"/>
      <c r="W3" s="668"/>
      <c r="X3" s="668"/>
      <c r="Y3" s="668"/>
      <c r="Z3" s="668"/>
      <c r="AA3" s="668"/>
      <c r="AB3" s="668"/>
      <c r="AC3" s="668"/>
      <c r="AD3" s="668"/>
      <c r="AE3" s="668"/>
      <c r="AF3" s="668"/>
      <c r="AG3" s="668"/>
      <c r="AH3" s="668"/>
      <c r="AI3" s="668"/>
      <c r="AJ3" s="668"/>
    </row>
    <row r="4" spans="1:51" s="153" customFormat="1" ht="24" customHeight="1">
      <c r="B4" s="818" t="s">
        <v>80</v>
      </c>
      <c r="C4" s="819"/>
      <c r="D4" s="819"/>
      <c r="E4" s="819"/>
      <c r="F4" s="819"/>
      <c r="G4" s="819"/>
      <c r="H4" s="819"/>
      <c r="I4" s="819"/>
      <c r="J4" s="819"/>
      <c r="K4" s="819"/>
      <c r="L4" s="819"/>
      <c r="M4" s="819"/>
      <c r="N4" s="819"/>
      <c r="O4" s="819"/>
      <c r="P4" s="819"/>
      <c r="Q4" s="820"/>
      <c r="R4" s="821" t="s">
        <v>79</v>
      </c>
      <c r="S4" s="822"/>
      <c r="T4" s="822"/>
      <c r="U4" s="822"/>
      <c r="V4" s="822"/>
      <c r="W4" s="822"/>
      <c r="X4" s="822"/>
      <c r="Y4" s="822"/>
      <c r="Z4" s="822"/>
      <c r="AA4" s="822"/>
      <c r="AB4" s="822"/>
      <c r="AC4" s="822"/>
      <c r="AD4" s="822"/>
      <c r="AE4" s="822"/>
      <c r="AF4" s="822"/>
      <c r="AG4" s="822"/>
      <c r="AH4" s="822"/>
      <c r="AI4" s="822"/>
      <c r="AJ4" s="823"/>
    </row>
    <row r="5" spans="1:51" s="149" customFormat="1" ht="24" customHeight="1">
      <c r="B5" s="152" t="s">
        <v>78</v>
      </c>
      <c r="C5" s="812" t="s">
        <v>2</v>
      </c>
      <c r="D5" s="812"/>
      <c r="E5" s="812"/>
      <c r="F5" s="812"/>
      <c r="G5" s="812"/>
      <c r="H5" s="812"/>
      <c r="I5" s="812"/>
      <c r="J5" s="812"/>
      <c r="K5" s="812"/>
      <c r="L5" s="812"/>
      <c r="M5" s="812"/>
      <c r="N5" s="812"/>
      <c r="O5" s="812"/>
      <c r="P5" s="812"/>
      <c r="Q5" s="813"/>
      <c r="R5" s="811" t="s">
        <v>2</v>
      </c>
      <c r="S5" s="812"/>
      <c r="T5" s="812"/>
      <c r="U5" s="812"/>
      <c r="V5" s="812"/>
      <c r="W5" s="812"/>
      <c r="X5" s="812"/>
      <c r="Y5" s="812"/>
      <c r="Z5" s="812"/>
      <c r="AA5" s="812"/>
      <c r="AB5" s="812"/>
      <c r="AC5" s="812"/>
      <c r="AD5" s="812"/>
      <c r="AE5" s="812"/>
      <c r="AF5" s="812"/>
      <c r="AG5" s="812"/>
      <c r="AH5" s="812"/>
      <c r="AI5" s="812"/>
      <c r="AJ5" s="813"/>
    </row>
    <row r="6" spans="1:51" s="149" customFormat="1" ht="24" customHeight="1">
      <c r="B6" s="152" t="s">
        <v>78</v>
      </c>
      <c r="C6" s="812" t="s">
        <v>2</v>
      </c>
      <c r="D6" s="812"/>
      <c r="E6" s="812"/>
      <c r="F6" s="812"/>
      <c r="G6" s="812"/>
      <c r="H6" s="812"/>
      <c r="I6" s="812"/>
      <c r="J6" s="812"/>
      <c r="K6" s="812"/>
      <c r="L6" s="812"/>
      <c r="M6" s="812"/>
      <c r="N6" s="812"/>
      <c r="O6" s="812"/>
      <c r="P6" s="812"/>
      <c r="Q6" s="813"/>
      <c r="R6" s="811" t="s">
        <v>2</v>
      </c>
      <c r="S6" s="812"/>
      <c r="T6" s="812"/>
      <c r="U6" s="812"/>
      <c r="V6" s="812"/>
      <c r="W6" s="812"/>
      <c r="X6" s="812"/>
      <c r="Y6" s="812"/>
      <c r="Z6" s="812"/>
      <c r="AA6" s="812"/>
      <c r="AB6" s="812"/>
      <c r="AC6" s="812"/>
      <c r="AD6" s="812"/>
      <c r="AE6" s="812"/>
      <c r="AF6" s="812"/>
      <c r="AG6" s="812"/>
      <c r="AH6" s="812"/>
      <c r="AI6" s="812"/>
      <c r="AJ6" s="813"/>
    </row>
    <row r="7" spans="1:51" s="149" customFormat="1" ht="24" customHeight="1">
      <c r="B7" s="152" t="s">
        <v>78</v>
      </c>
      <c r="C7" s="812" t="s">
        <v>2</v>
      </c>
      <c r="D7" s="812"/>
      <c r="E7" s="812"/>
      <c r="F7" s="812"/>
      <c r="G7" s="812"/>
      <c r="H7" s="812"/>
      <c r="I7" s="812"/>
      <c r="J7" s="812"/>
      <c r="K7" s="812"/>
      <c r="L7" s="812"/>
      <c r="M7" s="812"/>
      <c r="N7" s="812"/>
      <c r="O7" s="812"/>
      <c r="P7" s="812"/>
      <c r="Q7" s="813"/>
      <c r="R7" s="811" t="s">
        <v>2</v>
      </c>
      <c r="S7" s="812"/>
      <c r="T7" s="812"/>
      <c r="U7" s="812"/>
      <c r="V7" s="812"/>
      <c r="W7" s="812"/>
      <c r="X7" s="812"/>
      <c r="Y7" s="812"/>
      <c r="Z7" s="812"/>
      <c r="AA7" s="812"/>
      <c r="AB7" s="812"/>
      <c r="AC7" s="812"/>
      <c r="AD7" s="812"/>
      <c r="AE7" s="812"/>
      <c r="AF7" s="812"/>
      <c r="AG7" s="812"/>
      <c r="AH7" s="812"/>
      <c r="AI7" s="812"/>
      <c r="AJ7" s="813"/>
    </row>
    <row r="8" spans="1:51" s="149" customFormat="1" ht="24" customHeight="1">
      <c r="B8" s="151" t="s">
        <v>78</v>
      </c>
      <c r="C8" s="815" t="s">
        <v>2</v>
      </c>
      <c r="D8" s="815"/>
      <c r="E8" s="815"/>
      <c r="F8" s="815"/>
      <c r="G8" s="815"/>
      <c r="H8" s="815"/>
      <c r="I8" s="815"/>
      <c r="J8" s="815"/>
      <c r="K8" s="815"/>
      <c r="L8" s="815"/>
      <c r="M8" s="815"/>
      <c r="N8" s="815"/>
      <c r="O8" s="815"/>
      <c r="P8" s="815"/>
      <c r="Q8" s="816"/>
      <c r="R8" s="817" t="s">
        <v>2</v>
      </c>
      <c r="S8" s="815"/>
      <c r="T8" s="815"/>
      <c r="U8" s="815"/>
      <c r="V8" s="815"/>
      <c r="W8" s="815"/>
      <c r="X8" s="815"/>
      <c r="Y8" s="815"/>
      <c r="Z8" s="815"/>
      <c r="AA8" s="815"/>
      <c r="AB8" s="815"/>
      <c r="AC8" s="815"/>
      <c r="AD8" s="815"/>
      <c r="AE8" s="815"/>
      <c r="AF8" s="815"/>
      <c r="AG8" s="815"/>
      <c r="AH8" s="815"/>
      <c r="AI8" s="815"/>
      <c r="AJ8" s="816"/>
      <c r="AN8" s="150"/>
      <c r="AY8" s="209"/>
    </row>
    <row r="9" spans="1:51" ht="6" customHeight="1">
      <c r="B9" s="148"/>
    </row>
    <row r="10" spans="1:51" ht="24" customHeight="1">
      <c r="B10" s="207" t="s">
        <v>314</v>
      </c>
      <c r="C10" s="207"/>
      <c r="D10" s="207"/>
      <c r="E10" s="207"/>
      <c r="F10" s="207"/>
      <c r="G10" s="207"/>
      <c r="H10" s="207"/>
      <c r="I10" s="207"/>
      <c r="J10" s="207"/>
      <c r="K10" s="207"/>
      <c r="L10" s="207"/>
      <c r="M10" s="207"/>
      <c r="N10" s="207"/>
      <c r="O10" s="207"/>
      <c r="P10" s="207"/>
      <c r="Q10" s="207"/>
      <c r="R10" s="207"/>
      <c r="S10" s="207"/>
      <c r="T10" s="207"/>
      <c r="U10" s="207"/>
      <c r="V10" s="207"/>
      <c r="W10" s="208"/>
      <c r="X10" s="189" t="s">
        <v>313</v>
      </c>
      <c r="Y10" s="207"/>
      <c r="Z10" s="207"/>
      <c r="AA10" s="207"/>
      <c r="AB10" s="189"/>
      <c r="AC10" s="207"/>
      <c r="AD10" s="207"/>
      <c r="AE10" s="207"/>
      <c r="AF10" s="207"/>
      <c r="AG10" s="159"/>
      <c r="AH10" s="159"/>
      <c r="AI10" s="159"/>
      <c r="AJ10" s="159"/>
    </row>
    <row r="11" spans="1:51" ht="24" customHeight="1">
      <c r="B11" s="160"/>
      <c r="C11" s="409"/>
      <c r="D11" s="410"/>
      <c r="E11" s="410"/>
      <c r="F11" s="410"/>
      <c r="G11" s="410"/>
      <c r="H11" s="410"/>
      <c r="I11" s="410"/>
      <c r="J11" s="410"/>
      <c r="K11" s="410"/>
      <c r="L11" s="410"/>
      <c r="M11" s="410"/>
      <c r="N11" s="410"/>
      <c r="O11" s="410"/>
      <c r="P11" s="410"/>
      <c r="Q11" s="410"/>
      <c r="R11" s="410"/>
      <c r="S11" s="410"/>
      <c r="T11" s="410"/>
      <c r="U11" s="411"/>
      <c r="V11" s="159"/>
      <c r="W11" s="164"/>
      <c r="X11" s="159"/>
      <c r="Y11" s="159"/>
      <c r="Z11" s="159"/>
      <c r="AA11" s="159"/>
      <c r="AB11" s="159"/>
      <c r="AC11" s="159"/>
      <c r="AD11" s="159"/>
      <c r="AE11" s="159"/>
      <c r="AF11" s="159"/>
      <c r="AG11" s="159"/>
      <c r="AH11" s="159"/>
      <c r="AI11" s="159"/>
      <c r="AJ11" s="159"/>
    </row>
    <row r="12" spans="1:51" ht="24" customHeight="1">
      <c r="B12" s="159"/>
      <c r="C12" s="838" t="s">
        <v>105</v>
      </c>
      <c r="D12" s="836" t="s">
        <v>104</v>
      </c>
      <c r="E12" s="205"/>
      <c r="F12" s="203"/>
      <c r="G12" s="203"/>
      <c r="H12" s="203"/>
      <c r="I12" s="204"/>
      <c r="J12" s="203"/>
      <c r="K12" s="203"/>
      <c r="L12" s="203"/>
      <c r="M12" s="202"/>
      <c r="N12" s="201"/>
      <c r="O12" s="201"/>
      <c r="P12" s="201"/>
      <c r="Q12" s="202"/>
      <c r="R12" s="201"/>
      <c r="S12" s="201"/>
      <c r="T12" s="200"/>
      <c r="U12" s="414"/>
      <c r="V12" s="159"/>
      <c r="W12" s="164"/>
      <c r="X12" s="159"/>
      <c r="Y12" s="159"/>
      <c r="Z12" s="159"/>
      <c r="AA12" s="159"/>
      <c r="AB12" s="159"/>
      <c r="AC12" s="159"/>
      <c r="AD12" s="159"/>
      <c r="AE12" s="159"/>
      <c r="AF12" s="159"/>
      <c r="AG12" s="159"/>
      <c r="AH12" s="159"/>
      <c r="AI12" s="159"/>
      <c r="AJ12" s="159"/>
    </row>
    <row r="13" spans="1:51" ht="24" customHeight="1">
      <c r="B13" s="159"/>
      <c r="C13" s="838"/>
      <c r="D13" s="836"/>
      <c r="E13" s="199"/>
      <c r="F13" s="175"/>
      <c r="G13" s="175"/>
      <c r="H13" s="175"/>
      <c r="I13" s="176"/>
      <c r="J13" s="175"/>
      <c r="K13" s="175"/>
      <c r="L13" s="175"/>
      <c r="M13" s="196"/>
      <c r="N13" s="195"/>
      <c r="O13" s="195"/>
      <c r="P13" s="195"/>
      <c r="Q13" s="196"/>
      <c r="R13" s="195"/>
      <c r="S13" s="195"/>
      <c r="T13" s="194"/>
      <c r="U13" s="414"/>
      <c r="V13" s="159"/>
      <c r="W13" s="164"/>
      <c r="X13" s="159"/>
      <c r="Y13" s="159"/>
      <c r="Z13" s="159"/>
      <c r="AA13" s="159"/>
      <c r="AB13" s="159"/>
      <c r="AC13" s="159"/>
      <c r="AD13" s="159"/>
      <c r="AE13" s="159"/>
      <c r="AF13" s="159"/>
      <c r="AG13" s="159"/>
      <c r="AH13" s="159"/>
      <c r="AI13" s="159"/>
      <c r="AJ13" s="159"/>
    </row>
    <row r="14" spans="1:51" ht="24" customHeight="1">
      <c r="B14" s="159"/>
      <c r="C14" s="838"/>
      <c r="D14" s="836"/>
      <c r="E14" s="199"/>
      <c r="F14" s="175"/>
      <c r="G14" s="175"/>
      <c r="H14" s="175"/>
      <c r="I14" s="176"/>
      <c r="J14" s="175"/>
      <c r="K14" s="175"/>
      <c r="L14" s="175"/>
      <c r="M14" s="196"/>
      <c r="N14" s="195"/>
      <c r="O14" s="195"/>
      <c r="P14" s="195"/>
      <c r="Q14" s="196"/>
      <c r="R14" s="195"/>
      <c r="S14" s="195"/>
      <c r="T14" s="194"/>
      <c r="U14" s="414"/>
      <c r="V14" s="159"/>
      <c r="W14" s="164"/>
      <c r="X14" s="159"/>
      <c r="Y14" s="159"/>
      <c r="Z14" s="159"/>
      <c r="AA14" s="159"/>
      <c r="AB14" s="159"/>
      <c r="AC14" s="159"/>
      <c r="AD14" s="159"/>
      <c r="AE14" s="159"/>
      <c r="AF14" s="159"/>
      <c r="AG14" s="159"/>
      <c r="AH14" s="159"/>
      <c r="AI14" s="159"/>
      <c r="AJ14" s="159"/>
    </row>
    <row r="15" spans="1:51" ht="24" customHeight="1">
      <c r="B15" s="159"/>
      <c r="C15" s="838"/>
      <c r="D15" s="836"/>
      <c r="E15" s="199"/>
      <c r="F15" s="175"/>
      <c r="G15" s="175"/>
      <c r="H15" s="175"/>
      <c r="I15" s="176"/>
      <c r="J15" s="175"/>
      <c r="K15" s="175"/>
      <c r="L15" s="175"/>
      <c r="M15" s="196"/>
      <c r="N15" s="195"/>
      <c r="O15" s="195"/>
      <c r="P15" s="195"/>
      <c r="Q15" s="196"/>
      <c r="R15" s="195"/>
      <c r="S15" s="195"/>
      <c r="T15" s="194"/>
      <c r="U15" s="414"/>
      <c r="V15" s="159"/>
      <c r="W15" s="164"/>
      <c r="X15" s="159"/>
      <c r="Y15" s="159"/>
      <c r="Z15" s="159"/>
      <c r="AA15" s="159"/>
      <c r="AB15" s="159"/>
      <c r="AC15" s="159"/>
      <c r="AD15" s="159"/>
      <c r="AE15" s="159"/>
      <c r="AF15" s="159"/>
      <c r="AG15" s="159"/>
      <c r="AH15" s="159"/>
      <c r="AI15" s="159"/>
      <c r="AJ15" s="159"/>
    </row>
    <row r="16" spans="1:51" ht="24" customHeight="1">
      <c r="B16" s="159"/>
      <c r="C16" s="838"/>
      <c r="D16" s="836"/>
      <c r="E16" s="198"/>
      <c r="F16" s="183"/>
      <c r="G16" s="183"/>
      <c r="H16" s="183"/>
      <c r="I16" s="184"/>
      <c r="J16" s="183"/>
      <c r="K16" s="183"/>
      <c r="L16" s="183"/>
      <c r="M16" s="192"/>
      <c r="N16" s="191"/>
      <c r="O16" s="191"/>
      <c r="P16" s="191"/>
      <c r="Q16" s="192"/>
      <c r="R16" s="191"/>
      <c r="S16" s="191"/>
      <c r="T16" s="190"/>
      <c r="U16" s="414"/>
      <c r="V16" s="159"/>
      <c r="W16" s="164"/>
      <c r="X16" s="159"/>
      <c r="Y16" s="159"/>
      <c r="Z16" s="159"/>
      <c r="AA16" s="159"/>
      <c r="AB16" s="159"/>
      <c r="AC16" s="159"/>
      <c r="AD16" s="159"/>
      <c r="AE16" s="159"/>
      <c r="AF16" s="159"/>
      <c r="AG16" s="159"/>
      <c r="AH16" s="159"/>
      <c r="AI16" s="159"/>
      <c r="AJ16" s="159"/>
    </row>
    <row r="17" spans="2:36" ht="24" customHeight="1">
      <c r="B17" s="159"/>
      <c r="C17" s="838"/>
      <c r="D17" s="836" t="s">
        <v>98</v>
      </c>
      <c r="E17" s="197"/>
      <c r="F17" s="177"/>
      <c r="G17" s="177"/>
      <c r="H17" s="177"/>
      <c r="I17" s="176"/>
      <c r="J17" s="175"/>
      <c r="K17" s="175"/>
      <c r="L17" s="175"/>
      <c r="M17" s="176"/>
      <c r="N17" s="175"/>
      <c r="O17" s="175"/>
      <c r="P17" s="175"/>
      <c r="Q17" s="196"/>
      <c r="R17" s="195"/>
      <c r="S17" s="195"/>
      <c r="T17" s="194"/>
      <c r="U17" s="414"/>
      <c r="V17" s="159"/>
      <c r="W17" s="164"/>
      <c r="X17" s="159"/>
      <c r="Y17" s="159"/>
      <c r="Z17" s="159"/>
      <c r="AA17" s="159"/>
      <c r="AB17" s="159"/>
      <c r="AC17" s="159"/>
      <c r="AD17" s="159"/>
      <c r="AE17" s="159"/>
      <c r="AF17" s="159"/>
      <c r="AG17" s="159"/>
      <c r="AH17" s="159"/>
      <c r="AI17" s="159"/>
      <c r="AJ17" s="159"/>
    </row>
    <row r="18" spans="2:36" ht="24" customHeight="1">
      <c r="B18" s="159"/>
      <c r="C18" s="838"/>
      <c r="D18" s="836"/>
      <c r="E18" s="197"/>
      <c r="F18" s="177"/>
      <c r="G18" s="177"/>
      <c r="H18" s="177"/>
      <c r="I18" s="176"/>
      <c r="J18" s="175"/>
      <c r="K18" s="175"/>
      <c r="L18" s="175"/>
      <c r="M18" s="176"/>
      <c r="N18" s="175"/>
      <c r="O18" s="175"/>
      <c r="P18" s="175"/>
      <c r="Q18" s="196"/>
      <c r="R18" s="195"/>
      <c r="S18" s="195"/>
      <c r="T18" s="194"/>
      <c r="U18" s="414"/>
      <c r="V18" s="159"/>
      <c r="W18" s="164"/>
      <c r="X18" s="159"/>
      <c r="Y18" s="159"/>
      <c r="Z18" s="159"/>
      <c r="AA18" s="159"/>
      <c r="AB18" s="159"/>
      <c r="AC18" s="159"/>
      <c r="AD18" s="159"/>
      <c r="AE18" s="159"/>
      <c r="AF18" s="159"/>
      <c r="AG18" s="159"/>
      <c r="AH18" s="159"/>
      <c r="AI18" s="159"/>
      <c r="AJ18" s="159"/>
    </row>
    <row r="19" spans="2:36" ht="24" customHeight="1">
      <c r="B19" s="159"/>
      <c r="C19" s="838"/>
      <c r="D19" s="836"/>
      <c r="E19" s="197"/>
      <c r="F19" s="177"/>
      <c r="G19" s="177"/>
      <c r="H19" s="177"/>
      <c r="I19" s="176"/>
      <c r="J19" s="175"/>
      <c r="K19" s="175"/>
      <c r="L19" s="175"/>
      <c r="M19" s="176"/>
      <c r="N19" s="175"/>
      <c r="O19" s="175"/>
      <c r="P19" s="175"/>
      <c r="Q19" s="196"/>
      <c r="R19" s="195"/>
      <c r="S19" s="195"/>
      <c r="T19" s="194"/>
      <c r="U19" s="414"/>
      <c r="V19" s="159"/>
      <c r="W19" s="164"/>
      <c r="X19" s="159"/>
      <c r="Y19" s="159"/>
      <c r="Z19" s="159"/>
      <c r="AA19" s="159"/>
      <c r="AB19" s="159"/>
      <c r="AC19" s="159"/>
      <c r="AD19" s="159"/>
      <c r="AE19" s="159"/>
      <c r="AF19" s="159"/>
      <c r="AG19" s="159"/>
      <c r="AH19" s="159"/>
      <c r="AI19" s="159"/>
      <c r="AJ19" s="159"/>
    </row>
    <row r="20" spans="2:36" ht="24" customHeight="1">
      <c r="B20" s="159"/>
      <c r="C20" s="838"/>
      <c r="D20" s="836"/>
      <c r="E20" s="193"/>
      <c r="F20" s="185"/>
      <c r="G20" s="185"/>
      <c r="H20" s="185"/>
      <c r="I20" s="184"/>
      <c r="J20" s="183"/>
      <c r="K20" s="183"/>
      <c r="L20" s="183"/>
      <c r="M20" s="184"/>
      <c r="N20" s="183"/>
      <c r="O20" s="183"/>
      <c r="P20" s="183"/>
      <c r="Q20" s="192"/>
      <c r="R20" s="191"/>
      <c r="S20" s="191"/>
      <c r="T20" s="190"/>
      <c r="U20" s="414"/>
      <c r="V20" s="159"/>
      <c r="W20" s="164"/>
      <c r="X20" s="159"/>
      <c r="Y20" s="159"/>
      <c r="Z20" s="159"/>
      <c r="AA20" s="159"/>
      <c r="AB20" s="159"/>
      <c r="AC20" s="159"/>
      <c r="AD20" s="159"/>
      <c r="AE20" s="159"/>
      <c r="AF20" s="159"/>
      <c r="AG20" s="159"/>
      <c r="AH20" s="159"/>
      <c r="AI20" s="159"/>
      <c r="AJ20" s="159"/>
    </row>
    <row r="21" spans="2:36" ht="24" customHeight="1">
      <c r="B21" s="159"/>
      <c r="C21" s="838"/>
      <c r="D21" s="836" t="s">
        <v>94</v>
      </c>
      <c r="E21" s="181"/>
      <c r="F21" s="179"/>
      <c r="G21" s="179"/>
      <c r="H21" s="179"/>
      <c r="I21" s="178"/>
      <c r="J21" s="177"/>
      <c r="K21" s="177"/>
      <c r="L21" s="177"/>
      <c r="M21" s="176"/>
      <c r="N21" s="175"/>
      <c r="O21" s="175"/>
      <c r="P21" s="175"/>
      <c r="Q21" s="176"/>
      <c r="R21" s="175"/>
      <c r="S21" s="175"/>
      <c r="T21" s="174"/>
      <c r="U21" s="414"/>
      <c r="V21" s="159"/>
      <c r="W21" s="164"/>
      <c r="X21" s="189" t="s">
        <v>312</v>
      </c>
      <c r="Y21" s="159"/>
      <c r="Z21" s="159"/>
      <c r="AA21" s="159"/>
      <c r="AB21" s="159"/>
      <c r="AC21" s="159"/>
      <c r="AD21" s="159"/>
      <c r="AE21" s="159"/>
      <c r="AF21" s="159"/>
      <c r="AG21" s="159"/>
      <c r="AH21" s="159"/>
      <c r="AI21" s="159"/>
      <c r="AJ21" s="159"/>
    </row>
    <row r="22" spans="2:36" ht="24" customHeight="1">
      <c r="B22" s="159"/>
      <c r="C22" s="838"/>
      <c r="D22" s="836"/>
      <c r="E22" s="181"/>
      <c r="F22" s="179"/>
      <c r="G22" s="179"/>
      <c r="H22" s="179"/>
      <c r="I22" s="178"/>
      <c r="J22" s="177"/>
      <c r="K22" s="177"/>
      <c r="L22" s="177"/>
      <c r="M22" s="176"/>
      <c r="N22" s="175"/>
      <c r="O22" s="175"/>
      <c r="P22" s="175"/>
      <c r="Q22" s="176"/>
      <c r="R22" s="175"/>
      <c r="S22" s="175"/>
      <c r="T22" s="174"/>
      <c r="U22" s="414"/>
      <c r="V22" s="159"/>
      <c r="W22" s="164"/>
      <c r="X22" s="159"/>
      <c r="Y22" s="159"/>
      <c r="Z22" s="159"/>
      <c r="AA22" s="159"/>
      <c r="AB22" s="159"/>
      <c r="AC22" s="159"/>
      <c r="AD22" s="159"/>
      <c r="AE22" s="159"/>
      <c r="AF22" s="159"/>
      <c r="AG22" s="159"/>
      <c r="AH22" s="159"/>
      <c r="AI22" s="159"/>
      <c r="AJ22" s="159"/>
    </row>
    <row r="23" spans="2:36" ht="24" customHeight="1">
      <c r="B23" s="159"/>
      <c r="C23" s="838"/>
      <c r="D23" s="836"/>
      <c r="E23" s="181"/>
      <c r="F23" s="179"/>
      <c r="G23" s="179"/>
      <c r="H23" s="179"/>
      <c r="I23" s="178"/>
      <c r="J23" s="177"/>
      <c r="K23" s="177"/>
      <c r="L23" s="177"/>
      <c r="M23" s="176"/>
      <c r="N23" s="175"/>
      <c r="O23" s="175"/>
      <c r="P23" s="175"/>
      <c r="Q23" s="176"/>
      <c r="R23" s="175"/>
      <c r="S23" s="175"/>
      <c r="T23" s="174"/>
      <c r="U23" s="414"/>
      <c r="V23" s="159"/>
      <c r="W23" s="164"/>
      <c r="X23" s="159"/>
      <c r="Y23" s="159"/>
      <c r="Z23" s="159"/>
      <c r="AA23" s="159"/>
      <c r="AB23" s="159"/>
      <c r="AC23" s="159"/>
      <c r="AD23" s="159"/>
      <c r="AE23" s="159"/>
      <c r="AF23" s="159"/>
      <c r="AG23" s="159"/>
      <c r="AH23" s="159"/>
      <c r="AI23" s="159"/>
      <c r="AJ23" s="159"/>
    </row>
    <row r="24" spans="2:36" ht="24" customHeight="1">
      <c r="B24" s="159"/>
      <c r="C24" s="838"/>
      <c r="D24" s="836"/>
      <c r="E24" s="188"/>
      <c r="F24" s="187"/>
      <c r="G24" s="187"/>
      <c r="H24" s="187"/>
      <c r="I24" s="186"/>
      <c r="J24" s="185"/>
      <c r="K24" s="185"/>
      <c r="L24" s="185"/>
      <c r="M24" s="184"/>
      <c r="N24" s="183"/>
      <c r="O24" s="183"/>
      <c r="P24" s="183"/>
      <c r="Q24" s="184"/>
      <c r="R24" s="183"/>
      <c r="S24" s="183"/>
      <c r="T24" s="182"/>
      <c r="U24" s="414"/>
      <c r="V24" s="159"/>
      <c r="W24" s="164"/>
      <c r="X24" s="159"/>
      <c r="Y24" s="159"/>
      <c r="Z24" s="159"/>
      <c r="AA24" s="159"/>
      <c r="AB24" s="159"/>
      <c r="AC24" s="159"/>
      <c r="AD24" s="159"/>
      <c r="AE24" s="159"/>
      <c r="AF24" s="159"/>
      <c r="AG24" s="159"/>
      <c r="AH24" s="159"/>
      <c r="AI24" s="159"/>
      <c r="AJ24" s="159"/>
    </row>
    <row r="25" spans="2:36" ht="24" customHeight="1">
      <c r="B25" s="159"/>
      <c r="C25" s="838"/>
      <c r="D25" s="836" t="s">
        <v>91</v>
      </c>
      <c r="E25" s="181"/>
      <c r="F25" s="179"/>
      <c r="G25" s="179"/>
      <c r="H25" s="179"/>
      <c r="I25" s="180"/>
      <c r="J25" s="179"/>
      <c r="K25" s="179"/>
      <c r="L25" s="179"/>
      <c r="M25" s="178"/>
      <c r="N25" s="177"/>
      <c r="O25" s="177"/>
      <c r="P25" s="177"/>
      <c r="Q25" s="176"/>
      <c r="R25" s="175"/>
      <c r="S25" s="175"/>
      <c r="T25" s="174"/>
      <c r="U25" s="414"/>
      <c r="V25" s="159"/>
      <c r="W25" s="164"/>
      <c r="X25" s="159"/>
      <c r="Y25" s="159"/>
      <c r="Z25" s="159"/>
      <c r="AA25" s="159"/>
      <c r="AB25" s="159"/>
      <c r="AC25" s="159"/>
      <c r="AD25" s="159"/>
      <c r="AE25" s="159"/>
      <c r="AF25" s="159"/>
      <c r="AG25" s="159"/>
      <c r="AH25" s="159"/>
      <c r="AI25" s="159"/>
      <c r="AJ25" s="159"/>
    </row>
    <row r="26" spans="2:36" ht="24" customHeight="1">
      <c r="B26" s="159"/>
      <c r="C26" s="838"/>
      <c r="D26" s="836"/>
      <c r="E26" s="181"/>
      <c r="F26" s="179"/>
      <c r="G26" s="179"/>
      <c r="H26" s="179"/>
      <c r="I26" s="180"/>
      <c r="J26" s="179"/>
      <c r="K26" s="179"/>
      <c r="L26" s="179"/>
      <c r="M26" s="178"/>
      <c r="N26" s="177"/>
      <c r="O26" s="177"/>
      <c r="P26" s="177"/>
      <c r="Q26" s="176"/>
      <c r="R26" s="175"/>
      <c r="S26" s="175"/>
      <c r="T26" s="174"/>
      <c r="U26" s="414"/>
      <c r="V26" s="159"/>
      <c r="W26" s="164"/>
      <c r="X26" s="159"/>
      <c r="Y26" s="159"/>
      <c r="Z26" s="159"/>
      <c r="AA26" s="159"/>
      <c r="AB26" s="159"/>
      <c r="AC26" s="159"/>
      <c r="AD26" s="159"/>
      <c r="AE26" s="159"/>
      <c r="AF26" s="159"/>
      <c r="AG26" s="159"/>
      <c r="AH26" s="159"/>
      <c r="AI26" s="159"/>
      <c r="AJ26" s="159"/>
    </row>
    <row r="27" spans="2:36" ht="24" customHeight="1">
      <c r="B27" s="159"/>
      <c r="C27" s="838"/>
      <c r="D27" s="836"/>
      <c r="E27" s="181"/>
      <c r="F27" s="179"/>
      <c r="G27" s="179"/>
      <c r="H27" s="179"/>
      <c r="I27" s="180"/>
      <c r="J27" s="179"/>
      <c r="K27" s="179"/>
      <c r="L27" s="179"/>
      <c r="M27" s="178"/>
      <c r="N27" s="177"/>
      <c r="O27" s="177"/>
      <c r="P27" s="177"/>
      <c r="Q27" s="176"/>
      <c r="R27" s="175"/>
      <c r="S27" s="175"/>
      <c r="T27" s="174"/>
      <c r="U27" s="414"/>
      <c r="V27" s="159"/>
      <c r="W27" s="164"/>
      <c r="X27" s="159"/>
      <c r="Y27" s="159"/>
      <c r="Z27" s="159"/>
      <c r="AA27" s="159"/>
      <c r="AB27" s="159"/>
      <c r="AC27" s="159"/>
      <c r="AD27" s="159"/>
      <c r="AE27" s="159"/>
      <c r="AF27" s="159"/>
      <c r="AG27" s="159"/>
      <c r="AH27" s="159"/>
      <c r="AI27" s="159"/>
      <c r="AJ27" s="159"/>
    </row>
    <row r="28" spans="2:36" ht="24" customHeight="1">
      <c r="B28" s="159"/>
      <c r="C28" s="838"/>
      <c r="D28" s="836"/>
      <c r="E28" s="181"/>
      <c r="F28" s="179"/>
      <c r="G28" s="179"/>
      <c r="H28" s="179"/>
      <c r="I28" s="180"/>
      <c r="J28" s="179"/>
      <c r="K28" s="179"/>
      <c r="L28" s="179"/>
      <c r="M28" s="178"/>
      <c r="N28" s="177"/>
      <c r="O28" s="177"/>
      <c r="P28" s="177"/>
      <c r="Q28" s="176"/>
      <c r="R28" s="175"/>
      <c r="S28" s="175"/>
      <c r="T28" s="174"/>
      <c r="U28" s="414"/>
      <c r="V28" s="159"/>
      <c r="W28" s="164"/>
      <c r="X28" s="159"/>
      <c r="Y28" s="159"/>
      <c r="Z28" s="159"/>
      <c r="AA28" s="159"/>
      <c r="AB28" s="159"/>
      <c r="AC28" s="159"/>
      <c r="AD28" s="159"/>
      <c r="AE28" s="159"/>
      <c r="AF28" s="159"/>
      <c r="AG28" s="159"/>
      <c r="AH28" s="159"/>
      <c r="AI28" s="159"/>
      <c r="AJ28" s="159"/>
    </row>
    <row r="29" spans="2:36" ht="24" customHeight="1">
      <c r="B29" s="159"/>
      <c r="C29" s="838"/>
      <c r="D29" s="836"/>
      <c r="E29" s="173"/>
      <c r="F29" s="171"/>
      <c r="G29" s="171"/>
      <c r="H29" s="171"/>
      <c r="I29" s="172"/>
      <c r="J29" s="171"/>
      <c r="K29" s="171"/>
      <c r="L29" s="171"/>
      <c r="M29" s="170"/>
      <c r="N29" s="169"/>
      <c r="O29" s="169"/>
      <c r="P29" s="169"/>
      <c r="Q29" s="168"/>
      <c r="R29" s="167"/>
      <c r="S29" s="167"/>
      <c r="T29" s="166"/>
      <c r="U29" s="414"/>
      <c r="V29" s="159"/>
      <c r="W29" s="164"/>
      <c r="X29" s="159"/>
      <c r="Y29" s="159"/>
      <c r="Z29" s="159"/>
      <c r="AA29" s="159"/>
      <c r="AB29" s="159"/>
      <c r="AC29" s="159"/>
      <c r="AD29" s="159"/>
      <c r="AE29" s="159"/>
      <c r="AF29" s="159"/>
      <c r="AG29" s="159"/>
      <c r="AH29" s="159"/>
      <c r="AI29" s="159"/>
      <c r="AJ29" s="159"/>
    </row>
    <row r="30" spans="2:36" ht="24" customHeight="1">
      <c r="B30" s="159"/>
      <c r="C30" s="412"/>
      <c r="D30" s="413"/>
      <c r="E30" s="837" t="s">
        <v>89</v>
      </c>
      <c r="F30" s="837"/>
      <c r="G30" s="837"/>
      <c r="H30" s="837"/>
      <c r="I30" s="837" t="s">
        <v>88</v>
      </c>
      <c r="J30" s="837"/>
      <c r="K30" s="837"/>
      <c r="L30" s="837"/>
      <c r="M30" s="837" t="s">
        <v>87</v>
      </c>
      <c r="N30" s="837"/>
      <c r="O30" s="837"/>
      <c r="P30" s="837"/>
      <c r="Q30" s="837" t="s">
        <v>86</v>
      </c>
      <c r="R30" s="837"/>
      <c r="S30" s="837"/>
      <c r="T30" s="837"/>
      <c r="U30" s="414"/>
      <c r="V30" s="159"/>
      <c r="W30" s="164"/>
      <c r="X30" s="159"/>
      <c r="Y30" s="159"/>
      <c r="Z30" s="159"/>
      <c r="AA30" s="159"/>
      <c r="AB30" s="159"/>
      <c r="AC30" s="159"/>
      <c r="AD30" s="159"/>
      <c r="AE30" s="159"/>
      <c r="AF30" s="159"/>
      <c r="AG30" s="159"/>
      <c r="AH30" s="159"/>
      <c r="AI30" s="159"/>
      <c r="AJ30" s="159"/>
    </row>
    <row r="31" spans="2:36" ht="24" customHeight="1">
      <c r="B31" s="159"/>
      <c r="C31" s="415"/>
      <c r="D31" s="416"/>
      <c r="E31" s="835" t="s">
        <v>85</v>
      </c>
      <c r="F31" s="835"/>
      <c r="G31" s="835"/>
      <c r="H31" s="835"/>
      <c r="I31" s="835"/>
      <c r="J31" s="835"/>
      <c r="K31" s="835"/>
      <c r="L31" s="835"/>
      <c r="M31" s="835"/>
      <c r="N31" s="835"/>
      <c r="O31" s="835"/>
      <c r="P31" s="835"/>
      <c r="Q31" s="835"/>
      <c r="R31" s="835"/>
      <c r="S31" s="835"/>
      <c r="T31" s="835"/>
      <c r="U31" s="417"/>
      <c r="V31" s="159"/>
      <c r="W31" s="164"/>
      <c r="X31" s="159"/>
      <c r="Y31" s="159"/>
      <c r="Z31" s="159"/>
      <c r="AA31" s="159"/>
      <c r="AB31" s="159"/>
      <c r="AC31" s="159"/>
      <c r="AD31" s="159"/>
      <c r="AE31" s="159"/>
      <c r="AF31" s="159"/>
      <c r="AG31" s="159"/>
      <c r="AH31" s="159"/>
      <c r="AI31" s="159"/>
      <c r="AJ31" s="159"/>
    </row>
    <row r="32" spans="2:36" ht="10.5" customHeight="1">
      <c r="B32" s="159"/>
      <c r="C32" s="159"/>
      <c r="D32" s="159"/>
      <c r="E32" s="165"/>
      <c r="F32" s="165"/>
      <c r="G32" s="165"/>
      <c r="H32" s="165"/>
      <c r="I32" s="165"/>
      <c r="J32" s="165"/>
      <c r="K32" s="165"/>
      <c r="L32" s="165"/>
      <c r="M32" s="165"/>
      <c r="N32" s="165"/>
      <c r="O32" s="165"/>
      <c r="P32" s="165"/>
      <c r="Q32" s="165"/>
      <c r="R32" s="165"/>
      <c r="S32" s="165"/>
      <c r="T32" s="165"/>
      <c r="U32" s="159"/>
      <c r="V32" s="159"/>
      <c r="W32" s="164"/>
      <c r="X32" s="159"/>
      <c r="Y32" s="159"/>
      <c r="Z32" s="159"/>
      <c r="AA32" s="159"/>
      <c r="AB32" s="159"/>
      <c r="AC32" s="159"/>
      <c r="AD32" s="159"/>
      <c r="AE32" s="159"/>
      <c r="AF32" s="159"/>
      <c r="AG32" s="159"/>
      <c r="AH32" s="159"/>
      <c r="AI32" s="159"/>
      <c r="AJ32" s="159"/>
    </row>
    <row r="33" spans="44:64" ht="11.25" customHeight="1">
      <c r="AR33" s="140"/>
      <c r="AS33" s="140"/>
      <c r="AT33" s="140"/>
      <c r="AU33" s="140"/>
      <c r="AV33" s="140"/>
      <c r="AW33" s="140"/>
      <c r="AX33" s="140"/>
      <c r="AY33" s="140"/>
      <c r="AZ33" s="140"/>
      <c r="BA33" s="140"/>
      <c r="BB33" s="140"/>
      <c r="BC33" s="140"/>
      <c r="BD33" s="140"/>
      <c r="BE33" s="140"/>
    </row>
    <row r="34" spans="44:64" s="586" customFormat="1" ht="11.25" customHeight="1">
      <c r="AR34" s="140"/>
      <c r="AS34" s="140"/>
      <c r="AT34" s="140"/>
      <c r="AU34" s="140"/>
      <c r="AV34" s="140"/>
      <c r="AW34" s="140"/>
      <c r="AX34" s="140"/>
      <c r="AY34" s="140"/>
      <c r="AZ34" s="140"/>
      <c r="BA34" s="140"/>
      <c r="BB34" s="140"/>
      <c r="BC34" s="140"/>
      <c r="BD34" s="140"/>
      <c r="BE34" s="140"/>
    </row>
    <row r="35" spans="44:64" s="586" customFormat="1" ht="11.25" customHeight="1">
      <c r="AR35" s="140"/>
      <c r="AS35" s="140"/>
      <c r="AT35" s="140"/>
      <c r="AU35" s="140"/>
      <c r="AV35" s="140"/>
      <c r="AW35" s="140"/>
      <c r="AX35" s="140"/>
      <c r="AY35" s="140"/>
      <c r="AZ35" s="140"/>
      <c r="BA35" s="140"/>
      <c r="BB35" s="140"/>
      <c r="BC35" s="140"/>
      <c r="BD35" s="140"/>
      <c r="BE35" s="140"/>
    </row>
    <row r="36" spans="44:64" s="586" customFormat="1" ht="11.25" customHeight="1">
      <c r="AR36" s="140"/>
      <c r="AS36" s="140"/>
      <c r="AT36" s="140"/>
      <c r="AU36" s="140"/>
      <c r="AV36" s="140"/>
      <c r="AW36" s="140"/>
      <c r="AX36" s="140"/>
      <c r="AY36" s="140"/>
      <c r="AZ36" s="140"/>
      <c r="BA36" s="140"/>
      <c r="BB36" s="140"/>
      <c r="BC36" s="140"/>
      <c r="BD36" s="140"/>
      <c r="BE36" s="140"/>
    </row>
    <row r="37" spans="44:64" s="586" customFormat="1" ht="11.25" customHeight="1">
      <c r="AR37" s="140"/>
      <c r="AT37" s="140"/>
      <c r="AU37" s="140"/>
      <c r="AV37" s="140"/>
      <c r="AW37" s="140"/>
      <c r="AX37" s="140"/>
      <c r="AY37" s="140"/>
      <c r="AZ37" s="140"/>
      <c r="BA37" s="140"/>
      <c r="BB37" s="140"/>
      <c r="BC37" s="140"/>
      <c r="BD37" s="140"/>
      <c r="BE37" s="140"/>
    </row>
    <row r="38" spans="44:64" ht="11.25" customHeight="1">
      <c r="AS38" s="515" t="s">
        <v>20</v>
      </c>
    </row>
    <row r="39" spans="44:64" s="553" customFormat="1" ht="11.25" customHeight="1">
      <c r="AR39" s="515"/>
    </row>
    <row r="40" spans="44:64" ht="11.25" customHeight="1">
      <c r="AR40"/>
      <c r="AS40" s="515" t="s">
        <v>422</v>
      </c>
      <c r="AT40"/>
      <c r="AU40"/>
      <c r="AV40"/>
      <c r="AW40"/>
      <c r="AX40"/>
      <c r="AY40"/>
      <c r="AZ40"/>
      <c r="BA40"/>
      <c r="BB40"/>
      <c r="BC40"/>
      <c r="BD40"/>
      <c r="BE40"/>
      <c r="BF40"/>
      <c r="BG40"/>
      <c r="BH40"/>
      <c r="BI40"/>
      <c r="BJ40"/>
      <c r="BK40"/>
      <c r="BL40"/>
    </row>
    <row r="41" spans="44:64" customFormat="1" ht="11.25" customHeight="1">
      <c r="AR41" s="515"/>
      <c r="AS41" s="147"/>
    </row>
    <row r="42" spans="44:64" customFormat="1" ht="11.25" customHeight="1">
      <c r="AR42" s="515"/>
      <c r="AS42" s="515"/>
    </row>
    <row r="43" spans="44:64" customFormat="1" ht="11.25" customHeight="1">
      <c r="AR43" s="515"/>
      <c r="AS43" s="515"/>
    </row>
    <row r="44" spans="44:64" customFormat="1" ht="11.25" customHeight="1"/>
    <row r="45" spans="44:64" customFormat="1" ht="55.5" customHeight="1">
      <c r="AR45" s="374" t="s">
        <v>53</v>
      </c>
      <c r="AS45" s="377" t="s">
        <v>105</v>
      </c>
      <c r="AT45" s="378" t="s">
        <v>109</v>
      </c>
      <c r="AU45" s="379" t="s">
        <v>108</v>
      </c>
      <c r="AV45" s="147"/>
      <c r="AW45" s="147"/>
      <c r="AX45" s="147"/>
      <c r="AY45" s="147"/>
      <c r="AZ45" s="147"/>
      <c r="BA45" s="147"/>
      <c r="BB45" s="147"/>
      <c r="BC45" s="147"/>
      <c r="BD45" s="147"/>
    </row>
    <row r="46" spans="44:64" customFormat="1" ht="16.5">
      <c r="AR46" s="637" t="s">
        <v>107</v>
      </c>
      <c r="AS46" s="634"/>
      <c r="AT46" s="634"/>
      <c r="AU46" s="634"/>
      <c r="AV46" s="147"/>
      <c r="AW46" s="147"/>
      <c r="AX46" s="147"/>
      <c r="AY46" s="147"/>
      <c r="AZ46" s="147"/>
      <c r="BA46" s="147"/>
      <c r="BB46" s="147"/>
      <c r="BC46" s="147"/>
      <c r="BD46" s="147"/>
    </row>
    <row r="47" spans="44:64" customFormat="1" ht="16.5">
      <c r="AR47" s="638" t="s">
        <v>106</v>
      </c>
      <c r="AS47" s="635"/>
      <c r="AT47" s="635"/>
      <c r="AU47" s="635"/>
      <c r="AV47" s="147"/>
      <c r="AW47" s="147"/>
      <c r="AX47" s="147"/>
      <c r="AY47" s="147"/>
      <c r="AZ47" s="147"/>
      <c r="BA47" s="147"/>
      <c r="BB47" s="147"/>
      <c r="BC47" s="147"/>
      <c r="BD47" s="147"/>
    </row>
    <row r="48" spans="44:64" customFormat="1" ht="16.5">
      <c r="AR48" s="638" t="s">
        <v>103</v>
      </c>
      <c r="AS48" s="635"/>
      <c r="AT48" s="635"/>
      <c r="AU48" s="635"/>
      <c r="AV48" s="147"/>
      <c r="AW48" s="147"/>
      <c r="AX48" s="147"/>
      <c r="AY48" s="147"/>
      <c r="AZ48" s="147"/>
      <c r="BA48" s="147"/>
      <c r="BB48" s="147"/>
      <c r="BC48" s="147"/>
      <c r="BD48" s="147"/>
    </row>
    <row r="49" spans="44:69" customFormat="1" ht="16.5">
      <c r="AR49" s="638" t="s">
        <v>102</v>
      </c>
      <c r="AS49" s="635"/>
      <c r="AT49" s="635"/>
      <c r="AU49" s="635"/>
      <c r="AV49" s="147"/>
      <c r="AW49" s="147"/>
      <c r="AX49" s="147"/>
      <c r="AY49" s="147"/>
      <c r="AZ49" s="147"/>
      <c r="BA49" s="147"/>
      <c r="BB49" s="147"/>
      <c r="BC49" s="147"/>
      <c r="BD49" s="147"/>
    </row>
    <row r="50" spans="44:69" customFormat="1" ht="16.5">
      <c r="AR50" s="638" t="s">
        <v>101</v>
      </c>
      <c r="AS50" s="635"/>
      <c r="AT50" s="635"/>
      <c r="AU50" s="635"/>
      <c r="AV50" s="147"/>
      <c r="AW50" s="147"/>
      <c r="AX50" s="147"/>
      <c r="AY50" s="147"/>
      <c r="AZ50" s="147"/>
      <c r="BA50" s="147"/>
      <c r="BB50" s="147"/>
      <c r="BC50" s="147"/>
      <c r="BD50" s="147"/>
    </row>
    <row r="51" spans="44:69" customFormat="1" ht="16.5">
      <c r="AR51" s="638" t="s">
        <v>100</v>
      </c>
      <c r="AS51" s="635"/>
      <c r="AT51" s="635"/>
      <c r="AU51" s="635"/>
      <c r="AV51" s="147"/>
      <c r="AW51" s="147"/>
      <c r="AX51" s="147"/>
      <c r="AY51" s="147"/>
      <c r="AZ51" s="147"/>
      <c r="BA51" s="147"/>
      <c r="BB51" s="147"/>
      <c r="BC51" s="147"/>
      <c r="BD51" s="147"/>
    </row>
    <row r="52" spans="44:69" customFormat="1" ht="16.5">
      <c r="AR52" s="638" t="s">
        <v>99</v>
      </c>
      <c r="AS52" s="635"/>
      <c r="AT52" s="635"/>
      <c r="AU52" s="635"/>
      <c r="AV52" s="147"/>
      <c r="AW52" s="147"/>
      <c r="AX52" s="147"/>
      <c r="AY52" s="147"/>
      <c r="AZ52" s="147"/>
      <c r="BA52" s="147"/>
      <c r="BB52" s="147"/>
      <c r="BC52" s="147"/>
      <c r="BD52" s="147"/>
    </row>
    <row r="53" spans="44:69" customFormat="1" ht="16.5">
      <c r="AR53" s="638" t="s">
        <v>97</v>
      </c>
      <c r="AS53" s="635"/>
      <c r="AT53" s="635"/>
      <c r="AU53" s="635"/>
      <c r="AV53" s="147"/>
      <c r="AW53" s="147"/>
      <c r="AX53" s="147"/>
      <c r="AY53" s="147"/>
      <c r="AZ53" s="147"/>
      <c r="BA53" s="147"/>
      <c r="BB53" s="147"/>
      <c r="BC53" s="147"/>
      <c r="BD53" s="147"/>
    </row>
    <row r="54" spans="44:69" customFormat="1" ht="16.5">
      <c r="AR54" s="638" t="s">
        <v>96</v>
      </c>
      <c r="AS54" s="635"/>
      <c r="AT54" s="635"/>
      <c r="AU54" s="635"/>
      <c r="AV54" s="147"/>
      <c r="AW54" s="147"/>
      <c r="AX54" s="147"/>
      <c r="AY54" s="147"/>
      <c r="AZ54" s="147"/>
      <c r="BA54" s="147"/>
      <c r="BB54" s="147"/>
      <c r="BC54" s="147"/>
      <c r="BD54" s="147"/>
    </row>
    <row r="55" spans="44:69" customFormat="1" ht="16.5">
      <c r="AR55" s="639" t="s">
        <v>95</v>
      </c>
      <c r="AS55" s="636"/>
      <c r="AT55" s="636"/>
      <c r="AU55" s="636"/>
      <c r="AV55" s="147"/>
      <c r="AW55" s="147"/>
      <c r="AX55" s="147"/>
      <c r="AY55" s="147"/>
      <c r="AZ55" s="147"/>
      <c r="BA55" s="147"/>
      <c r="BB55" s="147"/>
      <c r="BC55" s="147"/>
      <c r="BD55" s="147"/>
    </row>
    <row r="56" spans="44:69" customFormat="1" ht="12.75">
      <c r="AR56" s="147"/>
      <c r="AS56" s="147"/>
      <c r="AT56" s="147"/>
      <c r="AU56" s="147"/>
      <c r="AV56" s="147"/>
      <c r="AW56" s="147"/>
      <c r="AX56" s="147"/>
      <c r="AY56" s="147"/>
      <c r="AZ56" s="147"/>
      <c r="BA56" s="147"/>
      <c r="BB56" s="147"/>
      <c r="BC56" s="147"/>
      <c r="BD56" s="147"/>
    </row>
    <row r="57" spans="44:69" customFormat="1" ht="12.75">
      <c r="AR57" s="147"/>
      <c r="AS57" s="147"/>
      <c r="AT57" s="147"/>
      <c r="AU57" s="147"/>
      <c r="AV57" s="147"/>
      <c r="AW57" s="147"/>
      <c r="AX57" s="147"/>
      <c r="AY57" s="147"/>
      <c r="AZ57" s="147"/>
      <c r="BA57" s="147"/>
      <c r="BB57" s="147"/>
      <c r="BC57" s="147"/>
      <c r="BD57" s="147"/>
    </row>
    <row r="58" spans="44:69" customFormat="1" ht="30" customHeight="1">
      <c r="AR58" s="374" t="s">
        <v>228</v>
      </c>
      <c r="AS58" s="419">
        <v>40909</v>
      </c>
      <c r="AT58" s="419">
        <v>40940</v>
      </c>
      <c r="AU58" s="419">
        <v>40969</v>
      </c>
      <c r="AV58" s="419">
        <v>41000</v>
      </c>
      <c r="AW58" s="419">
        <v>41030</v>
      </c>
      <c r="AX58" s="419">
        <v>41061</v>
      </c>
      <c r="AY58" s="419">
        <v>41091</v>
      </c>
      <c r="AZ58" s="419">
        <v>41122</v>
      </c>
      <c r="BA58" s="419">
        <v>41153</v>
      </c>
      <c r="BB58" s="419">
        <v>41183</v>
      </c>
      <c r="BC58" s="419">
        <v>41214</v>
      </c>
      <c r="BD58" s="419">
        <v>41244</v>
      </c>
      <c r="BE58" s="419">
        <v>41275</v>
      </c>
      <c r="BF58" s="419">
        <v>41306</v>
      </c>
      <c r="BG58" s="419">
        <v>41334</v>
      </c>
      <c r="BH58" s="419">
        <v>41365</v>
      </c>
      <c r="BI58" s="419">
        <v>41395</v>
      </c>
      <c r="BJ58" s="419">
        <v>41426</v>
      </c>
      <c r="BK58" s="419">
        <v>41456</v>
      </c>
      <c r="BL58" s="419">
        <v>41487</v>
      </c>
      <c r="BM58" s="419">
        <v>41518</v>
      </c>
      <c r="BN58" s="419">
        <v>41548</v>
      </c>
      <c r="BO58" s="419">
        <v>41579</v>
      </c>
      <c r="BP58" s="419">
        <v>41609</v>
      </c>
      <c r="BQ58" s="419">
        <v>41640</v>
      </c>
    </row>
    <row r="59" spans="44:69" customFormat="1" ht="16.5">
      <c r="AR59" s="366" t="s">
        <v>93</v>
      </c>
      <c r="AS59" s="590"/>
      <c r="AT59" s="590"/>
      <c r="AU59" s="590"/>
      <c r="AV59" s="590"/>
      <c r="AW59" s="590"/>
      <c r="AX59" s="590"/>
      <c r="AY59" s="590"/>
      <c r="AZ59" s="590"/>
      <c r="BA59" s="590"/>
      <c r="BB59" s="590"/>
      <c r="BC59" s="590"/>
      <c r="BD59" s="590"/>
      <c r="BE59" s="590"/>
      <c r="BF59" s="590"/>
      <c r="BG59" s="590"/>
      <c r="BH59" s="590"/>
      <c r="BI59" s="590"/>
      <c r="BJ59" s="590"/>
      <c r="BK59" s="590"/>
      <c r="BL59" s="590"/>
      <c r="BM59" s="590"/>
      <c r="BN59" s="590"/>
      <c r="BO59" s="590"/>
      <c r="BP59" s="590"/>
      <c r="BQ59" s="590"/>
    </row>
    <row r="60" spans="44:69" customFormat="1" ht="16.5">
      <c r="AR60" s="369" t="s">
        <v>92</v>
      </c>
      <c r="AS60" s="597"/>
      <c r="AT60" s="597"/>
      <c r="AU60" s="597"/>
      <c r="AV60" s="597"/>
      <c r="AW60" s="597"/>
      <c r="AX60" s="597"/>
      <c r="AY60" s="597"/>
      <c r="AZ60" s="597"/>
      <c r="BA60" s="597"/>
      <c r="BB60" s="597"/>
      <c r="BC60" s="597"/>
      <c r="BD60" s="597"/>
      <c r="BE60" s="597"/>
      <c r="BF60" s="597"/>
      <c r="BG60" s="597"/>
      <c r="BH60" s="597"/>
      <c r="BI60" s="597"/>
      <c r="BJ60" s="597"/>
      <c r="BK60" s="597"/>
      <c r="BL60" s="597"/>
      <c r="BM60" s="597"/>
      <c r="BN60" s="597"/>
      <c r="BO60" s="597"/>
      <c r="BP60" s="597"/>
      <c r="BQ60" s="597"/>
    </row>
    <row r="61" spans="44:69" customFormat="1" ht="16.5">
      <c r="AR61" s="375" t="s">
        <v>90</v>
      </c>
      <c r="AS61" s="633"/>
      <c r="AT61" s="633"/>
      <c r="AU61" s="633"/>
      <c r="AV61" s="633"/>
      <c r="AW61" s="633"/>
      <c r="AX61" s="633"/>
      <c r="AY61" s="633"/>
      <c r="AZ61" s="633"/>
      <c r="BA61" s="633"/>
      <c r="BB61" s="633"/>
      <c r="BC61" s="633"/>
      <c r="BD61" s="633"/>
      <c r="BE61" s="633"/>
      <c r="BF61" s="633"/>
      <c r="BG61" s="633"/>
      <c r="BH61" s="633"/>
      <c r="BI61" s="633"/>
      <c r="BJ61" s="633"/>
      <c r="BK61" s="633"/>
      <c r="BL61" s="633"/>
      <c r="BM61" s="633"/>
      <c r="BN61" s="633"/>
      <c r="BO61" s="633"/>
      <c r="BP61" s="633"/>
      <c r="BQ61" s="633"/>
    </row>
    <row r="62" spans="44:69" customFormat="1" ht="15.75" customHeight="1"/>
    <row r="63" spans="44:69" customFormat="1" ht="15.75" customHeight="1"/>
    <row r="64" spans="44:69" customFormat="1" ht="15.75" customHeight="1"/>
    <row r="65" spans="44:64" customFormat="1" ht="15.75" customHeight="1"/>
    <row r="66" spans="44:64" customFormat="1" ht="15.75" customHeight="1"/>
    <row r="67" spans="44:64" customFormat="1" ht="15.75" customHeight="1"/>
    <row r="68" spans="44:64" customFormat="1" ht="15.75" customHeight="1"/>
    <row r="69" spans="44:64" customFormat="1" ht="15.75" customHeight="1"/>
    <row r="70" spans="44:64" customFormat="1" ht="15.75" customHeight="1"/>
    <row r="71" spans="44:64" customFormat="1" ht="15.75" customHeight="1"/>
    <row r="72" spans="44:64" customFormat="1" ht="16.5" customHeight="1"/>
    <row r="73" spans="44:64" customFormat="1" ht="16.5" customHeight="1">
      <c r="AR73" s="147"/>
      <c r="AS73" s="147"/>
      <c r="AT73" s="147"/>
      <c r="AU73" s="147"/>
      <c r="AV73" s="147"/>
      <c r="AW73" s="147"/>
      <c r="AX73" s="147"/>
      <c r="AY73" s="147"/>
      <c r="AZ73" s="147"/>
      <c r="BA73" s="147"/>
      <c r="BB73" s="147"/>
      <c r="BC73" s="147"/>
      <c r="BD73" s="147"/>
      <c r="BE73" s="147"/>
      <c r="BF73" s="147"/>
      <c r="BG73" s="147"/>
      <c r="BH73" s="147"/>
      <c r="BI73" s="147"/>
      <c r="BJ73" s="147"/>
      <c r="BK73" s="147"/>
      <c r="BL73" s="147"/>
    </row>
  </sheetData>
  <customSheetViews>
    <customSheetView guid="{5CFEF769-FEAF-4620-A221-C361CF5B525B}" scale="57" showGridLines="0" fitToPage="1">
      <pageMargins left="0.19685039370078741" right="0.19685039370078741" top="0.39370078740157483" bottom="0.39370078740157483" header="0.11811023622047245" footer="0.11811023622047245"/>
      <printOptions horizontalCentered="1"/>
      <pageSetup paperSize="9" scale="64" orientation="landscape" r:id="rId1"/>
      <headerFooter alignWithMargins="0">
        <oddFooter>&amp;LTechnical Dashboard 
Printed :&amp;D &amp;T&amp;CCONFIDENTIAL&amp;RPage &amp;P of &amp;N
&amp;F</oddFooter>
      </headerFooter>
    </customSheetView>
  </customSheetViews>
  <mergeCells count="24">
    <mergeCell ref="R8:AJ8"/>
    <mergeCell ref="E30:H30"/>
    <mergeCell ref="I30:L30"/>
    <mergeCell ref="M30:P30"/>
    <mergeCell ref="Q30:T30"/>
    <mergeCell ref="C8:Q8"/>
    <mergeCell ref="C12:C29"/>
    <mergeCell ref="E31:T31"/>
    <mergeCell ref="D25:D29"/>
    <mergeCell ref="D21:D24"/>
    <mergeCell ref="D17:D20"/>
    <mergeCell ref="D12:D16"/>
    <mergeCell ref="R7:AJ7"/>
    <mergeCell ref="B4:Q4"/>
    <mergeCell ref="C5:Q5"/>
    <mergeCell ref="C6:Q6"/>
    <mergeCell ref="C7:Q7"/>
    <mergeCell ref="B1:AJ1"/>
    <mergeCell ref="R4:AJ4"/>
    <mergeCell ref="R5:AJ5"/>
    <mergeCell ref="R6:AJ6"/>
    <mergeCell ref="B2:AJ2"/>
    <mergeCell ref="B3:D3"/>
    <mergeCell ref="E3:F3"/>
  </mergeCells>
  <hyperlinks>
    <hyperlink ref="B3" location="Overview!A1" display="Overview"/>
    <hyperlink ref="E3:F3" location="'Tech. risks'!TechRisksData" display="Data"/>
    <hyperlink ref="AS38" location="Overview!A1" display="Overview"/>
    <hyperlink ref="AS40" location="'Tech. risks'!A1" display="Charts"/>
  </hyperlinks>
  <printOptions horizontalCentered="1"/>
  <pageMargins left="0.19685039370078741" right="0.19685039370078741" top="0.39370078740157483" bottom="0.39370078740157483" header="0.11811023622047245" footer="0.11811023622047245"/>
  <pageSetup paperSize="9" scale="67" orientation="landscape" r:id="rId2"/>
  <headerFooter alignWithMargins="0">
    <oddFooter>&amp;LTechnical Dashboard 
Printed :&amp;D &amp;T&amp;CCONFIDENTIAL&amp;RPage &amp;P of &amp;N
&amp;F</oddFooter>
  </headerFooter>
  <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CR_Sheet">
    <pageSetUpPr autoPageBreaks="0" fitToPage="1"/>
  </sheetPr>
  <dimension ref="A1:BR70"/>
  <sheetViews>
    <sheetView showGridLines="0" zoomScale="55" zoomScaleNormal="55" workbookViewId="0">
      <selection activeCell="T23" sqref="T23"/>
    </sheetView>
  </sheetViews>
  <sheetFormatPr defaultColWidth="18.7109375" defaultRowHeight="11.25"/>
  <cols>
    <col min="1" max="1" width="1.140625" style="433" customWidth="1"/>
    <col min="2" max="2" width="4.28515625" style="433" customWidth="1"/>
    <col min="3" max="3" width="5.42578125" style="433" customWidth="1"/>
    <col min="4" max="4" width="14.140625" style="433" customWidth="1"/>
    <col min="5" max="5" width="6.5703125" style="433" customWidth="1"/>
    <col min="6" max="11" width="5.7109375" style="433" customWidth="1"/>
    <col min="12" max="12" width="6.140625" style="433" customWidth="1"/>
    <col min="13" max="16" width="5.7109375" style="433" customWidth="1"/>
    <col min="17" max="17" width="6.7109375" style="433" customWidth="1"/>
    <col min="18" max="23" width="5.7109375" style="433" customWidth="1"/>
    <col min="24" max="24" width="6.85546875" style="433" customWidth="1"/>
    <col min="25" max="25" width="13.42578125" style="433" customWidth="1"/>
    <col min="26" max="26" width="18.140625" style="433" customWidth="1"/>
    <col min="27" max="27" width="1.140625" style="433" customWidth="1"/>
    <col min="28" max="31" width="6.85546875" style="433" customWidth="1"/>
    <col min="32" max="32" width="11.140625" style="433" customWidth="1"/>
    <col min="33" max="33" width="5.7109375" style="433" customWidth="1"/>
    <col min="34" max="37" width="5.42578125" style="433" customWidth="1"/>
    <col min="38" max="38" width="3.42578125" style="433" customWidth="1"/>
    <col min="39" max="39" width="40.140625" style="433" customWidth="1"/>
    <col min="40" max="40" width="23.5703125" style="433" customWidth="1"/>
    <col min="41" max="41" width="13.5703125" style="433" customWidth="1"/>
    <col min="42" max="42" width="13.140625" style="433" customWidth="1"/>
    <col min="43" max="44" width="14.7109375" style="433" customWidth="1"/>
    <col min="45" max="45" width="18.7109375" style="433"/>
    <col min="46" max="46" width="10.5703125" style="433" customWidth="1"/>
    <col min="47" max="47" width="10.28515625" style="433" customWidth="1"/>
    <col min="48" max="48" width="11.28515625" style="433" customWidth="1"/>
    <col min="49" max="49" width="9.42578125" style="433" customWidth="1"/>
    <col min="50" max="50" width="9.7109375" style="433" customWidth="1"/>
    <col min="51" max="51" width="10" style="433" customWidth="1"/>
    <col min="52" max="52" width="9.42578125" style="433" customWidth="1"/>
    <col min="53" max="53" width="10.85546875" style="433" customWidth="1"/>
    <col min="54" max="54" width="11" style="433" customWidth="1"/>
    <col min="55" max="55" width="9.7109375" style="433" customWidth="1"/>
    <col min="56" max="56" width="10" style="433" customWidth="1"/>
    <col min="57" max="57" width="9.7109375" style="433" customWidth="1"/>
    <col min="58" max="58" width="10.5703125" style="433" customWidth="1"/>
    <col min="59" max="59" width="10.28515625" style="433" customWidth="1"/>
    <col min="60" max="60" width="11.28515625" style="433" customWidth="1"/>
    <col min="61" max="61" width="9.42578125" style="433" customWidth="1"/>
    <col min="62" max="62" width="9.7109375" style="433" customWidth="1"/>
    <col min="63" max="63" width="10" style="433" customWidth="1"/>
    <col min="64" max="64" width="9.42578125" style="433" customWidth="1"/>
    <col min="65" max="65" width="10.85546875" style="433" customWidth="1"/>
    <col min="66" max="66" width="11" style="433" customWidth="1"/>
    <col min="67" max="67" width="9.7109375" style="433" customWidth="1"/>
    <col min="68" max="68" width="10" style="433" customWidth="1"/>
    <col min="69" max="69" width="9.7109375" style="433" customWidth="1"/>
    <col min="70" max="16384" width="18.7109375" style="433"/>
  </cols>
  <sheetData>
    <row r="1" spans="1:38" ht="6.95" customHeight="1">
      <c r="A1" s="433" t="s">
        <v>431</v>
      </c>
    </row>
    <row r="2" spans="1:38" ht="38.1" customHeight="1">
      <c r="A2" s="254"/>
      <c r="B2" s="874" t="str">
        <f>CONCATENATE(Parameters!C6," - PCR")</f>
        <v>Orchestra - PCR</v>
      </c>
      <c r="C2" s="874"/>
      <c r="D2" s="874"/>
      <c r="E2" s="874"/>
      <c r="F2" s="874"/>
      <c r="G2" s="874"/>
      <c r="H2" s="874"/>
      <c r="I2" s="874"/>
      <c r="J2" s="874"/>
      <c r="K2" s="874"/>
      <c r="L2" s="874"/>
      <c r="M2" s="874"/>
      <c r="N2" s="874"/>
      <c r="O2" s="874"/>
      <c r="P2" s="874"/>
      <c r="Q2" s="874"/>
      <c r="R2" s="874"/>
      <c r="S2" s="874"/>
      <c r="T2" s="874"/>
      <c r="U2" s="874"/>
      <c r="V2" s="874"/>
      <c r="W2" s="874"/>
      <c r="X2" s="874"/>
      <c r="Y2" s="874"/>
      <c r="Z2" s="874"/>
      <c r="AA2" s="874"/>
      <c r="AB2" s="874"/>
      <c r="AC2" s="874"/>
      <c r="AD2" s="874"/>
      <c r="AE2" s="874"/>
      <c r="AF2" s="874"/>
    </row>
    <row r="3" spans="1:38" s="669" customFormat="1" ht="18" customHeight="1">
      <c r="B3" s="825" t="s">
        <v>20</v>
      </c>
      <c r="C3" s="825"/>
      <c r="D3" s="664" t="s">
        <v>259</v>
      </c>
      <c r="E3" s="825" t="s">
        <v>415</v>
      </c>
      <c r="F3" s="825"/>
      <c r="G3" s="825"/>
      <c r="H3" s="670"/>
      <c r="I3" s="670"/>
      <c r="J3" s="670"/>
      <c r="K3" s="670"/>
      <c r="L3" s="670"/>
      <c r="M3" s="670"/>
      <c r="N3" s="670"/>
      <c r="O3" s="670"/>
      <c r="P3" s="670"/>
      <c r="Q3" s="670"/>
      <c r="R3" s="670"/>
      <c r="S3" s="670"/>
      <c r="T3" s="670"/>
      <c r="U3" s="670"/>
      <c r="V3" s="670"/>
      <c r="W3" s="670"/>
      <c r="X3" s="670"/>
      <c r="Y3" s="670"/>
      <c r="Z3" s="670"/>
      <c r="AA3" s="670"/>
      <c r="AB3" s="670"/>
      <c r="AC3" s="670"/>
      <c r="AD3" s="670"/>
      <c r="AE3" s="670"/>
      <c r="AF3" s="670"/>
    </row>
    <row r="4" spans="1:38" s="256" customFormat="1" ht="24" customHeight="1">
      <c r="B4" s="875" t="s">
        <v>80</v>
      </c>
      <c r="C4" s="876"/>
      <c r="D4" s="876"/>
      <c r="E4" s="876"/>
      <c r="F4" s="876"/>
      <c r="G4" s="876"/>
      <c r="H4" s="876"/>
      <c r="I4" s="876"/>
      <c r="J4" s="876"/>
      <c r="K4" s="876"/>
      <c r="L4" s="876"/>
      <c r="M4" s="876"/>
      <c r="N4" s="876"/>
      <c r="O4" s="876"/>
      <c r="P4" s="876"/>
      <c r="Q4" s="877"/>
      <c r="R4" s="875" t="s">
        <v>79</v>
      </c>
      <c r="S4" s="876"/>
      <c r="T4" s="876"/>
      <c r="U4" s="876"/>
      <c r="V4" s="876"/>
      <c r="W4" s="876"/>
      <c r="X4" s="876"/>
      <c r="Y4" s="876"/>
      <c r="Z4" s="876"/>
      <c r="AA4" s="876"/>
      <c r="AB4" s="876"/>
      <c r="AC4" s="876"/>
      <c r="AD4" s="876"/>
      <c r="AE4" s="876"/>
      <c r="AF4" s="877"/>
    </row>
    <row r="5" spans="1:38" s="257" customFormat="1" ht="24" customHeight="1">
      <c r="B5" s="258" t="s">
        <v>78</v>
      </c>
      <c r="C5" s="878" t="s">
        <v>2</v>
      </c>
      <c r="D5" s="878"/>
      <c r="E5" s="878"/>
      <c r="F5" s="878"/>
      <c r="G5" s="878"/>
      <c r="H5" s="878"/>
      <c r="I5" s="878"/>
      <c r="J5" s="878"/>
      <c r="K5" s="878"/>
      <c r="L5" s="878"/>
      <c r="M5" s="878"/>
      <c r="N5" s="878"/>
      <c r="O5" s="878"/>
      <c r="P5" s="878"/>
      <c r="Q5" s="879"/>
      <c r="R5" s="880" t="s">
        <v>2</v>
      </c>
      <c r="S5" s="878"/>
      <c r="T5" s="878"/>
      <c r="U5" s="878"/>
      <c r="V5" s="878"/>
      <c r="W5" s="878"/>
      <c r="X5" s="878"/>
      <c r="Y5" s="878"/>
      <c r="Z5" s="878"/>
      <c r="AA5" s="878"/>
      <c r="AB5" s="878"/>
      <c r="AC5" s="878"/>
      <c r="AD5" s="878"/>
      <c r="AE5" s="878"/>
      <c r="AF5" s="879"/>
    </row>
    <row r="6" spans="1:38" s="257" customFormat="1" ht="24" customHeight="1">
      <c r="B6" s="258" t="s">
        <v>78</v>
      </c>
      <c r="C6" s="878" t="s">
        <v>2</v>
      </c>
      <c r="D6" s="878"/>
      <c r="E6" s="878"/>
      <c r="F6" s="878"/>
      <c r="G6" s="878"/>
      <c r="H6" s="878" t="b">
        <v>0</v>
      </c>
      <c r="I6" s="878"/>
      <c r="J6" s="878"/>
      <c r="K6" s="878"/>
      <c r="L6" s="878"/>
      <c r="M6" s="878"/>
      <c r="N6" s="878"/>
      <c r="O6" s="878"/>
      <c r="P6" s="878"/>
      <c r="Q6" s="879"/>
      <c r="R6" s="880" t="s">
        <v>2</v>
      </c>
      <c r="S6" s="878"/>
      <c r="T6" s="878"/>
      <c r="U6" s="878"/>
      <c r="V6" s="878"/>
      <c r="W6" s="878"/>
      <c r="X6" s="878"/>
      <c r="Y6" s="878"/>
      <c r="Z6" s="878"/>
      <c r="AA6" s="878"/>
      <c r="AB6" s="878"/>
      <c r="AC6" s="878"/>
      <c r="AD6" s="878"/>
      <c r="AE6" s="878"/>
      <c r="AF6" s="879"/>
      <c r="AL6" s="265"/>
    </row>
    <row r="7" spans="1:38" s="257" customFormat="1" ht="24" customHeight="1">
      <c r="B7" s="258" t="s">
        <v>78</v>
      </c>
      <c r="C7" s="878" t="s">
        <v>2</v>
      </c>
      <c r="D7" s="878"/>
      <c r="E7" s="878"/>
      <c r="F7" s="878"/>
      <c r="G7" s="878"/>
      <c r="H7" s="878"/>
      <c r="I7" s="878"/>
      <c r="J7" s="878"/>
      <c r="K7" s="878"/>
      <c r="L7" s="878"/>
      <c r="M7" s="878"/>
      <c r="N7" s="878"/>
      <c r="O7" s="878"/>
      <c r="P7" s="878"/>
      <c r="Q7" s="879"/>
      <c r="R7" s="880" t="s">
        <v>2</v>
      </c>
      <c r="S7" s="878"/>
      <c r="T7" s="878"/>
      <c r="U7" s="878"/>
      <c r="V7" s="878"/>
      <c r="W7" s="878"/>
      <c r="X7" s="878"/>
      <c r="Y7" s="878"/>
      <c r="Z7" s="878"/>
      <c r="AA7" s="878"/>
      <c r="AB7" s="878"/>
      <c r="AC7" s="878"/>
      <c r="AD7" s="878"/>
      <c r="AE7" s="878"/>
      <c r="AF7" s="879"/>
    </row>
    <row r="8" spans="1:38" s="257" customFormat="1" ht="24" customHeight="1">
      <c r="B8" s="259" t="s">
        <v>78</v>
      </c>
      <c r="C8" s="881" t="s">
        <v>2</v>
      </c>
      <c r="D8" s="881"/>
      <c r="E8" s="881"/>
      <c r="F8" s="881"/>
      <c r="G8" s="881"/>
      <c r="H8" s="881"/>
      <c r="I8" s="881"/>
      <c r="J8" s="881"/>
      <c r="K8" s="881"/>
      <c r="L8" s="881"/>
      <c r="M8" s="881"/>
      <c r="N8" s="881"/>
      <c r="O8" s="881"/>
      <c r="P8" s="881"/>
      <c r="Q8" s="882"/>
      <c r="R8" s="883" t="s">
        <v>2</v>
      </c>
      <c r="S8" s="881"/>
      <c r="T8" s="881"/>
      <c r="U8" s="881"/>
      <c r="V8" s="881"/>
      <c r="W8" s="881"/>
      <c r="X8" s="881"/>
      <c r="Y8" s="881"/>
      <c r="Z8" s="881"/>
      <c r="AA8" s="881"/>
      <c r="AB8" s="881"/>
      <c r="AC8" s="881"/>
      <c r="AD8" s="881"/>
      <c r="AE8" s="881"/>
      <c r="AF8" s="882"/>
      <c r="AL8" s="260"/>
    </row>
    <row r="9" spans="1:38" ht="3.75" customHeight="1">
      <c r="B9" s="884"/>
      <c r="C9" s="884"/>
      <c r="D9" s="884"/>
      <c r="E9" s="884"/>
      <c r="F9" s="884"/>
      <c r="G9" s="884"/>
      <c r="H9" s="884"/>
      <c r="I9" s="884"/>
      <c r="J9" s="884"/>
      <c r="K9" s="884"/>
      <c r="L9" s="884"/>
      <c r="M9" s="884"/>
      <c r="N9" s="884"/>
      <c r="O9" s="884"/>
      <c r="P9" s="884"/>
      <c r="Q9" s="884"/>
      <c r="R9" s="884"/>
      <c r="S9" s="884"/>
      <c r="T9" s="884"/>
      <c r="U9" s="884"/>
      <c r="V9" s="884"/>
      <c r="W9" s="884"/>
      <c r="X9" s="884"/>
      <c r="Y9" s="884"/>
      <c r="Z9" s="884"/>
      <c r="AA9" s="884"/>
      <c r="AB9" s="884"/>
      <c r="AC9" s="884"/>
      <c r="AD9" s="884"/>
      <c r="AE9" s="884"/>
      <c r="AF9" s="884"/>
    </row>
    <row r="10" spans="1:38" ht="24" customHeight="1">
      <c r="B10" s="885" t="s">
        <v>26</v>
      </c>
      <c r="C10" s="885"/>
      <c r="D10" s="885"/>
      <c r="E10" s="885"/>
      <c r="F10" s="885"/>
      <c r="G10" s="885"/>
      <c r="H10" s="885"/>
      <c r="I10" s="885"/>
      <c r="J10" s="885"/>
      <c r="K10" s="885"/>
      <c r="L10" s="885"/>
      <c r="M10" s="885"/>
      <c r="N10" s="885"/>
      <c r="O10" s="885"/>
      <c r="P10" s="885"/>
      <c r="Q10" s="885"/>
      <c r="R10" s="885"/>
      <c r="S10" s="885"/>
      <c r="T10" s="885"/>
      <c r="U10" s="885"/>
      <c r="V10" s="885"/>
      <c r="W10" s="885"/>
      <c r="X10" s="886" t="s">
        <v>118</v>
      </c>
      <c r="Y10" s="886"/>
      <c r="Z10" s="886"/>
      <c r="AA10" s="886"/>
      <c r="AB10" s="886" t="s">
        <v>117</v>
      </c>
      <c r="AC10" s="886"/>
      <c r="AD10" s="886"/>
      <c r="AE10" s="886"/>
      <c r="AF10" s="886"/>
    </row>
    <row r="11" spans="1:38" ht="220.5" customHeight="1">
      <c r="B11" s="887" t="b">
        <v>0</v>
      </c>
      <c r="C11" s="887"/>
      <c r="D11" s="887"/>
      <c r="E11" s="887"/>
      <c r="F11" s="887"/>
      <c r="G11" s="887"/>
      <c r="H11" s="887"/>
      <c r="I11" s="887"/>
      <c r="J11" s="887"/>
      <c r="K11" s="887"/>
      <c r="L11" s="887"/>
      <c r="M11" s="887"/>
      <c r="N11" s="887"/>
      <c r="O11" s="887"/>
      <c r="P11" s="887"/>
      <c r="Q11" s="887"/>
      <c r="R11" s="887"/>
      <c r="S11" s="887"/>
      <c r="T11" s="887"/>
      <c r="U11" s="887"/>
      <c r="V11" s="887"/>
      <c r="W11" s="887"/>
      <c r="X11" s="887"/>
      <c r="Y11" s="887"/>
      <c r="Z11" s="887"/>
      <c r="AA11" s="432"/>
      <c r="AB11" s="887"/>
      <c r="AC11" s="887"/>
      <c r="AD11" s="887"/>
      <c r="AE11" s="887"/>
      <c r="AF11" s="887"/>
    </row>
    <row r="12" spans="1:38" ht="36" customHeight="1">
      <c r="B12" s="887"/>
      <c r="C12" s="887"/>
      <c r="D12" s="887"/>
      <c r="E12" s="887"/>
      <c r="F12" s="887"/>
      <c r="G12" s="887"/>
      <c r="H12" s="887"/>
      <c r="I12" s="887"/>
      <c r="J12" s="887"/>
      <c r="K12" s="887"/>
      <c r="L12" s="887"/>
      <c r="M12" s="887"/>
      <c r="N12" s="887"/>
      <c r="O12" s="887"/>
      <c r="P12" s="887"/>
      <c r="Q12" s="887"/>
      <c r="R12" s="887"/>
      <c r="S12" s="887"/>
      <c r="T12" s="887"/>
      <c r="U12" s="887"/>
      <c r="V12" s="887"/>
      <c r="W12" s="887"/>
      <c r="X12" s="888" t="s">
        <v>116</v>
      </c>
      <c r="Y12" s="888"/>
      <c r="Z12" s="888"/>
      <c r="AA12" s="888"/>
      <c r="AB12" s="888"/>
      <c r="AC12" s="888"/>
      <c r="AD12" s="888"/>
      <c r="AE12" s="888"/>
      <c r="AF12" s="888"/>
    </row>
    <row r="13" spans="1:38" ht="285.75" customHeight="1">
      <c r="B13" s="887"/>
      <c r="C13" s="887"/>
      <c r="D13" s="887"/>
      <c r="E13" s="887"/>
      <c r="F13" s="887"/>
      <c r="G13" s="887"/>
      <c r="H13" s="887"/>
      <c r="I13" s="887"/>
      <c r="J13" s="887"/>
      <c r="K13" s="887"/>
      <c r="L13" s="887"/>
      <c r="M13" s="887"/>
      <c r="N13" s="887"/>
      <c r="O13" s="887"/>
      <c r="P13" s="887"/>
      <c r="Q13" s="887"/>
      <c r="R13" s="887"/>
      <c r="S13" s="887"/>
      <c r="T13" s="887"/>
      <c r="U13" s="887"/>
      <c r="V13" s="887"/>
      <c r="W13" s="887"/>
      <c r="X13" s="887"/>
      <c r="Y13" s="887"/>
      <c r="Z13" s="887"/>
      <c r="AA13" s="887"/>
      <c r="AB13" s="887"/>
      <c r="AC13" s="887"/>
      <c r="AD13" s="887"/>
      <c r="AE13" s="887"/>
      <c r="AF13" s="887"/>
    </row>
    <row r="14" spans="1:38" ht="6.95" customHeight="1"/>
    <row r="15" spans="1:38" ht="11.25" customHeight="1"/>
    <row r="16" spans="1:38" s="261" customFormat="1" ht="11.25" customHeight="1">
      <c r="B16" s="433"/>
      <c r="C16" s="433"/>
      <c r="D16" s="433"/>
      <c r="E16" s="433"/>
      <c r="F16" s="433"/>
      <c r="G16" s="433"/>
      <c r="H16" s="433"/>
      <c r="I16" s="433"/>
      <c r="J16" s="433"/>
      <c r="K16" s="433"/>
      <c r="L16" s="433"/>
      <c r="M16" s="433"/>
      <c r="N16" s="433"/>
      <c r="O16" s="433"/>
      <c r="P16" s="433"/>
      <c r="Q16" s="433"/>
      <c r="R16" s="433"/>
      <c r="S16" s="433"/>
      <c r="T16" s="433"/>
      <c r="U16" s="433"/>
      <c r="V16" s="433"/>
      <c r="W16" s="433"/>
      <c r="X16" s="433"/>
      <c r="Y16" s="433"/>
      <c r="Z16" s="433"/>
      <c r="AA16" s="433"/>
      <c r="AB16" s="433"/>
      <c r="AC16" s="433"/>
    </row>
    <row r="17" spans="2:70" s="262" customFormat="1" ht="11.25" customHeight="1"/>
    <row r="18" spans="2:70" s="261" customFormat="1" ht="11.25" customHeight="1">
      <c r="B18" s="433"/>
      <c r="C18" s="433"/>
      <c r="D18" s="433"/>
      <c r="E18" s="433"/>
      <c r="F18" s="433"/>
      <c r="G18" s="433"/>
      <c r="H18" s="433"/>
      <c r="I18" s="433"/>
      <c r="J18" s="433"/>
      <c r="K18" s="433"/>
      <c r="L18" s="433"/>
      <c r="M18" s="433"/>
      <c r="N18" s="433"/>
      <c r="O18" s="433"/>
      <c r="P18" s="433"/>
      <c r="Q18" s="433"/>
      <c r="R18" s="433"/>
      <c r="S18" s="433"/>
      <c r="T18" s="433"/>
      <c r="U18" s="433"/>
      <c r="V18" s="433"/>
      <c r="W18" s="433"/>
      <c r="X18" s="433"/>
      <c r="Y18" s="433"/>
      <c r="Z18" s="433"/>
      <c r="AA18" s="433"/>
      <c r="AB18" s="433"/>
      <c r="AC18" s="433"/>
    </row>
    <row r="19" spans="2:70" s="261" customFormat="1" ht="11.25" customHeight="1">
      <c r="B19" s="433"/>
      <c r="C19" s="433"/>
      <c r="D19" s="433"/>
      <c r="E19" s="433"/>
      <c r="F19" s="433"/>
      <c r="G19" s="433"/>
      <c r="H19" s="433"/>
      <c r="I19" s="433"/>
      <c r="J19" s="433"/>
      <c r="K19" s="433"/>
      <c r="L19" s="433"/>
      <c r="M19" s="433"/>
      <c r="N19" s="433"/>
      <c r="O19" s="433"/>
      <c r="P19" s="433"/>
      <c r="Q19" s="433"/>
      <c r="R19" s="433"/>
      <c r="S19" s="433"/>
      <c r="T19" s="433"/>
      <c r="U19" s="433"/>
      <c r="V19" s="433"/>
      <c r="W19" s="433"/>
      <c r="X19" s="433"/>
      <c r="Y19" s="433"/>
      <c r="Z19" s="433"/>
      <c r="AA19" s="433"/>
      <c r="AB19" s="433"/>
      <c r="AC19" s="433"/>
      <c r="AL19" s="277"/>
      <c r="AM19" s="277"/>
      <c r="AN19" s="277"/>
      <c r="AO19" s="277"/>
      <c r="AP19" s="277"/>
      <c r="AQ19" s="277"/>
      <c r="AR19" s="277"/>
      <c r="AS19" s="277"/>
      <c r="AT19" s="277"/>
      <c r="AU19" s="277"/>
      <c r="AV19" s="277"/>
      <c r="AW19" s="277"/>
      <c r="AX19" s="277"/>
    </row>
    <row r="20" spans="2:70" s="261" customFormat="1" ht="11.25" customHeight="1">
      <c r="B20" s="433"/>
      <c r="C20" s="433"/>
      <c r="D20" s="433"/>
      <c r="E20" s="433"/>
      <c r="F20" s="433"/>
      <c r="G20" s="433"/>
      <c r="H20" s="433"/>
      <c r="I20" s="433"/>
      <c r="J20" s="433"/>
      <c r="K20" s="433"/>
      <c r="L20" s="433"/>
      <c r="M20" s="433"/>
      <c r="N20" s="433"/>
      <c r="O20" s="433"/>
      <c r="P20" s="433"/>
      <c r="Q20" s="433"/>
      <c r="R20" s="433"/>
      <c r="S20" s="433"/>
      <c r="T20" s="433"/>
      <c r="U20" s="433"/>
      <c r="V20" s="433"/>
      <c r="W20" s="433"/>
      <c r="X20" s="433"/>
      <c r="Y20" s="433"/>
      <c r="Z20" s="433"/>
      <c r="AA20" s="433"/>
      <c r="AB20" s="433"/>
      <c r="AC20" s="433"/>
      <c r="AL20" s="277"/>
      <c r="AO20" s="277"/>
      <c r="AP20" s="277"/>
      <c r="AQ20" s="277"/>
      <c r="AR20" s="277"/>
      <c r="AS20" s="277"/>
      <c r="AT20" s="277"/>
      <c r="AU20" s="277"/>
      <c r="AV20" s="277"/>
      <c r="AW20" s="277"/>
      <c r="AX20" s="277"/>
    </row>
    <row r="21" spans="2:70" s="261" customFormat="1" ht="11.25" customHeight="1">
      <c r="B21" s="433"/>
      <c r="C21" s="433"/>
      <c r="D21" s="433"/>
      <c r="E21" s="433"/>
      <c r="F21" s="433"/>
      <c r="G21" s="433"/>
      <c r="H21" s="433"/>
      <c r="I21" s="433"/>
      <c r="J21" s="433"/>
      <c r="K21" s="433"/>
      <c r="L21" s="433"/>
      <c r="M21" s="433"/>
      <c r="N21" s="433"/>
      <c r="O21" s="433"/>
      <c r="P21" s="433"/>
      <c r="Q21" s="433"/>
      <c r="R21" s="433"/>
      <c r="S21" s="433"/>
      <c r="T21" s="433"/>
      <c r="U21" s="433"/>
      <c r="V21" s="433"/>
      <c r="W21" s="433"/>
      <c r="X21" s="433"/>
      <c r="Y21" s="433"/>
      <c r="Z21" s="433"/>
      <c r="AA21" s="433"/>
      <c r="AB21" s="433"/>
      <c r="AC21" s="433"/>
      <c r="AL21" s="277"/>
      <c r="AM21" s="277"/>
      <c r="AN21" s="277"/>
      <c r="AO21" s="277"/>
      <c r="AP21" s="277"/>
      <c r="AQ21" s="277"/>
      <c r="AR21" s="277"/>
      <c r="AS21" s="277"/>
      <c r="AT21" s="277"/>
      <c r="AU21" s="277"/>
      <c r="AV21" s="277"/>
      <c r="AW21" s="277"/>
      <c r="AX21" s="277"/>
    </row>
    <row r="22" spans="2:70" s="261" customFormat="1" ht="23.25" customHeight="1">
      <c r="B22" s="433"/>
      <c r="C22" s="433"/>
      <c r="D22" s="433"/>
      <c r="E22" s="433"/>
      <c r="F22" s="433"/>
      <c r="G22" s="433"/>
      <c r="H22" s="433"/>
      <c r="I22" s="433"/>
      <c r="J22" s="433"/>
      <c r="K22" s="433"/>
      <c r="L22" s="433"/>
      <c r="M22" s="433"/>
      <c r="N22" s="433"/>
      <c r="O22" s="433"/>
      <c r="P22" s="433"/>
      <c r="Q22" s="433"/>
      <c r="R22" s="433"/>
      <c r="S22" s="433"/>
      <c r="T22" s="433"/>
      <c r="U22" s="433"/>
      <c r="V22" s="433"/>
      <c r="W22" s="433"/>
      <c r="X22" s="433"/>
      <c r="Y22" s="433"/>
      <c r="Z22" s="433"/>
      <c r="AA22" s="433"/>
      <c r="AB22" s="433"/>
      <c r="AC22" s="433"/>
      <c r="AL22" s="277"/>
      <c r="AM22" s="275" t="s">
        <v>226</v>
      </c>
      <c r="AN22" s="276">
        <v>41221.593344907407</v>
      </c>
      <c r="AO22" s="277"/>
      <c r="AP22" s="277"/>
      <c r="AQ22" s="277"/>
      <c r="AR22" s="277"/>
      <c r="AS22" s="277"/>
      <c r="AT22" s="529" t="s">
        <v>20</v>
      </c>
      <c r="AU22" s="277"/>
      <c r="AV22" s="277"/>
      <c r="AW22" s="277"/>
      <c r="AX22" s="277"/>
    </row>
    <row r="23" spans="2:70" s="261" customFormat="1" ht="23.25" customHeight="1">
      <c r="B23" s="433"/>
      <c r="C23" s="433"/>
      <c r="D23" s="433"/>
      <c r="E23" s="433"/>
      <c r="F23" s="433"/>
      <c r="G23" s="433"/>
      <c r="H23" s="433"/>
      <c r="I23" s="433"/>
      <c r="J23" s="433"/>
      <c r="K23" s="433"/>
      <c r="L23" s="433"/>
      <c r="M23" s="433"/>
      <c r="N23" s="433"/>
      <c r="O23" s="433"/>
      <c r="P23" s="433"/>
      <c r="Q23" s="433"/>
      <c r="R23" s="433"/>
      <c r="S23" s="433"/>
      <c r="T23" s="433"/>
      <c r="U23" s="433"/>
      <c r="V23" s="433"/>
      <c r="W23" s="433"/>
      <c r="X23" s="433"/>
      <c r="Y23" s="433"/>
      <c r="Z23" s="433"/>
      <c r="AA23" s="433"/>
      <c r="AB23" s="433"/>
      <c r="AC23" s="433"/>
      <c r="AL23" s="277"/>
      <c r="AM23" s="277"/>
      <c r="AN23" s="278"/>
      <c r="AO23" s="277"/>
      <c r="AP23" s="277"/>
      <c r="AQ23" s="277"/>
      <c r="AR23" s="277"/>
      <c r="AS23" s="277"/>
      <c r="AT23" s="515" t="s">
        <v>422</v>
      </c>
      <c r="AU23" s="277"/>
      <c r="AV23" s="277"/>
      <c r="AW23" s="277"/>
      <c r="AX23" s="277"/>
    </row>
    <row r="24" spans="2:70" s="261" customFormat="1" ht="23.25" customHeight="1">
      <c r="B24" s="433"/>
      <c r="C24" s="433"/>
      <c r="D24" s="433"/>
      <c r="E24" s="433"/>
      <c r="F24" s="433"/>
      <c r="G24" s="433"/>
      <c r="H24" s="433"/>
      <c r="I24" s="433"/>
      <c r="J24" s="433"/>
      <c r="K24" s="433"/>
      <c r="L24" s="433"/>
      <c r="M24" s="433"/>
      <c r="N24" s="433"/>
      <c r="O24" s="433"/>
      <c r="P24" s="433"/>
      <c r="Q24" s="433"/>
      <c r="R24" s="433"/>
      <c r="S24" s="433"/>
      <c r="T24" s="433"/>
      <c r="U24" s="433"/>
      <c r="V24" s="433"/>
      <c r="W24" s="433"/>
      <c r="X24" s="433"/>
      <c r="Y24" s="433"/>
      <c r="Z24" s="433"/>
      <c r="AA24" s="433"/>
      <c r="AB24" s="433"/>
      <c r="AC24" s="433"/>
      <c r="AL24" s="277"/>
      <c r="AM24" s="275" t="s">
        <v>227</v>
      </c>
      <c r="AN24" s="280" t="s">
        <v>414</v>
      </c>
      <c r="AO24" s="277"/>
      <c r="AP24" s="277"/>
      <c r="AQ24" s="277"/>
      <c r="AR24" s="277"/>
      <c r="AS24" s="277"/>
      <c r="AT24" s="515" t="s">
        <v>415</v>
      </c>
      <c r="AU24" s="277"/>
      <c r="AV24" s="277"/>
      <c r="AW24" s="277"/>
      <c r="AX24" s="277"/>
    </row>
    <row r="25" spans="2:70" s="261" customFormat="1" ht="23.25" customHeight="1">
      <c r="B25" s="433"/>
      <c r="C25" s="433"/>
      <c r="D25" s="433"/>
      <c r="E25" s="433"/>
      <c r="F25" s="433"/>
      <c r="G25" s="433"/>
      <c r="H25" s="433"/>
      <c r="I25" s="433"/>
      <c r="J25" s="433"/>
      <c r="K25" s="433"/>
      <c r="L25" s="433"/>
      <c r="M25" s="433"/>
      <c r="N25" s="433"/>
      <c r="O25" s="433"/>
      <c r="P25" s="433"/>
      <c r="Q25" s="433"/>
      <c r="R25" s="433"/>
      <c r="S25" s="433"/>
      <c r="T25" s="433"/>
      <c r="U25" s="433"/>
      <c r="V25" s="433"/>
      <c r="W25" s="433"/>
      <c r="X25" s="433"/>
      <c r="Y25" s="433"/>
      <c r="Z25" s="433"/>
      <c r="AA25" s="433"/>
      <c r="AB25" s="433"/>
      <c r="AC25" s="433"/>
      <c r="AL25" s="277"/>
      <c r="AM25" s="282"/>
      <c r="AN25" s="280"/>
      <c r="AO25" s="277"/>
      <c r="AP25" s="277"/>
      <c r="AQ25" s="277"/>
      <c r="AR25" s="277"/>
      <c r="AS25" s="277"/>
      <c r="AT25" s="281"/>
      <c r="AU25" s="277"/>
      <c r="AV25" s="277"/>
      <c r="AW25" s="277"/>
      <c r="AX25" s="277"/>
    </row>
    <row r="26" spans="2:70" ht="12.75">
      <c r="AL26" s="277"/>
      <c r="AM26" s="277"/>
      <c r="AN26" s="277"/>
      <c r="AO26" s="277"/>
      <c r="AP26" s="277"/>
      <c r="AQ26" s="277"/>
      <c r="AR26" s="277"/>
      <c r="AS26" s="277"/>
      <c r="AT26" s="277"/>
      <c r="AU26" s="277"/>
      <c r="AV26" s="277"/>
      <c r="AW26" s="277"/>
      <c r="AX26" s="277"/>
    </row>
    <row r="27" spans="2:70" ht="12.75">
      <c r="AL27" s="277"/>
      <c r="AM27" s="277"/>
      <c r="AN27" s="277"/>
      <c r="AO27" s="277"/>
      <c r="AP27" s="277"/>
      <c r="AQ27" s="277"/>
      <c r="AR27" s="277"/>
      <c r="AS27" s="277"/>
      <c r="AT27" s="277"/>
      <c r="AU27" s="277"/>
      <c r="AV27" s="277"/>
      <c r="AW27" s="277"/>
      <c r="AX27" s="277"/>
    </row>
    <row r="28" spans="2:70" ht="30" customHeight="1">
      <c r="AL28" s="277"/>
      <c r="AM28" s="277"/>
      <c r="AN28" s="277"/>
      <c r="AO28" s="283"/>
      <c r="AP28" s="856" t="s">
        <v>228</v>
      </c>
      <c r="AQ28" s="857"/>
      <c r="AR28" s="857"/>
      <c r="AS28" s="858"/>
      <c r="AT28" s="702">
        <v>40909</v>
      </c>
      <c r="AU28" s="702">
        <v>40940</v>
      </c>
      <c r="AV28" s="702">
        <v>40969</v>
      </c>
      <c r="AW28" s="702">
        <v>41000</v>
      </c>
      <c r="AX28" s="702">
        <v>41030</v>
      </c>
      <c r="AY28" s="702">
        <v>41061</v>
      </c>
      <c r="AZ28" s="702">
        <v>41091</v>
      </c>
      <c r="BA28" s="702">
        <v>41122</v>
      </c>
      <c r="BB28" s="702">
        <v>41153</v>
      </c>
      <c r="BC28" s="702">
        <v>41183</v>
      </c>
      <c r="BD28" s="702">
        <v>41214</v>
      </c>
      <c r="BE28" s="702">
        <v>41244</v>
      </c>
      <c r="BF28" s="702">
        <v>41275</v>
      </c>
      <c r="BG28" s="702">
        <v>41306</v>
      </c>
      <c r="BH28" s="702">
        <v>41334</v>
      </c>
      <c r="BI28" s="702">
        <v>41365</v>
      </c>
      <c r="BJ28" s="702">
        <v>41395</v>
      </c>
      <c r="BK28" s="702">
        <v>41426</v>
      </c>
      <c r="BL28" s="702">
        <v>41456</v>
      </c>
      <c r="BM28" s="702">
        <v>41487</v>
      </c>
      <c r="BN28" s="702">
        <v>41518</v>
      </c>
      <c r="BO28" s="702">
        <v>41548</v>
      </c>
      <c r="BP28" s="702">
        <v>41579</v>
      </c>
      <c r="BQ28" s="702">
        <v>41609</v>
      </c>
      <c r="BR28" s="703">
        <v>41640</v>
      </c>
    </row>
    <row r="29" spans="2:70" ht="14.25">
      <c r="AL29" s="277"/>
      <c r="AM29" s="277"/>
      <c r="AN29" s="277"/>
      <c r="AO29" s="277"/>
      <c r="AP29" s="853" t="s">
        <v>82</v>
      </c>
      <c r="AQ29" s="854"/>
      <c r="AR29" s="854"/>
      <c r="AS29" s="855"/>
      <c r="AT29" s="284"/>
      <c r="AU29" s="284"/>
      <c r="AV29" s="284"/>
      <c r="AW29" s="284"/>
      <c r="AX29" s="284"/>
      <c r="AY29" s="284"/>
      <c r="AZ29" s="284"/>
      <c r="BA29" s="284"/>
      <c r="BB29" s="284"/>
      <c r="BC29" s="284"/>
      <c r="BD29" s="284"/>
      <c r="BE29" s="284"/>
      <c r="BF29" s="284"/>
      <c r="BG29" s="284"/>
      <c r="BH29" s="284"/>
      <c r="BI29" s="284"/>
      <c r="BJ29" s="284"/>
      <c r="BK29" s="284"/>
      <c r="BL29" s="284"/>
      <c r="BM29" s="284"/>
      <c r="BN29" s="284"/>
      <c r="BO29" s="284"/>
      <c r="BP29" s="284"/>
      <c r="BQ29" s="284"/>
      <c r="BR29" s="284"/>
    </row>
    <row r="30" spans="2:70" ht="14.25">
      <c r="AL30" s="277"/>
      <c r="AM30" s="277"/>
      <c r="AN30" s="277"/>
      <c r="AO30" s="277"/>
      <c r="AP30" s="850" t="s">
        <v>229</v>
      </c>
      <c r="AQ30" s="851"/>
      <c r="AR30" s="851"/>
      <c r="AS30" s="852"/>
      <c r="AT30" s="285">
        <v>104</v>
      </c>
      <c r="AU30" s="285"/>
      <c r="AV30" s="285"/>
      <c r="AW30" s="285"/>
      <c r="AX30" s="285"/>
      <c r="AY30" s="285"/>
      <c r="AZ30" s="285"/>
      <c r="BA30" s="285"/>
      <c r="BB30" s="285"/>
      <c r="BC30" s="285"/>
      <c r="BD30" s="285"/>
      <c r="BE30" s="285"/>
      <c r="BF30" s="285"/>
      <c r="BG30" s="285"/>
      <c r="BH30" s="285"/>
      <c r="BI30" s="285"/>
      <c r="BJ30" s="285"/>
      <c r="BK30" s="285"/>
      <c r="BL30" s="285"/>
      <c r="BM30" s="285"/>
      <c r="BN30" s="285"/>
      <c r="BO30" s="285"/>
      <c r="BP30" s="285"/>
      <c r="BQ30" s="285"/>
      <c r="BR30" s="285"/>
    </row>
    <row r="31" spans="2:70" ht="14.25">
      <c r="AL31" s="277"/>
      <c r="AM31" s="277"/>
      <c r="AN31" s="277"/>
      <c r="AO31" s="277"/>
      <c r="AP31" s="845" t="s">
        <v>113</v>
      </c>
      <c r="AQ31" s="846"/>
      <c r="AR31" s="846"/>
      <c r="AS31" s="847"/>
      <c r="AT31" s="286">
        <v>98</v>
      </c>
      <c r="AU31" s="286"/>
      <c r="AV31" s="286"/>
      <c r="AW31" s="286"/>
      <c r="AX31" s="286"/>
      <c r="AY31" s="286"/>
      <c r="AZ31" s="286"/>
      <c r="BA31" s="286"/>
      <c r="BB31" s="286"/>
      <c r="BC31" s="286"/>
      <c r="BD31" s="286"/>
      <c r="BE31" s="286"/>
      <c r="BF31" s="286"/>
      <c r="BG31" s="286"/>
      <c r="BH31" s="286"/>
      <c r="BI31" s="286"/>
      <c r="BJ31" s="286"/>
      <c r="BK31" s="286"/>
      <c r="BL31" s="286"/>
      <c r="BM31" s="286"/>
      <c r="BN31" s="286"/>
      <c r="BO31" s="286"/>
      <c r="BP31" s="286"/>
      <c r="BQ31" s="286"/>
      <c r="BR31" s="286"/>
    </row>
    <row r="32" spans="2:70" ht="14.25">
      <c r="AL32" s="277"/>
      <c r="AM32" s="277"/>
      <c r="AN32" s="277"/>
      <c r="AO32" s="277"/>
      <c r="AP32" s="853" t="s">
        <v>230</v>
      </c>
      <c r="AQ32" s="854"/>
      <c r="AR32" s="854"/>
      <c r="AS32" s="855"/>
      <c r="AT32" s="287">
        <v>104</v>
      </c>
      <c r="AU32" s="287"/>
      <c r="AV32" s="287"/>
      <c r="AW32" s="287"/>
      <c r="AX32" s="287"/>
      <c r="AY32" s="287"/>
      <c r="AZ32" s="287"/>
      <c r="BA32" s="287"/>
      <c r="BB32" s="287"/>
      <c r="BC32" s="287"/>
      <c r="BD32" s="287"/>
      <c r="BE32" s="287"/>
      <c r="BF32" s="287"/>
      <c r="BG32" s="287"/>
      <c r="BH32" s="287"/>
      <c r="BI32" s="287"/>
      <c r="BJ32" s="287"/>
      <c r="BK32" s="287"/>
      <c r="BL32" s="287"/>
      <c r="BM32" s="287"/>
      <c r="BN32" s="287"/>
      <c r="BO32" s="287"/>
      <c r="BP32" s="287"/>
      <c r="BQ32" s="287"/>
      <c r="BR32" s="287"/>
    </row>
    <row r="33" spans="2:70" ht="14.25">
      <c r="AL33" s="277"/>
      <c r="AM33" s="277"/>
      <c r="AN33" s="277"/>
      <c r="AO33" s="277"/>
      <c r="AP33" s="845" t="s">
        <v>114</v>
      </c>
      <c r="AQ33" s="846"/>
      <c r="AR33" s="846"/>
      <c r="AS33" s="847"/>
      <c r="AT33" s="288">
        <v>98</v>
      </c>
      <c r="AU33" s="288"/>
      <c r="AV33" s="288"/>
      <c r="AW33" s="288"/>
      <c r="AX33" s="288"/>
      <c r="AY33" s="288"/>
      <c r="AZ33" s="288"/>
      <c r="BA33" s="288"/>
      <c r="BB33" s="288"/>
      <c r="BC33" s="288"/>
      <c r="BD33" s="288"/>
      <c r="BE33" s="288"/>
      <c r="BF33" s="288"/>
      <c r="BG33" s="288"/>
      <c r="BH33" s="288"/>
      <c r="BI33" s="288"/>
      <c r="BJ33" s="288"/>
      <c r="BK33" s="288"/>
      <c r="BL33" s="288"/>
      <c r="BM33" s="288"/>
      <c r="BN33" s="288"/>
      <c r="BO33" s="288"/>
      <c r="BP33" s="288"/>
      <c r="BQ33" s="288"/>
      <c r="BR33" s="288"/>
    </row>
    <row r="34" spans="2:70" ht="14.25">
      <c r="AL34" s="277"/>
      <c r="AM34" s="277"/>
      <c r="AN34" s="277"/>
      <c r="AO34" s="277"/>
      <c r="AP34" s="853" t="s">
        <v>115</v>
      </c>
      <c r="AQ34" s="854"/>
      <c r="AR34" s="854"/>
      <c r="AS34" s="855"/>
      <c r="AT34" s="287">
        <v>1</v>
      </c>
      <c r="AU34" s="287"/>
      <c r="AV34" s="287"/>
      <c r="AW34" s="287"/>
      <c r="AX34" s="287"/>
      <c r="AY34" s="287"/>
      <c r="AZ34" s="287"/>
      <c r="BA34" s="287"/>
      <c r="BB34" s="287"/>
      <c r="BC34" s="287"/>
      <c r="BD34" s="287"/>
      <c r="BE34" s="287"/>
      <c r="BF34" s="287"/>
      <c r="BG34" s="287"/>
      <c r="BH34" s="287"/>
      <c r="BI34" s="287"/>
      <c r="BJ34" s="287"/>
      <c r="BK34" s="287"/>
      <c r="BL34" s="287"/>
      <c r="BM34" s="287"/>
      <c r="BN34" s="287"/>
      <c r="BO34" s="287"/>
      <c r="BP34" s="287"/>
      <c r="BQ34" s="287"/>
      <c r="BR34" s="287"/>
    </row>
    <row r="35" spans="2:70" ht="14.25">
      <c r="AL35" s="277"/>
      <c r="AM35" s="277"/>
      <c r="AN35" s="277"/>
      <c r="AO35" s="277"/>
      <c r="AP35" s="850" t="s">
        <v>231</v>
      </c>
      <c r="AQ35" s="851"/>
      <c r="AR35" s="851"/>
      <c r="AS35" s="852"/>
      <c r="AT35" s="289">
        <v>2</v>
      </c>
      <c r="AU35" s="289"/>
      <c r="AV35" s="289"/>
      <c r="AW35" s="289"/>
      <c r="AX35" s="289"/>
      <c r="AY35" s="289"/>
      <c r="AZ35" s="289"/>
      <c r="BA35" s="289"/>
      <c r="BB35" s="289"/>
      <c r="BC35" s="289"/>
      <c r="BD35" s="289"/>
      <c r="BE35" s="289"/>
      <c r="BF35" s="289"/>
      <c r="BG35" s="289"/>
      <c r="BH35" s="289"/>
      <c r="BI35" s="289"/>
      <c r="BJ35" s="289"/>
      <c r="BK35" s="289"/>
      <c r="BL35" s="289"/>
      <c r="BM35" s="289"/>
      <c r="BN35" s="289"/>
      <c r="BO35" s="289"/>
      <c r="BP35" s="289"/>
      <c r="BQ35" s="289"/>
      <c r="BR35" s="289"/>
    </row>
    <row r="36" spans="2:70" ht="14.25">
      <c r="AL36" s="277"/>
      <c r="AM36" s="277"/>
      <c r="AN36" s="277"/>
      <c r="AO36" s="277"/>
      <c r="AP36" s="850" t="s">
        <v>232</v>
      </c>
      <c r="AQ36" s="851"/>
      <c r="AR36" s="851"/>
      <c r="AS36" s="852"/>
      <c r="AT36" s="289">
        <v>1</v>
      </c>
      <c r="AU36" s="289"/>
      <c r="AV36" s="289"/>
      <c r="AW36" s="289"/>
      <c r="AX36" s="289"/>
      <c r="AY36" s="289"/>
      <c r="AZ36" s="289"/>
      <c r="BA36" s="289"/>
      <c r="BB36" s="289"/>
      <c r="BC36" s="289"/>
      <c r="BD36" s="289"/>
      <c r="BE36" s="289"/>
      <c r="BF36" s="289"/>
      <c r="BG36" s="289"/>
      <c r="BH36" s="289"/>
      <c r="BI36" s="289"/>
      <c r="BJ36" s="289"/>
      <c r="BK36" s="289"/>
      <c r="BL36" s="289"/>
      <c r="BM36" s="289"/>
      <c r="BN36" s="289"/>
      <c r="BO36" s="289"/>
      <c r="BP36" s="289"/>
      <c r="BQ36" s="289"/>
      <c r="BR36" s="289"/>
    </row>
    <row r="37" spans="2:70" ht="14.25">
      <c r="AL37" s="277"/>
      <c r="AM37" s="277"/>
      <c r="AN37" s="277"/>
      <c r="AO37" s="277"/>
      <c r="AP37" s="850" t="s">
        <v>233</v>
      </c>
      <c r="AQ37" s="851"/>
      <c r="AR37" s="851"/>
      <c r="AS37" s="852"/>
      <c r="AT37" s="289">
        <v>0</v>
      </c>
      <c r="AU37" s="289"/>
      <c r="AV37" s="289"/>
      <c r="AW37" s="289"/>
      <c r="AX37" s="289"/>
      <c r="AY37" s="289"/>
      <c r="AZ37" s="289"/>
      <c r="BA37" s="289"/>
      <c r="BB37" s="289"/>
      <c r="BC37" s="289"/>
      <c r="BD37" s="289"/>
      <c r="BE37" s="289"/>
      <c r="BF37" s="289"/>
      <c r="BG37" s="289"/>
      <c r="BH37" s="289"/>
      <c r="BI37" s="289"/>
      <c r="BJ37" s="289"/>
      <c r="BK37" s="289"/>
      <c r="BL37" s="289"/>
      <c r="BM37" s="289"/>
      <c r="BN37" s="289"/>
      <c r="BO37" s="289"/>
      <c r="BP37" s="289"/>
      <c r="BQ37" s="289"/>
      <c r="BR37" s="289"/>
    </row>
    <row r="38" spans="2:70" s="261" customFormat="1" ht="14.25">
      <c r="B38" s="433"/>
      <c r="C38" s="433"/>
      <c r="D38" s="433"/>
      <c r="E38" s="433"/>
      <c r="F38" s="433"/>
      <c r="G38" s="433"/>
      <c r="H38" s="433"/>
      <c r="I38" s="433"/>
      <c r="J38" s="433"/>
      <c r="K38" s="433"/>
      <c r="L38" s="433"/>
      <c r="M38" s="433"/>
      <c r="N38" s="433"/>
      <c r="O38" s="433"/>
      <c r="P38" s="433"/>
      <c r="Q38" s="433"/>
      <c r="R38" s="433"/>
      <c r="S38" s="433"/>
      <c r="T38" s="433"/>
      <c r="U38" s="433"/>
      <c r="V38" s="433"/>
      <c r="W38" s="433"/>
      <c r="X38" s="433"/>
      <c r="Y38" s="433"/>
      <c r="Z38" s="433"/>
      <c r="AA38" s="433"/>
      <c r="AB38" s="433"/>
      <c r="AC38" s="433"/>
      <c r="AL38" s="277"/>
      <c r="AM38" s="277"/>
      <c r="AN38" s="277"/>
      <c r="AO38" s="277"/>
      <c r="AP38" s="850" t="s">
        <v>234</v>
      </c>
      <c r="AQ38" s="851"/>
      <c r="AR38" s="851"/>
      <c r="AS38" s="852"/>
      <c r="AT38" s="289">
        <v>0</v>
      </c>
      <c r="AU38" s="289"/>
      <c r="AV38" s="289"/>
      <c r="AW38" s="289"/>
      <c r="AX38" s="289"/>
      <c r="AY38" s="289"/>
      <c r="AZ38" s="289"/>
      <c r="BA38" s="289"/>
      <c r="BB38" s="289"/>
      <c r="BC38" s="289"/>
      <c r="BD38" s="289"/>
      <c r="BE38" s="289"/>
      <c r="BF38" s="289"/>
      <c r="BG38" s="289"/>
      <c r="BH38" s="289"/>
      <c r="BI38" s="289"/>
      <c r="BJ38" s="289"/>
      <c r="BK38" s="289"/>
      <c r="BL38" s="289"/>
      <c r="BM38" s="289"/>
      <c r="BN38" s="289"/>
      <c r="BO38" s="289"/>
      <c r="BP38" s="289"/>
      <c r="BQ38" s="289"/>
      <c r="BR38" s="289"/>
    </row>
    <row r="39" spans="2:70" s="263" customFormat="1" ht="14.25">
      <c r="AL39" s="277"/>
      <c r="AM39" s="277"/>
      <c r="AN39" s="277"/>
      <c r="AO39" s="277"/>
      <c r="AP39" s="850" t="s">
        <v>235</v>
      </c>
      <c r="AQ39" s="851"/>
      <c r="AR39" s="851"/>
      <c r="AS39" s="852"/>
      <c r="AT39" s="289">
        <v>2</v>
      </c>
      <c r="AU39" s="289"/>
      <c r="AV39" s="289"/>
      <c r="AW39" s="289"/>
      <c r="AX39" s="289"/>
      <c r="AY39" s="289"/>
      <c r="AZ39" s="289"/>
      <c r="BA39" s="289"/>
      <c r="BB39" s="289"/>
      <c r="BC39" s="289"/>
      <c r="BD39" s="289"/>
      <c r="BE39" s="289"/>
      <c r="BF39" s="289"/>
      <c r="BG39" s="289"/>
      <c r="BH39" s="289"/>
      <c r="BI39" s="289"/>
      <c r="BJ39" s="289"/>
      <c r="BK39" s="289"/>
      <c r="BL39" s="289"/>
      <c r="BM39" s="289"/>
      <c r="BN39" s="289"/>
      <c r="BO39" s="289"/>
      <c r="BP39" s="289"/>
      <c r="BQ39" s="289"/>
      <c r="BR39" s="289"/>
    </row>
    <row r="40" spans="2:70" s="261" customFormat="1" ht="14.25">
      <c r="B40" s="433"/>
      <c r="C40" s="433"/>
      <c r="D40" s="433"/>
      <c r="E40" s="433"/>
      <c r="F40" s="433"/>
      <c r="G40" s="433"/>
      <c r="H40" s="433"/>
      <c r="I40" s="433"/>
      <c r="J40" s="433"/>
      <c r="K40" s="433"/>
      <c r="L40" s="433"/>
      <c r="M40" s="433"/>
      <c r="N40" s="433"/>
      <c r="O40" s="433"/>
      <c r="P40" s="433"/>
      <c r="Q40" s="433"/>
      <c r="R40" s="433"/>
      <c r="S40" s="433"/>
      <c r="T40" s="433"/>
      <c r="U40" s="433"/>
      <c r="V40" s="433"/>
      <c r="W40" s="433"/>
      <c r="X40" s="433"/>
      <c r="Y40" s="433"/>
      <c r="Z40" s="433"/>
      <c r="AA40" s="433"/>
      <c r="AB40" s="433"/>
      <c r="AC40" s="433"/>
      <c r="AL40" s="277"/>
      <c r="AM40" s="277"/>
      <c r="AN40" s="277"/>
      <c r="AO40" s="277"/>
      <c r="AP40" s="859" t="s">
        <v>236</v>
      </c>
      <c r="AQ40" s="860"/>
      <c r="AR40" s="860"/>
      <c r="AS40" s="861"/>
      <c r="AT40" s="289">
        <v>0</v>
      </c>
      <c r="AU40" s="289"/>
      <c r="AV40" s="289"/>
      <c r="AW40" s="289"/>
      <c r="AX40" s="289"/>
      <c r="AY40" s="289"/>
      <c r="AZ40" s="289"/>
      <c r="BA40" s="289"/>
      <c r="BB40" s="289"/>
      <c r="BC40" s="289"/>
      <c r="BD40" s="289"/>
      <c r="BE40" s="289"/>
      <c r="BF40" s="289"/>
      <c r="BG40" s="289"/>
      <c r="BH40" s="289"/>
      <c r="BI40" s="289"/>
      <c r="BJ40" s="289"/>
      <c r="BK40" s="289"/>
      <c r="BL40" s="289"/>
      <c r="BM40" s="289"/>
      <c r="BN40" s="289"/>
      <c r="BO40" s="289"/>
      <c r="BP40" s="289"/>
      <c r="BQ40" s="289"/>
      <c r="BR40" s="289"/>
    </row>
    <row r="41" spans="2:70" s="261" customFormat="1" ht="14.25">
      <c r="B41" s="433"/>
      <c r="C41" s="433"/>
      <c r="D41" s="433"/>
      <c r="E41" s="433"/>
      <c r="F41" s="433"/>
      <c r="G41" s="433"/>
      <c r="H41" s="433"/>
      <c r="I41" s="433"/>
      <c r="J41" s="433"/>
      <c r="K41" s="433"/>
      <c r="L41" s="433"/>
      <c r="M41" s="433"/>
      <c r="N41" s="433"/>
      <c r="O41" s="433"/>
      <c r="P41" s="433"/>
      <c r="Q41" s="433"/>
      <c r="R41" s="433"/>
      <c r="S41" s="433"/>
      <c r="T41" s="433"/>
      <c r="U41" s="433"/>
      <c r="V41" s="433"/>
      <c r="W41" s="433"/>
      <c r="X41" s="433"/>
      <c r="Y41" s="433"/>
      <c r="Z41" s="433"/>
      <c r="AA41" s="433"/>
      <c r="AB41" s="433"/>
      <c r="AC41" s="433"/>
      <c r="AL41" s="277"/>
      <c r="AM41" s="277"/>
      <c r="AN41" s="277"/>
      <c r="AO41" s="277"/>
      <c r="AP41" s="862" t="s">
        <v>300</v>
      </c>
      <c r="AQ41" s="863"/>
      <c r="AR41" s="863"/>
      <c r="AS41" s="864"/>
      <c r="AT41" s="445">
        <v>41221.593344907407</v>
      </c>
      <c r="AU41" s="445"/>
      <c r="AV41" s="445"/>
      <c r="AW41" s="445"/>
      <c r="AX41" s="445"/>
      <c r="AY41" s="445"/>
      <c r="AZ41" s="445"/>
      <c r="BA41" s="445"/>
      <c r="BB41" s="445"/>
      <c r="BC41" s="445"/>
      <c r="BD41" s="445"/>
      <c r="BE41" s="445"/>
      <c r="BF41" s="445"/>
      <c r="BG41" s="445"/>
      <c r="BH41" s="445"/>
      <c r="BI41" s="445"/>
      <c r="BJ41" s="445"/>
      <c r="BK41" s="445"/>
      <c r="BL41" s="445"/>
      <c r="BM41" s="445"/>
      <c r="BN41" s="445"/>
      <c r="BO41" s="445"/>
      <c r="BP41" s="445"/>
      <c r="BQ41" s="445"/>
      <c r="BR41" s="358"/>
    </row>
    <row r="42" spans="2:70" s="264" customFormat="1" ht="14.25">
      <c r="AL42" s="277"/>
      <c r="AM42" s="277"/>
      <c r="AN42" s="277"/>
      <c r="AO42" s="277"/>
      <c r="AP42" s="865" t="s">
        <v>301</v>
      </c>
      <c r="AQ42" s="866"/>
      <c r="AR42" s="866"/>
      <c r="AS42" s="867"/>
      <c r="AT42" s="355" t="s">
        <v>506</v>
      </c>
      <c r="AU42" s="355"/>
      <c r="AV42" s="355"/>
      <c r="AW42" s="355"/>
      <c r="AX42" s="355"/>
      <c r="AY42" s="355"/>
      <c r="AZ42" s="355"/>
      <c r="BA42" s="355"/>
      <c r="BB42" s="355"/>
      <c r="BC42" s="355"/>
      <c r="BD42" s="355"/>
      <c r="BE42" s="355"/>
      <c r="BF42" s="355"/>
      <c r="BG42" s="355"/>
      <c r="BH42" s="355"/>
      <c r="BI42" s="355"/>
      <c r="BJ42" s="355"/>
      <c r="BK42" s="355"/>
      <c r="BL42" s="355"/>
      <c r="BM42" s="355"/>
      <c r="BN42" s="355"/>
      <c r="BO42" s="355"/>
      <c r="BP42" s="355"/>
      <c r="BQ42" s="355"/>
      <c r="BR42" s="352"/>
    </row>
    <row r="43" spans="2:70" s="264" customFormat="1" ht="12.75">
      <c r="AL43" s="277"/>
      <c r="AM43" s="277"/>
      <c r="AN43" s="277"/>
      <c r="AO43" s="290"/>
      <c r="AP43" s="290"/>
      <c r="AQ43" s="290"/>
      <c r="AR43" s="290"/>
      <c r="AS43" s="290"/>
      <c r="AT43" s="290"/>
      <c r="AU43" s="290"/>
      <c r="AV43" s="290"/>
      <c r="AW43" s="290"/>
      <c r="AX43" s="290"/>
    </row>
    <row r="44" spans="2:70" s="264" customFormat="1" ht="30" customHeight="1">
      <c r="AL44" s="277"/>
      <c r="AM44" s="277"/>
      <c r="AN44" s="277"/>
      <c r="AO44" s="290"/>
      <c r="AP44" s="868" t="s">
        <v>237</v>
      </c>
      <c r="AQ44" s="869"/>
      <c r="AR44" s="869"/>
      <c r="AS44" s="869"/>
      <c r="AT44" s="870"/>
      <c r="AU44" s="290"/>
      <c r="AV44" s="290"/>
      <c r="AW44" s="290"/>
      <c r="AX44" s="290"/>
    </row>
    <row r="45" spans="2:70" s="264" customFormat="1" ht="14.25">
      <c r="AL45" s="277"/>
      <c r="AM45" s="277"/>
      <c r="AN45" s="277"/>
      <c r="AO45" s="290"/>
      <c r="AP45" s="853" t="s">
        <v>238</v>
      </c>
      <c r="AQ45" s="854"/>
      <c r="AR45" s="854"/>
      <c r="AS45" s="855"/>
      <c r="AT45" s="287">
        <v>0</v>
      </c>
      <c r="AU45" s="290"/>
      <c r="AV45" s="290"/>
      <c r="AW45" s="290"/>
      <c r="AX45" s="290"/>
    </row>
    <row r="46" spans="2:70" s="261" customFormat="1" ht="14.25">
      <c r="AL46" s="277"/>
      <c r="AM46" s="277"/>
      <c r="AN46" s="277"/>
      <c r="AO46" s="290"/>
      <c r="AP46" s="850" t="s">
        <v>239</v>
      </c>
      <c r="AQ46" s="851"/>
      <c r="AR46" s="851"/>
      <c r="AS46" s="852"/>
      <c r="AT46" s="289">
        <v>0</v>
      </c>
      <c r="AU46" s="290"/>
      <c r="AV46" s="290"/>
      <c r="AW46" s="290"/>
      <c r="AX46" s="290"/>
    </row>
    <row r="47" spans="2:70" s="261" customFormat="1" ht="15.75" customHeight="1">
      <c r="AL47" s="277"/>
      <c r="AM47" s="277"/>
      <c r="AN47" s="277"/>
      <c r="AO47" s="290"/>
      <c r="AP47" s="850" t="s">
        <v>112</v>
      </c>
      <c r="AQ47" s="851"/>
      <c r="AR47" s="851"/>
      <c r="AS47" s="852"/>
      <c r="AT47" s="289">
        <v>3</v>
      </c>
      <c r="AU47" s="290"/>
      <c r="AV47" s="290"/>
      <c r="AW47" s="290"/>
      <c r="AX47" s="290"/>
    </row>
    <row r="48" spans="2:70" s="261" customFormat="1" ht="15.75" customHeight="1">
      <c r="AL48" s="277"/>
      <c r="AM48" s="277"/>
      <c r="AN48" s="277"/>
      <c r="AO48" s="290"/>
      <c r="AP48" s="850" t="s">
        <v>98</v>
      </c>
      <c r="AQ48" s="851"/>
      <c r="AR48" s="851"/>
      <c r="AS48" s="852"/>
      <c r="AT48" s="289">
        <v>23</v>
      </c>
      <c r="AU48" s="290"/>
      <c r="AV48" s="290"/>
      <c r="AW48" s="290"/>
      <c r="AX48" s="290"/>
    </row>
    <row r="49" spans="38:50" s="261" customFormat="1" ht="15.75" customHeight="1">
      <c r="AL49" s="277"/>
      <c r="AM49" s="277"/>
      <c r="AN49" s="277"/>
      <c r="AO49" s="290"/>
      <c r="AP49" s="845" t="s">
        <v>111</v>
      </c>
      <c r="AQ49" s="846"/>
      <c r="AR49" s="846"/>
      <c r="AS49" s="847"/>
      <c r="AT49" s="288">
        <v>78</v>
      </c>
      <c r="AU49" s="290"/>
      <c r="AV49" s="290"/>
      <c r="AW49" s="290"/>
      <c r="AX49" s="290"/>
    </row>
    <row r="50" spans="38:50" s="261" customFormat="1" ht="15.75" customHeight="1">
      <c r="AL50" s="277"/>
      <c r="AM50" s="277"/>
      <c r="AN50" s="277"/>
      <c r="AO50" s="290"/>
      <c r="AP50" s="290"/>
      <c r="AQ50" s="290"/>
      <c r="AR50" s="290"/>
      <c r="AS50" s="290"/>
      <c r="AT50" s="290"/>
      <c r="AU50" s="290"/>
      <c r="AV50" s="291"/>
      <c r="AW50" s="291"/>
      <c r="AX50" s="291"/>
    </row>
    <row r="51" spans="38:50" s="261" customFormat="1" ht="30" customHeight="1">
      <c r="AL51" s="277"/>
      <c r="AM51" s="277"/>
      <c r="AN51" s="277"/>
      <c r="AO51" s="290"/>
      <c r="AP51" s="868" t="s">
        <v>240</v>
      </c>
      <c r="AQ51" s="869"/>
      <c r="AR51" s="869"/>
      <c r="AS51" s="869"/>
      <c r="AT51" s="870"/>
      <c r="AU51" s="290"/>
      <c r="AV51" s="291"/>
      <c r="AW51" s="291"/>
      <c r="AX51" s="291"/>
    </row>
    <row r="52" spans="38:50" s="261" customFormat="1" ht="15.75" customHeight="1">
      <c r="AL52" s="277"/>
      <c r="AM52" s="277"/>
      <c r="AN52" s="277"/>
      <c r="AO52" s="290"/>
      <c r="AP52" s="853" t="s">
        <v>238</v>
      </c>
      <c r="AQ52" s="854"/>
      <c r="AR52" s="854"/>
      <c r="AS52" s="855"/>
      <c r="AT52" s="287">
        <v>0</v>
      </c>
      <c r="AU52" s="290"/>
      <c r="AV52" s="291"/>
      <c r="AW52" s="291"/>
      <c r="AX52" s="291"/>
    </row>
    <row r="53" spans="38:50" s="261" customFormat="1" ht="15.75" customHeight="1">
      <c r="AL53" s="277"/>
      <c r="AM53" s="277"/>
      <c r="AN53" s="277"/>
      <c r="AO53" s="290"/>
      <c r="AP53" s="850" t="s">
        <v>239</v>
      </c>
      <c r="AQ53" s="851"/>
      <c r="AR53" s="851"/>
      <c r="AS53" s="852"/>
      <c r="AT53" s="289">
        <v>0</v>
      </c>
      <c r="AU53" s="290"/>
      <c r="AV53" s="291"/>
      <c r="AW53" s="291"/>
      <c r="AX53" s="291"/>
    </row>
    <row r="54" spans="38:50" s="261" customFormat="1" ht="15.75" customHeight="1">
      <c r="AL54" s="277"/>
      <c r="AM54" s="277"/>
      <c r="AN54" s="277"/>
      <c r="AO54" s="290"/>
      <c r="AP54" s="850" t="s">
        <v>112</v>
      </c>
      <c r="AQ54" s="851"/>
      <c r="AR54" s="851"/>
      <c r="AS54" s="852"/>
      <c r="AT54" s="289">
        <v>0</v>
      </c>
      <c r="AU54" s="290"/>
      <c r="AV54" s="291"/>
      <c r="AW54" s="291"/>
      <c r="AX54" s="291"/>
    </row>
    <row r="55" spans="38:50" s="261" customFormat="1" ht="15.75" customHeight="1">
      <c r="AL55" s="277"/>
      <c r="AM55" s="277"/>
      <c r="AN55" s="277"/>
      <c r="AO55" s="290"/>
      <c r="AP55" s="850" t="s">
        <v>98</v>
      </c>
      <c r="AQ55" s="851"/>
      <c r="AR55" s="851"/>
      <c r="AS55" s="852"/>
      <c r="AT55" s="289">
        <v>5</v>
      </c>
      <c r="AU55" s="290"/>
      <c r="AV55" s="291"/>
      <c r="AW55" s="291"/>
      <c r="AX55" s="291"/>
    </row>
    <row r="56" spans="38:50" s="261" customFormat="1" ht="15.75" customHeight="1">
      <c r="AL56" s="277"/>
      <c r="AM56" s="277"/>
      <c r="AN56" s="277"/>
      <c r="AO56" s="290"/>
      <c r="AP56" s="845" t="s">
        <v>111</v>
      </c>
      <c r="AQ56" s="846"/>
      <c r="AR56" s="846"/>
      <c r="AS56" s="847"/>
      <c r="AT56" s="288">
        <v>1</v>
      </c>
      <c r="AU56" s="290"/>
      <c r="AV56" s="291"/>
      <c r="AW56" s="291"/>
      <c r="AX56" s="291"/>
    </row>
    <row r="57" spans="38:50" s="261" customFormat="1" ht="15.75" customHeight="1">
      <c r="AL57" s="277"/>
      <c r="AM57" s="277"/>
      <c r="AN57" s="277"/>
      <c r="AO57" s="290"/>
      <c r="AP57" s="290"/>
      <c r="AQ57" s="290"/>
      <c r="AR57" s="290"/>
      <c r="AS57" s="290"/>
      <c r="AT57" s="290"/>
      <c r="AU57" s="290"/>
      <c r="AV57" s="290"/>
      <c r="AW57" s="290"/>
      <c r="AX57" s="290"/>
    </row>
    <row r="58" spans="38:50" s="261" customFormat="1" ht="30" customHeight="1">
      <c r="AL58" s="277"/>
      <c r="AM58" s="277"/>
      <c r="AN58" s="277"/>
      <c r="AO58" s="277"/>
      <c r="AP58" s="871" t="s">
        <v>329</v>
      </c>
      <c r="AQ58" s="872"/>
      <c r="AR58" s="872"/>
      <c r="AS58" s="872"/>
      <c r="AT58" s="873"/>
      <c r="AU58" s="277"/>
      <c r="AV58" s="277"/>
      <c r="AW58" s="277"/>
      <c r="AX58" s="277"/>
    </row>
    <row r="59" spans="38:50" s="261" customFormat="1" ht="18" customHeight="1">
      <c r="AL59" s="277"/>
      <c r="AM59" s="277"/>
      <c r="AN59" s="277"/>
      <c r="AO59" s="277"/>
      <c r="AP59" s="843" t="s">
        <v>326</v>
      </c>
      <c r="AQ59" s="844"/>
      <c r="AR59" s="441" t="s">
        <v>327</v>
      </c>
      <c r="AS59" s="440" t="s">
        <v>328</v>
      </c>
      <c r="AT59" s="436" t="s">
        <v>303</v>
      </c>
      <c r="AU59" s="277"/>
      <c r="AV59" s="277"/>
      <c r="AW59" s="277"/>
      <c r="AX59" s="277"/>
    </row>
    <row r="60" spans="38:50" s="261" customFormat="1" ht="15.75" customHeight="1">
      <c r="AL60" s="277"/>
      <c r="AM60" s="277"/>
      <c r="AN60" s="277"/>
      <c r="AO60" s="140"/>
      <c r="AP60" s="848" t="s">
        <v>241</v>
      </c>
      <c r="AQ60" s="849"/>
      <c r="AR60" s="442">
        <f ca="1">IFERROR(DATE(YEAR(extractionDate),MONTH(extractionDate),DAY(extractionDate)),NOW())</f>
        <v>41221</v>
      </c>
      <c r="AS60" s="437">
        <f ca="1">DATE(YEAR(AR60),MONTH(AR60),DAY(AR60)-7)</f>
        <v>41214</v>
      </c>
      <c r="AT60" s="434">
        <v>0</v>
      </c>
      <c r="AU60" s="140"/>
      <c r="AV60" s="140"/>
      <c r="AW60" s="140"/>
      <c r="AX60" s="140"/>
    </row>
    <row r="61" spans="38:50" s="261" customFormat="1" ht="15.75" customHeight="1">
      <c r="AL61" s="277"/>
      <c r="AM61" s="277"/>
      <c r="AN61" s="277"/>
      <c r="AO61" s="277"/>
      <c r="AP61" s="839" t="s">
        <v>242</v>
      </c>
      <c r="AQ61" s="840"/>
      <c r="AR61" s="443">
        <f t="shared" ref="AR61:AR66" ca="1" si="0">AS60</f>
        <v>41214</v>
      </c>
      <c r="AS61" s="438">
        <f ca="1">DATE(YEAR(AR61),MONTH(AR61),DAY(AR61)-7)</f>
        <v>41207</v>
      </c>
      <c r="AT61" s="289">
        <v>0</v>
      </c>
      <c r="AU61" s="277"/>
      <c r="AV61" s="277"/>
      <c r="AW61" s="277"/>
      <c r="AX61" s="277"/>
    </row>
    <row r="62" spans="38:50" s="261" customFormat="1" ht="15.75" customHeight="1">
      <c r="AL62" s="277"/>
      <c r="AM62" s="277"/>
      <c r="AN62" s="277"/>
      <c r="AO62" s="277"/>
      <c r="AP62" s="839" t="s">
        <v>243</v>
      </c>
      <c r="AQ62" s="840"/>
      <c r="AR62" s="443">
        <f t="shared" ca="1" si="0"/>
        <v>41207</v>
      </c>
      <c r="AS62" s="438">
        <f ca="1">DATE(YEAR(AR62),MONTH(AR62),DAY(AR62)-7)</f>
        <v>41200</v>
      </c>
      <c r="AT62" s="289">
        <v>0</v>
      </c>
      <c r="AU62" s="277"/>
      <c r="AV62" s="277"/>
      <c r="AW62" s="277"/>
      <c r="AX62" s="277"/>
    </row>
    <row r="63" spans="38:50" s="261" customFormat="1" ht="15.75" customHeight="1">
      <c r="AL63" s="277"/>
      <c r="AM63" s="277"/>
      <c r="AN63" s="277"/>
      <c r="AO63" s="293"/>
      <c r="AP63" s="839" t="s">
        <v>244</v>
      </c>
      <c r="AQ63" s="840"/>
      <c r="AR63" s="443">
        <f t="shared" ca="1" si="0"/>
        <v>41200</v>
      </c>
      <c r="AS63" s="438">
        <f ca="1">DATE(YEAR(AR63),MONTH(AR63)-1,DAY(AR63))</f>
        <v>41170</v>
      </c>
      <c r="AT63" s="289">
        <v>0</v>
      </c>
      <c r="AU63" s="293"/>
      <c r="AV63" s="293"/>
      <c r="AW63" s="293"/>
      <c r="AX63" s="293"/>
    </row>
    <row r="64" spans="38:50" s="261" customFormat="1" ht="15.75" customHeight="1">
      <c r="AL64" s="277"/>
      <c r="AM64" s="277"/>
      <c r="AN64" s="277"/>
      <c r="AO64" s="293"/>
      <c r="AP64" s="839" t="s">
        <v>245</v>
      </c>
      <c r="AQ64" s="840"/>
      <c r="AR64" s="443">
        <f t="shared" ca="1" si="0"/>
        <v>41170</v>
      </c>
      <c r="AS64" s="438">
        <f ca="1">DATE(YEAR(AR64),MONTH(AR64)-1,DAY(AR64))</f>
        <v>41139</v>
      </c>
      <c r="AT64" s="289">
        <v>0</v>
      </c>
      <c r="AU64" s="293"/>
      <c r="AV64" s="293"/>
      <c r="AW64" s="293"/>
      <c r="AX64" s="293"/>
    </row>
    <row r="65" spans="38:50" s="261" customFormat="1" ht="15.75" customHeight="1">
      <c r="AL65" s="277"/>
      <c r="AM65" s="277"/>
      <c r="AN65" s="277"/>
      <c r="AO65" s="293"/>
      <c r="AP65" s="839" t="s">
        <v>246</v>
      </c>
      <c r="AQ65" s="840"/>
      <c r="AR65" s="443">
        <f t="shared" ca="1" si="0"/>
        <v>41139</v>
      </c>
      <c r="AS65" s="438">
        <f ca="1">DATE(YEAR(AR65),MONTH(AR65)-1,DAY(AR65))</f>
        <v>41108</v>
      </c>
      <c r="AT65" s="289">
        <v>0</v>
      </c>
      <c r="AU65" s="293"/>
      <c r="AV65" s="293"/>
      <c r="AW65" s="293"/>
      <c r="AX65" s="293"/>
    </row>
    <row r="66" spans="38:50" s="261" customFormat="1" ht="15.75" customHeight="1">
      <c r="AL66" s="277"/>
      <c r="AM66" s="277"/>
      <c r="AN66" s="277"/>
      <c r="AO66" s="293"/>
      <c r="AP66" s="841" t="s">
        <v>110</v>
      </c>
      <c r="AQ66" s="842"/>
      <c r="AR66" s="444">
        <f t="shared" ca="1" si="0"/>
        <v>41108</v>
      </c>
      <c r="AS66" s="439">
        <f ca="1">DATE(YEAR(AR65)-100,MONTH(AR65),DAY(AR65))</f>
        <v>4614</v>
      </c>
      <c r="AT66" s="288">
        <v>6</v>
      </c>
      <c r="AU66" s="293"/>
      <c r="AV66" s="293"/>
      <c r="AW66" s="293"/>
      <c r="AX66" s="293"/>
    </row>
    <row r="67" spans="38:50" s="261" customFormat="1" ht="15.75" customHeight="1">
      <c r="AL67" s="277"/>
      <c r="AM67" s="277"/>
      <c r="AN67" s="277"/>
      <c r="AO67" s="277"/>
      <c r="AP67" s="435" t="s">
        <v>475</v>
      </c>
      <c r="AQ67" s="435"/>
      <c r="AR67" s="277"/>
      <c r="AS67" s="277"/>
      <c r="AT67" s="277"/>
      <c r="AU67" s="277"/>
      <c r="AV67" s="277"/>
      <c r="AW67" s="277"/>
      <c r="AX67" s="277"/>
    </row>
    <row r="68" spans="38:50" s="261" customFormat="1" ht="15.75" customHeight="1">
      <c r="AL68" s="277"/>
      <c r="AM68" s="277"/>
      <c r="AN68" s="277"/>
      <c r="AO68" s="277"/>
      <c r="AP68" s="277"/>
      <c r="AQ68" s="277"/>
      <c r="AR68" s="277"/>
      <c r="AS68" s="277"/>
      <c r="AT68" s="277"/>
      <c r="AU68" s="277"/>
      <c r="AV68" s="277"/>
      <c r="AW68" s="277"/>
      <c r="AX68" s="277"/>
    </row>
    <row r="69" spans="38:50" s="261" customFormat="1" ht="16.5" customHeight="1"/>
    <row r="70" spans="38:50" s="261" customFormat="1" ht="16.5" customHeight="1"/>
  </sheetData>
  <sheetProtection selectLockedCells="1"/>
  <customSheetViews>
    <customSheetView guid="{5CFEF769-FEAF-4620-A221-C361CF5B525B}" scale="50" showGridLines="0" fitToPage="1" topLeftCell="AK18">
      <selection activeCell="AM20" sqref="AM20:AX67"/>
      <pageMargins left="0.25" right="0.25" top="0.75" bottom="0.75" header="0.3" footer="0.3"/>
      <printOptions horizontalCentered="1"/>
      <pageSetup paperSize="9" scale="66" orientation="landscape" horizontalDpi="1800" verticalDpi="1800" r:id="rId1"/>
      <headerFooter alignWithMargins="0">
        <oddFooter>&amp;LTechnical Dashboard 
Printed :&amp;D &amp;T&amp;CCONFIDENTIAL&amp;RPage &amp;P of &amp;N
&amp;F</oddFooter>
      </headerFooter>
    </customSheetView>
  </customSheetViews>
  <mergeCells count="58">
    <mergeCell ref="B9:AF9"/>
    <mergeCell ref="B10:W10"/>
    <mergeCell ref="X10:AA10"/>
    <mergeCell ref="AB10:AF10"/>
    <mergeCell ref="B11:W13"/>
    <mergeCell ref="X11:Z11"/>
    <mergeCell ref="AB11:AF11"/>
    <mergeCell ref="X12:AF12"/>
    <mergeCell ref="X13:AF13"/>
    <mergeCell ref="C6:Q6"/>
    <mergeCell ref="R6:AF6"/>
    <mergeCell ref="C7:Q7"/>
    <mergeCell ref="R7:AF7"/>
    <mergeCell ref="C8:Q8"/>
    <mergeCell ref="R8:AF8"/>
    <mergeCell ref="B2:AF2"/>
    <mergeCell ref="B4:Q4"/>
    <mergeCell ref="R4:AF4"/>
    <mergeCell ref="C5:Q5"/>
    <mergeCell ref="R5:AF5"/>
    <mergeCell ref="B3:C3"/>
    <mergeCell ref="E3:G3"/>
    <mergeCell ref="AP54:AS54"/>
    <mergeCell ref="AP55:AS55"/>
    <mergeCell ref="AP56:AS56"/>
    <mergeCell ref="AP58:AT58"/>
    <mergeCell ref="AP47:AS47"/>
    <mergeCell ref="AP48:AS48"/>
    <mergeCell ref="AP49:AS49"/>
    <mergeCell ref="AP51:AT51"/>
    <mergeCell ref="AP52:AS52"/>
    <mergeCell ref="AP53:AS53"/>
    <mergeCell ref="AP40:AS40"/>
    <mergeCell ref="AP41:AS41"/>
    <mergeCell ref="AP42:AS42"/>
    <mergeCell ref="AP44:AT44"/>
    <mergeCell ref="AP45:AS45"/>
    <mergeCell ref="AP28:AS28"/>
    <mergeCell ref="AP29:AS29"/>
    <mergeCell ref="AP30:AS30"/>
    <mergeCell ref="AP31:AS31"/>
    <mergeCell ref="AP32:AS32"/>
    <mergeCell ref="AP64:AQ64"/>
    <mergeCell ref="AP65:AQ65"/>
    <mergeCell ref="AP66:AQ66"/>
    <mergeCell ref="AP59:AQ59"/>
    <mergeCell ref="AP33:AS33"/>
    <mergeCell ref="AP60:AQ60"/>
    <mergeCell ref="AP61:AQ61"/>
    <mergeCell ref="AP62:AQ62"/>
    <mergeCell ref="AP63:AQ63"/>
    <mergeCell ref="AP46:AS46"/>
    <mergeCell ref="AP34:AS34"/>
    <mergeCell ref="AP35:AS35"/>
    <mergeCell ref="AP36:AS36"/>
    <mergeCell ref="AP37:AS37"/>
    <mergeCell ref="AP38:AS38"/>
    <mergeCell ref="AP39:AS39"/>
  </mergeCells>
  <hyperlinks>
    <hyperlink ref="B3" r:id="rId2"/>
    <hyperlink ref="AT22" location="Overview!A1" display="Overview"/>
    <hyperlink ref="D3" location="PCR!PCRData" display="Data"/>
    <hyperlink ref="B3:C3" location="Overview!A1" display="Overview"/>
    <hyperlink ref="AT23" location="PCR!A1" display="Charts"/>
    <hyperlink ref="AT24" location="'Orchestra import'!PCRImportData" display="Import data"/>
    <hyperlink ref="E3" location="'Orchestra import'!PCRImportData" display="Import data"/>
    <hyperlink ref="AT42" r:id="rId3" tooltip="Data collected via Orchestra and used for metrics computed._x000d__x000a_File: 20121108-141425.xlsx"/>
  </hyperlinks>
  <printOptions horizontalCentered="1"/>
  <pageMargins left="0.25" right="0.25" top="0.75" bottom="0.75" header="0.3" footer="0.3"/>
  <pageSetup paperSize="9" scale="66" orientation="landscape" horizontalDpi="1800" verticalDpi="1800" r:id="rId4"/>
  <headerFooter alignWithMargins="0">
    <oddFooter>&amp;LTechnical Dashboard 
Printed :&amp;D &amp;T&amp;CCONFIDENTIAL&amp;RPage &amp;P of &amp;N
&amp;F</oddFooter>
  </headerFooter>
  <drawing r:id="rId5"/>
  <legacyDrawing r:id="rId6"/>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efect_Management_Sheet">
    <pageSetUpPr autoPageBreaks="0" fitToPage="1"/>
  </sheetPr>
  <dimension ref="B1:AL89"/>
  <sheetViews>
    <sheetView showGridLines="0" zoomScale="60" zoomScaleNormal="60" workbookViewId="0">
      <selection activeCell="AH36" sqref="AH36"/>
    </sheetView>
  </sheetViews>
  <sheetFormatPr defaultColWidth="11.42578125" defaultRowHeight="12.75"/>
  <cols>
    <col min="1" max="1" width="1.42578125" customWidth="1"/>
    <col min="2" max="2" width="4.42578125" customWidth="1"/>
    <col min="5" max="5" width="14" bestFit="1" customWidth="1"/>
    <col min="6" max="12" width="8.42578125" customWidth="1"/>
    <col min="13" max="13" width="1.140625" customWidth="1"/>
    <col min="14" max="14" width="19.42578125" customWidth="1"/>
    <col min="15" max="22" width="8.42578125" customWidth="1"/>
    <col min="23" max="23" width="13.5703125" customWidth="1"/>
    <col min="29" max="29" width="3.42578125" customWidth="1"/>
    <col min="30" max="30" width="40.140625" customWidth="1"/>
    <col min="31" max="31" width="23.5703125" customWidth="1"/>
    <col min="32" max="32" width="13.5703125" customWidth="1"/>
    <col min="33" max="33" width="37.28515625" customWidth="1"/>
    <col min="34" max="34" width="34.85546875" customWidth="1"/>
    <col min="35" max="38" width="18.7109375" customWidth="1"/>
  </cols>
  <sheetData>
    <row r="1" spans="2:32" ht="6" customHeight="1">
      <c r="B1" s="809"/>
      <c r="C1" s="809"/>
      <c r="D1" s="809"/>
      <c r="E1" s="809"/>
      <c r="F1" s="809"/>
      <c r="G1" s="809"/>
      <c r="H1" s="809"/>
      <c r="I1" s="809"/>
      <c r="J1" s="809"/>
      <c r="K1" s="809"/>
      <c r="L1" s="809"/>
      <c r="M1" s="809"/>
      <c r="N1" s="809"/>
      <c r="O1" s="809"/>
      <c r="P1" s="809"/>
      <c r="Q1" s="809"/>
      <c r="R1" s="809"/>
      <c r="S1" s="809"/>
      <c r="T1" s="809"/>
      <c r="U1" s="809"/>
      <c r="V1" s="809"/>
      <c r="W1" s="809"/>
    </row>
    <row r="2" spans="2:32" ht="39" customHeight="1">
      <c r="B2" s="901" t="str">
        <f>CONCATENATE(Parameters!C6," - Defects management")</f>
        <v>Orchestra - Defects management</v>
      </c>
      <c r="C2" s="901"/>
      <c r="D2" s="901"/>
      <c r="E2" s="901"/>
      <c r="F2" s="901"/>
      <c r="G2" s="901"/>
      <c r="H2" s="901"/>
      <c r="I2" s="901"/>
      <c r="J2" s="901"/>
      <c r="K2" s="901"/>
      <c r="L2" s="901"/>
      <c r="M2" s="901"/>
      <c r="N2" s="901"/>
      <c r="O2" s="901"/>
      <c r="P2" s="901"/>
      <c r="Q2" s="901"/>
      <c r="R2" s="901"/>
      <c r="S2" s="901"/>
      <c r="T2" s="901"/>
      <c r="U2" s="901"/>
      <c r="V2" s="901"/>
      <c r="W2" s="901"/>
    </row>
    <row r="3" spans="2:32" s="658" customFormat="1" ht="18" customHeight="1">
      <c r="B3" s="824" t="s">
        <v>20</v>
      </c>
      <c r="C3" s="824"/>
      <c r="D3" s="664" t="s">
        <v>259</v>
      </c>
      <c r="E3" s="825" t="s">
        <v>415</v>
      </c>
      <c r="F3" s="825"/>
      <c r="G3" s="659"/>
      <c r="H3" s="659"/>
      <c r="I3" s="659"/>
      <c r="J3" s="659"/>
      <c r="K3" s="659"/>
      <c r="L3" s="659"/>
      <c r="M3" s="659"/>
      <c r="N3" s="659"/>
      <c r="O3" s="659"/>
      <c r="P3" s="659"/>
      <c r="Q3" s="659"/>
      <c r="R3" s="659"/>
      <c r="S3" s="659"/>
      <c r="T3" s="659"/>
      <c r="U3" s="659"/>
      <c r="V3" s="659"/>
      <c r="W3" s="659"/>
      <c r="X3" s="659"/>
      <c r="Y3" s="659"/>
      <c r="Z3" s="659"/>
      <c r="AA3" s="659"/>
      <c r="AB3" s="659"/>
      <c r="AC3" s="659"/>
      <c r="AD3" s="659"/>
      <c r="AE3" s="659"/>
      <c r="AF3" s="659"/>
    </row>
    <row r="4" spans="2:32" s="153" customFormat="1" ht="24" customHeight="1">
      <c r="B4" s="902" t="s">
        <v>80</v>
      </c>
      <c r="C4" s="903"/>
      <c r="D4" s="903"/>
      <c r="E4" s="903"/>
      <c r="F4" s="903"/>
      <c r="G4" s="903"/>
      <c r="H4" s="903"/>
      <c r="I4" s="903"/>
      <c r="J4" s="903"/>
      <c r="K4" s="903"/>
      <c r="L4" s="904"/>
      <c r="M4" s="905" t="s">
        <v>79</v>
      </c>
      <c r="N4" s="906"/>
      <c r="O4" s="906"/>
      <c r="P4" s="906"/>
      <c r="Q4" s="906"/>
      <c r="R4" s="906"/>
      <c r="S4" s="906"/>
      <c r="T4" s="906"/>
      <c r="U4" s="906"/>
      <c r="V4" s="906"/>
      <c r="W4" s="907"/>
    </row>
    <row r="5" spans="2:32" s="149" customFormat="1" ht="24" customHeight="1">
      <c r="B5" s="228" t="s">
        <v>78</v>
      </c>
      <c r="C5" s="908" t="s">
        <v>2</v>
      </c>
      <c r="D5" s="908"/>
      <c r="E5" s="908"/>
      <c r="F5" s="908"/>
      <c r="G5" s="908"/>
      <c r="H5" s="908"/>
      <c r="I5" s="908"/>
      <c r="J5" s="908"/>
      <c r="K5" s="908"/>
      <c r="L5" s="909"/>
      <c r="M5" s="910" t="s">
        <v>2</v>
      </c>
      <c r="N5" s="908"/>
      <c r="O5" s="908"/>
      <c r="P5" s="908"/>
      <c r="Q5" s="908"/>
      <c r="R5" s="908"/>
      <c r="S5" s="908"/>
      <c r="T5" s="908"/>
      <c r="U5" s="908"/>
      <c r="V5" s="908"/>
      <c r="W5" s="909"/>
    </row>
    <row r="6" spans="2:32" s="149" customFormat="1" ht="24" customHeight="1">
      <c r="B6" s="152" t="s">
        <v>78</v>
      </c>
      <c r="C6" s="812" t="s">
        <v>2</v>
      </c>
      <c r="D6" s="812"/>
      <c r="E6" s="812"/>
      <c r="F6" s="812"/>
      <c r="G6" s="812"/>
      <c r="H6" s="812"/>
      <c r="I6" s="812"/>
      <c r="J6" s="812"/>
      <c r="K6" s="812"/>
      <c r="L6" s="813"/>
      <c r="M6" s="811" t="s">
        <v>2</v>
      </c>
      <c r="N6" s="812"/>
      <c r="O6" s="812"/>
      <c r="P6" s="812"/>
      <c r="Q6" s="812"/>
      <c r="R6" s="812"/>
      <c r="S6" s="812"/>
      <c r="T6" s="812"/>
      <c r="U6" s="812"/>
      <c r="V6" s="812"/>
      <c r="W6" s="813"/>
    </row>
    <row r="7" spans="2:32" s="149" customFormat="1" ht="24" customHeight="1">
      <c r="B7" s="152" t="s">
        <v>78</v>
      </c>
      <c r="C7" s="812" t="s">
        <v>2</v>
      </c>
      <c r="D7" s="812"/>
      <c r="E7" s="812"/>
      <c r="F7" s="812"/>
      <c r="G7" s="812"/>
      <c r="H7" s="812"/>
      <c r="I7" s="812"/>
      <c r="J7" s="812"/>
      <c r="K7" s="812"/>
      <c r="L7" s="813"/>
      <c r="M7" s="811" t="s">
        <v>2</v>
      </c>
      <c r="N7" s="812"/>
      <c r="O7" s="812"/>
      <c r="P7" s="812"/>
      <c r="Q7" s="812"/>
      <c r="R7" s="812"/>
      <c r="S7" s="812"/>
      <c r="T7" s="812"/>
      <c r="U7" s="812"/>
      <c r="V7" s="812"/>
      <c r="W7" s="813"/>
    </row>
    <row r="8" spans="2:32" s="149" customFormat="1" ht="24" customHeight="1">
      <c r="B8" s="151" t="s">
        <v>78</v>
      </c>
      <c r="C8" s="815" t="s">
        <v>2</v>
      </c>
      <c r="D8" s="815"/>
      <c r="E8" s="815"/>
      <c r="F8" s="815"/>
      <c r="G8" s="815"/>
      <c r="H8" s="815"/>
      <c r="I8" s="815"/>
      <c r="J8" s="815"/>
      <c r="K8" s="815"/>
      <c r="L8" s="816"/>
      <c r="M8" s="817" t="s">
        <v>2</v>
      </c>
      <c r="N8" s="815"/>
      <c r="O8" s="815"/>
      <c r="P8" s="815"/>
      <c r="Q8" s="815"/>
      <c r="R8" s="815"/>
      <c r="S8" s="815"/>
      <c r="T8" s="815"/>
      <c r="U8" s="815"/>
      <c r="V8" s="815"/>
      <c r="W8" s="816"/>
    </row>
    <row r="9" spans="2:32" ht="6" customHeight="1">
      <c r="M9" s="227"/>
    </row>
    <row r="10" spans="2:32" ht="23.25" customHeight="1">
      <c r="B10" s="900" t="str">
        <f>'Defect management'!AG74</f>
        <v>Defects per detection phase</v>
      </c>
      <c r="C10" s="900"/>
      <c r="D10" s="900"/>
      <c r="E10" s="900"/>
      <c r="F10" s="900"/>
      <c r="G10" s="900"/>
      <c r="H10" s="900"/>
      <c r="I10" s="900"/>
      <c r="J10" s="900"/>
      <c r="K10" s="900"/>
      <c r="L10" s="900"/>
      <c r="M10" s="226"/>
      <c r="N10" s="222" t="str">
        <f>'Defect management'!AG82</f>
        <v>Defects per origin</v>
      </c>
      <c r="O10" s="222"/>
      <c r="P10" s="222"/>
      <c r="Q10" s="222"/>
      <c r="R10" s="222"/>
      <c r="S10" s="222"/>
      <c r="T10" s="222"/>
      <c r="U10" s="222"/>
      <c r="V10" s="222"/>
      <c r="W10" s="222"/>
    </row>
    <row r="11" spans="2:32" ht="230.25" customHeight="1">
      <c r="B11" s="221"/>
      <c r="C11" s="221"/>
      <c r="D11" s="225"/>
      <c r="E11" s="225"/>
      <c r="F11" s="225"/>
      <c r="G11" s="225"/>
      <c r="H11" s="225"/>
      <c r="I11" s="225"/>
      <c r="J11" s="225"/>
      <c r="K11" s="225"/>
      <c r="L11" s="225"/>
      <c r="M11" s="224"/>
      <c r="N11" s="223"/>
      <c r="O11" s="223"/>
      <c r="P11" s="223"/>
      <c r="Q11" s="223"/>
      <c r="R11" s="223"/>
      <c r="S11" s="223"/>
      <c r="T11" s="223"/>
      <c r="U11" s="223"/>
      <c r="V11" s="223"/>
      <c r="W11" s="223"/>
    </row>
    <row r="12" spans="2:32" ht="19.5" customHeight="1">
      <c r="B12" s="222"/>
      <c r="C12" s="221"/>
      <c r="D12" s="221"/>
      <c r="E12" s="221"/>
      <c r="F12" s="221"/>
      <c r="G12" s="221"/>
      <c r="H12" s="221"/>
      <c r="I12" s="221"/>
      <c r="J12" s="221"/>
      <c r="K12" s="221"/>
      <c r="L12" s="221"/>
      <c r="M12" s="218"/>
      <c r="N12" s="222"/>
      <c r="O12" s="220"/>
      <c r="P12" s="220"/>
      <c r="Q12" s="220"/>
      <c r="R12" s="220"/>
      <c r="S12" s="220"/>
      <c r="T12" s="220"/>
      <c r="U12" s="220"/>
      <c r="V12" s="220"/>
      <c r="W12" s="220"/>
    </row>
    <row r="13" spans="2:32" ht="223.5" customHeight="1">
      <c r="B13" s="221"/>
      <c r="C13" s="221"/>
      <c r="D13" s="221"/>
      <c r="E13" s="221"/>
      <c r="F13" s="221"/>
      <c r="G13" s="221"/>
      <c r="H13" s="221"/>
      <c r="I13" s="221"/>
      <c r="J13" s="221"/>
      <c r="K13" s="221"/>
      <c r="L13" s="221"/>
      <c r="M13" s="218"/>
      <c r="N13" s="220"/>
      <c r="O13" s="220"/>
      <c r="P13" s="220"/>
      <c r="Q13" s="220"/>
      <c r="R13" s="220"/>
      <c r="S13" s="220"/>
      <c r="T13" s="220"/>
      <c r="U13" s="220"/>
      <c r="V13" s="220"/>
      <c r="W13" s="220"/>
    </row>
    <row r="14" spans="2:32" ht="24.75" customHeight="1">
      <c r="B14" s="219"/>
      <c r="C14" s="155"/>
      <c r="D14" s="155"/>
      <c r="E14" s="155"/>
      <c r="F14" s="155"/>
      <c r="G14" s="155"/>
      <c r="H14" s="155"/>
      <c r="I14" s="155"/>
      <c r="J14" s="155"/>
      <c r="K14" s="155"/>
      <c r="L14" s="155"/>
      <c r="M14" s="155"/>
      <c r="N14" s="155"/>
      <c r="O14" s="155"/>
      <c r="P14" s="155"/>
      <c r="Q14" s="155"/>
      <c r="R14" s="155"/>
      <c r="S14" s="155"/>
      <c r="T14" s="155"/>
      <c r="U14" s="155"/>
      <c r="V14" s="155"/>
      <c r="W14" s="155"/>
    </row>
    <row r="15" spans="2:32">
      <c r="B15" s="213"/>
      <c r="C15" s="213"/>
      <c r="D15" s="213"/>
      <c r="E15" s="213"/>
      <c r="F15" s="213"/>
      <c r="G15" s="213"/>
      <c r="H15" s="213"/>
      <c r="I15" s="213"/>
      <c r="J15" s="213"/>
      <c r="K15" s="213"/>
      <c r="L15" s="213"/>
      <c r="M15" s="218"/>
      <c r="N15" s="218"/>
      <c r="O15" s="218"/>
      <c r="P15" s="218"/>
      <c r="Q15" s="218"/>
      <c r="R15" s="218"/>
      <c r="S15" s="218"/>
      <c r="T15" s="218"/>
      <c r="U15" s="218"/>
      <c r="V15" s="218"/>
      <c r="W15" s="218"/>
    </row>
    <row r="16" spans="2:32">
      <c r="J16" s="213"/>
      <c r="K16" s="213"/>
      <c r="L16" s="213"/>
      <c r="M16" s="213"/>
      <c r="N16" s="155"/>
      <c r="O16" s="155"/>
      <c r="P16" s="155"/>
      <c r="Q16" s="155"/>
      <c r="R16" s="155"/>
      <c r="S16" s="155"/>
      <c r="U16" s="155"/>
    </row>
    <row r="17" spans="9:38" s="140" customFormat="1" ht="13.5">
      <c r="J17" s="217"/>
      <c r="K17" s="217"/>
      <c r="L17" s="217"/>
      <c r="M17" s="217"/>
      <c r="N17" s="217"/>
      <c r="O17" s="217"/>
      <c r="P17" s="217"/>
    </row>
    <row r="18" spans="9:38" s="140" customFormat="1">
      <c r="J18" s="212"/>
      <c r="K18" s="212"/>
      <c r="L18" s="212"/>
      <c r="M18" s="212"/>
      <c r="N18" s="212"/>
      <c r="O18" s="212"/>
      <c r="P18" s="212"/>
    </row>
    <row r="19" spans="9:38">
      <c r="J19" s="212"/>
      <c r="K19" s="212"/>
      <c r="L19" s="212"/>
      <c r="M19" s="212"/>
      <c r="N19" s="212"/>
      <c r="O19" s="212"/>
      <c r="P19" s="212"/>
      <c r="AC19" s="277"/>
      <c r="AD19" s="277"/>
      <c r="AE19" s="277"/>
      <c r="AF19" s="305"/>
      <c r="AG19" s="277"/>
      <c r="AH19" s="277"/>
      <c r="AI19" s="277"/>
      <c r="AJ19" s="277"/>
      <c r="AL19" s="277"/>
    </row>
    <row r="20" spans="9:38">
      <c r="J20" s="212"/>
      <c r="K20" s="212"/>
      <c r="L20" s="212"/>
      <c r="M20" s="212"/>
      <c r="N20" s="212"/>
      <c r="O20" s="212"/>
      <c r="P20" s="212"/>
      <c r="AC20" s="277"/>
      <c r="AE20" s="277"/>
      <c r="AF20" s="305"/>
      <c r="AG20" s="277"/>
      <c r="AH20" s="277"/>
      <c r="AI20" s="277"/>
      <c r="AJ20" s="277"/>
      <c r="AL20" s="277"/>
    </row>
    <row r="21" spans="9:38">
      <c r="I21" s="213"/>
      <c r="J21" s="213"/>
      <c r="K21" s="213"/>
      <c r="L21" s="213"/>
      <c r="M21" s="213"/>
      <c r="N21" s="155"/>
      <c r="O21" s="155"/>
      <c r="P21" s="155"/>
      <c r="Q21" s="155"/>
      <c r="R21" s="155"/>
      <c r="S21" s="155"/>
      <c r="U21" s="155"/>
      <c r="AC21" s="277"/>
      <c r="AD21" s="277"/>
      <c r="AE21" s="277"/>
      <c r="AF21" s="305"/>
      <c r="AG21" s="277"/>
      <c r="AI21" s="277"/>
      <c r="AJ21" s="277"/>
      <c r="AL21" s="277"/>
    </row>
    <row r="22" spans="9:38" ht="18.75">
      <c r="AC22" s="277"/>
      <c r="AD22" s="275" t="s">
        <v>226</v>
      </c>
      <c r="AE22" s="276">
        <v>41221.59648148148</v>
      </c>
      <c r="AF22" s="449"/>
      <c r="AG22" s="277"/>
      <c r="AI22" s="277"/>
      <c r="AJ22" s="277"/>
      <c r="AK22" s="277"/>
      <c r="AL22" s="277"/>
    </row>
    <row r="23" spans="9:38" ht="18.75" customHeight="1">
      <c r="AC23" s="277"/>
      <c r="AD23" s="277"/>
      <c r="AE23" s="279"/>
      <c r="AF23" s="305"/>
      <c r="AG23" s="537"/>
      <c r="AI23" s="545" t="s">
        <v>20</v>
      </c>
      <c r="AJ23" s="279"/>
      <c r="AK23" s="279"/>
      <c r="AL23" s="277"/>
    </row>
    <row r="24" spans="9:38" ht="18.75">
      <c r="AC24" s="277"/>
      <c r="AD24" s="275" t="s">
        <v>360</v>
      </c>
      <c r="AE24" s="515" t="s">
        <v>506</v>
      </c>
      <c r="AF24" s="277"/>
      <c r="AG24" s="537"/>
      <c r="AI24" s="545" t="s">
        <v>422</v>
      </c>
      <c r="AJ24" s="277"/>
      <c r="AK24" s="281"/>
      <c r="AL24" s="277"/>
    </row>
    <row r="25" spans="9:38" ht="18.75">
      <c r="AC25" s="277"/>
      <c r="AD25" s="282"/>
      <c r="AE25" s="280"/>
      <c r="AF25" s="450"/>
      <c r="AG25" s="537"/>
      <c r="AI25" s="545" t="s">
        <v>415</v>
      </c>
      <c r="AJ25" s="281"/>
      <c r="AK25" s="281"/>
      <c r="AL25" s="277"/>
    </row>
    <row r="26" spans="9:38" ht="18.75">
      <c r="AC26" s="277"/>
      <c r="AD26" s="282"/>
      <c r="AE26" s="280"/>
      <c r="AF26" s="450"/>
      <c r="AG26" s="277"/>
      <c r="AH26" s="277"/>
      <c r="AI26" s="281"/>
      <c r="AJ26" s="281"/>
      <c r="AK26" s="281"/>
      <c r="AL26" s="277"/>
    </row>
    <row r="27" spans="9:38">
      <c r="AC27" s="277"/>
      <c r="AD27" s="277"/>
      <c r="AE27" s="277"/>
      <c r="AF27" s="305"/>
      <c r="AG27" s="277"/>
      <c r="AH27" s="277"/>
      <c r="AI27" s="277"/>
      <c r="AJ27" s="277"/>
      <c r="AK27" s="277"/>
      <c r="AL27" s="277"/>
    </row>
    <row r="28" spans="9:38">
      <c r="AC28" s="277"/>
      <c r="AD28" s="277"/>
      <c r="AE28" s="277"/>
      <c r="AF28" s="305"/>
      <c r="AG28" s="277"/>
      <c r="AH28" s="277"/>
      <c r="AI28" s="277"/>
      <c r="AJ28" s="277"/>
      <c r="AK28" s="277"/>
      <c r="AL28" s="277"/>
    </row>
    <row r="29" spans="9:38">
      <c r="AC29" s="277"/>
      <c r="AD29" s="277"/>
      <c r="AE29" s="277"/>
      <c r="AF29" s="305"/>
      <c r="AG29" s="283"/>
      <c r="AH29" s="277"/>
      <c r="AI29" s="277"/>
      <c r="AJ29" s="277"/>
      <c r="AK29" s="277"/>
      <c r="AL29" s="277"/>
    </row>
    <row r="30" spans="9:38" ht="30" customHeight="1">
      <c r="AC30" s="277"/>
      <c r="AD30" s="277"/>
      <c r="AE30" s="277"/>
      <c r="AF30" s="305"/>
      <c r="AG30" s="892" t="str">
        <f>AG74</f>
        <v>Defects per detection phase</v>
      </c>
      <c r="AH30" s="893"/>
      <c r="AI30" s="894"/>
      <c r="AJ30" s="277"/>
      <c r="AK30" s="277"/>
      <c r="AL30" s="277"/>
    </row>
    <row r="31" spans="9:38" ht="15">
      <c r="AC31" s="277"/>
      <c r="AD31" s="277"/>
      <c r="AE31" s="277"/>
      <c r="AF31" s="305"/>
      <c r="AG31" s="464" t="s">
        <v>361</v>
      </c>
      <c r="AH31" s="465" t="s">
        <v>362</v>
      </c>
      <c r="AI31" s="466" t="s">
        <v>303</v>
      </c>
      <c r="AJ31" s="277"/>
      <c r="AK31" s="277"/>
      <c r="AL31" s="277"/>
    </row>
    <row r="32" spans="9:38" ht="14.25">
      <c r="AC32" s="277"/>
      <c r="AD32" s="277"/>
      <c r="AE32" s="277"/>
      <c r="AF32" s="305"/>
      <c r="AG32" s="895" t="str">
        <f>AH74</f>
        <v>Orient</v>
      </c>
      <c r="AH32" s="481" t="s">
        <v>332</v>
      </c>
      <c r="AI32" s="461">
        <v>1</v>
      </c>
      <c r="AJ32" s="277"/>
      <c r="AK32" s="277"/>
      <c r="AL32" s="277"/>
    </row>
    <row r="33" spans="29:38" ht="14.25">
      <c r="AC33" s="277"/>
      <c r="AD33" s="277"/>
      <c r="AE33" s="277"/>
      <c r="AF33" s="305"/>
      <c r="AG33" s="896"/>
      <c r="AH33" s="459" t="s">
        <v>330</v>
      </c>
      <c r="AI33" s="462">
        <v>0</v>
      </c>
      <c r="AJ33" s="277"/>
      <c r="AK33" s="277"/>
      <c r="AL33" s="277"/>
    </row>
    <row r="34" spans="29:38" ht="14.25">
      <c r="AC34" s="277"/>
      <c r="AD34" s="277"/>
      <c r="AE34" s="277"/>
      <c r="AF34" s="305"/>
      <c r="AG34" s="897"/>
      <c r="AH34" s="460" t="s">
        <v>331</v>
      </c>
      <c r="AI34" s="463">
        <v>0</v>
      </c>
      <c r="AJ34" s="277"/>
      <c r="AK34" s="277"/>
      <c r="AL34" s="277"/>
    </row>
    <row r="35" spans="29:38" ht="14.25">
      <c r="AC35" s="277"/>
      <c r="AD35" s="277"/>
      <c r="AE35" s="277"/>
      <c r="AF35" s="305"/>
      <c r="AG35" s="895" t="str">
        <f>AI74</f>
        <v>Design</v>
      </c>
      <c r="AH35" s="481" t="s">
        <v>336</v>
      </c>
      <c r="AI35" s="461">
        <v>0</v>
      </c>
      <c r="AJ35" s="277"/>
      <c r="AK35" s="277"/>
      <c r="AL35" s="277"/>
    </row>
    <row r="36" spans="29:38" ht="14.25">
      <c r="AC36" s="277"/>
      <c r="AD36" s="277"/>
      <c r="AE36" s="277"/>
      <c r="AF36" s="305"/>
      <c r="AG36" s="896"/>
      <c r="AH36" s="459" t="s">
        <v>333</v>
      </c>
      <c r="AI36" s="462">
        <v>0</v>
      </c>
      <c r="AJ36" s="277"/>
      <c r="AK36" s="277"/>
      <c r="AL36" s="277"/>
    </row>
    <row r="37" spans="29:38" ht="14.25">
      <c r="AC37" s="277"/>
      <c r="AD37" s="277"/>
      <c r="AE37" s="277"/>
      <c r="AF37" s="305"/>
      <c r="AG37" s="896"/>
      <c r="AH37" s="459" t="s">
        <v>334</v>
      </c>
      <c r="AI37" s="462">
        <v>0</v>
      </c>
      <c r="AJ37" s="277"/>
      <c r="AK37" s="277"/>
      <c r="AL37" s="277"/>
    </row>
    <row r="38" spans="29:38" ht="14.25">
      <c r="AC38" s="277"/>
      <c r="AD38" s="277"/>
      <c r="AE38" s="277"/>
      <c r="AF38" s="305"/>
      <c r="AG38" s="897"/>
      <c r="AH38" s="460" t="s">
        <v>335</v>
      </c>
      <c r="AI38" s="463">
        <v>0</v>
      </c>
      <c r="AJ38" s="277"/>
      <c r="AK38" s="277"/>
      <c r="AL38" s="277"/>
    </row>
    <row r="39" spans="29:38" ht="14.25">
      <c r="AC39" s="277"/>
      <c r="AD39" s="277"/>
      <c r="AE39" s="277"/>
      <c r="AF39" s="305"/>
      <c r="AG39" s="895" t="str">
        <f>AJ74</f>
        <v>Develop</v>
      </c>
      <c r="AH39" s="482" t="s">
        <v>337</v>
      </c>
      <c r="AI39" s="461">
        <v>35</v>
      </c>
      <c r="AJ39" s="277"/>
      <c r="AK39" s="277"/>
      <c r="AL39" s="277"/>
    </row>
    <row r="40" spans="29:38" ht="14.25">
      <c r="AC40" s="277"/>
      <c r="AD40" s="277"/>
      <c r="AE40" s="277"/>
      <c r="AF40" s="305"/>
      <c r="AG40" s="897"/>
      <c r="AH40" s="460" t="s">
        <v>338</v>
      </c>
      <c r="AI40" s="463">
        <v>0</v>
      </c>
      <c r="AJ40" s="277"/>
      <c r="AK40" s="277"/>
      <c r="AL40" s="277"/>
    </row>
    <row r="41" spans="29:38" ht="14.25">
      <c r="AC41" s="277"/>
      <c r="AD41" s="277"/>
      <c r="AE41" s="277"/>
      <c r="AF41" s="305"/>
      <c r="AG41" s="889" t="str">
        <f>AK74</f>
        <v>Integrate
Verify</v>
      </c>
      <c r="AH41" s="482" t="s">
        <v>339</v>
      </c>
      <c r="AI41" s="461">
        <v>2</v>
      </c>
      <c r="AJ41" s="277"/>
      <c r="AK41" s="277"/>
      <c r="AL41" s="277"/>
    </row>
    <row r="42" spans="29:38" ht="14.25">
      <c r="AC42" s="277"/>
      <c r="AD42" s="277"/>
      <c r="AE42" s="277"/>
      <c r="AF42" s="305"/>
      <c r="AG42" s="890"/>
      <c r="AH42" s="459" t="s">
        <v>345</v>
      </c>
      <c r="AI42" s="462">
        <v>15</v>
      </c>
      <c r="AJ42" s="277"/>
      <c r="AK42" s="277"/>
      <c r="AL42" s="277"/>
    </row>
    <row r="43" spans="29:38" ht="14.25">
      <c r="AC43" s="277"/>
      <c r="AD43" s="277"/>
      <c r="AE43" s="277"/>
      <c r="AF43" s="305"/>
      <c r="AG43" s="890"/>
      <c r="AH43" s="459" t="s">
        <v>340</v>
      </c>
      <c r="AI43" s="462">
        <v>1</v>
      </c>
      <c r="AJ43" s="277"/>
      <c r="AK43" s="277"/>
      <c r="AL43" s="277"/>
    </row>
    <row r="44" spans="29:38" ht="14.25">
      <c r="AC44" s="277"/>
      <c r="AD44" s="277"/>
      <c r="AE44" s="277"/>
      <c r="AF44" s="305"/>
      <c r="AG44" s="890"/>
      <c r="AH44" s="459" t="s">
        <v>341</v>
      </c>
      <c r="AI44" s="462">
        <v>1</v>
      </c>
      <c r="AJ44" s="277"/>
      <c r="AK44" s="277"/>
      <c r="AL44" s="277"/>
    </row>
    <row r="45" spans="29:38" ht="14.25">
      <c r="AC45" s="277"/>
      <c r="AD45" s="277"/>
      <c r="AE45" s="277"/>
      <c r="AF45" s="305"/>
      <c r="AG45" s="890"/>
      <c r="AH45" s="459" t="s">
        <v>342</v>
      </c>
      <c r="AI45" s="462">
        <v>2</v>
      </c>
      <c r="AJ45" s="277"/>
      <c r="AK45" s="277"/>
      <c r="AL45" s="277"/>
    </row>
    <row r="46" spans="29:38" ht="14.25">
      <c r="AC46" s="277"/>
      <c r="AD46" s="290"/>
      <c r="AE46" s="290"/>
      <c r="AF46" s="451"/>
      <c r="AG46" s="890"/>
      <c r="AH46" s="459" t="s">
        <v>343</v>
      </c>
      <c r="AI46" s="462">
        <v>0</v>
      </c>
      <c r="AJ46" s="277"/>
      <c r="AK46" s="277"/>
      <c r="AL46" s="277"/>
    </row>
    <row r="47" spans="29:38" ht="14.25">
      <c r="AC47" s="277"/>
      <c r="AD47" s="290"/>
      <c r="AE47" s="290"/>
      <c r="AF47" s="451"/>
      <c r="AG47" s="891"/>
      <c r="AH47" s="460" t="s">
        <v>344</v>
      </c>
      <c r="AI47" s="463">
        <v>0</v>
      </c>
      <c r="AJ47" s="277"/>
      <c r="AK47" s="277"/>
      <c r="AL47" s="277"/>
    </row>
    <row r="48" spans="29:38" ht="14.25">
      <c r="AC48" s="277"/>
      <c r="AD48" s="290"/>
      <c r="AE48" s="290"/>
      <c r="AF48" s="451"/>
      <c r="AG48" s="889" t="str">
        <f>AL74</f>
        <v>Validate</v>
      </c>
      <c r="AH48" s="482" t="s">
        <v>346</v>
      </c>
      <c r="AI48" s="461">
        <v>0</v>
      </c>
      <c r="AJ48" s="277"/>
      <c r="AK48" s="277"/>
      <c r="AL48" s="277"/>
    </row>
    <row r="49" spans="29:38" ht="14.25">
      <c r="AC49" s="277"/>
      <c r="AD49" s="290"/>
      <c r="AE49" s="290"/>
      <c r="AF49" s="451"/>
      <c r="AG49" s="890"/>
      <c r="AH49" s="459" t="s">
        <v>347</v>
      </c>
      <c r="AI49" s="462">
        <v>15</v>
      </c>
      <c r="AJ49" s="277"/>
      <c r="AK49" s="277"/>
      <c r="AL49" s="277"/>
    </row>
    <row r="50" spans="29:38" ht="14.25">
      <c r="AC50" s="277"/>
      <c r="AD50" s="290"/>
      <c r="AE50" s="290"/>
      <c r="AF50" s="451"/>
      <c r="AG50" s="890"/>
      <c r="AH50" s="459" t="s">
        <v>348</v>
      </c>
      <c r="AI50" s="462">
        <v>0</v>
      </c>
      <c r="AJ50" s="277"/>
      <c r="AK50" s="277"/>
      <c r="AL50" s="277"/>
    </row>
    <row r="51" spans="29:38" ht="14.25">
      <c r="AC51" s="277"/>
      <c r="AD51" s="290"/>
      <c r="AE51" s="290"/>
      <c r="AF51" s="451"/>
      <c r="AG51" s="890"/>
      <c r="AH51" s="459" t="s">
        <v>349</v>
      </c>
      <c r="AI51" s="462">
        <v>2</v>
      </c>
      <c r="AJ51" s="277"/>
      <c r="AK51" s="277"/>
      <c r="AL51" s="277"/>
    </row>
    <row r="52" spans="29:38" ht="14.25">
      <c r="AC52" s="277"/>
      <c r="AD52" s="291"/>
      <c r="AE52" s="291"/>
      <c r="AF52" s="452"/>
      <c r="AG52" s="890"/>
      <c r="AH52" s="459" t="s">
        <v>350</v>
      </c>
      <c r="AI52" s="462">
        <v>0</v>
      </c>
      <c r="AJ52" s="277"/>
      <c r="AK52" s="277"/>
      <c r="AL52" s="277"/>
    </row>
    <row r="53" spans="29:38" ht="14.25">
      <c r="AC53" s="277"/>
      <c r="AD53" s="291"/>
      <c r="AE53" s="291"/>
      <c r="AF53" s="452"/>
      <c r="AG53" s="890"/>
      <c r="AH53" s="459" t="s">
        <v>351</v>
      </c>
      <c r="AI53" s="462">
        <v>5</v>
      </c>
      <c r="AJ53" s="277"/>
      <c r="AK53" s="277"/>
      <c r="AL53" s="277"/>
    </row>
    <row r="54" spans="29:38" ht="14.25">
      <c r="AC54" s="277"/>
      <c r="AD54" s="291"/>
      <c r="AE54" s="291"/>
      <c r="AF54" s="452"/>
      <c r="AG54" s="890"/>
      <c r="AH54" s="459" t="s">
        <v>352</v>
      </c>
      <c r="AI54" s="462">
        <v>0</v>
      </c>
      <c r="AJ54" s="277"/>
      <c r="AK54" s="277"/>
      <c r="AL54" s="277"/>
    </row>
    <row r="55" spans="29:38" ht="14.25">
      <c r="AC55" s="277"/>
      <c r="AD55" s="291"/>
      <c r="AE55" s="291"/>
      <c r="AF55" s="452"/>
      <c r="AG55" s="891"/>
      <c r="AH55" s="460" t="s">
        <v>353</v>
      </c>
      <c r="AI55" s="463">
        <v>0</v>
      </c>
      <c r="AJ55" s="277"/>
      <c r="AK55" s="277"/>
      <c r="AL55" s="277"/>
    </row>
    <row r="56" spans="29:38">
      <c r="AC56" s="277"/>
      <c r="AD56" s="291"/>
      <c r="AE56" s="291"/>
      <c r="AF56" s="452"/>
      <c r="AG56" s="294"/>
      <c r="AH56" s="277"/>
      <c r="AI56" s="277"/>
      <c r="AJ56" s="277"/>
      <c r="AK56" s="277"/>
      <c r="AL56" s="277"/>
    </row>
    <row r="57" spans="29:38">
      <c r="AC57" s="277"/>
      <c r="AD57" s="290"/>
      <c r="AE57" s="290"/>
      <c r="AF57" s="451"/>
      <c r="AG57" s="294"/>
      <c r="AH57" s="277"/>
      <c r="AI57" s="277"/>
      <c r="AJ57" s="277"/>
      <c r="AK57" s="277"/>
      <c r="AL57" s="277"/>
    </row>
    <row r="58" spans="29:38" ht="30" customHeight="1">
      <c r="AC58" s="277"/>
      <c r="AD58" s="277"/>
      <c r="AE58" s="277"/>
      <c r="AF58" s="305"/>
      <c r="AG58" s="892" t="str">
        <f>AG82</f>
        <v>Defects per origin</v>
      </c>
      <c r="AH58" s="893"/>
      <c r="AI58" s="894"/>
      <c r="AJ58" s="277"/>
      <c r="AK58" s="277"/>
      <c r="AL58" s="277"/>
    </row>
    <row r="59" spans="29:38" ht="15">
      <c r="AC59" s="277"/>
      <c r="AD59" s="277"/>
      <c r="AE59" s="277"/>
      <c r="AF59" s="305"/>
      <c r="AG59" s="467" t="s">
        <v>361</v>
      </c>
      <c r="AH59" s="468" t="s">
        <v>363</v>
      </c>
      <c r="AI59" s="469" t="s">
        <v>303</v>
      </c>
      <c r="AJ59" s="277"/>
      <c r="AK59" s="277"/>
      <c r="AL59" s="277"/>
    </row>
    <row r="60" spans="29:38" ht="14.25">
      <c r="AC60" s="277"/>
      <c r="AD60" s="140"/>
      <c r="AE60" s="140"/>
      <c r="AF60" s="447"/>
      <c r="AG60" s="895" t="str">
        <f>AH82</f>
        <v>Orient</v>
      </c>
      <c r="AH60" s="481" t="s">
        <v>355</v>
      </c>
      <c r="AI60" s="461">
        <v>1</v>
      </c>
      <c r="AJ60" s="277"/>
      <c r="AK60" s="277"/>
      <c r="AL60" s="277"/>
    </row>
    <row r="61" spans="29:38" ht="14.25">
      <c r="AC61" s="277"/>
      <c r="AD61" s="277"/>
      <c r="AE61" s="277"/>
      <c r="AF61" s="305"/>
      <c r="AG61" s="896"/>
      <c r="AH61" s="459" t="s">
        <v>332</v>
      </c>
      <c r="AI61" s="462">
        <v>0</v>
      </c>
      <c r="AJ61" s="277"/>
      <c r="AK61" s="277"/>
      <c r="AL61" s="277"/>
    </row>
    <row r="62" spans="29:38" ht="14.25">
      <c r="AC62" s="277"/>
      <c r="AD62" s="277"/>
      <c r="AE62" s="277"/>
      <c r="AF62" s="305"/>
      <c r="AG62" s="897"/>
      <c r="AH62" s="460" t="s">
        <v>330</v>
      </c>
      <c r="AI62" s="463">
        <v>0</v>
      </c>
      <c r="AJ62" s="277"/>
      <c r="AK62" s="277"/>
      <c r="AL62" s="277"/>
    </row>
    <row r="63" spans="29:38" ht="14.25">
      <c r="AC63" s="277"/>
      <c r="AD63" s="293"/>
      <c r="AE63" s="293"/>
      <c r="AF63" s="448"/>
      <c r="AG63" s="895" t="str">
        <f>AI82</f>
        <v>Design</v>
      </c>
      <c r="AH63" s="481" t="s">
        <v>336</v>
      </c>
      <c r="AI63" s="489">
        <v>0</v>
      </c>
      <c r="AJ63" s="277"/>
      <c r="AK63" s="277"/>
      <c r="AL63" s="277"/>
    </row>
    <row r="64" spans="29:38" ht="14.25">
      <c r="AC64" s="277"/>
      <c r="AD64" s="293"/>
      <c r="AE64" s="293"/>
      <c r="AF64" s="448"/>
      <c r="AG64" s="896"/>
      <c r="AH64" s="459" t="s">
        <v>333</v>
      </c>
      <c r="AI64" s="462">
        <v>0</v>
      </c>
      <c r="AJ64" s="277"/>
      <c r="AK64" s="277"/>
      <c r="AL64" s="277"/>
    </row>
    <row r="65" spans="29:38" ht="14.25">
      <c r="AC65" s="277"/>
      <c r="AD65" s="293"/>
      <c r="AE65" s="293"/>
      <c r="AF65" s="448"/>
      <c r="AG65" s="897"/>
      <c r="AH65" s="460" t="s">
        <v>334</v>
      </c>
      <c r="AI65" s="463">
        <v>0</v>
      </c>
      <c r="AJ65" s="277"/>
      <c r="AK65" s="277"/>
      <c r="AL65" s="277"/>
    </row>
    <row r="66" spans="29:38" ht="14.25">
      <c r="AC66" s="277"/>
      <c r="AD66" s="293"/>
      <c r="AE66" s="293"/>
      <c r="AF66" s="448"/>
      <c r="AG66" s="483" t="str">
        <f>AJ82</f>
        <v>Develop</v>
      </c>
      <c r="AH66" s="484" t="s">
        <v>337</v>
      </c>
      <c r="AI66" s="490">
        <v>46</v>
      </c>
      <c r="AJ66" s="277"/>
      <c r="AK66" s="277"/>
      <c r="AL66" s="277"/>
    </row>
    <row r="67" spans="29:38" ht="14.25">
      <c r="AC67" s="277"/>
      <c r="AD67" s="293"/>
      <c r="AE67" s="293"/>
      <c r="AF67" s="448"/>
      <c r="AG67" s="898" t="str">
        <f>AK82</f>
        <v>Integrate
Verify</v>
      </c>
      <c r="AH67" s="458" t="s">
        <v>345</v>
      </c>
      <c r="AI67" s="489">
        <v>28</v>
      </c>
      <c r="AJ67" s="277"/>
      <c r="AK67" s="277"/>
      <c r="AL67" s="277"/>
    </row>
    <row r="68" spans="29:38" ht="14.25">
      <c r="AC68" s="277"/>
      <c r="AD68" s="293"/>
      <c r="AE68" s="293"/>
      <c r="AF68" s="448"/>
      <c r="AG68" s="896"/>
      <c r="AH68" s="459" t="s">
        <v>341</v>
      </c>
      <c r="AI68" s="462">
        <v>0</v>
      </c>
      <c r="AJ68" s="277"/>
      <c r="AK68" s="277"/>
      <c r="AL68" s="277"/>
    </row>
    <row r="69" spans="29:38" ht="14.25">
      <c r="AC69" s="277"/>
      <c r="AD69" s="293"/>
      <c r="AE69" s="293"/>
      <c r="AF69" s="448"/>
      <c r="AG69" s="899"/>
      <c r="AH69" s="486" t="s">
        <v>342</v>
      </c>
      <c r="AI69" s="463">
        <v>1</v>
      </c>
      <c r="AJ69" s="277"/>
      <c r="AK69" s="277"/>
      <c r="AL69" s="277"/>
    </row>
    <row r="70" spans="29:38" ht="14.25">
      <c r="AC70" s="277"/>
      <c r="AD70" s="293"/>
      <c r="AE70" s="293"/>
      <c r="AF70" s="448"/>
      <c r="AG70" s="483" t="str">
        <f>AL82</f>
        <v>Validate</v>
      </c>
      <c r="AH70" s="485" t="s">
        <v>357</v>
      </c>
      <c r="AI70" s="491">
        <v>0</v>
      </c>
      <c r="AJ70" s="277"/>
      <c r="AK70" s="277"/>
      <c r="AL70" s="277"/>
    </row>
    <row r="71" spans="29:38">
      <c r="AC71" s="277"/>
      <c r="AD71" s="293"/>
      <c r="AE71" s="293"/>
      <c r="AF71" s="448"/>
      <c r="AG71" s="293"/>
      <c r="AH71" s="293"/>
      <c r="AI71" s="293"/>
      <c r="AJ71" s="277"/>
      <c r="AK71" s="277"/>
      <c r="AL71" s="277"/>
    </row>
    <row r="72" spans="29:38">
      <c r="AC72" s="277"/>
      <c r="AD72" s="293"/>
      <c r="AE72" s="293"/>
      <c r="AF72" s="448"/>
      <c r="AG72" s="293"/>
      <c r="AH72" s="293"/>
      <c r="AI72" s="293"/>
      <c r="AJ72" s="277"/>
      <c r="AK72" s="277"/>
      <c r="AL72" s="277"/>
    </row>
    <row r="73" spans="29:38">
      <c r="AC73" s="277"/>
      <c r="AD73" s="293"/>
      <c r="AE73" s="293"/>
      <c r="AF73" s="448"/>
      <c r="AG73" s="277"/>
      <c r="AH73" s="277"/>
      <c r="AI73" s="277"/>
      <c r="AJ73" s="277"/>
      <c r="AK73" s="277"/>
      <c r="AL73" s="277"/>
    </row>
    <row r="74" spans="29:38" ht="30" customHeight="1">
      <c r="AC74" s="277"/>
      <c r="AD74" s="277"/>
      <c r="AE74" s="277"/>
      <c r="AF74" s="305"/>
      <c r="AG74" s="446" t="s">
        <v>126</v>
      </c>
      <c r="AH74" s="376" t="s">
        <v>125</v>
      </c>
      <c r="AI74" s="380" t="s">
        <v>124</v>
      </c>
      <c r="AJ74" s="376" t="s">
        <v>123</v>
      </c>
      <c r="AK74" s="381" t="s">
        <v>122</v>
      </c>
      <c r="AL74" s="376" t="s">
        <v>121</v>
      </c>
    </row>
    <row r="75" spans="29:38" ht="16.5">
      <c r="AC75" s="277"/>
      <c r="AD75" s="277"/>
      <c r="AE75" s="277"/>
      <c r="AF75" s="305"/>
      <c r="AG75" s="470" t="s">
        <v>356</v>
      </c>
      <c r="AH75" s="471">
        <v>0</v>
      </c>
      <c r="AI75" s="472">
        <v>0</v>
      </c>
      <c r="AJ75" s="471">
        <v>0</v>
      </c>
      <c r="AK75" s="472">
        <v>0</v>
      </c>
      <c r="AL75" s="471">
        <v>0</v>
      </c>
    </row>
    <row r="76" spans="29:38" ht="16.5">
      <c r="AC76" s="277"/>
      <c r="AD76" s="277"/>
      <c r="AE76" s="277"/>
      <c r="AF76" s="305"/>
      <c r="AG76" s="473" t="s">
        <v>358</v>
      </c>
      <c r="AH76" s="474">
        <f>SUM(AI32:AI34,AH75)</f>
        <v>1</v>
      </c>
      <c r="AI76" s="475">
        <f>SUM(AI35:AI38,AI75)</f>
        <v>0</v>
      </c>
      <c r="AJ76" s="474">
        <f>SUM(AI39:AI40,AJ75)</f>
        <v>35</v>
      </c>
      <c r="AK76" s="475">
        <f>SUM(AI41:AI47,AK75)</f>
        <v>21</v>
      </c>
      <c r="AL76" s="474">
        <f>SUM(AI48:AI55,AL75)</f>
        <v>22</v>
      </c>
    </row>
    <row r="77" spans="29:38" ht="16.5">
      <c r="AC77" s="277"/>
      <c r="AD77" s="277"/>
      <c r="AE77" s="277"/>
      <c r="AF77" s="305"/>
      <c r="AG77" s="425" t="s">
        <v>120</v>
      </c>
      <c r="AH77" s="453">
        <v>115</v>
      </c>
      <c r="AI77" s="454">
        <v>200</v>
      </c>
      <c r="AJ77" s="453">
        <v>220</v>
      </c>
      <c r="AK77" s="454">
        <v>55</v>
      </c>
      <c r="AL77" s="453">
        <v>60</v>
      </c>
    </row>
    <row r="78" spans="29:38" ht="16.5">
      <c r="AC78" s="277"/>
      <c r="AD78" s="277"/>
      <c r="AE78" s="277"/>
      <c r="AF78" s="305"/>
      <c r="AG78" s="426" t="s">
        <v>119</v>
      </c>
      <c r="AH78" s="455">
        <v>95</v>
      </c>
      <c r="AI78" s="456">
        <v>180</v>
      </c>
      <c r="AJ78" s="455">
        <v>190</v>
      </c>
      <c r="AK78" s="456">
        <v>40</v>
      </c>
      <c r="AL78" s="455">
        <v>45</v>
      </c>
    </row>
    <row r="79" spans="29:38">
      <c r="AC79" s="277"/>
      <c r="AD79" s="277"/>
      <c r="AE79" s="277"/>
      <c r="AF79" s="305"/>
      <c r="AG79" s="216"/>
      <c r="AH79" s="215"/>
      <c r="AI79" s="215"/>
      <c r="AJ79" s="215"/>
      <c r="AK79" s="215"/>
      <c r="AL79" s="215"/>
    </row>
    <row r="80" spans="29:38">
      <c r="AC80" s="277"/>
      <c r="AD80" s="277"/>
      <c r="AE80" s="277"/>
      <c r="AF80" s="305"/>
      <c r="AG80" s="216"/>
      <c r="AH80" s="215"/>
      <c r="AI80" s="215"/>
      <c r="AJ80" s="215"/>
      <c r="AK80" s="215"/>
      <c r="AL80" s="215"/>
    </row>
    <row r="81" spans="29:38" ht="16.5">
      <c r="AC81" s="277"/>
      <c r="AD81" s="277"/>
      <c r="AE81" s="277"/>
      <c r="AF81" s="305"/>
      <c r="AG81" s="214"/>
      <c r="AH81" s="457"/>
      <c r="AI81" s="213"/>
      <c r="AJ81" s="213"/>
      <c r="AK81" s="213"/>
      <c r="AL81" s="213"/>
    </row>
    <row r="82" spans="29:38" ht="30" customHeight="1">
      <c r="AC82" s="277"/>
      <c r="AD82" s="277"/>
      <c r="AE82" s="277"/>
      <c r="AF82" s="305"/>
      <c r="AG82" s="446" t="s">
        <v>354</v>
      </c>
      <c r="AH82" s="376" t="s">
        <v>125</v>
      </c>
      <c r="AI82" s="380" t="s">
        <v>124</v>
      </c>
      <c r="AJ82" s="376" t="s">
        <v>123</v>
      </c>
      <c r="AK82" s="381" t="s">
        <v>122</v>
      </c>
      <c r="AL82" s="376" t="s">
        <v>121</v>
      </c>
    </row>
    <row r="83" spans="29:38" ht="16.5">
      <c r="AC83" s="277"/>
      <c r="AD83" s="277"/>
      <c r="AE83" s="277"/>
      <c r="AF83" s="305"/>
      <c r="AG83" s="470" t="s">
        <v>356</v>
      </c>
      <c r="AH83" s="471">
        <v>0</v>
      </c>
      <c r="AI83" s="472">
        <v>0</v>
      </c>
      <c r="AJ83" s="471">
        <v>0</v>
      </c>
      <c r="AK83" s="472">
        <v>0</v>
      </c>
      <c r="AL83" s="471">
        <v>0</v>
      </c>
    </row>
    <row r="84" spans="29:38" ht="16.5">
      <c r="AC84" s="277"/>
      <c r="AD84" s="277"/>
      <c r="AE84" s="277"/>
      <c r="AF84" s="305"/>
      <c r="AG84" s="473" t="s">
        <v>358</v>
      </c>
      <c r="AH84" s="474">
        <f>SUM(AI60:AI62,AH83)</f>
        <v>1</v>
      </c>
      <c r="AI84" s="475">
        <f>SUM(AI63:AI65,AI83)</f>
        <v>0</v>
      </c>
      <c r="AJ84" s="474">
        <f>SUM(AI66,AJ83)</f>
        <v>46</v>
      </c>
      <c r="AK84" s="475">
        <f>SUM(AI67:AI69,AK83)</f>
        <v>29</v>
      </c>
      <c r="AL84" s="474">
        <f>SUM(AI70,AL83)</f>
        <v>0</v>
      </c>
    </row>
    <row r="85" spans="29:38" ht="16.5">
      <c r="AC85" s="277"/>
      <c r="AD85" s="277"/>
      <c r="AE85" s="277"/>
      <c r="AF85" s="305"/>
      <c r="AG85" s="425" t="s">
        <v>120</v>
      </c>
      <c r="AH85" s="453">
        <v>190</v>
      </c>
      <c r="AI85" s="454">
        <v>160</v>
      </c>
      <c r="AJ85" s="453">
        <v>140</v>
      </c>
      <c r="AK85" s="454">
        <v>25</v>
      </c>
      <c r="AL85" s="453">
        <v>30</v>
      </c>
    </row>
    <row r="86" spans="29:38" ht="16.5">
      <c r="AC86" s="277"/>
      <c r="AD86" s="277"/>
      <c r="AE86" s="277"/>
      <c r="AF86" s="305"/>
      <c r="AG86" s="426" t="s">
        <v>119</v>
      </c>
      <c r="AH86" s="455">
        <v>160</v>
      </c>
      <c r="AI86" s="456">
        <v>130</v>
      </c>
      <c r="AJ86" s="455">
        <v>120</v>
      </c>
      <c r="AK86" s="456">
        <v>10</v>
      </c>
      <c r="AL86" s="455">
        <v>15</v>
      </c>
    </row>
    <row r="87" spans="29:38">
      <c r="AC87" s="277"/>
      <c r="AD87" s="277"/>
      <c r="AE87" s="277"/>
      <c r="AF87" s="305"/>
      <c r="AG87" s="277"/>
      <c r="AH87" s="277"/>
      <c r="AI87" s="277"/>
      <c r="AJ87" s="277"/>
      <c r="AK87" s="277"/>
      <c r="AL87" s="277"/>
    </row>
    <row r="88" spans="29:38" ht="16.5">
      <c r="AC88" s="277"/>
      <c r="AD88" s="295"/>
      <c r="AE88" s="277"/>
      <c r="AF88" s="305"/>
      <c r="AG88" s="279" t="s">
        <v>359</v>
      </c>
      <c r="AH88" s="277"/>
      <c r="AI88" s="277"/>
      <c r="AJ88" s="277"/>
      <c r="AK88" s="277"/>
      <c r="AL88" s="277"/>
    </row>
    <row r="89" spans="29:38">
      <c r="AC89" s="277"/>
      <c r="AD89" s="277"/>
      <c r="AE89" s="277"/>
      <c r="AF89" s="305"/>
      <c r="AG89" s="277"/>
      <c r="AH89" s="277"/>
      <c r="AI89" s="277"/>
      <c r="AJ89" s="277"/>
      <c r="AK89" s="277"/>
      <c r="AL89" s="277"/>
    </row>
  </sheetData>
  <customSheetViews>
    <customSheetView guid="{5CFEF769-FEAF-4620-A221-C361CF5B525B}" scale="60" showGridLines="0" fitToPage="1">
      <pageMargins left="0.25" right="0.25" top="0.75" bottom="0.75" header="0.3" footer="0.3"/>
      <printOptions horizontalCentered="1"/>
      <pageSetup paperSize="9" scale="72" orientation="landscape" r:id="rId1"/>
      <headerFooter alignWithMargins="0">
        <oddFooter>&amp;LTechnical Dashboard 
Printed :&amp;D &amp;T&amp;CCONFIDENTIAL&amp;RPage &amp;P of &amp;N
&amp;F</oddFooter>
      </headerFooter>
    </customSheetView>
  </customSheetViews>
  <mergeCells count="25">
    <mergeCell ref="B1:W1"/>
    <mergeCell ref="B10:L10"/>
    <mergeCell ref="C7:L7"/>
    <mergeCell ref="M7:W7"/>
    <mergeCell ref="C8:L8"/>
    <mergeCell ref="M8:W8"/>
    <mergeCell ref="B2:W2"/>
    <mergeCell ref="C6:L6"/>
    <mergeCell ref="M6:W6"/>
    <mergeCell ref="B4:L4"/>
    <mergeCell ref="M4:W4"/>
    <mergeCell ref="C5:L5"/>
    <mergeCell ref="M5:W5"/>
    <mergeCell ref="B3:C3"/>
    <mergeCell ref="E3:F3"/>
    <mergeCell ref="AG30:AI30"/>
    <mergeCell ref="AG32:AG34"/>
    <mergeCell ref="AG35:AG38"/>
    <mergeCell ref="AG39:AG40"/>
    <mergeCell ref="AG41:AG47"/>
    <mergeCell ref="AG48:AG55"/>
    <mergeCell ref="AG58:AI58"/>
    <mergeCell ref="AG60:AG62"/>
    <mergeCell ref="AG63:AG65"/>
    <mergeCell ref="AG67:AG69"/>
  </mergeCells>
  <hyperlinks>
    <hyperlink ref="AI23" location="Overview!A1" display="Overview"/>
    <hyperlink ref="B3" r:id="rId2"/>
    <hyperlink ref="D3" location="'Defect management'!DefectManagementData" display="Data"/>
    <hyperlink ref="B3:C3" location="Overview!A1" display="Overview"/>
    <hyperlink ref="E3" location="'Orchestra import'!PCRImportData" display="Import data"/>
    <hyperlink ref="E3:F3" location="'Orchestra import'!DefectManagementImportData" display="Data import"/>
    <hyperlink ref="AI24" location="'Defect management'!A1" display="Charts"/>
    <hyperlink ref="AI25" location="'Orchestra import'!DefectManagementImportData" display="import data"/>
    <hyperlink ref="AE24" r:id="rId3" tooltip="Data collected via Orchestra and used for metrics computed._x000d__x000a_File: 20121108-141856.xlsx"/>
  </hyperlinks>
  <printOptions horizontalCentered="1"/>
  <pageMargins left="0.25" right="0.25" top="0.75" bottom="0.75" header="0.3" footer="0.3"/>
  <pageSetup paperSize="9" scale="72" orientation="landscape" r:id="rId4"/>
  <headerFooter alignWithMargins="0">
    <oddFooter>&amp;LTechnical Dashboard 
Printed :&amp;D &amp;T&amp;CCONFIDENTIAL&amp;RPage &amp;P of &amp;N
&amp;F</oddFooter>
  </headerFooter>
  <drawing r:id="rId5"/>
  <legacyDrawing r:id="rId6"/>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o_Engineering_Sheet">
    <pageSetUpPr autoPageBreaks="0" fitToPage="1"/>
  </sheetPr>
  <dimension ref="B1:CM75"/>
  <sheetViews>
    <sheetView showGridLines="0" zoomScale="60" zoomScaleNormal="60" workbookViewId="0">
      <selection activeCell="AE11" sqref="AE11"/>
    </sheetView>
  </sheetViews>
  <sheetFormatPr defaultColWidth="18.7109375" defaultRowHeight="11.25" customHeight="1"/>
  <cols>
    <col min="1" max="1" width="1.42578125" customWidth="1"/>
    <col min="2" max="2" width="4.42578125" customWidth="1"/>
    <col min="3" max="4" width="11.42578125" customWidth="1"/>
    <col min="5" max="5" width="14" bestFit="1" customWidth="1"/>
    <col min="6" max="12" width="8.42578125" customWidth="1"/>
    <col min="13" max="13" width="0.85546875" customWidth="1"/>
    <col min="14" max="14" width="19.42578125" customWidth="1"/>
    <col min="15" max="23" width="8.42578125" customWidth="1"/>
    <col min="24" max="29" width="5.7109375" customWidth="1"/>
    <col min="30" max="33" width="11.42578125" customWidth="1"/>
    <col min="34" max="34" width="40.140625" customWidth="1"/>
    <col min="35" max="35" width="23.5703125" customWidth="1"/>
    <col min="36" max="36" width="11.42578125" customWidth="1"/>
    <col min="37" max="37" width="21.28515625" customWidth="1"/>
    <col min="38" max="38" width="18.85546875" customWidth="1"/>
    <col min="39" max="40" width="15.7109375" customWidth="1"/>
    <col min="41" max="42" width="13.28515625" customWidth="1"/>
    <col min="43" max="43" width="13.7109375" customWidth="1"/>
    <col min="44" max="44" width="14.7109375" customWidth="1"/>
    <col min="45" max="45" width="15.140625" customWidth="1"/>
    <col min="46" max="46" width="12" customWidth="1"/>
    <col min="47" max="47" width="13" customWidth="1"/>
    <col min="48" max="51" width="13.42578125" customWidth="1"/>
    <col min="52" max="52" width="12.7109375" customWidth="1"/>
    <col min="53" max="53" width="12.28515625" customWidth="1"/>
    <col min="54" max="55" width="14" customWidth="1"/>
    <col min="56" max="56" width="14.42578125" customWidth="1"/>
    <col min="57" max="57" width="14" customWidth="1"/>
    <col min="58" max="58" width="14.42578125" customWidth="1"/>
    <col min="59" max="59" width="12.7109375" customWidth="1"/>
    <col min="60" max="60" width="13.28515625" customWidth="1"/>
    <col min="61" max="61" width="13.7109375" customWidth="1"/>
    <col min="62" max="63" width="13.28515625" customWidth="1"/>
    <col min="64" max="64" width="12.7109375" customWidth="1"/>
    <col min="65" max="65" width="14.140625" customWidth="1"/>
    <col min="66" max="66" width="13.7109375" customWidth="1"/>
    <col min="67" max="67" width="14.140625" customWidth="1"/>
    <col min="68" max="68" width="13.28515625" customWidth="1"/>
    <col min="69" max="69" width="13.7109375" customWidth="1"/>
    <col min="70" max="70" width="14.7109375" customWidth="1"/>
    <col min="71" max="71" width="15.140625" customWidth="1"/>
    <col min="72" max="72" width="12.5703125" customWidth="1"/>
    <col min="73" max="73" width="13" customWidth="1"/>
    <col min="74" max="76" width="13.42578125" customWidth="1"/>
    <col min="77" max="77" width="13" customWidth="1"/>
    <col min="78" max="78" width="12.7109375" customWidth="1"/>
    <col min="79" max="80" width="12.28515625" customWidth="1"/>
    <col min="81" max="81" width="14" customWidth="1"/>
    <col min="82" max="82" width="14.42578125" customWidth="1"/>
    <col min="83" max="83" width="13.42578125" customWidth="1"/>
    <col min="84" max="84" width="14.42578125" customWidth="1"/>
    <col min="85" max="86" width="13.28515625" customWidth="1"/>
    <col min="87" max="88" width="13.7109375" customWidth="1"/>
    <col min="89" max="89" width="13.28515625" customWidth="1"/>
    <col min="90" max="90" width="12.7109375" customWidth="1"/>
  </cols>
  <sheetData>
    <row r="1" spans="2:42" ht="6" customHeight="1">
      <c r="B1" s="932"/>
      <c r="C1" s="932"/>
      <c r="D1" s="932"/>
      <c r="E1" s="932"/>
      <c r="F1" s="932"/>
      <c r="G1" s="932"/>
      <c r="H1" s="932"/>
      <c r="I1" s="932"/>
      <c r="J1" s="932"/>
      <c r="K1" s="932"/>
      <c r="L1" s="932"/>
      <c r="M1" s="932"/>
      <c r="N1" s="932"/>
      <c r="O1" s="932"/>
      <c r="P1" s="932"/>
      <c r="Q1" s="932"/>
      <c r="R1" s="932"/>
      <c r="S1" s="932"/>
      <c r="T1" s="932"/>
      <c r="U1" s="932"/>
      <c r="V1" s="932"/>
      <c r="W1" s="932"/>
    </row>
    <row r="2" spans="2:42" ht="39" customHeight="1">
      <c r="B2" s="901" t="str">
        <f>CONCATENATE(Parameters!C6," - Co-engineering efficiency")</f>
        <v>Orchestra - Co-engineering efficiency</v>
      </c>
      <c r="C2" s="901"/>
      <c r="D2" s="901"/>
      <c r="E2" s="901"/>
      <c r="F2" s="901"/>
      <c r="G2" s="901"/>
      <c r="H2" s="901"/>
      <c r="I2" s="901"/>
      <c r="J2" s="901"/>
      <c r="K2" s="901"/>
      <c r="L2" s="901"/>
      <c r="M2" s="901"/>
      <c r="N2" s="901"/>
      <c r="O2" s="901"/>
      <c r="P2" s="901"/>
      <c r="Q2" s="901"/>
      <c r="R2" s="901"/>
      <c r="S2" s="901"/>
      <c r="T2" s="901"/>
      <c r="U2" s="901"/>
      <c r="V2" s="901"/>
      <c r="W2" s="901"/>
    </row>
    <row r="3" spans="2:42" s="672" customFormat="1" ht="18" customHeight="1">
      <c r="B3" s="824" t="s">
        <v>20</v>
      </c>
      <c r="C3" s="824"/>
      <c r="D3" s="671" t="s">
        <v>259</v>
      </c>
      <c r="E3" s="824" t="s">
        <v>415</v>
      </c>
      <c r="F3" s="824"/>
      <c r="G3" s="673"/>
      <c r="H3" s="673"/>
      <c r="I3" s="673"/>
      <c r="J3" s="673"/>
      <c r="K3" s="673"/>
      <c r="L3" s="673"/>
      <c r="M3" s="673"/>
      <c r="N3" s="673"/>
      <c r="O3" s="673"/>
      <c r="P3" s="673"/>
      <c r="Q3" s="673"/>
      <c r="R3" s="673"/>
      <c r="S3" s="673"/>
      <c r="T3" s="673"/>
      <c r="U3" s="673"/>
      <c r="V3" s="673"/>
      <c r="W3" s="673"/>
      <c r="X3" s="673"/>
      <c r="Y3" s="673"/>
      <c r="Z3" s="673"/>
      <c r="AA3" s="673"/>
      <c r="AB3" s="673"/>
      <c r="AC3" s="673"/>
      <c r="AD3" s="673"/>
      <c r="AE3" s="673"/>
      <c r="AF3" s="673"/>
      <c r="AG3" s="673"/>
      <c r="AH3" s="673"/>
      <c r="AI3" s="673"/>
      <c r="AJ3" s="673"/>
      <c r="AK3" s="673"/>
      <c r="AL3" s="673"/>
      <c r="AM3" s="673"/>
      <c r="AN3" s="673"/>
      <c r="AO3" s="673"/>
      <c r="AP3" s="673"/>
    </row>
    <row r="4" spans="2:42" s="153" customFormat="1" ht="24" customHeight="1">
      <c r="B4" s="902" t="s">
        <v>80</v>
      </c>
      <c r="C4" s="903"/>
      <c r="D4" s="903"/>
      <c r="E4" s="903"/>
      <c r="F4" s="903"/>
      <c r="G4" s="903"/>
      <c r="H4" s="903"/>
      <c r="I4" s="903"/>
      <c r="J4" s="903"/>
      <c r="K4" s="903"/>
      <c r="L4" s="904"/>
      <c r="M4" s="905" t="s">
        <v>79</v>
      </c>
      <c r="N4" s="906"/>
      <c r="O4" s="906"/>
      <c r="P4" s="906"/>
      <c r="Q4" s="906"/>
      <c r="R4" s="906"/>
      <c r="S4" s="906"/>
      <c r="T4" s="906"/>
      <c r="U4" s="906"/>
      <c r="V4" s="906"/>
      <c r="W4" s="907"/>
    </row>
    <row r="5" spans="2:42" s="149" customFormat="1" ht="24" customHeight="1">
      <c r="B5" s="228" t="s">
        <v>78</v>
      </c>
      <c r="C5" s="908" t="s">
        <v>2</v>
      </c>
      <c r="D5" s="908"/>
      <c r="E5" s="908"/>
      <c r="F5" s="908"/>
      <c r="G5" s="908"/>
      <c r="H5" s="908"/>
      <c r="I5" s="908"/>
      <c r="J5" s="908"/>
      <c r="K5" s="908"/>
      <c r="L5" s="909"/>
      <c r="M5" s="910" t="s">
        <v>2</v>
      </c>
      <c r="N5" s="908"/>
      <c r="O5" s="908"/>
      <c r="P5" s="908"/>
      <c r="Q5" s="908"/>
      <c r="R5" s="908"/>
      <c r="S5" s="908"/>
      <c r="T5" s="908"/>
      <c r="U5" s="908"/>
      <c r="V5" s="908"/>
      <c r="W5" s="909"/>
    </row>
    <row r="6" spans="2:42" s="149" customFormat="1" ht="24" customHeight="1">
      <c r="B6" s="152" t="s">
        <v>78</v>
      </c>
      <c r="C6" s="812" t="s">
        <v>2</v>
      </c>
      <c r="D6" s="812"/>
      <c r="E6" s="812"/>
      <c r="F6" s="812"/>
      <c r="G6" s="812"/>
      <c r="H6" s="812"/>
      <c r="I6" s="812"/>
      <c r="J6" s="812"/>
      <c r="K6" s="812"/>
      <c r="L6" s="813"/>
      <c r="M6" s="811" t="s">
        <v>2</v>
      </c>
      <c r="N6" s="812"/>
      <c r="O6" s="812"/>
      <c r="P6" s="812"/>
      <c r="Q6" s="812"/>
      <c r="R6" s="812"/>
      <c r="S6" s="812"/>
      <c r="T6" s="812"/>
      <c r="U6" s="812"/>
      <c r="V6" s="812"/>
      <c r="W6" s="813"/>
    </row>
    <row r="7" spans="2:42" s="149" customFormat="1" ht="24" customHeight="1">
      <c r="B7" s="152" t="s">
        <v>78</v>
      </c>
      <c r="C7" s="812" t="s">
        <v>2</v>
      </c>
      <c r="D7" s="812"/>
      <c r="E7" s="812"/>
      <c r="F7" s="812"/>
      <c r="G7" s="812"/>
      <c r="H7" s="812"/>
      <c r="I7" s="812"/>
      <c r="J7" s="812"/>
      <c r="K7" s="812"/>
      <c r="L7" s="813"/>
      <c r="M7" s="811" t="s">
        <v>2</v>
      </c>
      <c r="N7" s="812"/>
      <c r="O7" s="812"/>
      <c r="P7" s="812"/>
      <c r="Q7" s="812"/>
      <c r="R7" s="812"/>
      <c r="S7" s="812"/>
      <c r="T7" s="812"/>
      <c r="U7" s="812"/>
      <c r="V7" s="812"/>
      <c r="W7" s="813"/>
    </row>
    <row r="8" spans="2:42" s="149" customFormat="1" ht="24" customHeight="1">
      <c r="B8" s="151" t="s">
        <v>78</v>
      </c>
      <c r="C8" s="815" t="s">
        <v>2</v>
      </c>
      <c r="D8" s="815"/>
      <c r="E8" s="815"/>
      <c r="F8" s="815"/>
      <c r="G8" s="815"/>
      <c r="H8" s="815"/>
      <c r="I8" s="815"/>
      <c r="J8" s="815"/>
      <c r="K8" s="815"/>
      <c r="L8" s="816"/>
      <c r="M8" s="817" t="s">
        <v>2</v>
      </c>
      <c r="N8" s="815"/>
      <c r="O8" s="815"/>
      <c r="P8" s="815"/>
      <c r="Q8" s="815"/>
      <c r="R8" s="815"/>
      <c r="S8" s="815"/>
      <c r="T8" s="815"/>
      <c r="U8" s="815"/>
      <c r="V8" s="815"/>
      <c r="W8" s="816"/>
    </row>
    <row r="9" spans="2:42" ht="6" customHeight="1">
      <c r="B9" s="933"/>
      <c r="C9" s="933"/>
      <c r="D9" s="933"/>
      <c r="E9" s="933"/>
      <c r="F9" s="933"/>
      <c r="G9" s="933"/>
      <c r="H9" s="933"/>
      <c r="I9" s="933"/>
      <c r="J9" s="933"/>
      <c r="K9" s="933"/>
      <c r="L9" s="933"/>
      <c r="M9" s="933"/>
      <c r="N9" s="933"/>
      <c r="O9" s="933"/>
      <c r="P9" s="933"/>
      <c r="Q9" s="933"/>
      <c r="R9" s="933"/>
      <c r="S9" s="933"/>
      <c r="T9" s="933"/>
      <c r="U9" s="933"/>
      <c r="V9" s="933"/>
      <c r="W9" s="933"/>
    </row>
    <row r="10" spans="2:42" ht="19.5" customHeight="1">
      <c r="B10" s="361" t="s">
        <v>306</v>
      </c>
      <c r="C10" s="222"/>
      <c r="D10" s="222"/>
      <c r="E10" s="222"/>
      <c r="F10" s="222"/>
      <c r="G10" s="222"/>
      <c r="H10" s="222"/>
      <c r="I10" s="222"/>
      <c r="J10" s="222"/>
      <c r="K10" s="222"/>
      <c r="L10" s="222"/>
      <c r="M10" s="226"/>
      <c r="N10" s="361" t="s">
        <v>304</v>
      </c>
      <c r="O10" s="222"/>
      <c r="P10" s="222"/>
      <c r="Q10" s="222"/>
      <c r="R10" s="222"/>
      <c r="S10" s="222"/>
      <c r="T10" s="222"/>
      <c r="U10" s="222"/>
      <c r="V10" s="222"/>
      <c r="W10" s="222"/>
    </row>
    <row r="11" spans="2:42" ht="230.25" customHeight="1">
      <c r="B11" s="221"/>
      <c r="C11" s="221"/>
      <c r="D11" s="225"/>
      <c r="E11" s="225"/>
      <c r="F11" s="225"/>
      <c r="G11" s="225"/>
      <c r="H11" s="225"/>
      <c r="I11" s="225"/>
      <c r="J11" s="225"/>
      <c r="K11" s="225"/>
      <c r="L11" s="225"/>
      <c r="M11" s="224"/>
      <c r="N11" s="223"/>
      <c r="O11" s="223"/>
      <c r="P11" s="223"/>
      <c r="Q11" s="223"/>
      <c r="R11" s="223"/>
      <c r="S11" s="223"/>
      <c r="T11" s="223"/>
      <c r="U11" s="223"/>
      <c r="V11" s="223"/>
      <c r="W11" s="223"/>
    </row>
    <row r="12" spans="2:42" ht="19.5" customHeight="1">
      <c r="B12" s="361" t="s">
        <v>307</v>
      </c>
      <c r="C12" s="221"/>
      <c r="D12" s="221"/>
      <c r="E12" s="221"/>
      <c r="F12" s="221"/>
      <c r="G12" s="221"/>
      <c r="H12" s="221"/>
      <c r="I12" s="221"/>
      <c r="J12" s="221"/>
      <c r="K12" s="221"/>
      <c r="L12" s="221"/>
      <c r="M12" s="218"/>
      <c r="N12" s="361" t="s">
        <v>305</v>
      </c>
      <c r="O12" s="220"/>
      <c r="P12" s="220"/>
      <c r="Q12" s="220"/>
      <c r="R12" s="220"/>
      <c r="S12" s="220"/>
      <c r="T12" s="220"/>
      <c r="U12" s="220"/>
      <c r="V12" s="220"/>
      <c r="W12" s="220"/>
    </row>
    <row r="13" spans="2:42" ht="283.5" customHeight="1">
      <c r="B13" s="221"/>
      <c r="C13" s="221"/>
      <c r="D13" s="221"/>
      <c r="E13" s="221"/>
      <c r="F13" s="221"/>
      <c r="G13" s="221"/>
      <c r="H13" s="221"/>
      <c r="I13" s="221"/>
      <c r="J13" s="221"/>
      <c r="K13" s="221"/>
      <c r="L13" s="221"/>
      <c r="M13" s="218"/>
      <c r="N13" s="220"/>
      <c r="O13" s="220"/>
      <c r="P13" s="220"/>
      <c r="Q13" s="220"/>
      <c r="R13" s="220"/>
      <c r="S13" s="220"/>
      <c r="T13" s="220"/>
      <c r="U13" s="220"/>
      <c r="V13" s="220"/>
      <c r="W13" s="220"/>
    </row>
    <row r="14" spans="2:42" ht="6.95" customHeight="1">
      <c r="B14" s="219"/>
      <c r="C14" s="155"/>
      <c r="D14" s="155"/>
      <c r="E14" s="155"/>
      <c r="F14" s="155"/>
      <c r="G14" s="155"/>
      <c r="H14" s="155"/>
      <c r="I14" s="155"/>
      <c r="J14" s="155"/>
      <c r="K14" s="155"/>
      <c r="L14" s="155"/>
      <c r="M14" s="155"/>
      <c r="N14" s="155"/>
      <c r="O14" s="155"/>
      <c r="P14" s="155"/>
      <c r="Q14" s="155"/>
      <c r="R14" s="155"/>
      <c r="S14" s="155"/>
      <c r="T14" s="155"/>
      <c r="U14" s="155"/>
      <c r="V14" s="155"/>
      <c r="W14" s="155"/>
    </row>
    <row r="15" spans="2:42" ht="11.25" customHeight="1">
      <c r="B15" s="219"/>
      <c r="C15" s="155"/>
      <c r="D15" s="155"/>
      <c r="E15" s="155"/>
      <c r="F15" s="155"/>
      <c r="G15" s="155"/>
      <c r="H15" s="155"/>
      <c r="I15" s="155"/>
      <c r="J15" s="155"/>
      <c r="K15" s="155"/>
      <c r="L15" s="155"/>
      <c r="M15" s="155"/>
      <c r="N15" s="155"/>
      <c r="O15" s="155"/>
      <c r="P15" s="155"/>
      <c r="Q15" s="155"/>
      <c r="R15" s="155"/>
      <c r="S15" s="155"/>
      <c r="T15" s="155"/>
      <c r="U15" s="155"/>
      <c r="V15" s="155"/>
      <c r="W15" s="155"/>
    </row>
    <row r="16" spans="2:42" ht="11.25" customHeight="1">
      <c r="B16" s="219"/>
      <c r="C16" s="155"/>
      <c r="D16" s="155"/>
      <c r="E16" s="155"/>
      <c r="F16" s="155"/>
      <c r="G16" s="155"/>
      <c r="H16" s="155"/>
      <c r="I16" s="155"/>
      <c r="J16" s="155"/>
      <c r="K16" s="155"/>
      <c r="L16" s="155"/>
      <c r="M16" s="155"/>
      <c r="N16" s="155"/>
      <c r="O16" s="155"/>
      <c r="P16" s="155"/>
      <c r="Q16" s="155"/>
      <c r="R16" s="155"/>
      <c r="S16" s="155"/>
      <c r="T16" s="155"/>
      <c r="U16" s="155"/>
      <c r="V16" s="155"/>
      <c r="W16" s="155"/>
    </row>
    <row r="17" spans="2:91" ht="11.25" customHeight="1">
      <c r="B17" s="219"/>
      <c r="C17" s="155"/>
      <c r="D17" s="155"/>
      <c r="E17" s="155"/>
      <c r="F17" s="155"/>
      <c r="G17" s="155"/>
      <c r="H17" s="155"/>
      <c r="I17" s="155"/>
      <c r="J17" s="155"/>
      <c r="K17" s="155"/>
      <c r="L17" s="155"/>
      <c r="M17" s="155"/>
      <c r="N17" s="155"/>
      <c r="O17" s="155"/>
      <c r="P17" s="155"/>
      <c r="Q17" s="155"/>
      <c r="R17" s="155"/>
      <c r="S17" s="155"/>
      <c r="T17" s="155"/>
      <c r="U17" s="155"/>
      <c r="V17" s="155"/>
      <c r="W17" s="155"/>
    </row>
    <row r="18" spans="2:91" ht="11.25" customHeight="1">
      <c r="B18" s="219"/>
      <c r="C18" s="155"/>
      <c r="D18" s="155"/>
      <c r="E18" s="155"/>
      <c r="F18" s="155"/>
      <c r="G18" s="155"/>
      <c r="H18" s="155"/>
      <c r="I18" s="155"/>
      <c r="J18" s="155"/>
      <c r="K18" s="155"/>
      <c r="L18" s="155"/>
      <c r="M18" s="155"/>
      <c r="N18" s="155"/>
      <c r="O18" s="155"/>
      <c r="P18" s="155"/>
      <c r="Q18" s="155"/>
      <c r="R18" s="155"/>
      <c r="S18" s="155"/>
      <c r="T18" s="155"/>
      <c r="U18" s="155"/>
      <c r="V18" s="155"/>
      <c r="W18" s="155"/>
    </row>
    <row r="19" spans="2:91" ht="11.25" customHeight="1">
      <c r="B19" s="219"/>
      <c r="C19" s="155"/>
      <c r="D19" s="155"/>
      <c r="E19" s="155"/>
      <c r="F19" s="155"/>
      <c r="G19" s="155"/>
      <c r="H19" s="155"/>
      <c r="I19" s="155"/>
      <c r="J19" s="155"/>
      <c r="K19" s="155"/>
      <c r="L19" s="155"/>
      <c r="M19" s="155"/>
      <c r="N19" s="155"/>
      <c r="O19" s="155"/>
      <c r="P19" s="155"/>
      <c r="Q19" s="155"/>
      <c r="R19" s="155"/>
      <c r="S19" s="155"/>
      <c r="T19" s="155"/>
      <c r="U19" s="155"/>
      <c r="V19" s="155"/>
      <c r="W19" s="155"/>
    </row>
    <row r="20" spans="2:91" ht="11.25" customHeight="1">
      <c r="B20" s="219"/>
      <c r="C20" s="155"/>
      <c r="D20" s="155"/>
      <c r="E20" s="155"/>
      <c r="F20" s="155"/>
      <c r="G20" s="155"/>
      <c r="H20" s="155"/>
      <c r="I20" s="155"/>
      <c r="J20" s="155"/>
      <c r="K20" s="155"/>
      <c r="L20" s="155"/>
      <c r="M20" s="155"/>
      <c r="N20" s="155"/>
      <c r="O20" s="155"/>
      <c r="P20" s="155"/>
      <c r="Q20" s="155"/>
      <c r="R20" s="155"/>
      <c r="S20" s="155"/>
      <c r="T20" s="155"/>
      <c r="U20" s="155"/>
      <c r="V20" s="155"/>
      <c r="W20" s="155"/>
      <c r="AK20" s="449"/>
      <c r="AL20" s="449"/>
      <c r="AM20" s="449"/>
      <c r="AN20" s="449"/>
      <c r="AO20" s="277"/>
      <c r="AQ20" s="277"/>
    </row>
    <row r="21" spans="2:91" ht="15.75" customHeight="1">
      <c r="B21" s="219"/>
      <c r="C21" s="155"/>
      <c r="D21" s="155"/>
      <c r="E21" s="155"/>
      <c r="F21" s="155"/>
      <c r="G21" s="155"/>
      <c r="H21" s="155"/>
      <c r="I21" s="155"/>
      <c r="J21" s="155"/>
      <c r="K21" s="155"/>
      <c r="L21" s="155"/>
      <c r="M21" s="155"/>
      <c r="N21" s="155"/>
      <c r="O21" s="155"/>
      <c r="P21" s="155"/>
      <c r="Q21" s="155"/>
      <c r="R21" s="155"/>
      <c r="S21" s="155"/>
      <c r="T21" s="155"/>
      <c r="U21" s="155"/>
      <c r="V21" s="155"/>
      <c r="W21" s="155"/>
      <c r="AH21" s="275" t="s">
        <v>226</v>
      </c>
      <c r="AI21" s="276">
        <v>41221.610127314816</v>
      </c>
      <c r="AK21" s="305"/>
      <c r="AL21" s="305"/>
      <c r="AM21" s="305"/>
      <c r="AN21" s="515" t="s">
        <v>20</v>
      </c>
      <c r="AQ21" s="279"/>
    </row>
    <row r="22" spans="2:91" ht="15.75" customHeight="1">
      <c r="B22" s="219"/>
      <c r="C22" s="155"/>
      <c r="D22" s="155"/>
      <c r="E22" s="155"/>
      <c r="F22" s="155"/>
      <c r="G22" s="155"/>
      <c r="H22" s="155"/>
      <c r="I22" s="155"/>
      <c r="J22" s="155"/>
      <c r="K22" s="155"/>
      <c r="L22" s="155"/>
      <c r="M22" s="155"/>
      <c r="N22" s="155"/>
      <c r="O22" s="155"/>
      <c r="P22" s="155"/>
      <c r="Q22" s="155"/>
      <c r="R22" s="155"/>
      <c r="S22" s="155"/>
      <c r="T22" s="155"/>
      <c r="U22" s="155"/>
      <c r="V22" s="155"/>
      <c r="W22" s="155"/>
      <c r="AH22" s="277"/>
      <c r="AI22" s="278"/>
      <c r="AK22" s="277"/>
      <c r="AL22" s="277"/>
      <c r="AM22" s="277"/>
      <c r="AN22" s="515" t="s">
        <v>422</v>
      </c>
      <c r="AQ22" s="277"/>
    </row>
    <row r="23" spans="2:91" ht="15.75" customHeight="1">
      <c r="B23" s="219"/>
      <c r="C23" s="155"/>
      <c r="D23" s="155"/>
      <c r="E23" s="155"/>
      <c r="F23" s="155"/>
      <c r="G23" s="155"/>
      <c r="H23" s="155"/>
      <c r="I23" s="155"/>
      <c r="J23" s="155"/>
      <c r="K23" s="155"/>
      <c r="L23" s="155"/>
      <c r="M23" s="155"/>
      <c r="N23" s="155"/>
      <c r="O23" s="155"/>
      <c r="P23" s="155"/>
      <c r="Q23" s="155"/>
      <c r="R23" s="155"/>
      <c r="S23" s="155"/>
      <c r="T23" s="155"/>
      <c r="U23" s="155"/>
      <c r="V23" s="155"/>
      <c r="W23" s="155"/>
      <c r="AH23" s="275" t="s">
        <v>227</v>
      </c>
      <c r="AI23" s="280" t="s">
        <v>454</v>
      </c>
      <c r="AK23" s="450"/>
      <c r="AL23" s="450"/>
      <c r="AM23" s="450"/>
      <c r="AN23" s="515" t="s">
        <v>415</v>
      </c>
      <c r="AQ23" s="281"/>
    </row>
    <row r="24" spans="2:91" ht="15.75" customHeight="1">
      <c r="B24" s="219"/>
      <c r="C24" s="155"/>
      <c r="D24" s="155"/>
      <c r="E24" s="155"/>
      <c r="F24" s="155"/>
      <c r="G24" s="155"/>
      <c r="H24" s="155"/>
      <c r="I24" s="155"/>
      <c r="J24" s="155"/>
      <c r="K24" s="155"/>
      <c r="L24" s="155"/>
      <c r="M24" s="155"/>
      <c r="N24" s="155"/>
      <c r="O24" s="155"/>
      <c r="P24" s="155"/>
      <c r="Q24" s="155"/>
      <c r="R24" s="155"/>
      <c r="S24" s="155"/>
      <c r="T24" s="155"/>
      <c r="U24" s="155"/>
      <c r="V24" s="155"/>
      <c r="W24" s="155"/>
      <c r="AK24" s="450"/>
      <c r="AL24" s="450"/>
      <c r="AM24" s="450"/>
      <c r="AN24" s="450"/>
      <c r="AO24" s="537"/>
      <c r="AP24" s="538"/>
      <c r="AQ24" s="281"/>
    </row>
    <row r="25" spans="2:91" ht="15.75" customHeight="1">
      <c r="B25" s="219"/>
      <c r="C25" s="155"/>
      <c r="D25" s="155"/>
      <c r="E25" s="155"/>
      <c r="F25" s="155"/>
      <c r="G25" s="155"/>
      <c r="H25" s="155"/>
      <c r="I25" s="155"/>
      <c r="J25" s="155"/>
      <c r="K25" s="155"/>
      <c r="L25" s="155"/>
      <c r="M25" s="155"/>
      <c r="N25" s="155"/>
      <c r="O25" s="155"/>
      <c r="P25" s="155"/>
      <c r="Q25" s="155"/>
      <c r="R25" s="155"/>
      <c r="S25" s="155"/>
      <c r="T25" s="155"/>
      <c r="U25" s="155"/>
      <c r="V25" s="155"/>
      <c r="W25" s="155"/>
      <c r="AK25" s="450"/>
      <c r="AL25" s="450"/>
      <c r="AM25" s="450"/>
      <c r="AN25" s="450"/>
      <c r="AO25" s="537"/>
      <c r="AP25" s="538"/>
      <c r="AQ25" s="281"/>
    </row>
    <row r="26" spans="2:91" ht="15.75" customHeight="1">
      <c r="B26" s="213"/>
      <c r="C26" s="213"/>
      <c r="D26" s="213"/>
      <c r="E26" s="213"/>
      <c r="F26" s="213"/>
      <c r="G26" s="213"/>
      <c r="H26" s="213"/>
      <c r="I26" s="213"/>
      <c r="J26" s="213"/>
      <c r="K26" s="213"/>
      <c r="L26" s="213"/>
      <c r="M26" s="218"/>
      <c r="N26" s="218"/>
      <c r="O26" s="218"/>
      <c r="P26" s="218"/>
      <c r="Q26" s="218"/>
      <c r="R26" s="218"/>
      <c r="S26" s="218"/>
      <c r="T26" s="218"/>
      <c r="U26" s="218"/>
      <c r="V26" s="218"/>
      <c r="W26" s="218"/>
      <c r="AK26" s="450"/>
      <c r="AL26" s="450"/>
      <c r="AM26" s="450"/>
      <c r="AN26" s="450"/>
      <c r="AO26" s="277"/>
      <c r="AP26" s="277"/>
      <c r="AQ26" s="281"/>
      <c r="AR26" s="213"/>
      <c r="AS26" s="213"/>
    </row>
    <row r="27" spans="2:91" ht="30" customHeight="1">
      <c r="J27" s="213"/>
      <c r="K27" s="213"/>
      <c r="L27" s="213"/>
      <c r="M27" s="213"/>
      <c r="N27" s="155"/>
      <c r="O27" s="155"/>
      <c r="P27" s="155"/>
      <c r="Q27" s="155"/>
      <c r="R27" s="155"/>
      <c r="S27" s="155"/>
      <c r="U27" s="155"/>
      <c r="AK27" s="911" t="str">
        <f>B10</f>
        <v xml:space="preserve"> Requirements flowned down AND accepted</v>
      </c>
      <c r="AL27" s="912"/>
      <c r="AM27" s="912"/>
      <c r="AN27" s="913"/>
      <c r="AO27" s="704">
        <v>40940</v>
      </c>
      <c r="AP27" s="704">
        <v>40954</v>
      </c>
      <c r="AQ27" s="704">
        <v>40968</v>
      </c>
      <c r="AR27" s="704">
        <v>40982</v>
      </c>
      <c r="AS27" s="704">
        <v>40996</v>
      </c>
      <c r="AT27" s="704">
        <v>41010</v>
      </c>
      <c r="AU27" s="704">
        <v>41024</v>
      </c>
      <c r="AV27" s="704">
        <v>41038</v>
      </c>
      <c r="AW27" s="704">
        <v>41052</v>
      </c>
      <c r="AX27" s="704">
        <v>41066</v>
      </c>
      <c r="AY27" s="704">
        <v>41080</v>
      </c>
      <c r="AZ27" s="704">
        <v>41094</v>
      </c>
      <c r="BA27" s="704">
        <v>41108</v>
      </c>
      <c r="BB27" s="704">
        <v>41122</v>
      </c>
      <c r="BC27" s="704">
        <v>41136</v>
      </c>
      <c r="BD27" s="704">
        <v>41150</v>
      </c>
      <c r="BE27" s="704">
        <v>41164</v>
      </c>
      <c r="BF27" s="704">
        <v>41178</v>
      </c>
      <c r="BG27" s="704">
        <v>41192</v>
      </c>
      <c r="BH27" s="704">
        <v>41206</v>
      </c>
      <c r="BI27" s="704">
        <v>41220</v>
      </c>
      <c r="BJ27" s="704">
        <v>41234</v>
      </c>
      <c r="BK27" s="704">
        <v>41248</v>
      </c>
      <c r="BL27" s="704">
        <v>41262</v>
      </c>
      <c r="BM27" s="704">
        <v>41276</v>
      </c>
      <c r="BN27" s="704">
        <v>41290</v>
      </c>
      <c r="BO27" s="704">
        <v>41304</v>
      </c>
      <c r="BP27" s="704">
        <v>41318</v>
      </c>
      <c r="BQ27" s="704">
        <v>41332</v>
      </c>
      <c r="BR27" s="704">
        <v>41346</v>
      </c>
      <c r="BS27" s="704">
        <v>41360</v>
      </c>
      <c r="BT27" s="704">
        <v>41374</v>
      </c>
      <c r="BU27" s="704">
        <v>41388</v>
      </c>
      <c r="BV27" s="704">
        <v>41402</v>
      </c>
      <c r="BW27" s="704">
        <v>41416</v>
      </c>
      <c r="BX27" s="704">
        <v>41430</v>
      </c>
      <c r="BY27" s="704">
        <v>41444</v>
      </c>
      <c r="BZ27" s="704">
        <v>41458</v>
      </c>
      <c r="CA27" s="704">
        <v>41472</v>
      </c>
      <c r="CB27" s="704">
        <v>41486</v>
      </c>
      <c r="CC27" s="704">
        <v>41500</v>
      </c>
      <c r="CD27" s="704">
        <v>41514</v>
      </c>
      <c r="CE27" s="704">
        <v>41528</v>
      </c>
      <c r="CF27" s="704">
        <v>41542</v>
      </c>
      <c r="CG27" s="704">
        <v>41556</v>
      </c>
      <c r="CH27" s="704">
        <v>41570</v>
      </c>
      <c r="CI27" s="704">
        <v>41584</v>
      </c>
      <c r="CJ27" s="704">
        <v>41598</v>
      </c>
      <c r="CK27" s="704">
        <v>41612</v>
      </c>
      <c r="CL27" s="704">
        <v>41626</v>
      </c>
      <c r="CM27" s="704">
        <v>41640</v>
      </c>
    </row>
    <row r="28" spans="2:91" s="140" customFormat="1" ht="15.75" customHeight="1">
      <c r="J28" s="217"/>
      <c r="K28" s="217"/>
      <c r="L28" s="217"/>
      <c r="M28" s="217"/>
      <c r="N28" s="217"/>
      <c r="O28" s="217"/>
      <c r="P28" s="217"/>
      <c r="AK28" s="914" t="s">
        <v>134</v>
      </c>
      <c r="AL28" s="915"/>
      <c r="AM28" s="915"/>
      <c r="AN28" s="916"/>
      <c r="AO28" s="591"/>
      <c r="AP28" s="591"/>
      <c r="AQ28" s="591"/>
      <c r="AR28" s="591"/>
      <c r="AS28" s="591"/>
      <c r="AT28" s="591"/>
      <c r="AU28" s="591"/>
      <c r="AV28" s="591"/>
      <c r="AW28" s="591"/>
      <c r="AX28" s="591"/>
      <c r="AY28" s="591"/>
      <c r="AZ28" s="591"/>
      <c r="BA28" s="591"/>
      <c r="BB28" s="591"/>
      <c r="BC28" s="591"/>
      <c r="BD28" s="591"/>
      <c r="BE28" s="591"/>
      <c r="BF28" s="591"/>
      <c r="BG28" s="591"/>
      <c r="BH28" s="591"/>
      <c r="BI28" s="591"/>
      <c r="BJ28" s="591"/>
      <c r="BK28" s="591"/>
      <c r="BL28" s="591"/>
      <c r="BM28" s="591"/>
      <c r="BN28" s="591"/>
      <c r="BO28" s="591"/>
      <c r="BP28" s="591"/>
      <c r="BQ28" s="591"/>
      <c r="BR28" s="591"/>
      <c r="BS28" s="591"/>
      <c r="BT28" s="591"/>
      <c r="BU28" s="591"/>
      <c r="BV28" s="591"/>
      <c r="BW28" s="591"/>
      <c r="BX28" s="591"/>
      <c r="BY28" s="591"/>
      <c r="BZ28" s="591"/>
      <c r="CA28" s="591"/>
      <c r="CB28" s="591"/>
      <c r="CC28" s="591"/>
      <c r="CD28" s="591"/>
      <c r="CE28" s="591"/>
      <c r="CF28" s="591"/>
      <c r="CG28" s="591"/>
      <c r="CH28" s="591"/>
      <c r="CI28" s="591"/>
      <c r="CJ28" s="591"/>
      <c r="CK28" s="591"/>
      <c r="CL28" s="591"/>
      <c r="CM28" s="591"/>
    </row>
    <row r="29" spans="2:91" s="140" customFormat="1" ht="15.75" customHeight="1">
      <c r="J29" s="212"/>
      <c r="K29" s="212"/>
      <c r="L29" s="212"/>
      <c r="M29" s="212"/>
      <c r="N29" s="212"/>
      <c r="O29" s="212"/>
      <c r="P29" s="212"/>
      <c r="AK29" s="917" t="s">
        <v>135</v>
      </c>
      <c r="AL29" s="918"/>
      <c r="AM29" s="918"/>
      <c r="AN29" s="919"/>
      <c r="AO29" s="591"/>
      <c r="AP29" s="591"/>
      <c r="AQ29" s="591"/>
      <c r="AR29" s="591"/>
      <c r="AS29" s="591"/>
      <c r="AT29" s="591"/>
      <c r="AU29" s="591"/>
      <c r="AV29" s="591"/>
      <c r="AW29" s="591"/>
      <c r="AX29" s="591"/>
      <c r="AY29" s="591"/>
      <c r="AZ29" s="591"/>
      <c r="BA29" s="591"/>
      <c r="BB29" s="591"/>
      <c r="BC29" s="591"/>
      <c r="BD29" s="591"/>
      <c r="BE29" s="591"/>
      <c r="BF29" s="591"/>
      <c r="BG29" s="591"/>
      <c r="BH29" s="591"/>
      <c r="BI29" s="591"/>
      <c r="BJ29" s="591"/>
      <c r="BK29" s="591"/>
      <c r="BL29" s="591"/>
      <c r="BM29" s="591"/>
      <c r="BN29" s="591"/>
      <c r="BO29" s="591"/>
      <c r="BP29" s="591"/>
      <c r="BQ29" s="591"/>
      <c r="BR29" s="591"/>
      <c r="BS29" s="591"/>
      <c r="BT29" s="591"/>
      <c r="BU29" s="591"/>
      <c r="BV29" s="591"/>
      <c r="BW29" s="591"/>
      <c r="BX29" s="591"/>
      <c r="BY29" s="591"/>
      <c r="BZ29" s="591"/>
      <c r="CA29" s="591"/>
      <c r="CB29" s="591"/>
      <c r="CC29" s="591"/>
      <c r="CD29" s="591"/>
      <c r="CE29" s="591"/>
      <c r="CF29" s="591"/>
      <c r="CG29" s="591"/>
      <c r="CH29" s="591"/>
      <c r="CI29" s="591"/>
      <c r="CJ29" s="591"/>
      <c r="CK29" s="591"/>
      <c r="CL29" s="591"/>
      <c r="CM29" s="591"/>
    </row>
    <row r="30" spans="2:91" ht="15.75" customHeight="1">
      <c r="J30" s="212"/>
      <c r="K30" s="212"/>
      <c r="L30" s="212"/>
      <c r="M30" s="212"/>
      <c r="N30" s="212"/>
      <c r="O30" s="212"/>
      <c r="P30" s="212"/>
      <c r="AK30" s="920" t="s">
        <v>132</v>
      </c>
      <c r="AL30" s="921"/>
      <c r="AM30" s="921"/>
      <c r="AN30" s="922"/>
      <c r="AO30" s="420" t="str">
        <f t="shared" ref="AO30:BT30" si="0">IFERROR(0.999-AO31,"")</f>
        <v/>
      </c>
      <c r="AP30" s="420" t="str">
        <f t="shared" si="0"/>
        <v/>
      </c>
      <c r="AQ30" s="420" t="str">
        <f t="shared" si="0"/>
        <v/>
      </c>
      <c r="AR30" s="420" t="str">
        <f t="shared" si="0"/>
        <v/>
      </c>
      <c r="AS30" s="420" t="str">
        <f t="shared" si="0"/>
        <v/>
      </c>
      <c r="AT30" s="420" t="str">
        <f t="shared" si="0"/>
        <v/>
      </c>
      <c r="AU30" s="420" t="str">
        <f t="shared" si="0"/>
        <v/>
      </c>
      <c r="AV30" s="420" t="str">
        <f t="shared" si="0"/>
        <v/>
      </c>
      <c r="AW30" s="420" t="str">
        <f t="shared" si="0"/>
        <v/>
      </c>
      <c r="AX30" s="420" t="str">
        <f t="shared" si="0"/>
        <v/>
      </c>
      <c r="AY30" s="420" t="str">
        <f t="shared" si="0"/>
        <v/>
      </c>
      <c r="AZ30" s="420" t="str">
        <f t="shared" si="0"/>
        <v/>
      </c>
      <c r="BA30" s="420" t="str">
        <f t="shared" si="0"/>
        <v/>
      </c>
      <c r="BB30" s="420" t="str">
        <f t="shared" si="0"/>
        <v/>
      </c>
      <c r="BC30" s="420" t="str">
        <f t="shared" si="0"/>
        <v/>
      </c>
      <c r="BD30" s="420" t="str">
        <f t="shared" si="0"/>
        <v/>
      </c>
      <c r="BE30" s="420" t="str">
        <f t="shared" si="0"/>
        <v/>
      </c>
      <c r="BF30" s="420" t="str">
        <f t="shared" si="0"/>
        <v/>
      </c>
      <c r="BG30" s="420" t="str">
        <f t="shared" si="0"/>
        <v/>
      </c>
      <c r="BH30" s="420" t="str">
        <f t="shared" si="0"/>
        <v/>
      </c>
      <c r="BI30" s="420" t="str">
        <f t="shared" si="0"/>
        <v/>
      </c>
      <c r="BJ30" s="420" t="str">
        <f t="shared" si="0"/>
        <v/>
      </c>
      <c r="BK30" s="420" t="str">
        <f t="shared" si="0"/>
        <v/>
      </c>
      <c r="BL30" s="420" t="str">
        <f t="shared" si="0"/>
        <v/>
      </c>
      <c r="BM30" s="420" t="str">
        <f t="shared" si="0"/>
        <v/>
      </c>
      <c r="BN30" s="420" t="str">
        <f t="shared" si="0"/>
        <v/>
      </c>
      <c r="BO30" s="420" t="str">
        <f t="shared" si="0"/>
        <v/>
      </c>
      <c r="BP30" s="420" t="str">
        <f t="shared" si="0"/>
        <v/>
      </c>
      <c r="BQ30" s="420" t="str">
        <f t="shared" si="0"/>
        <v/>
      </c>
      <c r="BR30" s="420" t="str">
        <f t="shared" si="0"/>
        <v/>
      </c>
      <c r="BS30" s="420" t="str">
        <f t="shared" si="0"/>
        <v/>
      </c>
      <c r="BT30" s="420" t="str">
        <f t="shared" si="0"/>
        <v/>
      </c>
      <c r="BU30" s="420" t="str">
        <f t="shared" ref="BU30:CM30" si="1">IFERROR(0.999-BU31,"")</f>
        <v/>
      </c>
      <c r="BV30" s="420" t="str">
        <f t="shared" si="1"/>
        <v/>
      </c>
      <c r="BW30" s="420" t="str">
        <f t="shared" si="1"/>
        <v/>
      </c>
      <c r="BX30" s="420" t="str">
        <f t="shared" si="1"/>
        <v/>
      </c>
      <c r="BY30" s="420" t="str">
        <f t="shared" si="1"/>
        <v/>
      </c>
      <c r="BZ30" s="420" t="str">
        <f t="shared" si="1"/>
        <v/>
      </c>
      <c r="CA30" s="420" t="str">
        <f t="shared" si="1"/>
        <v/>
      </c>
      <c r="CB30" s="420" t="str">
        <f t="shared" si="1"/>
        <v/>
      </c>
      <c r="CC30" s="420" t="str">
        <f t="shared" si="1"/>
        <v/>
      </c>
      <c r="CD30" s="420" t="str">
        <f t="shared" si="1"/>
        <v/>
      </c>
      <c r="CE30" s="420" t="str">
        <f t="shared" si="1"/>
        <v/>
      </c>
      <c r="CF30" s="420" t="str">
        <f t="shared" si="1"/>
        <v/>
      </c>
      <c r="CG30" s="420" t="str">
        <f t="shared" si="1"/>
        <v/>
      </c>
      <c r="CH30" s="420" t="str">
        <f t="shared" si="1"/>
        <v/>
      </c>
      <c r="CI30" s="420" t="str">
        <f t="shared" si="1"/>
        <v/>
      </c>
      <c r="CJ30" s="420" t="str">
        <f t="shared" si="1"/>
        <v/>
      </c>
      <c r="CK30" s="420" t="str">
        <f t="shared" si="1"/>
        <v/>
      </c>
      <c r="CL30" s="420" t="str">
        <f t="shared" si="1"/>
        <v/>
      </c>
      <c r="CM30" s="420" t="str">
        <f t="shared" si="1"/>
        <v/>
      </c>
    </row>
    <row r="31" spans="2:91" s="210" customFormat="1" ht="15.75" customHeight="1">
      <c r="J31" s="211"/>
      <c r="K31" s="211"/>
      <c r="L31" s="211"/>
      <c r="M31" s="211"/>
      <c r="N31" s="211"/>
      <c r="O31" s="211"/>
      <c r="P31" s="211"/>
      <c r="AK31" s="923" t="s">
        <v>131</v>
      </c>
      <c r="AL31" s="924"/>
      <c r="AM31" s="924"/>
      <c r="AN31" s="925"/>
      <c r="AO31" s="421" t="str">
        <f t="shared" ref="AO31:BT31" si="2">IFERROR(IF(AO29/AO28&gt;0.999,0.99899,AO29/AO28),"")</f>
        <v/>
      </c>
      <c r="AP31" s="421" t="str">
        <f t="shared" si="2"/>
        <v/>
      </c>
      <c r="AQ31" s="421" t="str">
        <f t="shared" si="2"/>
        <v/>
      </c>
      <c r="AR31" s="421" t="str">
        <f t="shared" si="2"/>
        <v/>
      </c>
      <c r="AS31" s="421" t="str">
        <f t="shared" si="2"/>
        <v/>
      </c>
      <c r="AT31" s="421" t="str">
        <f t="shared" si="2"/>
        <v/>
      </c>
      <c r="AU31" s="421" t="str">
        <f t="shared" si="2"/>
        <v/>
      </c>
      <c r="AV31" s="421" t="str">
        <f t="shared" si="2"/>
        <v/>
      </c>
      <c r="AW31" s="421" t="str">
        <f t="shared" si="2"/>
        <v/>
      </c>
      <c r="AX31" s="421" t="str">
        <f t="shared" si="2"/>
        <v/>
      </c>
      <c r="AY31" s="421" t="str">
        <f t="shared" si="2"/>
        <v/>
      </c>
      <c r="AZ31" s="421" t="str">
        <f t="shared" si="2"/>
        <v/>
      </c>
      <c r="BA31" s="421" t="str">
        <f t="shared" si="2"/>
        <v/>
      </c>
      <c r="BB31" s="421" t="str">
        <f t="shared" si="2"/>
        <v/>
      </c>
      <c r="BC31" s="421" t="str">
        <f t="shared" si="2"/>
        <v/>
      </c>
      <c r="BD31" s="421" t="str">
        <f t="shared" si="2"/>
        <v/>
      </c>
      <c r="BE31" s="421" t="str">
        <f t="shared" si="2"/>
        <v/>
      </c>
      <c r="BF31" s="421" t="str">
        <f t="shared" si="2"/>
        <v/>
      </c>
      <c r="BG31" s="421" t="str">
        <f t="shared" si="2"/>
        <v/>
      </c>
      <c r="BH31" s="421" t="str">
        <f t="shared" si="2"/>
        <v/>
      </c>
      <c r="BI31" s="421" t="str">
        <f t="shared" si="2"/>
        <v/>
      </c>
      <c r="BJ31" s="421" t="str">
        <f t="shared" si="2"/>
        <v/>
      </c>
      <c r="BK31" s="421" t="str">
        <f t="shared" si="2"/>
        <v/>
      </c>
      <c r="BL31" s="421" t="str">
        <f t="shared" si="2"/>
        <v/>
      </c>
      <c r="BM31" s="421" t="str">
        <f t="shared" si="2"/>
        <v/>
      </c>
      <c r="BN31" s="421" t="str">
        <f t="shared" si="2"/>
        <v/>
      </c>
      <c r="BO31" s="421" t="str">
        <f t="shared" si="2"/>
        <v/>
      </c>
      <c r="BP31" s="421" t="str">
        <f t="shared" si="2"/>
        <v/>
      </c>
      <c r="BQ31" s="421" t="str">
        <f t="shared" si="2"/>
        <v/>
      </c>
      <c r="BR31" s="421" t="str">
        <f t="shared" si="2"/>
        <v/>
      </c>
      <c r="BS31" s="421" t="str">
        <f t="shared" si="2"/>
        <v/>
      </c>
      <c r="BT31" s="421" t="str">
        <f t="shared" si="2"/>
        <v/>
      </c>
      <c r="BU31" s="421" t="str">
        <f t="shared" ref="BU31:CM31" si="3">IFERROR(IF(BU29/BU28&gt;0.999,0.99899,BU29/BU28),"")</f>
        <v/>
      </c>
      <c r="BV31" s="421" t="str">
        <f t="shared" si="3"/>
        <v/>
      </c>
      <c r="BW31" s="421" t="str">
        <f t="shared" si="3"/>
        <v/>
      </c>
      <c r="BX31" s="421" t="str">
        <f t="shared" si="3"/>
        <v/>
      </c>
      <c r="BY31" s="421" t="str">
        <f t="shared" si="3"/>
        <v/>
      </c>
      <c r="BZ31" s="421" t="str">
        <f t="shared" si="3"/>
        <v/>
      </c>
      <c r="CA31" s="421" t="str">
        <f t="shared" si="3"/>
        <v/>
      </c>
      <c r="CB31" s="421" t="str">
        <f t="shared" si="3"/>
        <v/>
      </c>
      <c r="CC31" s="421" t="str">
        <f t="shared" si="3"/>
        <v/>
      </c>
      <c r="CD31" s="421" t="str">
        <f t="shared" si="3"/>
        <v/>
      </c>
      <c r="CE31" s="421" t="str">
        <f t="shared" si="3"/>
        <v/>
      </c>
      <c r="CF31" s="421" t="str">
        <f t="shared" si="3"/>
        <v/>
      </c>
      <c r="CG31" s="421" t="str">
        <f t="shared" si="3"/>
        <v/>
      </c>
      <c r="CH31" s="421" t="str">
        <f t="shared" si="3"/>
        <v/>
      </c>
      <c r="CI31" s="421" t="str">
        <f t="shared" si="3"/>
        <v/>
      </c>
      <c r="CJ31" s="421" t="str">
        <f t="shared" si="3"/>
        <v/>
      </c>
      <c r="CK31" s="421" t="str">
        <f t="shared" si="3"/>
        <v/>
      </c>
      <c r="CL31" s="421" t="str">
        <f t="shared" si="3"/>
        <v/>
      </c>
      <c r="CM31" s="421" t="str">
        <f t="shared" si="3"/>
        <v/>
      </c>
    </row>
    <row r="32" spans="2:91" s="210" customFormat="1" ht="15.75" customHeight="1">
      <c r="J32" s="211"/>
      <c r="K32" s="211"/>
      <c r="L32" s="211"/>
      <c r="M32" s="211"/>
      <c r="N32" s="211"/>
      <c r="O32" s="211"/>
      <c r="P32" s="211"/>
      <c r="AK32" s="546" t="s">
        <v>453</v>
      </c>
      <c r="AL32" s="546"/>
      <c r="AM32" s="546"/>
      <c r="AN32" s="546"/>
    </row>
    <row r="33" spans="2:91" ht="15.75" customHeight="1">
      <c r="E33" s="229"/>
      <c r="F33" s="229"/>
      <c r="G33" s="229"/>
      <c r="H33" s="229"/>
      <c r="I33" s="229"/>
      <c r="J33" s="155"/>
      <c r="K33" s="155"/>
      <c r="L33" s="155"/>
      <c r="M33" s="155"/>
      <c r="N33" s="155"/>
      <c r="O33" s="155"/>
      <c r="P33" s="155"/>
    </row>
    <row r="34" spans="2:91" ht="15.75" customHeight="1">
      <c r="I34" s="213"/>
      <c r="J34" s="213"/>
      <c r="K34" s="213"/>
      <c r="L34" s="213"/>
      <c r="M34" s="213"/>
      <c r="N34" s="155"/>
      <c r="O34" s="155"/>
      <c r="P34" s="155"/>
      <c r="Q34" s="155"/>
      <c r="R34" s="155"/>
      <c r="S34" s="155"/>
      <c r="U34" s="155"/>
      <c r="AO34" s="213"/>
      <c r="AP34" s="213"/>
      <c r="AQ34" s="213"/>
      <c r="AR34" s="213"/>
      <c r="AS34" s="213"/>
    </row>
    <row r="35" spans="2:91" s="140" customFormat="1" ht="30" customHeight="1">
      <c r="I35" s="217"/>
      <c r="J35" s="217"/>
      <c r="K35" s="217"/>
      <c r="L35" s="217"/>
      <c r="M35" s="217"/>
      <c r="N35" s="217"/>
      <c r="O35" s="217"/>
      <c r="P35" s="217"/>
      <c r="AK35" s="911" t="str">
        <f>B12</f>
        <v xml:space="preserve"> Acceptance criteria defined AND accepted</v>
      </c>
      <c r="AL35" s="912"/>
      <c r="AM35" s="912"/>
      <c r="AN35" s="913"/>
      <c r="AO35" s="704">
        <v>40940</v>
      </c>
      <c r="AP35" s="704">
        <v>40954</v>
      </c>
      <c r="AQ35" s="704">
        <v>40968</v>
      </c>
      <c r="AR35" s="704">
        <v>40982</v>
      </c>
      <c r="AS35" s="704">
        <v>40996</v>
      </c>
      <c r="AT35" s="704">
        <v>41010</v>
      </c>
      <c r="AU35" s="704">
        <v>41024</v>
      </c>
      <c r="AV35" s="704">
        <v>41038</v>
      </c>
      <c r="AW35" s="704">
        <v>41052</v>
      </c>
      <c r="AX35" s="704">
        <v>41066</v>
      </c>
      <c r="AY35" s="704">
        <v>41080</v>
      </c>
      <c r="AZ35" s="704">
        <v>41094</v>
      </c>
      <c r="BA35" s="704">
        <v>41108</v>
      </c>
      <c r="BB35" s="704">
        <v>41122</v>
      </c>
      <c r="BC35" s="704">
        <v>41136</v>
      </c>
      <c r="BD35" s="704">
        <v>41150</v>
      </c>
      <c r="BE35" s="704">
        <v>41164</v>
      </c>
      <c r="BF35" s="704">
        <v>41178</v>
      </c>
      <c r="BG35" s="704">
        <v>41192</v>
      </c>
      <c r="BH35" s="704">
        <v>41206</v>
      </c>
      <c r="BI35" s="704">
        <v>41220</v>
      </c>
      <c r="BJ35" s="704">
        <v>41234</v>
      </c>
      <c r="BK35" s="704">
        <v>41248</v>
      </c>
      <c r="BL35" s="704">
        <v>41262</v>
      </c>
      <c r="BM35" s="704">
        <v>41276</v>
      </c>
      <c r="BN35" s="704">
        <v>41290</v>
      </c>
      <c r="BO35" s="704">
        <v>41304</v>
      </c>
      <c r="BP35" s="704">
        <v>41318</v>
      </c>
      <c r="BQ35" s="704">
        <v>41332</v>
      </c>
      <c r="BR35" s="704">
        <v>41346</v>
      </c>
      <c r="BS35" s="704">
        <v>41360</v>
      </c>
      <c r="BT35" s="704">
        <v>41374</v>
      </c>
      <c r="BU35" s="704">
        <v>41388</v>
      </c>
      <c r="BV35" s="704">
        <v>41402</v>
      </c>
      <c r="BW35" s="704">
        <v>41416</v>
      </c>
      <c r="BX35" s="704">
        <v>41430</v>
      </c>
      <c r="BY35" s="704">
        <v>41444</v>
      </c>
      <c r="BZ35" s="704">
        <v>41458</v>
      </c>
      <c r="CA35" s="704">
        <v>41472</v>
      </c>
      <c r="CB35" s="704">
        <v>41486</v>
      </c>
      <c r="CC35" s="704">
        <v>41500</v>
      </c>
      <c r="CD35" s="704">
        <v>41514</v>
      </c>
      <c r="CE35" s="704">
        <v>41528</v>
      </c>
      <c r="CF35" s="704">
        <v>41542</v>
      </c>
      <c r="CG35" s="704">
        <v>41556</v>
      </c>
      <c r="CH35" s="704">
        <v>41570</v>
      </c>
      <c r="CI35" s="704">
        <v>41584</v>
      </c>
      <c r="CJ35" s="704">
        <v>41598</v>
      </c>
      <c r="CK35" s="704">
        <v>41612</v>
      </c>
      <c r="CL35" s="704">
        <v>41626</v>
      </c>
      <c r="CM35" s="704">
        <v>41640</v>
      </c>
    </row>
    <row r="36" spans="2:91" s="140" customFormat="1" ht="15.75" customHeight="1">
      <c r="I36" s="212"/>
      <c r="J36" s="212"/>
      <c r="K36" s="212"/>
      <c r="L36" s="212"/>
      <c r="M36" s="212"/>
      <c r="N36" s="212"/>
      <c r="O36" s="212"/>
      <c r="P36" s="212"/>
      <c r="AK36" s="914" t="s">
        <v>134</v>
      </c>
      <c r="AL36" s="915"/>
      <c r="AM36" s="915"/>
      <c r="AN36" s="916"/>
      <c r="AO36" s="590"/>
      <c r="AP36" s="590"/>
      <c r="AQ36" s="590"/>
      <c r="AR36" s="590"/>
      <c r="AS36" s="590"/>
      <c r="AT36" s="590"/>
      <c r="AU36" s="590"/>
      <c r="AV36" s="590"/>
      <c r="AW36" s="590"/>
      <c r="AX36" s="590"/>
      <c r="AY36" s="590"/>
      <c r="AZ36" s="590"/>
      <c r="BA36" s="590"/>
      <c r="BB36" s="590"/>
      <c r="BC36" s="590"/>
      <c r="BD36" s="590"/>
      <c r="BE36" s="590"/>
      <c r="BF36" s="590"/>
      <c r="BG36" s="590"/>
      <c r="BH36" s="590"/>
      <c r="BI36" s="590"/>
      <c r="BJ36" s="590"/>
      <c r="BK36" s="590"/>
      <c r="BL36" s="590"/>
      <c r="BM36" s="590"/>
      <c r="BN36" s="590"/>
      <c r="BO36" s="590"/>
      <c r="BP36" s="590"/>
      <c r="BQ36" s="590"/>
      <c r="BR36" s="590"/>
      <c r="BS36" s="590"/>
      <c r="BT36" s="590"/>
      <c r="BU36" s="590"/>
      <c r="BV36" s="590"/>
      <c r="BW36" s="590"/>
      <c r="BX36" s="590"/>
      <c r="BY36" s="590"/>
      <c r="BZ36" s="590"/>
      <c r="CA36" s="590"/>
      <c r="CB36" s="590"/>
      <c r="CC36" s="590"/>
      <c r="CD36" s="590"/>
      <c r="CE36" s="590"/>
      <c r="CF36" s="590"/>
      <c r="CG36" s="590"/>
      <c r="CH36" s="590"/>
      <c r="CI36" s="590"/>
      <c r="CJ36" s="590"/>
      <c r="CK36" s="590"/>
      <c r="CL36" s="590"/>
      <c r="CM36" s="590"/>
    </row>
    <row r="37" spans="2:91" ht="15.75" customHeight="1">
      <c r="I37" s="212"/>
      <c r="J37" s="212"/>
      <c r="K37" s="212"/>
      <c r="L37" s="212"/>
      <c r="M37" s="212"/>
      <c r="N37" s="212"/>
      <c r="O37" s="212"/>
      <c r="P37" s="212"/>
      <c r="AK37" s="917" t="s">
        <v>133</v>
      </c>
      <c r="AL37" s="918"/>
      <c r="AM37" s="918"/>
      <c r="AN37" s="919"/>
      <c r="AO37" s="590"/>
      <c r="AP37" s="590"/>
      <c r="AQ37" s="590"/>
      <c r="AR37" s="590"/>
      <c r="AS37" s="590"/>
      <c r="AT37" s="590"/>
      <c r="AU37" s="590"/>
      <c r="AV37" s="590"/>
      <c r="AW37" s="590"/>
      <c r="AX37" s="590"/>
      <c r="AY37" s="590"/>
      <c r="AZ37" s="590"/>
      <c r="BA37" s="590"/>
      <c r="BB37" s="590"/>
      <c r="BC37" s="590"/>
      <c r="BD37" s="590"/>
      <c r="BE37" s="590"/>
      <c r="BF37" s="590"/>
      <c r="BG37" s="590"/>
      <c r="BH37" s="590"/>
      <c r="BI37" s="590"/>
      <c r="BJ37" s="590"/>
      <c r="BK37" s="590"/>
      <c r="BL37" s="590"/>
      <c r="BM37" s="590"/>
      <c r="BN37" s="590"/>
      <c r="BO37" s="590"/>
      <c r="BP37" s="590"/>
      <c r="BQ37" s="590"/>
      <c r="BR37" s="590"/>
      <c r="BS37" s="590"/>
      <c r="BT37" s="590"/>
      <c r="BU37" s="590"/>
      <c r="BV37" s="590"/>
      <c r="BW37" s="590"/>
      <c r="BX37" s="590"/>
      <c r="BY37" s="590"/>
      <c r="BZ37" s="590"/>
      <c r="CA37" s="590"/>
      <c r="CB37" s="590"/>
      <c r="CC37" s="590"/>
      <c r="CD37" s="590"/>
      <c r="CE37" s="590"/>
      <c r="CF37" s="590"/>
      <c r="CG37" s="590"/>
      <c r="CH37" s="590"/>
      <c r="CI37" s="590"/>
      <c r="CJ37" s="590"/>
      <c r="CK37" s="590"/>
      <c r="CL37" s="590"/>
      <c r="CM37" s="590"/>
    </row>
    <row r="38" spans="2:91" ht="15.75" customHeight="1">
      <c r="I38" s="212"/>
      <c r="J38" s="212"/>
      <c r="K38" s="212"/>
      <c r="L38" s="212"/>
      <c r="M38" s="212"/>
      <c r="N38" s="212"/>
      <c r="O38" s="212"/>
      <c r="P38" s="212"/>
      <c r="AK38" s="920" t="s">
        <v>132</v>
      </c>
      <c r="AL38" s="921"/>
      <c r="AM38" s="921"/>
      <c r="AN38" s="922"/>
      <c r="AO38" s="420" t="str">
        <f t="shared" ref="AO38:BT38" si="4">IFERROR(0.999-AO39,"")</f>
        <v/>
      </c>
      <c r="AP38" s="420" t="str">
        <f t="shared" si="4"/>
        <v/>
      </c>
      <c r="AQ38" s="420" t="str">
        <f t="shared" si="4"/>
        <v/>
      </c>
      <c r="AR38" s="420" t="str">
        <f t="shared" si="4"/>
        <v/>
      </c>
      <c r="AS38" s="420" t="str">
        <f t="shared" si="4"/>
        <v/>
      </c>
      <c r="AT38" s="420" t="str">
        <f t="shared" si="4"/>
        <v/>
      </c>
      <c r="AU38" s="420" t="str">
        <f t="shared" si="4"/>
        <v/>
      </c>
      <c r="AV38" s="420" t="str">
        <f t="shared" si="4"/>
        <v/>
      </c>
      <c r="AW38" s="420" t="str">
        <f t="shared" si="4"/>
        <v/>
      </c>
      <c r="AX38" s="420" t="str">
        <f t="shared" si="4"/>
        <v/>
      </c>
      <c r="AY38" s="420" t="str">
        <f t="shared" si="4"/>
        <v/>
      </c>
      <c r="AZ38" s="420" t="str">
        <f t="shared" si="4"/>
        <v/>
      </c>
      <c r="BA38" s="420" t="str">
        <f t="shared" si="4"/>
        <v/>
      </c>
      <c r="BB38" s="420" t="str">
        <f t="shared" si="4"/>
        <v/>
      </c>
      <c r="BC38" s="420" t="str">
        <f t="shared" si="4"/>
        <v/>
      </c>
      <c r="BD38" s="420" t="str">
        <f t="shared" si="4"/>
        <v/>
      </c>
      <c r="BE38" s="420" t="str">
        <f t="shared" si="4"/>
        <v/>
      </c>
      <c r="BF38" s="420" t="str">
        <f t="shared" si="4"/>
        <v/>
      </c>
      <c r="BG38" s="420" t="str">
        <f t="shared" si="4"/>
        <v/>
      </c>
      <c r="BH38" s="420" t="str">
        <f t="shared" si="4"/>
        <v/>
      </c>
      <c r="BI38" s="420" t="str">
        <f t="shared" si="4"/>
        <v/>
      </c>
      <c r="BJ38" s="420" t="str">
        <f t="shared" si="4"/>
        <v/>
      </c>
      <c r="BK38" s="420" t="str">
        <f t="shared" si="4"/>
        <v/>
      </c>
      <c r="BL38" s="420" t="str">
        <f t="shared" si="4"/>
        <v/>
      </c>
      <c r="BM38" s="420" t="str">
        <f t="shared" si="4"/>
        <v/>
      </c>
      <c r="BN38" s="420" t="str">
        <f t="shared" si="4"/>
        <v/>
      </c>
      <c r="BO38" s="420" t="str">
        <f t="shared" si="4"/>
        <v/>
      </c>
      <c r="BP38" s="420" t="str">
        <f t="shared" si="4"/>
        <v/>
      </c>
      <c r="BQ38" s="420" t="str">
        <f t="shared" si="4"/>
        <v/>
      </c>
      <c r="BR38" s="420" t="str">
        <f t="shared" si="4"/>
        <v/>
      </c>
      <c r="BS38" s="420" t="str">
        <f t="shared" si="4"/>
        <v/>
      </c>
      <c r="BT38" s="420" t="str">
        <f t="shared" si="4"/>
        <v/>
      </c>
      <c r="BU38" s="420" t="str">
        <f t="shared" ref="BU38:CM38" si="5">IFERROR(0.999-BU39,"")</f>
        <v/>
      </c>
      <c r="BV38" s="420" t="str">
        <f t="shared" si="5"/>
        <v/>
      </c>
      <c r="BW38" s="420" t="str">
        <f t="shared" si="5"/>
        <v/>
      </c>
      <c r="BX38" s="420" t="str">
        <f t="shared" si="5"/>
        <v/>
      </c>
      <c r="BY38" s="420" t="str">
        <f t="shared" si="5"/>
        <v/>
      </c>
      <c r="BZ38" s="420" t="str">
        <f t="shared" si="5"/>
        <v/>
      </c>
      <c r="CA38" s="420" t="str">
        <f t="shared" si="5"/>
        <v/>
      </c>
      <c r="CB38" s="420" t="str">
        <f t="shared" si="5"/>
        <v/>
      </c>
      <c r="CC38" s="420" t="str">
        <f t="shared" si="5"/>
        <v/>
      </c>
      <c r="CD38" s="420" t="str">
        <f t="shared" si="5"/>
        <v/>
      </c>
      <c r="CE38" s="420" t="str">
        <f t="shared" si="5"/>
        <v/>
      </c>
      <c r="CF38" s="420" t="str">
        <f t="shared" si="5"/>
        <v/>
      </c>
      <c r="CG38" s="420" t="str">
        <f t="shared" si="5"/>
        <v/>
      </c>
      <c r="CH38" s="420" t="str">
        <f t="shared" si="5"/>
        <v/>
      </c>
      <c r="CI38" s="420" t="str">
        <f t="shared" si="5"/>
        <v/>
      </c>
      <c r="CJ38" s="420" t="str">
        <f t="shared" si="5"/>
        <v/>
      </c>
      <c r="CK38" s="420" t="str">
        <f t="shared" si="5"/>
        <v/>
      </c>
      <c r="CL38" s="420" t="str">
        <f t="shared" si="5"/>
        <v/>
      </c>
      <c r="CM38" s="420" t="str">
        <f t="shared" si="5"/>
        <v/>
      </c>
    </row>
    <row r="39" spans="2:91" s="210" customFormat="1" ht="15.75" customHeight="1">
      <c r="I39" s="211"/>
      <c r="J39" s="211"/>
      <c r="K39" s="211"/>
      <c r="L39" s="211"/>
      <c r="M39" s="211"/>
      <c r="N39" s="211"/>
      <c r="O39" s="211"/>
      <c r="P39" s="211"/>
      <c r="AK39" s="923" t="s">
        <v>131</v>
      </c>
      <c r="AL39" s="924"/>
      <c r="AM39" s="924"/>
      <c r="AN39" s="925"/>
      <c r="AO39" s="421" t="str">
        <f t="shared" ref="AO39:BT39" si="6">IFERROR(IF(AO37/AO36&gt;0.999,0.99899,AO37/AO36),"")</f>
        <v/>
      </c>
      <c r="AP39" s="421" t="str">
        <f t="shared" si="6"/>
        <v/>
      </c>
      <c r="AQ39" s="421" t="str">
        <f t="shared" si="6"/>
        <v/>
      </c>
      <c r="AR39" s="421" t="str">
        <f t="shared" si="6"/>
        <v/>
      </c>
      <c r="AS39" s="421" t="str">
        <f t="shared" si="6"/>
        <v/>
      </c>
      <c r="AT39" s="421" t="str">
        <f t="shared" si="6"/>
        <v/>
      </c>
      <c r="AU39" s="421" t="str">
        <f t="shared" si="6"/>
        <v/>
      </c>
      <c r="AV39" s="421" t="str">
        <f t="shared" si="6"/>
        <v/>
      </c>
      <c r="AW39" s="421" t="str">
        <f t="shared" si="6"/>
        <v/>
      </c>
      <c r="AX39" s="421" t="str">
        <f t="shared" si="6"/>
        <v/>
      </c>
      <c r="AY39" s="421" t="str">
        <f t="shared" si="6"/>
        <v/>
      </c>
      <c r="AZ39" s="421" t="str">
        <f t="shared" si="6"/>
        <v/>
      </c>
      <c r="BA39" s="421" t="str">
        <f t="shared" si="6"/>
        <v/>
      </c>
      <c r="BB39" s="421" t="str">
        <f t="shared" si="6"/>
        <v/>
      </c>
      <c r="BC39" s="421" t="str">
        <f t="shared" si="6"/>
        <v/>
      </c>
      <c r="BD39" s="421" t="str">
        <f t="shared" si="6"/>
        <v/>
      </c>
      <c r="BE39" s="421" t="str">
        <f t="shared" si="6"/>
        <v/>
      </c>
      <c r="BF39" s="421" t="str">
        <f t="shared" si="6"/>
        <v/>
      </c>
      <c r="BG39" s="421" t="str">
        <f t="shared" si="6"/>
        <v/>
      </c>
      <c r="BH39" s="421" t="str">
        <f t="shared" si="6"/>
        <v/>
      </c>
      <c r="BI39" s="421" t="str">
        <f t="shared" si="6"/>
        <v/>
      </c>
      <c r="BJ39" s="421" t="str">
        <f t="shared" si="6"/>
        <v/>
      </c>
      <c r="BK39" s="421" t="str">
        <f t="shared" si="6"/>
        <v/>
      </c>
      <c r="BL39" s="421" t="str">
        <f t="shared" si="6"/>
        <v/>
      </c>
      <c r="BM39" s="421" t="str">
        <f t="shared" si="6"/>
        <v/>
      </c>
      <c r="BN39" s="421" t="str">
        <f t="shared" si="6"/>
        <v/>
      </c>
      <c r="BO39" s="421" t="str">
        <f t="shared" si="6"/>
        <v/>
      </c>
      <c r="BP39" s="421" t="str">
        <f t="shared" si="6"/>
        <v/>
      </c>
      <c r="BQ39" s="421" t="str">
        <f t="shared" si="6"/>
        <v/>
      </c>
      <c r="BR39" s="421" t="str">
        <f t="shared" si="6"/>
        <v/>
      </c>
      <c r="BS39" s="421" t="str">
        <f t="shared" si="6"/>
        <v/>
      </c>
      <c r="BT39" s="421" t="str">
        <f t="shared" si="6"/>
        <v/>
      </c>
      <c r="BU39" s="421" t="str">
        <f t="shared" ref="BU39:CM39" si="7">IFERROR(IF(BU37/BU36&gt;0.999,0.99899,BU37/BU36),"")</f>
        <v/>
      </c>
      <c r="BV39" s="421" t="str">
        <f t="shared" si="7"/>
        <v/>
      </c>
      <c r="BW39" s="421" t="str">
        <f t="shared" si="7"/>
        <v/>
      </c>
      <c r="BX39" s="421" t="str">
        <f t="shared" si="7"/>
        <v/>
      </c>
      <c r="BY39" s="421" t="str">
        <f t="shared" si="7"/>
        <v/>
      </c>
      <c r="BZ39" s="421" t="str">
        <f t="shared" si="7"/>
        <v/>
      </c>
      <c r="CA39" s="421" t="str">
        <f t="shared" si="7"/>
        <v/>
      </c>
      <c r="CB39" s="421" t="str">
        <f t="shared" si="7"/>
        <v/>
      </c>
      <c r="CC39" s="421" t="str">
        <f t="shared" si="7"/>
        <v/>
      </c>
      <c r="CD39" s="421" t="str">
        <f t="shared" si="7"/>
        <v/>
      </c>
      <c r="CE39" s="421" t="str">
        <f t="shared" si="7"/>
        <v/>
      </c>
      <c r="CF39" s="421" t="str">
        <f t="shared" si="7"/>
        <v/>
      </c>
      <c r="CG39" s="421" t="str">
        <f t="shared" si="7"/>
        <v/>
      </c>
      <c r="CH39" s="421" t="str">
        <f t="shared" si="7"/>
        <v/>
      </c>
      <c r="CI39" s="421" t="str">
        <f t="shared" si="7"/>
        <v/>
      </c>
      <c r="CJ39" s="421" t="str">
        <f t="shared" si="7"/>
        <v/>
      </c>
      <c r="CK39" s="421" t="str">
        <f t="shared" si="7"/>
        <v/>
      </c>
      <c r="CL39" s="421" t="str">
        <f t="shared" si="7"/>
        <v/>
      </c>
      <c r="CM39" s="421" t="str">
        <f t="shared" si="7"/>
        <v/>
      </c>
    </row>
    <row r="40" spans="2:91" s="210" customFormat="1" ht="15.75" customHeight="1">
      <c r="I40" s="211"/>
      <c r="J40" s="211"/>
      <c r="K40" s="211"/>
      <c r="L40" s="211"/>
      <c r="M40" s="211"/>
      <c r="N40" s="211"/>
      <c r="O40" s="211"/>
      <c r="P40" s="211"/>
      <c r="AK40" s="547" t="str">
        <f>AK32</f>
        <v>(*) Please, dont modify the "Dont Touch" lines. Just copy cell's formula when you extend the table</v>
      </c>
      <c r="AL40" s="547"/>
      <c r="AM40" s="547"/>
      <c r="AN40" s="547"/>
      <c r="AO40"/>
      <c r="AP40"/>
      <c r="AQ40"/>
      <c r="AR40"/>
    </row>
    <row r="41" spans="2:91" ht="15.75" customHeight="1">
      <c r="B41" s="147"/>
      <c r="G41" s="147"/>
      <c r="H41" s="147"/>
      <c r="I41" s="147"/>
      <c r="J41" s="147"/>
      <c r="K41" s="147"/>
      <c r="L41" s="147"/>
      <c r="M41" s="147"/>
      <c r="N41" s="147"/>
      <c r="O41" s="147"/>
      <c r="P41" s="147"/>
      <c r="Q41" s="147"/>
      <c r="R41" s="147"/>
      <c r="AK41" s="147"/>
      <c r="AL41" s="560"/>
      <c r="AM41" s="561"/>
      <c r="AN41" s="560"/>
      <c r="AO41" s="147"/>
      <c r="AP41" s="147"/>
      <c r="AQ41" s="147"/>
      <c r="AR41" s="147"/>
    </row>
    <row r="42" spans="2:91" s="147" customFormat="1" ht="15.75" customHeight="1">
      <c r="B42"/>
      <c r="G42" s="155"/>
      <c r="H42" s="155"/>
      <c r="I42" s="155"/>
      <c r="J42" s="155"/>
      <c r="K42" s="155"/>
      <c r="L42" s="155"/>
      <c r="M42" s="155"/>
      <c r="N42"/>
      <c r="O42"/>
      <c r="P42"/>
      <c r="Q42"/>
      <c r="R42"/>
      <c r="Y42" s="561"/>
      <c r="Z42" s="561"/>
      <c r="AA42" s="561"/>
      <c r="AB42" s="561"/>
      <c r="AC42" s="561"/>
      <c r="AD42" s="561"/>
      <c r="AE42" s="561"/>
      <c r="AF42" s="544"/>
      <c r="AG42" s="544"/>
      <c r="AH42" s="544"/>
      <c r="AL42" s="560"/>
      <c r="AM42" s="561"/>
      <c r="AN42" s="560"/>
      <c r="AO42" s="158"/>
      <c r="AP42" s="158"/>
      <c r="AQ42" s="158"/>
      <c r="AR42" s="158"/>
    </row>
    <row r="43" spans="2:91" s="158" customFormat="1" ht="30" customHeight="1">
      <c r="B43" s="140"/>
      <c r="G43" s="212"/>
      <c r="H43" s="212"/>
      <c r="I43" s="212"/>
      <c r="J43" s="212"/>
      <c r="K43" s="212"/>
      <c r="L43" s="212"/>
      <c r="M43" s="212"/>
      <c r="N43" s="140"/>
      <c r="O43" s="140"/>
      <c r="P43" s="140"/>
      <c r="Q43" s="140"/>
      <c r="R43" s="140"/>
      <c r="AK43" s="911" t="str">
        <f>N12</f>
        <v xml:space="preserve"> Stakeholder participation to DDQS reviews</v>
      </c>
      <c r="AL43" s="912"/>
      <c r="AM43" s="912"/>
      <c r="AN43" s="913"/>
      <c r="AO43" s="419">
        <v>40909</v>
      </c>
      <c r="AP43" s="419">
        <v>40940</v>
      </c>
      <c r="AQ43" s="419">
        <v>40969</v>
      </c>
      <c r="AR43" s="419">
        <v>41000</v>
      </c>
      <c r="AS43" s="419">
        <v>41030</v>
      </c>
      <c r="AT43" s="419">
        <v>41061</v>
      </c>
      <c r="AU43" s="419">
        <v>41091</v>
      </c>
      <c r="AV43" s="419">
        <v>41122</v>
      </c>
      <c r="AW43" s="419">
        <v>41153</v>
      </c>
      <c r="AX43" s="419">
        <v>41183</v>
      </c>
      <c r="AY43" s="419">
        <v>41214</v>
      </c>
      <c r="AZ43" s="419">
        <v>41244</v>
      </c>
      <c r="BA43" s="419">
        <v>41275</v>
      </c>
      <c r="BB43" s="419">
        <v>41306</v>
      </c>
      <c r="BC43" s="419">
        <v>41334</v>
      </c>
      <c r="BD43" s="419">
        <v>41365</v>
      </c>
      <c r="BE43" s="419">
        <v>41395</v>
      </c>
      <c r="BF43" s="419">
        <v>41426</v>
      </c>
      <c r="BG43" s="419">
        <v>41456</v>
      </c>
      <c r="BH43" s="419">
        <v>41487</v>
      </c>
      <c r="BI43" s="419">
        <v>41518</v>
      </c>
      <c r="BJ43" s="419">
        <v>41548</v>
      </c>
      <c r="BK43" s="419">
        <v>41579</v>
      </c>
      <c r="BL43" s="419">
        <v>41609</v>
      </c>
      <c r="BM43" s="419">
        <v>41640</v>
      </c>
    </row>
    <row r="44" spans="2:91" s="157" customFormat="1" ht="15.75" customHeight="1">
      <c r="B44"/>
      <c r="G44" s="212"/>
      <c r="H44" s="212"/>
      <c r="I44" s="212"/>
      <c r="J44" s="212"/>
      <c r="K44" s="212"/>
      <c r="L44" s="212"/>
      <c r="M44" s="212"/>
      <c r="N44"/>
      <c r="O44"/>
      <c r="P44"/>
      <c r="Q44"/>
      <c r="R44"/>
      <c r="AK44" s="926" t="s">
        <v>130</v>
      </c>
      <c r="AL44" s="927"/>
      <c r="AM44" s="927"/>
      <c r="AN44" s="928"/>
      <c r="AO44" s="564"/>
      <c r="AP44" s="564"/>
      <c r="AQ44" s="564"/>
      <c r="AR44" s="564"/>
      <c r="AS44" s="564"/>
      <c r="AT44" s="564"/>
      <c r="AU44" s="564"/>
      <c r="AV44" s="564"/>
      <c r="AW44" s="564"/>
      <c r="AX44" s="564"/>
      <c r="AY44" s="564"/>
      <c r="AZ44" s="564"/>
      <c r="BA44" s="564"/>
      <c r="BB44" s="564"/>
      <c r="BC44" s="564"/>
      <c r="BD44" s="564"/>
      <c r="BE44" s="564"/>
      <c r="BF44" s="564"/>
      <c r="BG44" s="564"/>
      <c r="BH44" s="564"/>
      <c r="BI44" s="564"/>
      <c r="BJ44" s="564"/>
      <c r="BK44" s="564"/>
      <c r="BL44" s="564"/>
      <c r="BM44" s="564"/>
    </row>
    <row r="45" spans="2:91" s="156" customFormat="1" ht="15.75" customHeight="1">
      <c r="B45"/>
      <c r="G45" s="212"/>
      <c r="H45" s="212"/>
      <c r="I45" s="212"/>
      <c r="J45" s="212"/>
      <c r="K45" s="212"/>
      <c r="L45" s="212"/>
      <c r="M45" s="212"/>
      <c r="N45"/>
      <c r="O45"/>
      <c r="P45"/>
      <c r="Q45"/>
      <c r="R45"/>
      <c r="AK45" s="929" t="s">
        <v>129</v>
      </c>
      <c r="AL45" s="930"/>
      <c r="AM45" s="930"/>
      <c r="AN45" s="931"/>
      <c r="AO45" s="565"/>
      <c r="AP45" s="565"/>
      <c r="AQ45" s="565"/>
      <c r="AR45" s="565"/>
      <c r="AS45" s="565"/>
      <c r="AT45" s="565"/>
      <c r="AU45" s="565"/>
      <c r="AV45" s="565"/>
      <c r="AW45" s="565"/>
      <c r="AX45" s="565"/>
      <c r="AY45" s="565"/>
      <c r="AZ45" s="565"/>
      <c r="BA45" s="565"/>
      <c r="BB45" s="565"/>
      <c r="BC45" s="565"/>
      <c r="BD45" s="565"/>
      <c r="BE45" s="565"/>
      <c r="BF45" s="565"/>
      <c r="BG45" s="565"/>
      <c r="BH45" s="565"/>
      <c r="BI45" s="565"/>
      <c r="BJ45" s="565"/>
      <c r="BK45" s="565"/>
      <c r="BL45" s="565"/>
      <c r="BM45" s="565"/>
    </row>
    <row r="46" spans="2:91" s="156" customFormat="1" ht="15.75" customHeight="1">
      <c r="B46"/>
      <c r="G46" s="212"/>
      <c r="H46" s="212"/>
      <c r="I46" s="212"/>
      <c r="J46" s="212"/>
      <c r="K46" s="212"/>
      <c r="L46" s="212"/>
      <c r="M46" s="212"/>
      <c r="N46"/>
      <c r="O46"/>
      <c r="P46"/>
      <c r="Q46"/>
      <c r="R46"/>
      <c r="AK46" s="929" t="s">
        <v>128</v>
      </c>
      <c r="AL46" s="930"/>
      <c r="AM46" s="930"/>
      <c r="AN46" s="931"/>
      <c r="AO46" s="700"/>
      <c r="AP46" s="700"/>
      <c r="AQ46" s="700"/>
      <c r="AR46" s="700"/>
      <c r="AS46" s="700"/>
      <c r="AT46" s="700"/>
      <c r="AU46" s="700"/>
      <c r="AV46" s="700"/>
      <c r="AW46" s="700"/>
      <c r="AX46" s="700"/>
      <c r="AY46" s="700"/>
      <c r="AZ46" s="700"/>
      <c r="BA46" s="700"/>
      <c r="BB46" s="700"/>
      <c r="BC46" s="700"/>
      <c r="BD46" s="700"/>
      <c r="BE46" s="700"/>
      <c r="BF46" s="700"/>
      <c r="BG46" s="700"/>
      <c r="BH46" s="700"/>
      <c r="BI46" s="700"/>
      <c r="BJ46" s="700"/>
      <c r="BK46" s="700"/>
      <c r="BL46" s="700"/>
      <c r="BM46" s="700"/>
    </row>
    <row r="47" spans="2:91" s="156" customFormat="1" ht="15.75" customHeight="1">
      <c r="B47"/>
      <c r="G47" s="212"/>
      <c r="H47" s="212"/>
      <c r="I47" s="212"/>
      <c r="J47" s="212"/>
      <c r="K47" s="212"/>
      <c r="L47" s="212"/>
      <c r="M47" s="212"/>
      <c r="N47"/>
      <c r="O47"/>
      <c r="P47"/>
      <c r="Q47"/>
      <c r="R47"/>
      <c r="AK47" s="929" t="s">
        <v>493</v>
      </c>
      <c r="AL47" s="930"/>
      <c r="AM47" s="930"/>
      <c r="AN47" s="931"/>
      <c r="AO47" s="700"/>
      <c r="AP47" s="700"/>
      <c r="AQ47" s="700"/>
      <c r="AR47" s="700"/>
      <c r="AS47" s="700"/>
      <c r="AT47" s="700"/>
      <c r="AU47" s="700"/>
      <c r="AV47" s="700"/>
      <c r="AW47" s="700"/>
      <c r="AX47" s="700"/>
      <c r="AY47" s="700"/>
      <c r="AZ47" s="700"/>
      <c r="BA47" s="700"/>
      <c r="BB47" s="700"/>
      <c r="BC47" s="700"/>
      <c r="BD47" s="700"/>
      <c r="BE47" s="700"/>
      <c r="BF47" s="700"/>
      <c r="BG47" s="700"/>
      <c r="BH47" s="700"/>
      <c r="BI47" s="700"/>
      <c r="BJ47" s="700"/>
      <c r="BK47" s="700"/>
      <c r="BL47" s="700"/>
      <c r="BM47" s="700"/>
    </row>
    <row r="48" spans="2:91" s="156" customFormat="1" ht="15.75" customHeight="1">
      <c r="B48"/>
      <c r="G48" s="212"/>
      <c r="H48" s="212"/>
      <c r="I48" s="212"/>
      <c r="J48" s="212"/>
      <c r="K48" s="212"/>
      <c r="L48" s="212"/>
      <c r="M48" s="212"/>
      <c r="N48"/>
      <c r="O48"/>
      <c r="P48"/>
      <c r="Q48"/>
      <c r="R48"/>
      <c r="AK48" s="929" t="s">
        <v>274</v>
      </c>
      <c r="AL48" s="930"/>
      <c r="AM48" s="930"/>
      <c r="AN48" s="931"/>
      <c r="AO48" s="700"/>
      <c r="AP48" s="700"/>
      <c r="AQ48" s="700"/>
      <c r="AR48" s="700"/>
      <c r="AS48" s="700"/>
      <c r="AT48" s="700"/>
      <c r="AU48" s="700"/>
      <c r="AV48" s="700"/>
      <c r="AW48" s="700"/>
      <c r="AX48" s="700"/>
      <c r="AY48" s="700"/>
      <c r="AZ48" s="700"/>
      <c r="BA48" s="700"/>
      <c r="BB48" s="700"/>
      <c r="BC48" s="700"/>
      <c r="BD48" s="700"/>
      <c r="BE48" s="700"/>
      <c r="BF48" s="700"/>
      <c r="BG48" s="700"/>
      <c r="BH48" s="700"/>
      <c r="BI48" s="700"/>
      <c r="BJ48" s="700"/>
      <c r="BK48" s="700"/>
      <c r="BL48" s="700"/>
      <c r="BM48" s="700"/>
    </row>
    <row r="49" spans="2:65" s="156" customFormat="1" ht="15.75" customHeight="1">
      <c r="B49" s="210"/>
      <c r="G49" s="211"/>
      <c r="H49" s="211"/>
      <c r="I49" s="211"/>
      <c r="J49" s="211"/>
      <c r="K49" s="211"/>
      <c r="L49" s="211"/>
      <c r="M49" s="211"/>
      <c r="N49" s="210"/>
      <c r="O49" s="210"/>
      <c r="P49" s="210"/>
      <c r="Q49" s="210"/>
      <c r="R49" s="210"/>
      <c r="AK49" s="917" t="s">
        <v>494</v>
      </c>
      <c r="AL49" s="918"/>
      <c r="AM49" s="918"/>
      <c r="AN49" s="919"/>
      <c r="AO49" s="566"/>
      <c r="AP49" s="566"/>
      <c r="AQ49" s="566"/>
      <c r="AR49" s="566"/>
      <c r="AS49" s="566"/>
      <c r="AT49" s="566"/>
      <c r="AU49" s="566"/>
      <c r="AV49" s="566"/>
      <c r="AW49" s="566"/>
      <c r="AX49" s="566"/>
      <c r="AY49" s="566"/>
      <c r="AZ49" s="566"/>
      <c r="BA49" s="566"/>
      <c r="BB49" s="566"/>
      <c r="BC49" s="566"/>
      <c r="BD49" s="566"/>
      <c r="BE49" s="566"/>
      <c r="BF49" s="566"/>
      <c r="BG49" s="566"/>
      <c r="BH49" s="566"/>
      <c r="BI49" s="566"/>
      <c r="BJ49" s="566"/>
      <c r="BK49" s="566"/>
      <c r="BL49" s="566"/>
      <c r="BM49" s="566"/>
    </row>
    <row r="50" spans="2:65" s="156" customFormat="1" ht="15.75" customHeight="1">
      <c r="B50" s="210"/>
      <c r="G50" s="211"/>
      <c r="H50" s="211"/>
      <c r="I50" s="211"/>
      <c r="J50" s="211"/>
      <c r="K50" s="211"/>
      <c r="L50" s="211"/>
      <c r="M50" s="211"/>
      <c r="N50" s="210"/>
      <c r="O50" s="210"/>
      <c r="P50" s="210"/>
      <c r="Q50" s="210"/>
      <c r="R50" s="210"/>
      <c r="AK50" s="547"/>
      <c r="AL50" s="547"/>
      <c r="AM50" s="547"/>
      <c r="AN50" s="547"/>
      <c r="AO50" s="147"/>
      <c r="AP50" s="147"/>
      <c r="AQ50" s="147"/>
      <c r="AR50" s="147"/>
    </row>
    <row r="51" spans="2:65" s="156" customFormat="1" ht="15.75" customHeight="1">
      <c r="B51" s="210"/>
      <c r="G51" s="211"/>
      <c r="H51" s="211"/>
      <c r="I51" s="211"/>
      <c r="J51" s="211"/>
      <c r="K51" s="211"/>
      <c r="L51" s="211"/>
      <c r="M51" s="211"/>
      <c r="N51" s="210"/>
      <c r="O51" s="210"/>
      <c r="P51" s="210"/>
      <c r="Q51" s="210"/>
      <c r="R51" s="210"/>
      <c r="AK51" s="544"/>
      <c r="AL51" s="560"/>
      <c r="AM51" s="561"/>
      <c r="AN51" s="560"/>
      <c r="AO51" s="210"/>
      <c r="AP51" s="544"/>
      <c r="AQ51" s="544"/>
      <c r="AR51" s="544"/>
    </row>
    <row r="52" spans="2:65" s="147" customFormat="1" ht="30" customHeight="1">
      <c r="B52" s="210"/>
      <c r="G52" s="211"/>
      <c r="H52" s="211"/>
      <c r="I52" s="211"/>
      <c r="J52" s="211"/>
      <c r="K52" s="211"/>
      <c r="L52" s="211"/>
      <c r="M52" s="211"/>
      <c r="N52" s="210"/>
      <c r="O52" s="210"/>
      <c r="P52" s="210"/>
      <c r="Q52" s="210"/>
      <c r="R52" s="210"/>
      <c r="Y52" s="561"/>
      <c r="Z52" s="561"/>
      <c r="AA52" s="561"/>
      <c r="AB52" s="561"/>
      <c r="AC52" s="561"/>
      <c r="AD52" s="561"/>
      <c r="AE52" s="561"/>
      <c r="AF52" s="544"/>
      <c r="AG52" s="544"/>
      <c r="AH52" s="544"/>
      <c r="AK52" s="911" t="str">
        <f>CONCATENATE(N10, " (*)")</f>
        <v xml:space="preserve"> Age of open inter-discipline PR (*)</v>
      </c>
      <c r="AL52" s="912"/>
      <c r="AM52" s="912"/>
      <c r="AN52" s="913"/>
      <c r="AO52" s="210"/>
    </row>
    <row r="53" spans="2:65" s="147" customFormat="1" ht="15.75" customHeight="1">
      <c r="B53" s="210"/>
      <c r="G53" s="211"/>
      <c r="H53" s="211"/>
      <c r="I53" s="211"/>
      <c r="J53" s="211"/>
      <c r="K53" s="211"/>
      <c r="L53" s="211"/>
      <c r="M53" s="211"/>
      <c r="N53" s="210"/>
      <c r="O53" s="210"/>
      <c r="P53" s="210"/>
      <c r="Q53" s="210"/>
      <c r="R53" s="210"/>
      <c r="Y53" s="561"/>
      <c r="Z53" s="561"/>
      <c r="AA53" s="561"/>
      <c r="AB53" s="561"/>
      <c r="AC53" s="561"/>
      <c r="AD53" s="561"/>
      <c r="AE53" s="561"/>
      <c r="AF53" s="544"/>
      <c r="AG53" s="544"/>
      <c r="AH53" s="544"/>
      <c r="AK53" s="562" t="s">
        <v>326</v>
      </c>
      <c r="AL53" s="577" t="s">
        <v>327</v>
      </c>
      <c r="AM53" s="573" t="s">
        <v>328</v>
      </c>
      <c r="AN53" s="563" t="s">
        <v>303</v>
      </c>
      <c r="AO53" s="210"/>
      <c r="AP53"/>
    </row>
    <row r="54" spans="2:65" ht="15.75" customHeight="1">
      <c r="AK54" s="570" t="s">
        <v>241</v>
      </c>
      <c r="AL54" s="578">
        <f ca="1">IFERROR(DATE(YEAR(extractionDate),MONTH(extractionDate),DAY(extractionDate)),NOW())</f>
        <v>41221</v>
      </c>
      <c r="AM54" s="574">
        <f ca="1">DATE(YEAR(AL54),MONTH(AL54),DAY(AL54)-7)</f>
        <v>41214</v>
      </c>
      <c r="AN54" s="567">
        <v>3</v>
      </c>
      <c r="AO54" s="210"/>
      <c r="AP54" s="140"/>
    </row>
    <row r="55" spans="2:65" s="140" customFormat="1" ht="15.75" customHeight="1">
      <c r="B55"/>
      <c r="C55"/>
      <c r="D55"/>
      <c r="E55"/>
      <c r="F55"/>
      <c r="G55"/>
      <c r="H55"/>
      <c r="I55"/>
      <c r="J55"/>
      <c r="K55"/>
      <c r="L55"/>
      <c r="M55"/>
      <c r="N55"/>
      <c r="O55"/>
      <c r="P55"/>
      <c r="Q55"/>
      <c r="R55"/>
      <c r="AK55" s="571" t="s">
        <v>242</v>
      </c>
      <c r="AL55" s="579">
        <f t="shared" ref="AL55:AL60" ca="1" si="8">AM54</f>
        <v>41214</v>
      </c>
      <c r="AM55" s="575">
        <f ca="1">DATE(YEAR(AL55),MONTH(AL55),DAY(AL55)-7)</f>
        <v>41207</v>
      </c>
      <c r="AN55" s="568">
        <v>0</v>
      </c>
      <c r="AO55" s="212"/>
      <c r="AP55"/>
    </row>
    <row r="56" spans="2:65" ht="15.75" customHeight="1">
      <c r="AK56" s="571" t="s">
        <v>243</v>
      </c>
      <c r="AL56" s="579">
        <f t="shared" ca="1" si="8"/>
        <v>41207</v>
      </c>
      <c r="AM56" s="575">
        <f ca="1">DATE(YEAR(AL56),MONTH(AL56),DAY(AL56)-7)</f>
        <v>41200</v>
      </c>
      <c r="AN56" s="569">
        <v>0</v>
      </c>
      <c r="AO56" s="212"/>
    </row>
    <row r="57" spans="2:65" ht="15.75" customHeight="1">
      <c r="AK57" s="571" t="s">
        <v>244</v>
      </c>
      <c r="AL57" s="579">
        <f t="shared" ca="1" si="8"/>
        <v>41200</v>
      </c>
      <c r="AM57" s="575">
        <f ca="1">DATE(YEAR(AL57),MONTH(AL57)-1,DAY(AL57))</f>
        <v>41170</v>
      </c>
      <c r="AN57" s="569">
        <v>0</v>
      </c>
      <c r="AO57" s="211"/>
      <c r="AP57" s="210"/>
    </row>
    <row r="58" spans="2:65" s="210" customFormat="1" ht="15.75" customHeight="1">
      <c r="B58"/>
      <c r="C58"/>
      <c r="D58"/>
      <c r="E58"/>
      <c r="F58"/>
      <c r="G58"/>
      <c r="H58"/>
      <c r="I58"/>
      <c r="J58"/>
      <c r="K58"/>
      <c r="L58"/>
      <c r="M58"/>
      <c r="N58"/>
      <c r="O58"/>
      <c r="P58"/>
      <c r="Q58"/>
      <c r="R58"/>
      <c r="AK58" s="571" t="s">
        <v>245</v>
      </c>
      <c r="AL58" s="579">
        <f t="shared" ca="1" si="8"/>
        <v>41170</v>
      </c>
      <c r="AM58" s="575">
        <f ca="1">DATE(YEAR(AL58),MONTH(AL58)-1,DAY(AL58))</f>
        <v>41139</v>
      </c>
      <c r="AN58" s="569">
        <v>0</v>
      </c>
      <c r="AO58" s="211"/>
    </row>
    <row r="59" spans="2:65" s="210" customFormat="1" ht="15.75" customHeight="1">
      <c r="B59"/>
      <c r="C59"/>
      <c r="D59"/>
      <c r="E59"/>
      <c r="F59"/>
      <c r="G59"/>
      <c r="H59"/>
      <c r="I59"/>
      <c r="J59"/>
      <c r="K59"/>
      <c r="L59"/>
      <c r="M59"/>
      <c r="N59"/>
      <c r="O59"/>
      <c r="P59"/>
      <c r="Q59"/>
      <c r="R59"/>
      <c r="AK59" s="571" t="s">
        <v>246</v>
      </c>
      <c r="AL59" s="579">
        <f t="shared" ca="1" si="8"/>
        <v>41139</v>
      </c>
      <c r="AM59" s="575">
        <f ca="1">DATE(YEAR(AL59),MONTH(AL59)-1,DAY(AL59))</f>
        <v>41108</v>
      </c>
      <c r="AN59" s="569">
        <v>0</v>
      </c>
      <c r="AO59" s="211"/>
    </row>
    <row r="60" spans="2:65" s="210" customFormat="1" ht="15.75" customHeight="1">
      <c r="B60"/>
      <c r="C60"/>
      <c r="D60"/>
      <c r="E60"/>
      <c r="F60"/>
      <c r="G60"/>
      <c r="H60"/>
      <c r="I60"/>
      <c r="J60"/>
      <c r="K60"/>
      <c r="L60"/>
      <c r="M60"/>
      <c r="N60"/>
      <c r="O60"/>
      <c r="P60"/>
      <c r="Q60"/>
      <c r="R60"/>
      <c r="AK60" s="572" t="s">
        <v>110</v>
      </c>
      <c r="AL60" s="580">
        <f t="shared" ca="1" si="8"/>
        <v>41108</v>
      </c>
      <c r="AM60" s="576">
        <f ca="1">DATE(YEAR(AL59)-100,MONTH(AL59),DAY(AL59))</f>
        <v>4614</v>
      </c>
      <c r="AN60" s="428">
        <v>6</v>
      </c>
      <c r="AO60" s="211"/>
    </row>
    <row r="61" spans="2:65" s="210" customFormat="1" ht="15.75" customHeight="1">
      <c r="B61"/>
      <c r="C61"/>
      <c r="D61"/>
      <c r="E61"/>
      <c r="F61"/>
      <c r="G61"/>
      <c r="H61"/>
      <c r="I61"/>
      <c r="J61"/>
      <c r="K61"/>
      <c r="L61"/>
      <c r="M61"/>
      <c r="N61"/>
      <c r="O61"/>
      <c r="P61"/>
      <c r="Q61"/>
      <c r="R61"/>
      <c r="AO61" s="211"/>
    </row>
    <row r="62" spans="2:65" s="581" customFormat="1" ht="15.75" customHeight="1">
      <c r="B62" s="3"/>
      <c r="C62" s="3"/>
      <c r="D62" s="3"/>
      <c r="E62" s="3"/>
      <c r="F62" s="3"/>
      <c r="G62" s="3"/>
      <c r="H62" s="3"/>
      <c r="I62" s="3"/>
      <c r="J62" s="3"/>
      <c r="K62" s="3"/>
      <c r="L62" s="3"/>
      <c r="M62" s="3"/>
      <c r="N62" s="3"/>
      <c r="O62" s="3"/>
      <c r="P62" s="3"/>
      <c r="Q62" s="3"/>
      <c r="R62" s="3"/>
      <c r="AK62" s="583" t="s">
        <v>451</v>
      </c>
      <c r="AL62" s="582">
        <v>41221.610127314816</v>
      </c>
      <c r="AM62"/>
      <c r="AN62"/>
      <c r="AO62" s="211"/>
    </row>
    <row r="63" spans="2:65" s="581" customFormat="1" ht="15.75" customHeight="1">
      <c r="B63" s="3"/>
      <c r="C63" s="3"/>
      <c r="D63" s="3"/>
      <c r="E63" s="3"/>
      <c r="F63" s="3"/>
      <c r="G63" s="3"/>
      <c r="H63" s="3"/>
      <c r="I63" s="3"/>
      <c r="J63" s="3"/>
      <c r="K63" s="3"/>
      <c r="L63" s="3"/>
      <c r="M63" s="3"/>
      <c r="N63" s="3"/>
      <c r="O63" s="3"/>
      <c r="P63" s="3"/>
      <c r="Q63" s="3"/>
      <c r="R63" s="3"/>
      <c r="AK63" s="584" t="s">
        <v>452</v>
      </c>
      <c r="AL63" s="708" t="s">
        <v>506</v>
      </c>
      <c r="AM63"/>
      <c r="AN63"/>
      <c r="AO63" s="211"/>
    </row>
    <row r="64" spans="2:65" s="210" customFormat="1" ht="15.75" customHeight="1">
      <c r="B64"/>
      <c r="C64"/>
      <c r="D64"/>
      <c r="E64"/>
      <c r="F64"/>
      <c r="G64"/>
      <c r="H64"/>
      <c r="I64"/>
      <c r="J64"/>
      <c r="K64"/>
      <c r="L64"/>
      <c r="M64"/>
      <c r="N64"/>
      <c r="O64"/>
      <c r="P64"/>
      <c r="Q64"/>
      <c r="R64"/>
      <c r="AK64" s="435" t="s">
        <v>475</v>
      </c>
      <c r="AL64"/>
      <c r="AM64"/>
      <c r="AN64"/>
      <c r="AO64"/>
      <c r="AP64"/>
      <c r="AQ64"/>
      <c r="AR64"/>
    </row>
    <row r="66" spans="33:45" ht="11.25" customHeight="1">
      <c r="AG66" s="277"/>
      <c r="AS66" s="277"/>
    </row>
    <row r="67" spans="33:45" ht="11.25" customHeight="1">
      <c r="AG67" s="277"/>
      <c r="AS67" s="277"/>
    </row>
    <row r="68" spans="33:45" ht="11.25" customHeight="1">
      <c r="AG68" s="277"/>
      <c r="AS68" s="140"/>
    </row>
    <row r="69" spans="33:45" ht="11.25" customHeight="1">
      <c r="AG69" s="277"/>
      <c r="AS69" s="277"/>
    </row>
    <row r="70" spans="33:45" ht="11.25" customHeight="1">
      <c r="AG70" s="277"/>
      <c r="AS70" s="277"/>
    </row>
    <row r="71" spans="33:45" ht="11.25" customHeight="1">
      <c r="AG71" s="277"/>
      <c r="AS71" s="293"/>
    </row>
    <row r="72" spans="33:45" ht="11.25" customHeight="1">
      <c r="AG72" s="277"/>
      <c r="AS72" s="293"/>
    </row>
    <row r="73" spans="33:45" ht="11.25" customHeight="1">
      <c r="AG73" s="277"/>
      <c r="AS73" s="293"/>
    </row>
    <row r="74" spans="33:45" ht="11.25" customHeight="1">
      <c r="AG74" s="277"/>
      <c r="AS74" s="293"/>
    </row>
    <row r="75" spans="33:45" ht="11.25" customHeight="1">
      <c r="AG75" s="277"/>
      <c r="AS75" s="277"/>
    </row>
  </sheetData>
  <customSheetViews>
    <customSheetView guid="{5CFEF769-FEAF-4620-A221-C361CF5B525B}" scale="60" showGridLines="0" fitToPage="1">
      <selection activeCell="B3" sqref="B3:W3"/>
      <pageMargins left="0.25" right="0.25" top="0.75" bottom="0.75" header="0.3" footer="0.3"/>
      <printOptions horizontalCentered="1"/>
      <pageSetup paperSize="9" scale="73" orientation="landscape" r:id="rId1"/>
      <headerFooter alignWithMargins="0">
        <oddFooter>&amp;LTechnical Dashboard 
Printed :&amp;D &amp;T&amp;CCONFIDENTIAL&amp;RPage &amp;P of &amp;N
&amp;F</oddFooter>
      </headerFooter>
    </customSheetView>
  </customSheetViews>
  <mergeCells count="33">
    <mergeCell ref="B2:W2"/>
    <mergeCell ref="B1:W1"/>
    <mergeCell ref="B9:W9"/>
    <mergeCell ref="C6:L6"/>
    <mergeCell ref="M6:W6"/>
    <mergeCell ref="B4:L4"/>
    <mergeCell ref="M5:W5"/>
    <mergeCell ref="C5:L5"/>
    <mergeCell ref="M4:W4"/>
    <mergeCell ref="C7:L7"/>
    <mergeCell ref="C8:L8"/>
    <mergeCell ref="M7:W7"/>
    <mergeCell ref="M8:W8"/>
    <mergeCell ref="B3:C3"/>
    <mergeCell ref="E3:F3"/>
    <mergeCell ref="AK35:AN35"/>
    <mergeCell ref="AK36:AN36"/>
    <mergeCell ref="AK37:AN37"/>
    <mergeCell ref="AK38:AN38"/>
    <mergeCell ref="AK39:AN39"/>
    <mergeCell ref="AK43:AN43"/>
    <mergeCell ref="AK44:AN44"/>
    <mergeCell ref="AK45:AN45"/>
    <mergeCell ref="AK49:AN49"/>
    <mergeCell ref="AK52:AN52"/>
    <mergeCell ref="AK46:AN46"/>
    <mergeCell ref="AK47:AN47"/>
    <mergeCell ref="AK48:AN48"/>
    <mergeCell ref="AK27:AN27"/>
    <mergeCell ref="AK28:AN28"/>
    <mergeCell ref="AK29:AN29"/>
    <mergeCell ref="AK30:AN30"/>
    <mergeCell ref="AK31:AN31"/>
  </mergeCells>
  <hyperlinks>
    <hyperlink ref="AN21" location="Overview!A1" display="Overview"/>
    <hyperlink ref="AN22" location="'Co-engineering efficiency'!A1" display="Charts"/>
    <hyperlink ref="B3" r:id="rId2"/>
    <hyperlink ref="B3:C3" location="Overview!A1" display="Overview"/>
    <hyperlink ref="D3" location="'Co-engineering efficiency'!CoEngineeringEfficiencyData" display="Data"/>
    <hyperlink ref="E3:F3" location="'Orchestra import'!CoEngineeringImportData" display="Orchestra import"/>
    <hyperlink ref="AN23" location="'Orchestra import'!CoEngineeringImportData" display="Orchestra import"/>
    <hyperlink ref="AL63" r:id="rId3" tooltip="Data collected via Orchestra and used for metrics computed._x000d__x000a_File: 20121108-143835.xlsx"/>
  </hyperlinks>
  <printOptions horizontalCentered="1"/>
  <pageMargins left="0.25" right="0.25" top="0.75" bottom="0.75" header="0.3" footer="0.3"/>
  <pageSetup paperSize="9" scale="73" orientation="landscape" r:id="rId4"/>
  <headerFooter alignWithMargins="0">
    <oddFooter>&amp;LTechnical Dashboard 
Printed :&amp;D &amp;T&amp;CCONFIDENTIAL&amp;RPage &amp;P of &amp;N
&amp;F</oddFooter>
  </headerFooter>
  <drawing r:id="rId5"/>
  <legacyDrawing r:id="rId6"/>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eq_Analysis_Sheet">
    <pageSetUpPr autoPageBreaks="0" fitToPage="1"/>
  </sheetPr>
  <dimension ref="A1:CR99"/>
  <sheetViews>
    <sheetView showGridLines="0" topLeftCell="A7" zoomScaleNormal="100" workbookViewId="0">
      <selection activeCell="J23" sqref="J23"/>
    </sheetView>
  </sheetViews>
  <sheetFormatPr defaultColWidth="18.7109375" defaultRowHeight="11.25"/>
  <cols>
    <col min="1" max="1" width="1.140625" style="253" customWidth="1"/>
    <col min="2" max="4" width="7.7109375" style="253" customWidth="1"/>
    <col min="5" max="5" width="4.5703125" style="253" customWidth="1"/>
    <col min="6" max="20" width="7.7109375" style="253" customWidth="1"/>
    <col min="21" max="21" width="9.140625" style="253" customWidth="1"/>
    <col min="22" max="22" width="1.5703125" style="253" customWidth="1"/>
    <col min="23" max="23" width="1.140625" style="253" customWidth="1"/>
    <col min="24" max="30" width="7.7109375" style="253" customWidth="1"/>
    <col min="31" max="31" width="31" style="253" customWidth="1"/>
    <col min="32" max="32" width="1" style="253" customWidth="1"/>
    <col min="33" max="35" width="15.7109375" style="253" customWidth="1"/>
    <col min="36" max="37" width="15.7109375" style="329" customWidth="1"/>
    <col min="38" max="38" width="3.42578125" style="329" customWidth="1"/>
    <col min="39" max="39" width="39.7109375" style="253" customWidth="1"/>
    <col min="40" max="40" width="27.85546875" style="253" customWidth="1"/>
    <col min="41" max="41" width="8" style="253" customWidth="1"/>
    <col min="42" max="42" width="21.5703125" style="253" customWidth="1"/>
    <col min="43" max="43" width="18.7109375" style="253" customWidth="1"/>
    <col min="44" max="44" width="6.5703125" style="253" customWidth="1"/>
    <col min="45" max="45" width="9.7109375" style="253" customWidth="1"/>
    <col min="46" max="47" width="14.7109375" style="253" customWidth="1"/>
    <col min="48" max="48" width="15" style="253" customWidth="1"/>
    <col min="49" max="49" width="15.5703125" style="253" customWidth="1"/>
    <col min="50" max="50" width="16.140625" style="253" customWidth="1"/>
    <col min="51" max="51" width="13.5703125" style="253" customWidth="1"/>
    <col min="52" max="52" width="14.140625" style="253" customWidth="1"/>
    <col min="53" max="54" width="14.42578125" style="253" customWidth="1"/>
    <col min="55" max="56" width="14.7109375" style="253" customWidth="1"/>
    <col min="57" max="57" width="14.140625" style="253" customWidth="1"/>
    <col min="58" max="58" width="13.85546875" style="253" customWidth="1"/>
    <col min="59" max="60" width="15" style="253" customWidth="1"/>
    <col min="61" max="61" width="15.28515625" style="253" customWidth="1"/>
    <col min="62" max="62" width="15" style="253" customWidth="1"/>
    <col min="63" max="63" width="15.28515625" style="253" customWidth="1"/>
    <col min="64" max="64" width="13.85546875" style="253" customWidth="1"/>
    <col min="65" max="65" width="14.140625" style="253" customWidth="1"/>
    <col min="66" max="66" width="14.42578125" style="253" customWidth="1"/>
    <col min="67" max="68" width="14.140625" style="253" customWidth="1"/>
    <col min="69" max="69" width="13.85546875" style="253" customWidth="1"/>
    <col min="70" max="70" width="15.28515625" style="253" customWidth="1"/>
    <col min="71" max="71" width="15" style="253" customWidth="1"/>
    <col min="72" max="72" width="15.28515625" style="253" customWidth="1"/>
    <col min="73" max="73" width="14.7109375" style="253" customWidth="1"/>
    <col min="74" max="74" width="15" style="253" customWidth="1"/>
    <col min="75" max="75" width="15.5703125" style="253" customWidth="1"/>
    <col min="76" max="76" width="16.140625" style="253" customWidth="1"/>
    <col min="77" max="77" width="13.85546875" style="253" customWidth="1"/>
    <col min="78" max="78" width="14.140625" style="253" customWidth="1"/>
    <col min="79" max="80" width="14.42578125" style="253" customWidth="1"/>
    <col min="81" max="81" width="14.7109375" style="253" customWidth="1"/>
    <col min="82" max="82" width="14.42578125" style="253" customWidth="1"/>
    <col min="83" max="83" width="14.140625" style="253" customWidth="1"/>
    <col min="84" max="85" width="13.85546875" style="253" customWidth="1"/>
    <col min="86" max="86" width="15" style="253" customWidth="1"/>
    <col min="87" max="87" width="15.28515625" style="253" customWidth="1"/>
    <col min="88" max="88" width="14.7109375" style="253" customWidth="1"/>
    <col min="89" max="89" width="15.28515625" style="253" customWidth="1"/>
    <col min="90" max="91" width="14.140625" style="253" customWidth="1"/>
    <col min="92" max="93" width="14.42578125" style="253" customWidth="1"/>
    <col min="94" max="94" width="14.140625" style="253" customWidth="1"/>
    <col min="95" max="95" width="13.85546875" style="253" customWidth="1"/>
    <col min="96" max="16384" width="18.7109375" style="253"/>
  </cols>
  <sheetData>
    <row r="1" spans="1:70" s="298" customFormat="1" ht="6" customHeight="1">
      <c r="B1" s="953"/>
      <c r="C1" s="953"/>
      <c r="D1" s="953"/>
      <c r="E1" s="953"/>
      <c r="F1" s="953"/>
      <c r="G1" s="953"/>
      <c r="H1" s="953"/>
      <c r="I1" s="953"/>
      <c r="J1" s="953"/>
      <c r="K1" s="953"/>
      <c r="L1" s="953"/>
      <c r="M1" s="953"/>
      <c r="N1" s="953"/>
      <c r="O1" s="953"/>
      <c r="P1" s="953"/>
      <c r="Q1" s="953"/>
      <c r="R1" s="953"/>
      <c r="S1" s="953"/>
      <c r="T1" s="953"/>
      <c r="U1" s="953"/>
      <c r="V1" s="953"/>
      <c r="W1" s="953"/>
      <c r="X1" s="953"/>
      <c r="Y1" s="953"/>
      <c r="Z1" s="953"/>
      <c r="AA1" s="953"/>
      <c r="AB1" s="953"/>
      <c r="AC1" s="953"/>
      <c r="AD1" s="953"/>
      <c r="AE1" s="953"/>
      <c r="AF1" s="953"/>
      <c r="AJ1" s="328"/>
      <c r="AK1" s="328"/>
      <c r="AL1" s="328"/>
    </row>
    <row r="2" spans="1:70" s="298" customFormat="1" ht="39" customHeight="1">
      <c r="A2" s="161"/>
      <c r="B2" s="712" t="str">
        <f>CONCATENATE(Parameters!C6," - Requirements analysis progress")</f>
        <v>Orchestra - Requirements analysis progress</v>
      </c>
      <c r="C2" s="712"/>
      <c r="D2" s="712"/>
      <c r="E2" s="712"/>
      <c r="F2" s="712"/>
      <c r="G2" s="712"/>
      <c r="H2" s="712"/>
      <c r="I2" s="712"/>
      <c r="J2" s="712"/>
      <c r="K2" s="712"/>
      <c r="L2" s="712"/>
      <c r="M2" s="712"/>
      <c r="N2" s="712"/>
      <c r="O2" s="712"/>
      <c r="P2" s="712"/>
      <c r="Q2" s="712"/>
      <c r="R2" s="712"/>
      <c r="S2" s="712"/>
      <c r="T2" s="712"/>
      <c r="U2" s="712"/>
      <c r="V2" s="712"/>
      <c r="W2" s="712"/>
      <c r="X2" s="712"/>
      <c r="Y2" s="712"/>
      <c r="Z2" s="712"/>
      <c r="AA2" s="712"/>
      <c r="AB2" s="712"/>
      <c r="AC2" s="712"/>
      <c r="AD2" s="712"/>
      <c r="AE2" s="712"/>
      <c r="AF2" s="256"/>
      <c r="AJ2" s="328"/>
      <c r="AK2" s="328"/>
      <c r="AL2" s="328"/>
    </row>
    <row r="3" spans="1:70" s="658" customFormat="1" ht="18" customHeight="1">
      <c r="B3" s="954" t="s">
        <v>20</v>
      </c>
      <c r="C3" s="954"/>
      <c r="D3" s="824" t="s">
        <v>259</v>
      </c>
      <c r="E3" s="824"/>
      <c r="F3" s="660" t="s">
        <v>415</v>
      </c>
      <c r="G3" s="660"/>
      <c r="I3" s="659"/>
      <c r="L3" s="659"/>
      <c r="M3" s="659"/>
      <c r="N3" s="659"/>
      <c r="O3" s="659"/>
      <c r="P3" s="659"/>
      <c r="Q3" s="659"/>
      <c r="R3" s="659"/>
      <c r="S3" s="659"/>
      <c r="T3" s="659"/>
      <c r="U3" s="659"/>
      <c r="V3" s="659"/>
      <c r="W3" s="659"/>
      <c r="X3" s="659"/>
      <c r="Y3" s="659"/>
      <c r="Z3" s="659"/>
      <c r="AA3" s="659"/>
      <c r="AB3" s="659"/>
      <c r="AC3" s="659"/>
      <c r="AD3" s="659"/>
      <c r="AE3" s="659"/>
      <c r="AF3" s="659"/>
    </row>
    <row r="4" spans="1:70" s="256" customFormat="1" ht="24" customHeight="1">
      <c r="B4" s="950" t="s">
        <v>80</v>
      </c>
      <c r="C4" s="951"/>
      <c r="D4" s="951"/>
      <c r="E4" s="951"/>
      <c r="F4" s="951"/>
      <c r="G4" s="951"/>
      <c r="H4" s="951"/>
      <c r="I4" s="951"/>
      <c r="J4" s="951"/>
      <c r="K4" s="951"/>
      <c r="L4" s="951"/>
      <c r="M4" s="951"/>
      <c r="N4" s="951"/>
      <c r="O4" s="951"/>
      <c r="P4" s="951"/>
      <c r="Q4" s="952"/>
      <c r="R4" s="950" t="s">
        <v>79</v>
      </c>
      <c r="S4" s="951"/>
      <c r="T4" s="951"/>
      <c r="U4" s="951"/>
      <c r="V4" s="951"/>
      <c r="W4" s="951"/>
      <c r="X4" s="951"/>
      <c r="Y4" s="951"/>
      <c r="Z4" s="951"/>
      <c r="AA4" s="951"/>
      <c r="AB4" s="951"/>
      <c r="AC4" s="951"/>
      <c r="AD4" s="951"/>
      <c r="AE4" s="952"/>
      <c r="AF4" s="257"/>
    </row>
    <row r="5" spans="1:70" s="257" customFormat="1" ht="24" customHeight="1">
      <c r="B5" s="300" t="s">
        <v>78</v>
      </c>
      <c r="C5" s="940" t="s">
        <v>2</v>
      </c>
      <c r="D5" s="940"/>
      <c r="E5" s="940"/>
      <c r="F5" s="940"/>
      <c r="G5" s="940"/>
      <c r="H5" s="940"/>
      <c r="I5" s="940"/>
      <c r="J5" s="940"/>
      <c r="K5" s="940"/>
      <c r="L5" s="940"/>
      <c r="M5" s="940"/>
      <c r="N5" s="940"/>
      <c r="O5" s="940"/>
      <c r="P5" s="940"/>
      <c r="Q5" s="941"/>
      <c r="R5" s="942" t="s">
        <v>2</v>
      </c>
      <c r="S5" s="940"/>
      <c r="T5" s="940"/>
      <c r="U5" s="940"/>
      <c r="V5" s="940"/>
      <c r="W5" s="940"/>
      <c r="X5" s="940"/>
      <c r="Y5" s="940"/>
      <c r="Z5" s="940"/>
      <c r="AA5" s="940"/>
      <c r="AB5" s="940"/>
      <c r="AC5" s="940"/>
      <c r="AD5" s="940"/>
      <c r="AE5" s="941"/>
    </row>
    <row r="6" spans="1:70" s="257" customFormat="1" ht="24" customHeight="1">
      <c r="B6" s="300" t="s">
        <v>78</v>
      </c>
      <c r="C6" s="940" t="s">
        <v>2</v>
      </c>
      <c r="D6" s="940"/>
      <c r="E6" s="940"/>
      <c r="F6" s="940"/>
      <c r="G6" s="940"/>
      <c r="H6" s="940"/>
      <c r="I6" s="940"/>
      <c r="J6" s="940"/>
      <c r="K6" s="940"/>
      <c r="L6" s="940"/>
      <c r="M6" s="940"/>
      <c r="N6" s="940"/>
      <c r="O6" s="940"/>
      <c r="P6" s="940"/>
      <c r="Q6" s="941"/>
      <c r="R6" s="942" t="s">
        <v>2</v>
      </c>
      <c r="S6" s="940"/>
      <c r="T6" s="940"/>
      <c r="U6" s="940"/>
      <c r="V6" s="940"/>
      <c r="W6" s="940"/>
      <c r="X6" s="940"/>
      <c r="Y6" s="940"/>
      <c r="Z6" s="940"/>
      <c r="AA6" s="940"/>
      <c r="AB6" s="940"/>
      <c r="AC6" s="940"/>
      <c r="AD6" s="940"/>
      <c r="AE6" s="941"/>
    </row>
    <row r="7" spans="1:70" s="257" customFormat="1" ht="24" customHeight="1">
      <c r="B7" s="300" t="s">
        <v>78</v>
      </c>
      <c r="C7" s="940" t="s">
        <v>2</v>
      </c>
      <c r="D7" s="940"/>
      <c r="E7" s="940"/>
      <c r="F7" s="940"/>
      <c r="G7" s="940"/>
      <c r="H7" s="940"/>
      <c r="I7" s="940"/>
      <c r="J7" s="940"/>
      <c r="K7" s="940"/>
      <c r="L7" s="940"/>
      <c r="M7" s="940"/>
      <c r="N7" s="940"/>
      <c r="O7" s="940"/>
      <c r="P7" s="940"/>
      <c r="Q7" s="941"/>
      <c r="R7" s="942" t="s">
        <v>2</v>
      </c>
      <c r="S7" s="940"/>
      <c r="T7" s="940"/>
      <c r="U7" s="940"/>
      <c r="V7" s="940"/>
      <c r="W7" s="940"/>
      <c r="X7" s="940"/>
      <c r="Y7" s="940"/>
      <c r="Z7" s="940"/>
      <c r="AA7" s="940"/>
      <c r="AB7" s="940"/>
      <c r="AC7" s="940"/>
      <c r="AD7" s="940"/>
      <c r="AE7" s="941"/>
    </row>
    <row r="8" spans="1:70" s="257" customFormat="1" ht="24" customHeight="1">
      <c r="B8" s="301" t="s">
        <v>78</v>
      </c>
      <c r="C8" s="947" t="s">
        <v>2</v>
      </c>
      <c r="D8" s="947"/>
      <c r="E8" s="947"/>
      <c r="F8" s="947"/>
      <c r="G8" s="947"/>
      <c r="H8" s="947"/>
      <c r="I8" s="947"/>
      <c r="J8" s="947"/>
      <c r="K8" s="947"/>
      <c r="L8" s="947"/>
      <c r="M8" s="947"/>
      <c r="N8" s="947"/>
      <c r="O8" s="947"/>
      <c r="P8" s="947"/>
      <c r="Q8" s="948"/>
      <c r="R8" s="949" t="s">
        <v>2</v>
      </c>
      <c r="S8" s="947"/>
      <c r="T8" s="947"/>
      <c r="U8" s="947"/>
      <c r="V8" s="947"/>
      <c r="W8" s="947"/>
      <c r="X8" s="947"/>
      <c r="Y8" s="947"/>
      <c r="Z8" s="947"/>
      <c r="AA8" s="947"/>
      <c r="AB8" s="947"/>
      <c r="AC8" s="947"/>
      <c r="AD8" s="947"/>
      <c r="AE8" s="948"/>
      <c r="AN8" s="260"/>
    </row>
    <row r="9" spans="1:70" ht="5.0999999999999996" customHeight="1">
      <c r="B9" s="943"/>
      <c r="C9" s="943"/>
      <c r="D9" s="943"/>
      <c r="E9" s="943"/>
      <c r="F9" s="943"/>
      <c r="G9" s="943"/>
      <c r="H9" s="943"/>
      <c r="I9" s="943"/>
      <c r="J9" s="943"/>
      <c r="K9" s="943"/>
      <c r="L9" s="943"/>
      <c r="M9" s="943"/>
      <c r="N9" s="943"/>
      <c r="O9" s="943"/>
      <c r="P9" s="943"/>
      <c r="Q9" s="943"/>
      <c r="R9" s="943"/>
      <c r="S9" s="943"/>
      <c r="T9" s="943"/>
      <c r="U9" s="943"/>
      <c r="V9" s="943"/>
      <c r="W9" s="943"/>
      <c r="X9" s="943"/>
      <c r="Y9" s="943"/>
      <c r="Z9" s="943"/>
      <c r="AA9" s="943"/>
      <c r="AB9" s="943"/>
      <c r="AC9" s="943"/>
      <c r="AD9" s="943"/>
      <c r="AE9" s="943"/>
      <c r="AF9" s="257"/>
      <c r="AG9" s="257"/>
      <c r="AH9" s="257"/>
      <c r="AI9" s="257"/>
      <c r="AJ9" s="257"/>
      <c r="AK9" s="257"/>
      <c r="AL9" s="257"/>
      <c r="AM9" s="257"/>
      <c r="AN9" s="257"/>
      <c r="AO9" s="257"/>
      <c r="AP9" s="257"/>
      <c r="AQ9" s="257"/>
      <c r="AR9" s="257"/>
      <c r="AS9" s="257"/>
      <c r="AT9" s="257"/>
      <c r="AU9" s="257"/>
      <c r="AV9" s="257"/>
      <c r="AW9" s="257"/>
      <c r="AX9" s="257"/>
      <c r="AY9" s="257"/>
      <c r="AZ9" s="257"/>
      <c r="BA9" s="257"/>
      <c r="BB9" s="257"/>
      <c r="BC9" s="257"/>
      <c r="BD9" s="257"/>
      <c r="BE9" s="257"/>
      <c r="BF9" s="257"/>
      <c r="BG9" s="257"/>
      <c r="BH9" s="257"/>
      <c r="BI9" s="257"/>
      <c r="BJ9" s="257"/>
      <c r="BK9" s="257"/>
      <c r="BL9" s="257"/>
    </row>
    <row r="10" spans="1:70" ht="21" customHeight="1">
      <c r="B10" s="886" t="s">
        <v>469</v>
      </c>
      <c r="C10" s="886"/>
      <c r="D10" s="886"/>
      <c r="E10" s="886"/>
      <c r="F10" s="886"/>
      <c r="G10" s="886"/>
      <c r="H10" s="886"/>
      <c r="I10" s="886"/>
      <c r="J10" s="886"/>
      <c r="K10" s="886"/>
      <c r="L10" s="886"/>
      <c r="M10" s="886"/>
      <c r="N10" s="886"/>
      <c r="O10" s="886"/>
      <c r="P10" s="886"/>
      <c r="Q10" s="886"/>
      <c r="R10" s="886"/>
      <c r="S10" s="886"/>
      <c r="T10" s="886"/>
      <c r="U10" s="886"/>
      <c r="V10" s="886"/>
      <c r="W10" s="256"/>
      <c r="X10" s="886" t="s">
        <v>470</v>
      </c>
      <c r="Y10" s="886"/>
      <c r="Z10" s="886"/>
      <c r="AA10" s="886"/>
      <c r="AB10" s="886"/>
      <c r="AC10" s="886"/>
      <c r="AD10" s="886"/>
      <c r="AE10" s="886"/>
      <c r="AF10" s="257"/>
      <c r="AG10" s="257"/>
      <c r="AH10" s="257"/>
      <c r="AI10" s="257"/>
      <c r="AJ10" s="257"/>
      <c r="AK10" s="257"/>
      <c r="AL10" s="257"/>
      <c r="AM10" s="257"/>
      <c r="AN10" s="257"/>
      <c r="AO10" s="257"/>
      <c r="AP10" s="257"/>
      <c r="AQ10" s="257"/>
      <c r="AR10" s="257"/>
      <c r="AS10" s="257"/>
      <c r="AT10" s="257"/>
      <c r="AU10" s="257"/>
      <c r="AV10" s="257"/>
      <c r="AW10" s="257"/>
      <c r="AX10" s="257"/>
      <c r="AY10" s="257"/>
      <c r="AZ10" s="257"/>
      <c r="BA10" s="257"/>
      <c r="BB10" s="257"/>
      <c r="BC10" s="257"/>
      <c r="BD10" s="257"/>
      <c r="BE10" s="257"/>
      <c r="BF10" s="257"/>
      <c r="BG10" s="257"/>
      <c r="BH10" s="257"/>
      <c r="BI10" s="257"/>
      <c r="BJ10" s="257"/>
      <c r="BK10" s="257"/>
      <c r="BL10" s="257"/>
      <c r="BM10" s="260"/>
      <c r="BN10" s="260"/>
      <c r="BO10" s="260"/>
      <c r="BP10" s="260"/>
      <c r="BQ10" s="260"/>
      <c r="BR10" s="260"/>
    </row>
    <row r="11" spans="1:70" ht="219.95" customHeight="1">
      <c r="B11" s="945"/>
      <c r="C11" s="945"/>
      <c r="D11" s="945"/>
      <c r="E11" s="945"/>
      <c r="F11" s="945"/>
      <c r="G11" s="945"/>
      <c r="H11" s="945"/>
      <c r="I11" s="945"/>
      <c r="J11" s="945"/>
      <c r="K11" s="945"/>
      <c r="L11" s="945"/>
      <c r="M11" s="945"/>
      <c r="N11" s="945"/>
      <c r="O11" s="945"/>
      <c r="P11" s="945"/>
      <c r="Q11" s="945"/>
      <c r="R11" s="945"/>
      <c r="S11" s="945"/>
      <c r="T11" s="945"/>
      <c r="U11" s="945"/>
      <c r="V11" s="945"/>
      <c r="W11" s="256"/>
      <c r="X11" s="330"/>
      <c r="Y11" s="330"/>
      <c r="Z11" s="330"/>
      <c r="AA11" s="330"/>
      <c r="AB11" s="330"/>
      <c r="AC11" s="330"/>
      <c r="AD11" s="330"/>
      <c r="AE11" s="330"/>
      <c r="AF11" s="257"/>
      <c r="AG11" s="257"/>
      <c r="AH11" s="257"/>
      <c r="AI11" s="257"/>
      <c r="AJ11" s="257"/>
      <c r="AK11" s="257"/>
      <c r="AL11" s="257"/>
      <c r="AM11" s="257"/>
      <c r="AN11" s="260"/>
      <c r="AO11" s="260"/>
      <c r="AP11" s="260"/>
      <c r="AQ11" s="260"/>
      <c r="AR11" s="260"/>
      <c r="AS11" s="260"/>
      <c r="AT11" s="260"/>
      <c r="AU11" s="260"/>
      <c r="AV11" s="260"/>
      <c r="AW11" s="260"/>
      <c r="AX11" s="260"/>
      <c r="AY11" s="260"/>
      <c r="AZ11" s="260"/>
      <c r="BA11" s="260"/>
      <c r="BB11" s="260"/>
      <c r="BC11" s="260"/>
      <c r="BD11" s="260"/>
      <c r="BE11" s="260"/>
      <c r="BF11" s="260"/>
      <c r="BG11" s="260"/>
      <c r="BH11" s="260"/>
      <c r="BI11" s="260"/>
      <c r="BJ11" s="260"/>
      <c r="BK11" s="260"/>
      <c r="BL11" s="260"/>
      <c r="BM11" s="260"/>
      <c r="BN11" s="260"/>
      <c r="BO11" s="260"/>
      <c r="BP11" s="260"/>
      <c r="BQ11" s="260"/>
      <c r="BR11" s="260"/>
    </row>
    <row r="12" spans="1:70" ht="219.95" customHeight="1">
      <c r="B12" s="945"/>
      <c r="C12" s="945"/>
      <c r="D12" s="945"/>
      <c r="E12" s="945"/>
      <c r="F12" s="945"/>
      <c r="G12" s="945"/>
      <c r="H12" s="945"/>
      <c r="I12" s="945"/>
      <c r="J12" s="945"/>
      <c r="K12" s="945"/>
      <c r="L12" s="945"/>
      <c r="M12" s="945"/>
      <c r="N12" s="945"/>
      <c r="O12" s="945"/>
      <c r="P12" s="945"/>
      <c r="Q12" s="945"/>
      <c r="R12" s="945"/>
      <c r="S12" s="945"/>
      <c r="T12" s="945"/>
      <c r="U12" s="945"/>
      <c r="V12" s="945"/>
      <c r="W12" s="256"/>
      <c r="X12" s="330"/>
      <c r="Y12" s="330"/>
      <c r="Z12" s="330"/>
      <c r="AA12" s="330"/>
      <c r="AB12" s="330"/>
      <c r="AC12" s="330"/>
      <c r="AD12" s="330"/>
      <c r="AE12" s="330"/>
      <c r="AF12" s="257"/>
      <c r="AG12" s="257"/>
      <c r="AH12" s="257"/>
      <c r="AI12" s="257"/>
      <c r="AJ12" s="257"/>
      <c r="AK12" s="257"/>
      <c r="AL12" s="257"/>
      <c r="AM12" s="257"/>
      <c r="AN12" s="260"/>
      <c r="AO12" s="260"/>
      <c r="AP12" s="260"/>
      <c r="AQ12" s="260"/>
      <c r="AR12" s="260"/>
      <c r="AS12" s="260"/>
      <c r="AT12" s="260"/>
      <c r="AU12" s="260"/>
      <c r="AV12" s="260"/>
      <c r="AW12" s="260"/>
      <c r="AX12" s="260"/>
      <c r="AY12" s="260"/>
      <c r="AZ12" s="260"/>
      <c r="BA12" s="260"/>
      <c r="BB12" s="260"/>
      <c r="BC12" s="260"/>
      <c r="BD12" s="260"/>
      <c r="BE12" s="260"/>
      <c r="BF12" s="260"/>
      <c r="BG12" s="260"/>
      <c r="BH12" s="260"/>
      <c r="BI12" s="260"/>
      <c r="BJ12" s="260"/>
      <c r="BK12" s="260"/>
      <c r="BL12" s="260"/>
      <c r="BM12" s="260"/>
      <c r="BN12" s="260"/>
      <c r="BO12" s="260"/>
      <c r="BP12" s="260"/>
      <c r="BQ12" s="260"/>
      <c r="BR12" s="260"/>
    </row>
    <row r="13" spans="1:70" s="329" customFormat="1" ht="5.25" customHeight="1">
      <c r="B13" s="946"/>
      <c r="C13" s="946"/>
      <c r="D13" s="946"/>
      <c r="E13" s="946"/>
      <c r="F13" s="946"/>
      <c r="G13" s="946"/>
      <c r="H13" s="946"/>
      <c r="I13" s="946"/>
      <c r="J13" s="946"/>
      <c r="K13" s="946"/>
      <c r="L13" s="946"/>
      <c r="M13" s="946"/>
      <c r="N13" s="946"/>
      <c r="O13" s="946"/>
      <c r="P13" s="946"/>
      <c r="Q13" s="946"/>
      <c r="R13" s="946"/>
      <c r="S13" s="946"/>
      <c r="T13" s="946"/>
      <c r="U13" s="946"/>
      <c r="V13" s="946"/>
      <c r="W13" s="946"/>
      <c r="X13" s="946"/>
      <c r="Y13" s="946"/>
      <c r="Z13" s="946"/>
      <c r="AA13" s="946"/>
      <c r="AB13" s="946"/>
      <c r="AC13" s="946"/>
      <c r="AD13" s="946"/>
      <c r="AE13" s="946"/>
      <c r="AF13" s="257"/>
      <c r="AN13" s="260"/>
      <c r="AO13" s="260"/>
      <c r="AP13" s="260"/>
      <c r="AQ13" s="260"/>
      <c r="AR13" s="260"/>
      <c r="AS13" s="260"/>
      <c r="AT13" s="260"/>
      <c r="AU13" s="260"/>
      <c r="AV13" s="260"/>
      <c r="AW13" s="260"/>
      <c r="AX13" s="260"/>
      <c r="AY13" s="260"/>
      <c r="AZ13" s="260"/>
      <c r="BA13" s="260"/>
      <c r="BB13" s="260"/>
      <c r="BC13" s="260"/>
      <c r="BD13" s="260"/>
      <c r="BE13" s="260"/>
      <c r="BF13" s="260"/>
      <c r="BG13" s="260"/>
      <c r="BH13" s="260"/>
      <c r="BI13" s="260"/>
      <c r="BJ13" s="260"/>
      <c r="BK13" s="260"/>
      <c r="BL13" s="260"/>
      <c r="BM13" s="260"/>
      <c r="BN13" s="260"/>
      <c r="BO13" s="260"/>
      <c r="BP13" s="260"/>
      <c r="BQ13" s="260"/>
      <c r="BR13" s="260"/>
    </row>
    <row r="14" spans="1:70" ht="21" customHeight="1">
      <c r="B14" s="885" t="s">
        <v>248</v>
      </c>
      <c r="C14" s="885"/>
      <c r="D14" s="885"/>
      <c r="E14" s="885"/>
      <c r="F14" s="885"/>
      <c r="G14" s="885"/>
      <c r="H14" s="885"/>
      <c r="I14" s="885"/>
      <c r="J14" s="885"/>
      <c r="K14" s="885"/>
      <c r="L14" s="885"/>
      <c r="M14" s="885"/>
      <c r="N14" s="885"/>
      <c r="O14" s="885"/>
      <c r="P14" s="885"/>
      <c r="Q14" s="885"/>
      <c r="R14" s="885"/>
      <c r="S14" s="885"/>
      <c r="T14" s="885"/>
      <c r="U14" s="885"/>
      <c r="V14" s="885"/>
      <c r="W14" s="885"/>
      <c r="X14" s="885"/>
      <c r="Y14" s="885"/>
      <c r="Z14" s="885"/>
      <c r="AA14" s="885"/>
      <c r="AB14" s="885"/>
      <c r="AC14" s="885"/>
      <c r="AD14" s="885"/>
      <c r="AE14" s="885"/>
      <c r="AF14" s="257"/>
      <c r="AG14" s="257"/>
      <c r="AH14" s="257"/>
      <c r="AI14" s="257"/>
      <c r="AJ14" s="257"/>
      <c r="AK14" s="257"/>
      <c r="AL14" s="257"/>
      <c r="AM14" s="257"/>
      <c r="AN14" s="260"/>
      <c r="AO14" s="260"/>
      <c r="AP14" s="260"/>
      <c r="AQ14" s="260"/>
      <c r="AR14" s="260"/>
      <c r="AS14" s="260"/>
      <c r="AT14" s="260"/>
      <c r="AU14" s="260"/>
      <c r="AV14" s="260"/>
      <c r="AW14" s="260"/>
      <c r="AX14" s="260"/>
      <c r="AY14" s="260"/>
      <c r="AZ14" s="260"/>
      <c r="BA14" s="260"/>
      <c r="BB14" s="260"/>
      <c r="BC14" s="260"/>
      <c r="BD14" s="260"/>
      <c r="BE14" s="260"/>
      <c r="BF14" s="260"/>
      <c r="BG14" s="260"/>
      <c r="BH14" s="260"/>
      <c r="BI14" s="260"/>
      <c r="BJ14" s="260"/>
      <c r="BK14" s="260"/>
      <c r="BL14" s="260"/>
      <c r="BM14" s="260"/>
      <c r="BN14" s="260"/>
      <c r="BO14" s="260"/>
      <c r="BP14" s="260"/>
      <c r="BQ14" s="260"/>
      <c r="BR14" s="260"/>
    </row>
    <row r="15" spans="1:70" ht="135" customHeight="1">
      <c r="B15" s="944"/>
      <c r="C15" s="944"/>
      <c r="D15" s="944"/>
      <c r="E15" s="944"/>
      <c r="F15" s="944"/>
      <c r="G15" s="944"/>
      <c r="H15" s="944"/>
      <c r="I15" s="944"/>
      <c r="J15" s="944"/>
      <c r="K15" s="944"/>
      <c r="L15" s="944"/>
      <c r="M15" s="944"/>
      <c r="N15" s="944"/>
      <c r="O15" s="944"/>
      <c r="P15" s="944"/>
      <c r="Q15" s="944"/>
      <c r="R15" s="944"/>
      <c r="S15" s="944"/>
      <c r="T15" s="944"/>
      <c r="U15" s="944"/>
      <c r="V15" s="944"/>
      <c r="W15" s="944"/>
      <c r="X15" s="944"/>
      <c r="Y15" s="944"/>
      <c r="Z15" s="944"/>
      <c r="AA15" s="944"/>
      <c r="AB15" s="944"/>
      <c r="AC15" s="944"/>
      <c r="AD15" s="944"/>
      <c r="AE15" s="944"/>
      <c r="AF15" s="257"/>
      <c r="AG15" s="257"/>
      <c r="AH15" s="257"/>
      <c r="AI15" s="257"/>
      <c r="AJ15" s="257"/>
      <c r="AK15" s="257"/>
      <c r="AL15" s="257"/>
      <c r="AM15" s="257"/>
      <c r="AN15" s="260"/>
      <c r="AO15" s="260"/>
      <c r="AP15" s="260"/>
      <c r="AQ15" s="260"/>
      <c r="AR15" s="260"/>
      <c r="AS15" s="260"/>
      <c r="AT15" s="260"/>
      <c r="AU15" s="260"/>
      <c r="AV15" s="260"/>
      <c r="AW15" s="260"/>
      <c r="AX15" s="260"/>
      <c r="AY15" s="260"/>
      <c r="AZ15" s="260"/>
      <c r="BA15" s="260"/>
      <c r="BB15" s="260"/>
      <c r="BC15" s="260"/>
      <c r="BD15" s="260"/>
      <c r="BE15" s="260"/>
      <c r="BF15" s="260"/>
      <c r="BG15" s="260"/>
      <c r="BH15" s="260"/>
      <c r="BI15" s="260"/>
      <c r="BJ15" s="260"/>
      <c r="BK15" s="260"/>
      <c r="BL15" s="260"/>
      <c r="BM15" s="260"/>
      <c r="BN15" s="260"/>
      <c r="BO15" s="260"/>
      <c r="BP15" s="260"/>
      <c r="BQ15" s="260"/>
      <c r="BR15" s="260"/>
    </row>
    <row r="16" spans="1:70" ht="135" customHeight="1">
      <c r="B16" s="944"/>
      <c r="C16" s="944"/>
      <c r="D16" s="944"/>
      <c r="E16" s="944"/>
      <c r="F16" s="944"/>
      <c r="G16" s="944"/>
      <c r="H16" s="944"/>
      <c r="I16" s="944"/>
      <c r="J16" s="944"/>
      <c r="K16" s="944"/>
      <c r="L16" s="944"/>
      <c r="M16" s="944"/>
      <c r="N16" s="944"/>
      <c r="O16" s="944"/>
      <c r="P16" s="944"/>
      <c r="Q16" s="944"/>
      <c r="R16" s="944"/>
      <c r="S16" s="944"/>
      <c r="T16" s="944"/>
      <c r="U16" s="944"/>
      <c r="V16" s="944"/>
      <c r="W16" s="944"/>
      <c r="X16" s="944"/>
      <c r="Y16" s="944"/>
      <c r="Z16" s="944"/>
      <c r="AA16" s="944"/>
      <c r="AB16" s="944"/>
      <c r="AC16" s="944"/>
      <c r="AD16" s="944"/>
      <c r="AE16" s="944"/>
      <c r="AF16" s="257"/>
      <c r="AG16" s="257"/>
      <c r="AH16" s="257"/>
      <c r="AI16" s="257"/>
      <c r="AJ16" s="257"/>
      <c r="AK16" s="257"/>
      <c r="AL16" s="257"/>
      <c r="AM16" s="257"/>
      <c r="AN16" s="260"/>
      <c r="AO16" s="260"/>
      <c r="AP16" s="260"/>
      <c r="AQ16" s="260"/>
      <c r="AR16" s="260"/>
      <c r="AS16" s="260"/>
      <c r="AT16" s="260"/>
      <c r="AU16" s="260"/>
      <c r="AV16" s="260"/>
      <c r="AW16" s="260"/>
      <c r="AX16" s="260"/>
      <c r="AY16" s="260"/>
      <c r="AZ16" s="260"/>
      <c r="BA16" s="260"/>
      <c r="BB16" s="260"/>
      <c r="BC16" s="260"/>
      <c r="BD16" s="260"/>
      <c r="BE16" s="260"/>
      <c r="BF16" s="260"/>
      <c r="BG16" s="260"/>
      <c r="BH16" s="260"/>
      <c r="BI16" s="260"/>
      <c r="BJ16" s="260"/>
      <c r="BK16" s="260"/>
      <c r="BL16" s="260"/>
      <c r="BM16" s="260"/>
      <c r="BN16" s="260"/>
      <c r="BO16" s="260"/>
      <c r="BP16" s="260"/>
      <c r="BQ16" s="260"/>
      <c r="BR16" s="260"/>
    </row>
    <row r="17" spans="1:96" s="302" customFormat="1" ht="24" customHeight="1">
      <c r="A17" s="253"/>
      <c r="B17" s="253"/>
      <c r="C17" s="253"/>
      <c r="D17" s="253"/>
      <c r="E17" s="253"/>
      <c r="F17" s="253"/>
      <c r="G17" s="253"/>
      <c r="H17" s="253"/>
      <c r="I17" s="253"/>
      <c r="J17" s="253"/>
      <c r="K17" s="253"/>
      <c r="L17" s="253"/>
      <c r="M17" s="253"/>
      <c r="N17" s="253"/>
      <c r="O17" s="253"/>
      <c r="P17" s="253"/>
      <c r="Q17" s="253"/>
      <c r="R17" s="253"/>
      <c r="S17" s="253"/>
      <c r="T17" s="253"/>
      <c r="U17" s="253"/>
      <c r="V17" s="253"/>
      <c r="W17" s="253"/>
      <c r="X17" s="253"/>
      <c r="Y17" s="253"/>
      <c r="Z17" s="253"/>
      <c r="AA17" s="303"/>
      <c r="AB17" s="303"/>
      <c r="AC17" s="303"/>
      <c r="AD17" s="303"/>
      <c r="AE17" s="303"/>
      <c r="AF17" s="303"/>
      <c r="AG17" s="303"/>
      <c r="AH17" s="303"/>
      <c r="AI17" s="303"/>
      <c r="AJ17" s="303"/>
      <c r="AK17" s="303"/>
      <c r="AL17" s="303"/>
      <c r="AM17" s="260"/>
      <c r="AN17" s="260"/>
      <c r="AO17" s="260"/>
      <c r="AP17" s="260"/>
      <c r="AQ17" s="260"/>
      <c r="AR17" s="260"/>
      <c r="AS17" s="260"/>
      <c r="AT17" s="260"/>
      <c r="AU17" s="260"/>
      <c r="AV17" s="260"/>
      <c r="AW17" s="260"/>
      <c r="AX17" s="260"/>
      <c r="AY17" s="260"/>
      <c r="AZ17" s="260"/>
      <c r="BA17" s="260"/>
      <c r="BB17" s="260"/>
      <c r="BC17" s="260"/>
      <c r="BD17" s="260"/>
      <c r="BE17" s="260"/>
      <c r="BF17" s="260"/>
      <c r="BG17" s="260"/>
      <c r="BH17" s="260"/>
      <c r="BI17" s="260"/>
      <c r="BJ17" s="260"/>
      <c r="BK17" s="260"/>
      <c r="BL17" s="260"/>
      <c r="BM17" s="260"/>
      <c r="BN17" s="260"/>
      <c r="BO17" s="260"/>
      <c r="BP17" s="260"/>
      <c r="BQ17" s="260"/>
      <c r="BR17" s="260"/>
    </row>
    <row r="18" spans="1:96" s="303" customFormat="1" ht="27.75" customHeight="1">
      <c r="A18" s="253"/>
      <c r="B18" s="253"/>
      <c r="C18" s="253"/>
      <c r="D18" s="253"/>
      <c r="E18" s="253"/>
      <c r="F18" s="253"/>
      <c r="G18" s="253"/>
      <c r="H18" s="253"/>
      <c r="I18" s="253"/>
      <c r="J18" s="253"/>
      <c r="K18" s="253"/>
      <c r="L18" s="253"/>
      <c r="M18" s="253"/>
      <c r="N18" s="253"/>
      <c r="O18" s="253"/>
      <c r="P18" s="253"/>
      <c r="Q18" s="253"/>
      <c r="R18" s="253"/>
      <c r="S18" s="253"/>
      <c r="T18" s="253"/>
      <c r="U18" s="253"/>
      <c r="V18" s="253"/>
      <c r="W18" s="253"/>
      <c r="X18" s="253"/>
      <c r="Y18" s="253"/>
      <c r="Z18" s="253"/>
      <c r="AM18" s="260"/>
      <c r="AN18" s="260"/>
      <c r="AO18" s="260"/>
      <c r="AP18" s="260"/>
      <c r="AQ18" s="260"/>
      <c r="AR18" s="260"/>
      <c r="AS18" s="260"/>
      <c r="AT18" s="260"/>
      <c r="AU18" s="260"/>
      <c r="AV18" s="260"/>
      <c r="AW18" s="260"/>
      <c r="AX18" s="260"/>
      <c r="AY18" s="260"/>
      <c r="AZ18" s="260"/>
      <c r="BA18" s="260"/>
      <c r="BB18" s="260"/>
      <c r="BC18" s="260"/>
      <c r="BD18" s="260"/>
      <c r="BE18" s="260"/>
      <c r="BF18" s="260"/>
      <c r="BG18" s="260"/>
      <c r="BH18" s="260"/>
      <c r="BI18" s="260"/>
      <c r="BJ18" s="260"/>
      <c r="BK18" s="260"/>
      <c r="BL18" s="260"/>
      <c r="BM18" s="260"/>
      <c r="BN18" s="260"/>
      <c r="BO18" s="260"/>
      <c r="BP18" s="260"/>
      <c r="BQ18" s="260"/>
      <c r="BR18" s="260"/>
    </row>
    <row r="19" spans="1:96" s="303" customFormat="1" ht="27.75" customHeight="1">
      <c r="A19" s="253"/>
      <c r="B19" s="253"/>
      <c r="C19" s="253"/>
      <c r="D19" s="253"/>
      <c r="E19" s="253"/>
      <c r="F19" s="253"/>
      <c r="G19" s="253"/>
      <c r="H19" s="253"/>
      <c r="I19" s="253"/>
      <c r="J19" s="253"/>
      <c r="K19" s="253"/>
      <c r="L19" s="253"/>
      <c r="M19" s="253"/>
      <c r="N19" s="253"/>
      <c r="O19" s="253"/>
      <c r="P19" s="253"/>
      <c r="Q19" s="253"/>
      <c r="R19" s="253"/>
      <c r="S19" s="253"/>
      <c r="T19" s="253"/>
      <c r="U19" s="253"/>
      <c r="V19" s="253"/>
      <c r="W19" s="253"/>
      <c r="X19" s="253"/>
      <c r="Y19" s="253"/>
      <c r="Z19" s="253"/>
      <c r="AM19" s="260"/>
      <c r="AN19" s="260"/>
      <c r="AO19" s="260"/>
      <c r="AP19" s="260"/>
      <c r="AQ19" s="260"/>
      <c r="AR19" s="260"/>
      <c r="AS19" s="260"/>
      <c r="AT19" s="260"/>
      <c r="AU19" s="260"/>
      <c r="AV19" s="260"/>
      <c r="AW19" s="260"/>
      <c r="AX19" s="260"/>
      <c r="AY19" s="260"/>
      <c r="AZ19" s="260"/>
      <c r="BA19" s="260"/>
      <c r="BB19" s="260"/>
      <c r="BC19" s="260"/>
      <c r="BD19" s="260"/>
      <c r="BE19" s="260"/>
      <c r="BF19" s="260"/>
      <c r="BG19" s="260"/>
      <c r="BH19" s="260"/>
      <c r="BI19" s="260"/>
      <c r="BJ19" s="260"/>
      <c r="BK19" s="260"/>
      <c r="BL19" s="260"/>
      <c r="BM19" s="260"/>
      <c r="BN19" s="260"/>
      <c r="BO19" s="260"/>
      <c r="BP19" s="260"/>
      <c r="BQ19" s="260"/>
      <c r="BR19" s="260"/>
    </row>
    <row r="20" spans="1:96" s="304" customFormat="1" ht="27.75" customHeight="1">
      <c r="A20" s="302"/>
      <c r="B20" s="302"/>
      <c r="C20" s="302"/>
      <c r="D20" s="302"/>
      <c r="E20" s="302"/>
      <c r="F20" s="302"/>
      <c r="G20" s="302"/>
      <c r="H20" s="302"/>
      <c r="I20" s="302"/>
      <c r="J20" s="302"/>
      <c r="K20" s="302"/>
      <c r="L20" s="302"/>
      <c r="M20" s="302"/>
      <c r="N20" s="302"/>
      <c r="O20" s="302"/>
      <c r="P20" s="302"/>
      <c r="Q20" s="302"/>
      <c r="R20" s="302"/>
      <c r="S20" s="302"/>
      <c r="T20" s="302"/>
      <c r="U20" s="302"/>
      <c r="V20" s="302"/>
      <c r="W20" s="302"/>
      <c r="X20" s="302"/>
      <c r="Y20" s="302"/>
      <c r="Z20" s="302"/>
      <c r="AA20" s="303"/>
      <c r="AB20" s="303"/>
      <c r="AC20" s="303"/>
      <c r="AD20" s="303"/>
      <c r="AE20" s="303"/>
      <c r="AF20" s="303"/>
      <c r="AG20" s="303"/>
      <c r="AH20" s="303"/>
      <c r="AI20" s="303"/>
      <c r="AJ20" s="303"/>
      <c r="AK20" s="303"/>
      <c r="AL20" s="303"/>
      <c r="AM20" s="260"/>
      <c r="AN20" s="260"/>
      <c r="AO20" s="260"/>
      <c r="AP20" s="260"/>
      <c r="AQ20" s="260"/>
      <c r="AR20" s="260"/>
      <c r="AS20" s="260"/>
      <c r="AT20" s="260"/>
      <c r="AU20" s="260"/>
      <c r="AV20" s="260"/>
      <c r="AW20" s="260"/>
      <c r="AX20" s="260"/>
      <c r="AY20" s="260"/>
      <c r="AZ20" s="260"/>
      <c r="BA20" s="260"/>
      <c r="BB20" s="260"/>
      <c r="BC20" s="260"/>
      <c r="BD20" s="260"/>
      <c r="BE20" s="260"/>
      <c r="BF20" s="260"/>
      <c r="BG20" s="260"/>
      <c r="BH20" s="260"/>
      <c r="BI20" s="260"/>
      <c r="BJ20" s="260"/>
      <c r="BK20" s="260"/>
      <c r="BL20" s="260"/>
      <c r="BM20" s="260"/>
      <c r="BN20" s="260"/>
      <c r="BO20" s="260"/>
      <c r="BP20" s="260"/>
      <c r="BQ20" s="260"/>
      <c r="BR20" s="260"/>
    </row>
    <row r="21" spans="1:96" s="303" customFormat="1" ht="27.75" customHeight="1">
      <c r="AM21" s="260"/>
      <c r="AN21" s="260"/>
      <c r="AO21" s="260"/>
      <c r="AP21" s="260"/>
      <c r="AQ21" s="260"/>
      <c r="AR21" s="260"/>
      <c r="AS21" s="260"/>
      <c r="AT21" s="260"/>
      <c r="AU21" s="260"/>
      <c r="AV21" s="260"/>
      <c r="AW21" s="260"/>
      <c r="AX21" s="260"/>
      <c r="AY21" s="260"/>
      <c r="AZ21" s="260"/>
      <c r="BA21" s="260"/>
      <c r="BB21" s="260"/>
      <c r="BC21" s="260"/>
      <c r="BD21" s="260"/>
      <c r="BE21" s="260"/>
      <c r="BF21" s="260"/>
      <c r="BG21" s="260"/>
      <c r="BH21" s="260"/>
      <c r="BI21" s="260"/>
      <c r="BJ21" s="260"/>
      <c r="BK21" s="260"/>
      <c r="BL21" s="260"/>
      <c r="BM21" s="260"/>
      <c r="BN21" s="260"/>
      <c r="BO21" s="260"/>
      <c r="BP21" s="260"/>
      <c r="BQ21" s="260"/>
      <c r="BR21" s="260"/>
    </row>
    <row r="22" spans="1:96" s="304" customFormat="1" ht="27.75" customHeight="1">
      <c r="A22" s="303"/>
      <c r="B22" s="303"/>
      <c r="C22" s="303"/>
      <c r="D22" s="303"/>
      <c r="E22" s="303"/>
      <c r="F22" s="303"/>
      <c r="G22" s="303"/>
      <c r="H22" s="303"/>
      <c r="I22" s="303"/>
      <c r="J22" s="303"/>
      <c r="K22" s="303"/>
      <c r="L22" s="303"/>
      <c r="M22" s="303"/>
      <c r="N22" s="303"/>
      <c r="O22" s="303"/>
      <c r="P22" s="303"/>
      <c r="Q22" s="303"/>
      <c r="R22" s="303"/>
      <c r="S22" s="303"/>
      <c r="T22" s="303"/>
      <c r="U22" s="303"/>
      <c r="V22" s="303"/>
      <c r="W22" s="303"/>
      <c r="X22" s="303"/>
      <c r="Y22" s="303"/>
      <c r="Z22" s="303"/>
      <c r="AA22" s="303"/>
      <c r="AB22" s="303"/>
      <c r="AC22" s="303"/>
      <c r="AD22" s="303"/>
      <c r="AE22" s="303"/>
      <c r="AF22" s="303"/>
      <c r="AG22" s="303"/>
      <c r="AH22" s="303"/>
      <c r="AI22" s="303"/>
      <c r="AJ22" s="303"/>
      <c r="AK22" s="303"/>
      <c r="AL22" s="277"/>
      <c r="AM22" s="277"/>
      <c r="AN22" s="277"/>
      <c r="AO22" s="277"/>
      <c r="AP22" s="277"/>
      <c r="AQ22" s="277"/>
      <c r="AR22" s="277"/>
      <c r="AS22" s="277"/>
      <c r="AT22" s="277"/>
      <c r="AU22" s="277"/>
      <c r="AV22" s="277"/>
      <c r="AW22" s="277"/>
      <c r="AX22" s="277"/>
      <c r="AY22" s="277"/>
      <c r="AZ22" s="260"/>
      <c r="BA22" s="260"/>
      <c r="BB22" s="260"/>
      <c r="BC22" s="260"/>
      <c r="BD22" s="260"/>
      <c r="BE22" s="260"/>
      <c r="BF22" s="260"/>
      <c r="BG22" s="260"/>
      <c r="BH22" s="260"/>
      <c r="BI22" s="260"/>
      <c r="BJ22" s="260"/>
      <c r="BK22" s="260"/>
      <c r="BL22" s="260"/>
      <c r="BM22" s="260"/>
      <c r="BN22" s="260"/>
      <c r="BO22" s="260"/>
      <c r="BP22" s="260"/>
      <c r="BQ22" s="260"/>
      <c r="BR22" s="260"/>
    </row>
    <row r="23" spans="1:96" s="304" customFormat="1" ht="27.75" customHeight="1">
      <c r="AA23" s="303"/>
      <c r="AB23" s="303"/>
      <c r="AC23" s="303"/>
      <c r="AD23" s="303"/>
      <c r="AE23" s="303"/>
      <c r="AF23" s="303"/>
      <c r="AG23" s="303"/>
      <c r="AH23" s="303"/>
      <c r="AI23" s="303"/>
      <c r="AJ23" s="303"/>
      <c r="AK23" s="303"/>
      <c r="AL23" s="277"/>
      <c r="AM23" s="296"/>
      <c r="AN23" s="277"/>
      <c r="AO23" s="277"/>
      <c r="AP23" s="277"/>
      <c r="AQ23" s="277"/>
      <c r="AR23" s="277"/>
      <c r="AS23" s="277"/>
      <c r="AT23" s="277"/>
      <c r="AU23" s="277"/>
      <c r="AV23" s="277"/>
      <c r="AW23" s="277"/>
      <c r="AX23" s="277"/>
      <c r="AY23" s="277"/>
    </row>
    <row r="24" spans="1:96" s="304" customFormat="1" ht="27.75" customHeight="1">
      <c r="A24" s="303"/>
      <c r="B24" s="303"/>
      <c r="C24" s="303"/>
      <c r="D24" s="303"/>
      <c r="E24" s="303"/>
      <c r="F24" s="303"/>
      <c r="G24" s="303"/>
      <c r="H24" s="303"/>
      <c r="I24" s="303"/>
      <c r="J24" s="303"/>
      <c r="K24" s="303"/>
      <c r="L24" s="303"/>
      <c r="M24" s="303"/>
      <c r="N24" s="303"/>
      <c r="O24" s="303"/>
      <c r="P24" s="303"/>
      <c r="Q24" s="303"/>
      <c r="R24" s="303"/>
      <c r="S24" s="303"/>
      <c r="T24" s="303"/>
      <c r="U24" s="303"/>
      <c r="V24" s="303"/>
      <c r="W24" s="303"/>
      <c r="X24" s="303"/>
      <c r="Y24" s="303"/>
      <c r="Z24" s="303"/>
      <c r="AA24" s="303"/>
      <c r="AB24" s="303"/>
      <c r="AC24" s="303"/>
      <c r="AD24" s="303"/>
      <c r="AE24" s="303"/>
      <c r="AL24" s="277"/>
      <c r="AM24" s="277"/>
      <c r="AN24" s="277"/>
      <c r="AO24" s="277"/>
      <c r="AP24" s="277"/>
      <c r="AQ24" s="277"/>
      <c r="AR24" s="277"/>
      <c r="AS24" s="277"/>
      <c r="AT24" s="277"/>
      <c r="AU24" s="277"/>
      <c r="AV24" s="277"/>
      <c r="AW24" s="277"/>
      <c r="AX24" s="277"/>
      <c r="AY24" s="277"/>
    </row>
    <row r="25" spans="1:96" s="304" customFormat="1" ht="18.75" customHeight="1">
      <c r="AL25" s="277"/>
      <c r="AM25" s="275" t="s">
        <v>249</v>
      </c>
      <c r="AN25" s="276">
        <v>41221.621932870374</v>
      </c>
      <c r="AO25" s="277"/>
      <c r="AP25" s="277"/>
      <c r="AQ25" s="277"/>
      <c r="AR25" s="277"/>
      <c r="AS25" s="277"/>
      <c r="AT25" s="540" t="s">
        <v>20</v>
      </c>
      <c r="AU25" s="539"/>
      <c r="AV25" s="277"/>
      <c r="AW25" s="277"/>
      <c r="AX25" s="277"/>
      <c r="AY25" s="277"/>
    </row>
    <row r="26" spans="1:96" ht="18.75" customHeight="1">
      <c r="A26" s="304"/>
      <c r="B26" s="304"/>
      <c r="C26" s="304"/>
      <c r="D26" s="304"/>
      <c r="E26" s="304"/>
      <c r="F26" s="304"/>
      <c r="G26" s="304"/>
      <c r="H26" s="304"/>
      <c r="I26" s="304"/>
      <c r="J26" s="304"/>
      <c r="K26" s="304"/>
      <c r="L26" s="304"/>
      <c r="M26" s="304"/>
      <c r="N26" s="304"/>
      <c r="O26" s="304"/>
      <c r="P26" s="304"/>
      <c r="Q26" s="304"/>
      <c r="R26" s="304"/>
      <c r="S26" s="304"/>
      <c r="T26" s="304"/>
      <c r="U26" s="304"/>
      <c r="V26" s="304"/>
      <c r="W26" s="304"/>
      <c r="X26" s="304"/>
      <c r="Y26" s="304"/>
      <c r="Z26" s="304"/>
      <c r="AA26" s="304"/>
      <c r="AB26" s="304"/>
      <c r="AC26" s="304"/>
      <c r="AD26" s="304"/>
      <c r="AE26" s="304"/>
      <c r="AL26" s="277"/>
      <c r="AM26" s="277"/>
      <c r="AN26" s="277"/>
      <c r="AO26" s="277"/>
      <c r="AP26" s="277"/>
      <c r="AQ26" s="277"/>
      <c r="AR26" s="277"/>
      <c r="AS26" s="529"/>
      <c r="AT26" s="515" t="s">
        <v>422</v>
      </c>
      <c r="AU26"/>
      <c r="AV26" s="277"/>
      <c r="AW26" s="277"/>
      <c r="AX26" s="277"/>
      <c r="AY26" s="277"/>
    </row>
    <row r="27" spans="1:96" ht="18.75" customHeight="1">
      <c r="A27" s="304"/>
      <c r="B27" s="304"/>
      <c r="C27" s="304"/>
      <c r="D27" s="304"/>
      <c r="E27" s="304"/>
      <c r="F27" s="304"/>
      <c r="G27" s="304"/>
      <c r="H27" s="304"/>
      <c r="I27" s="304"/>
      <c r="J27" s="304"/>
      <c r="K27" s="304"/>
      <c r="L27" s="304"/>
      <c r="M27" s="304"/>
      <c r="N27" s="304"/>
      <c r="O27" s="304"/>
      <c r="P27" s="304"/>
      <c r="Q27" s="304"/>
      <c r="R27" s="304"/>
      <c r="S27" s="304"/>
      <c r="T27" s="304"/>
      <c r="U27" s="304"/>
      <c r="V27" s="304"/>
      <c r="W27" s="304"/>
      <c r="X27" s="304"/>
      <c r="Y27" s="304"/>
      <c r="Z27" s="304"/>
      <c r="AA27" s="304"/>
      <c r="AB27" s="304"/>
      <c r="AC27" s="304"/>
      <c r="AD27" s="304"/>
      <c r="AE27" s="304"/>
      <c r="AL27" s="277"/>
      <c r="AM27" s="275" t="s">
        <v>250</v>
      </c>
      <c r="AN27" s="280" t="s">
        <v>414</v>
      </c>
      <c r="AO27" s="277"/>
      <c r="AP27" s="277"/>
      <c r="AQ27" s="277"/>
      <c r="AR27" s="277"/>
      <c r="AS27" s="515"/>
      <c r="AT27" s="540" t="s">
        <v>415</v>
      </c>
      <c r="AU27" s="539"/>
      <c r="AV27" s="277"/>
      <c r="AW27" s="277"/>
      <c r="AX27" s="277"/>
      <c r="AY27" s="277"/>
    </row>
    <row r="28" spans="1:96" ht="18.75">
      <c r="A28" s="304"/>
      <c r="B28" s="304"/>
      <c r="C28" s="304"/>
      <c r="D28" s="304"/>
      <c r="E28" s="304"/>
      <c r="F28" s="304"/>
      <c r="G28" s="304"/>
      <c r="H28" s="304"/>
      <c r="I28" s="304"/>
      <c r="J28" s="304"/>
      <c r="K28" s="304"/>
      <c r="L28" s="304"/>
      <c r="M28" s="304"/>
      <c r="N28" s="304"/>
      <c r="O28" s="304"/>
      <c r="P28" s="304"/>
      <c r="Q28" s="304"/>
      <c r="R28" s="304"/>
      <c r="S28" s="304"/>
      <c r="T28" s="304"/>
      <c r="U28" s="304"/>
      <c r="V28" s="304"/>
      <c r="W28" s="304"/>
      <c r="X28" s="304"/>
      <c r="Y28" s="304"/>
      <c r="Z28" s="304"/>
      <c r="AA28" s="304"/>
      <c r="AB28" s="304"/>
      <c r="AC28" s="304"/>
      <c r="AD28" s="304"/>
      <c r="AE28" s="304"/>
      <c r="AL28" s="277"/>
      <c r="AM28" s="282"/>
      <c r="AN28" s="280"/>
      <c r="AO28" s="277"/>
      <c r="AP28" s="277"/>
      <c r="AQ28" s="277"/>
      <c r="AR28" s="277"/>
      <c r="AS28" s="515"/>
      <c r="AT28" s="515"/>
      <c r="AU28" s="277"/>
      <c r="AV28" s="277"/>
      <c r="AW28" s="277"/>
      <c r="AX28" s="277"/>
      <c r="AY28" s="277"/>
    </row>
    <row r="29" spans="1:96" ht="12.75">
      <c r="AL29" s="277"/>
      <c r="AM29" s="277"/>
      <c r="AN29" s="277"/>
      <c r="AO29" s="277"/>
      <c r="AP29" s="277"/>
      <c r="AQ29" s="277"/>
      <c r="AR29" s="277"/>
      <c r="AS29" s="277"/>
      <c r="AT29" s="277"/>
      <c r="AU29" s="277"/>
      <c r="AV29" s="277"/>
      <c r="AW29" s="277"/>
      <c r="AX29" s="277"/>
      <c r="AY29" s="277"/>
    </row>
    <row r="30" spans="1:96" ht="12.75">
      <c r="AL30" s="277"/>
      <c r="AM30" s="277"/>
      <c r="AN30" s="277"/>
      <c r="AO30" s="277"/>
      <c r="AP30" s="277"/>
      <c r="AQ30" s="277"/>
      <c r="AR30" s="277"/>
      <c r="AS30" s="277"/>
      <c r="AT30" s="277"/>
      <c r="AU30" s="277"/>
      <c r="AV30" s="277"/>
      <c r="AW30" s="277"/>
      <c r="AX30" s="277"/>
      <c r="AY30" s="277"/>
    </row>
    <row r="31" spans="1:96" ht="12.75">
      <c r="AL31" s="277"/>
      <c r="AM31" s="277"/>
      <c r="AN31" s="277"/>
      <c r="AO31" s="277"/>
      <c r="AP31" s="277"/>
      <c r="AQ31" s="277"/>
      <c r="AR31" s="277"/>
      <c r="AS31" s="277"/>
      <c r="AT31" s="277"/>
      <c r="AU31" s="277"/>
      <c r="AV31" s="277"/>
      <c r="AW31" s="277"/>
      <c r="AX31" s="277"/>
      <c r="AY31" s="277"/>
    </row>
    <row r="32" spans="1:96" ht="30" customHeight="1">
      <c r="AL32" s="277"/>
      <c r="AM32" s="277"/>
      <c r="AN32" s="277"/>
      <c r="AO32" s="277"/>
      <c r="AP32" s="937" t="s">
        <v>228</v>
      </c>
      <c r="AQ32" s="938"/>
      <c r="AR32" s="938"/>
      <c r="AS32" s="939"/>
      <c r="AT32" s="408">
        <v>40940</v>
      </c>
      <c r="AU32" s="408">
        <v>40954</v>
      </c>
      <c r="AV32" s="408">
        <v>40968</v>
      </c>
      <c r="AW32" s="408">
        <v>40982</v>
      </c>
      <c r="AX32" s="408">
        <v>40996</v>
      </c>
      <c r="AY32" s="408">
        <v>41010</v>
      </c>
      <c r="AZ32" s="408">
        <v>41024</v>
      </c>
      <c r="BA32" s="408">
        <v>41038</v>
      </c>
      <c r="BB32" s="408">
        <v>41052</v>
      </c>
      <c r="BC32" s="408">
        <v>41066</v>
      </c>
      <c r="BD32" s="408">
        <v>41080</v>
      </c>
      <c r="BE32" s="408">
        <v>41094</v>
      </c>
      <c r="BF32" s="408">
        <v>41108</v>
      </c>
      <c r="BG32" s="408">
        <v>41122</v>
      </c>
      <c r="BH32" s="408">
        <v>41136</v>
      </c>
      <c r="BI32" s="408">
        <v>41150</v>
      </c>
      <c r="BJ32" s="408">
        <v>41164</v>
      </c>
      <c r="BK32" s="408">
        <v>41178</v>
      </c>
      <c r="BL32" s="408">
        <v>41192</v>
      </c>
      <c r="BM32" s="408">
        <v>41206</v>
      </c>
      <c r="BN32" s="408">
        <v>41220</v>
      </c>
      <c r="BO32" s="408">
        <v>41234</v>
      </c>
      <c r="BP32" s="408">
        <v>41248</v>
      </c>
      <c r="BQ32" s="408">
        <v>41262</v>
      </c>
      <c r="BR32" s="408">
        <v>41276</v>
      </c>
      <c r="BS32" s="408">
        <v>41290</v>
      </c>
      <c r="BT32" s="408">
        <v>41304</v>
      </c>
      <c r="BU32" s="408">
        <v>41318</v>
      </c>
      <c r="BV32" s="408">
        <v>41332</v>
      </c>
      <c r="BW32" s="408">
        <v>41346</v>
      </c>
      <c r="BX32" s="408">
        <v>41360</v>
      </c>
      <c r="BY32" s="408">
        <v>41374</v>
      </c>
      <c r="BZ32" s="408">
        <v>41388</v>
      </c>
      <c r="CA32" s="408">
        <v>41402</v>
      </c>
      <c r="CB32" s="408">
        <v>41416</v>
      </c>
      <c r="CC32" s="408">
        <v>41430</v>
      </c>
      <c r="CD32" s="408">
        <v>41444</v>
      </c>
      <c r="CE32" s="408">
        <v>41458</v>
      </c>
      <c r="CF32" s="408">
        <v>41472</v>
      </c>
      <c r="CG32" s="408">
        <v>41486</v>
      </c>
      <c r="CH32" s="408">
        <v>41500</v>
      </c>
      <c r="CI32" s="408">
        <v>41514</v>
      </c>
      <c r="CJ32" s="408">
        <v>41528</v>
      </c>
      <c r="CK32" s="408">
        <v>41542</v>
      </c>
      <c r="CL32" s="408">
        <v>41556</v>
      </c>
      <c r="CM32" s="408">
        <v>41570</v>
      </c>
      <c r="CN32" s="408">
        <v>41584</v>
      </c>
      <c r="CO32" s="408">
        <v>41598</v>
      </c>
      <c r="CP32" s="408">
        <v>41612</v>
      </c>
      <c r="CQ32" s="408">
        <v>41626</v>
      </c>
      <c r="CR32" s="408">
        <v>41640</v>
      </c>
    </row>
    <row r="33" spans="1:96" ht="14.25">
      <c r="AL33" s="277"/>
      <c r="AM33" s="277"/>
      <c r="AN33" s="277"/>
      <c r="AO33" s="277"/>
      <c r="AP33" s="862" t="s">
        <v>251</v>
      </c>
      <c r="AQ33" s="863"/>
      <c r="AR33" s="863"/>
      <c r="AS33" s="864"/>
      <c r="AT33" s="345"/>
      <c r="AU33" s="345"/>
      <c r="AV33" s="345"/>
      <c r="AW33" s="345"/>
      <c r="AX33" s="345"/>
      <c r="AY33" s="345"/>
      <c r="AZ33" s="345"/>
      <c r="BA33" s="345"/>
      <c r="BB33" s="345"/>
      <c r="BC33" s="345"/>
      <c r="BD33" s="345"/>
      <c r="BE33" s="345"/>
      <c r="BF33" s="345"/>
      <c r="BG33" s="345"/>
      <c r="BH33" s="345"/>
      <c r="BI33" s="345"/>
      <c r="BJ33" s="345"/>
      <c r="BK33" s="345"/>
      <c r="BL33" s="345"/>
      <c r="BM33" s="345"/>
      <c r="BN33" s="345"/>
      <c r="BO33" s="345"/>
      <c r="BP33" s="345"/>
      <c r="BQ33" s="345"/>
      <c r="BR33" s="345"/>
      <c r="BS33" s="345"/>
      <c r="BT33" s="345"/>
      <c r="BU33" s="345"/>
      <c r="BV33" s="345"/>
      <c r="BW33" s="345"/>
      <c r="BX33" s="345"/>
      <c r="BY33" s="345"/>
      <c r="BZ33" s="345"/>
      <c r="CA33" s="345"/>
      <c r="CB33" s="345"/>
      <c r="CC33" s="345"/>
      <c r="CD33" s="345"/>
      <c r="CE33" s="345"/>
      <c r="CF33" s="345"/>
      <c r="CG33" s="345"/>
      <c r="CH33" s="345"/>
      <c r="CI33" s="345"/>
      <c r="CJ33" s="345"/>
      <c r="CK33" s="345"/>
      <c r="CL33" s="345"/>
      <c r="CM33" s="345"/>
      <c r="CN33" s="345"/>
      <c r="CO33" s="345"/>
      <c r="CP33" s="345"/>
      <c r="CQ33" s="345"/>
      <c r="CR33" s="345"/>
    </row>
    <row r="34" spans="1:96" ht="14.25">
      <c r="AL34" s="277"/>
      <c r="AM34" s="277"/>
      <c r="AN34" s="277"/>
      <c r="AO34" s="277"/>
      <c r="AP34" s="934" t="s">
        <v>82</v>
      </c>
      <c r="AQ34" s="935"/>
      <c r="AR34" s="935"/>
      <c r="AS34" s="936"/>
      <c r="AT34" s="346"/>
      <c r="AU34" s="346"/>
      <c r="AV34" s="346"/>
      <c r="AW34" s="346"/>
      <c r="AX34" s="346"/>
      <c r="AY34" s="346"/>
      <c r="AZ34" s="346"/>
      <c r="BA34" s="346"/>
      <c r="BB34" s="346"/>
      <c r="BC34" s="346"/>
      <c r="BD34" s="346"/>
      <c r="BE34" s="346"/>
      <c r="BF34" s="346"/>
      <c r="BG34" s="346"/>
      <c r="BH34" s="346"/>
      <c r="BI34" s="346"/>
      <c r="BJ34" s="346"/>
      <c r="BK34" s="346"/>
      <c r="BL34" s="346"/>
      <c r="BM34" s="346"/>
      <c r="BN34" s="346"/>
      <c r="BO34" s="346"/>
      <c r="BP34" s="346"/>
      <c r="BQ34" s="346"/>
      <c r="BR34" s="346"/>
      <c r="BS34" s="346"/>
      <c r="BT34" s="346"/>
      <c r="BU34" s="346"/>
      <c r="BV34" s="346"/>
      <c r="BW34" s="346"/>
      <c r="BX34" s="346"/>
      <c r="BY34" s="346"/>
      <c r="BZ34" s="346"/>
      <c r="CA34" s="346"/>
      <c r="CB34" s="346"/>
      <c r="CC34" s="346"/>
      <c r="CD34" s="346"/>
      <c r="CE34" s="346"/>
      <c r="CF34" s="346"/>
      <c r="CG34" s="346"/>
      <c r="CH34" s="346"/>
      <c r="CI34" s="346"/>
      <c r="CJ34" s="346"/>
      <c r="CK34" s="346"/>
      <c r="CL34" s="346"/>
      <c r="CM34" s="346"/>
      <c r="CN34" s="346"/>
      <c r="CO34" s="346"/>
      <c r="CP34" s="346"/>
      <c r="CQ34" s="346"/>
      <c r="CR34" s="346"/>
    </row>
    <row r="35" spans="1:96" ht="14.25">
      <c r="AL35" s="277"/>
      <c r="AM35" s="277"/>
      <c r="AN35" s="277"/>
      <c r="AO35" s="277"/>
      <c r="AP35" s="865" t="s">
        <v>140</v>
      </c>
      <c r="AQ35" s="866"/>
      <c r="AR35" s="866"/>
      <c r="AS35" s="867"/>
      <c r="AT35" s="347">
        <v>15</v>
      </c>
      <c r="AU35" s="347"/>
      <c r="AV35" s="347"/>
      <c r="AW35" s="347"/>
      <c r="AX35" s="347"/>
      <c r="AY35" s="347"/>
      <c r="AZ35" s="347"/>
      <c r="BA35" s="347"/>
      <c r="BB35" s="347"/>
      <c r="BC35" s="347"/>
      <c r="BD35" s="347"/>
      <c r="BE35" s="347"/>
      <c r="BF35" s="347"/>
      <c r="BG35" s="347"/>
      <c r="BH35" s="347"/>
      <c r="BI35" s="347"/>
      <c r="BJ35" s="347"/>
      <c r="BK35" s="347"/>
      <c r="BL35" s="347"/>
      <c r="BM35" s="347"/>
      <c r="BN35" s="347"/>
      <c r="BO35" s="347"/>
      <c r="BP35" s="347"/>
      <c r="BQ35" s="347"/>
      <c r="BR35" s="347"/>
      <c r="BS35" s="347"/>
      <c r="BT35" s="347"/>
      <c r="BU35" s="347"/>
      <c r="BV35" s="347"/>
      <c r="BW35" s="347"/>
      <c r="BX35" s="347"/>
      <c r="BY35" s="347"/>
      <c r="BZ35" s="347"/>
      <c r="CA35" s="347"/>
      <c r="CB35" s="347"/>
      <c r="CC35" s="347"/>
      <c r="CD35" s="347"/>
      <c r="CE35" s="347"/>
      <c r="CF35" s="347"/>
      <c r="CG35" s="347"/>
      <c r="CH35" s="347"/>
      <c r="CI35" s="347"/>
      <c r="CJ35" s="347"/>
      <c r="CK35" s="347"/>
      <c r="CL35" s="347"/>
      <c r="CM35" s="347"/>
      <c r="CN35" s="347"/>
      <c r="CO35" s="347"/>
      <c r="CP35" s="347"/>
      <c r="CQ35" s="347"/>
      <c r="CR35" s="347"/>
    </row>
    <row r="36" spans="1:96" ht="14.25">
      <c r="AL36" s="277"/>
      <c r="AM36" s="277"/>
      <c r="AN36" s="277"/>
      <c r="AO36" s="277"/>
      <c r="AP36" s="862" t="s">
        <v>141</v>
      </c>
      <c r="AQ36" s="863"/>
      <c r="AR36" s="863"/>
      <c r="AS36" s="864"/>
      <c r="AT36" s="348">
        <v>15</v>
      </c>
      <c r="AU36" s="348"/>
      <c r="AV36" s="348"/>
      <c r="AW36" s="348"/>
      <c r="AX36" s="348"/>
      <c r="AY36" s="348"/>
      <c r="AZ36" s="348"/>
      <c r="BA36" s="348"/>
      <c r="BB36" s="348"/>
      <c r="BC36" s="348"/>
      <c r="BD36" s="348"/>
      <c r="BE36" s="348"/>
      <c r="BF36" s="348"/>
      <c r="BG36" s="348"/>
      <c r="BH36" s="348"/>
      <c r="BI36" s="348"/>
      <c r="BJ36" s="348"/>
      <c r="BK36" s="348"/>
      <c r="BL36" s="348"/>
      <c r="BM36" s="348"/>
      <c r="BN36" s="348"/>
      <c r="BO36" s="348"/>
      <c r="BP36" s="348"/>
      <c r="BQ36" s="348"/>
      <c r="BR36" s="348"/>
      <c r="BS36" s="348"/>
      <c r="BT36" s="348"/>
      <c r="BU36" s="348"/>
      <c r="BV36" s="348"/>
      <c r="BW36" s="348"/>
      <c r="BX36" s="348"/>
      <c r="BY36" s="348"/>
      <c r="BZ36" s="348"/>
      <c r="CA36" s="348"/>
      <c r="CB36" s="348"/>
      <c r="CC36" s="348"/>
      <c r="CD36" s="348"/>
      <c r="CE36" s="348"/>
      <c r="CF36" s="348"/>
      <c r="CG36" s="348"/>
      <c r="CH36" s="348"/>
      <c r="CI36" s="348"/>
      <c r="CJ36" s="348"/>
      <c r="CK36" s="348"/>
      <c r="CL36" s="348"/>
      <c r="CM36" s="348"/>
      <c r="CN36" s="348"/>
      <c r="CO36" s="348"/>
      <c r="CP36" s="348"/>
      <c r="CQ36" s="348"/>
      <c r="CR36" s="348"/>
    </row>
    <row r="37" spans="1:96" ht="14.25">
      <c r="AL37" s="277"/>
      <c r="AM37" s="277"/>
      <c r="AN37" s="277"/>
      <c r="AO37" s="277"/>
      <c r="AP37" s="865" t="s">
        <v>252</v>
      </c>
      <c r="AQ37" s="866"/>
      <c r="AR37" s="866"/>
      <c r="AS37" s="867"/>
      <c r="AT37" s="344">
        <v>0</v>
      </c>
      <c r="AU37" s="344"/>
      <c r="AV37" s="344"/>
      <c r="AW37" s="344"/>
      <c r="AX37" s="344"/>
      <c r="AY37" s="344"/>
      <c r="AZ37" s="344"/>
      <c r="BA37" s="344"/>
      <c r="BB37" s="344"/>
      <c r="BC37" s="344"/>
      <c r="BD37" s="344"/>
      <c r="BE37" s="344"/>
      <c r="BF37" s="344"/>
      <c r="BG37" s="344"/>
      <c r="BH37" s="344"/>
      <c r="BI37" s="344"/>
      <c r="BJ37" s="344"/>
      <c r="BK37" s="344"/>
      <c r="BL37" s="344"/>
      <c r="BM37" s="344"/>
      <c r="BN37" s="344"/>
      <c r="BO37" s="344"/>
      <c r="BP37" s="344"/>
      <c r="BQ37" s="344"/>
      <c r="BR37" s="344"/>
      <c r="BS37" s="344"/>
      <c r="BT37" s="344"/>
      <c r="BU37" s="344"/>
      <c r="BV37" s="344"/>
      <c r="BW37" s="344"/>
      <c r="BX37" s="344"/>
      <c r="BY37" s="344"/>
      <c r="BZ37" s="344"/>
      <c r="CA37" s="344"/>
      <c r="CB37" s="344"/>
      <c r="CC37" s="344"/>
      <c r="CD37" s="344"/>
      <c r="CE37" s="344"/>
      <c r="CF37" s="344"/>
      <c r="CG37" s="344"/>
      <c r="CH37" s="344"/>
      <c r="CI37" s="344"/>
      <c r="CJ37" s="344"/>
      <c r="CK37" s="344"/>
      <c r="CL37" s="344"/>
      <c r="CM37" s="344"/>
      <c r="CN37" s="344"/>
      <c r="CO37" s="344"/>
      <c r="CP37" s="344"/>
      <c r="CQ37" s="344"/>
      <c r="CR37" s="344"/>
    </row>
    <row r="38" spans="1:96" ht="14.25">
      <c r="AL38" s="277"/>
      <c r="AM38" s="277"/>
      <c r="AN38" s="277"/>
      <c r="AO38" s="277"/>
      <c r="AP38" s="862" t="s">
        <v>139</v>
      </c>
      <c r="AQ38" s="863"/>
      <c r="AR38" s="863"/>
      <c r="AS38" s="864"/>
      <c r="AT38" s="334">
        <v>0</v>
      </c>
      <c r="AU38" s="334"/>
      <c r="AV38" s="334"/>
      <c r="AW38" s="334"/>
      <c r="AX38" s="334"/>
      <c r="AY38" s="334"/>
      <c r="AZ38" s="334"/>
      <c r="BA38" s="334"/>
      <c r="BB38" s="334"/>
      <c r="BC38" s="334"/>
      <c r="BD38" s="334"/>
      <c r="BE38" s="334"/>
      <c r="BF38" s="334"/>
      <c r="BG38" s="334"/>
      <c r="BH38" s="334"/>
      <c r="BI38" s="334"/>
      <c r="BJ38" s="334"/>
      <c r="BK38" s="334"/>
      <c r="BL38" s="334"/>
      <c r="BM38" s="334"/>
      <c r="BN38" s="334"/>
      <c r="BO38" s="334"/>
      <c r="BP38" s="334"/>
      <c r="BQ38" s="334"/>
      <c r="BR38" s="334"/>
      <c r="BS38" s="334"/>
      <c r="BT38" s="334"/>
      <c r="BU38" s="334"/>
      <c r="BV38" s="334"/>
      <c r="BW38" s="334"/>
      <c r="BX38" s="334"/>
      <c r="BY38" s="334"/>
      <c r="BZ38" s="334"/>
      <c r="CA38" s="334"/>
      <c r="CB38" s="334"/>
      <c r="CC38" s="334"/>
      <c r="CD38" s="334"/>
      <c r="CE38" s="334"/>
      <c r="CF38" s="334"/>
      <c r="CG38" s="334"/>
      <c r="CH38" s="334"/>
      <c r="CI38" s="334"/>
      <c r="CJ38" s="334"/>
      <c r="CK38" s="334"/>
      <c r="CL38" s="334"/>
      <c r="CM38" s="334"/>
      <c r="CN38" s="334"/>
      <c r="CO38" s="334"/>
      <c r="CP38" s="334"/>
      <c r="CQ38" s="334"/>
      <c r="CR38" s="334"/>
    </row>
    <row r="39" spans="1:96" ht="14.25">
      <c r="AL39" s="277"/>
      <c r="AM39" s="277"/>
      <c r="AN39" s="277"/>
      <c r="AO39" s="277"/>
      <c r="AP39" s="934" t="s">
        <v>138</v>
      </c>
      <c r="AQ39" s="935"/>
      <c r="AR39" s="935"/>
      <c r="AS39" s="936"/>
      <c r="AT39" s="339">
        <v>0</v>
      </c>
      <c r="AU39" s="339"/>
      <c r="AV39" s="339"/>
      <c r="AW39" s="339"/>
      <c r="AX39" s="339"/>
      <c r="AY39" s="339"/>
      <c r="AZ39" s="339"/>
      <c r="BA39" s="339"/>
      <c r="BB39" s="339"/>
      <c r="BC39" s="339"/>
      <c r="BD39" s="339"/>
      <c r="BE39" s="339"/>
      <c r="BF39" s="339"/>
      <c r="BG39" s="339"/>
      <c r="BH39" s="339"/>
      <c r="BI39" s="339"/>
      <c r="BJ39" s="339"/>
      <c r="BK39" s="339"/>
      <c r="BL39" s="339"/>
      <c r="BM39" s="339"/>
      <c r="BN39" s="339"/>
      <c r="BO39" s="339"/>
      <c r="BP39" s="339"/>
      <c r="BQ39" s="339"/>
      <c r="BR39" s="339"/>
      <c r="BS39" s="339"/>
      <c r="BT39" s="339"/>
      <c r="BU39" s="339"/>
      <c r="BV39" s="339"/>
      <c r="BW39" s="339"/>
      <c r="BX39" s="339"/>
      <c r="BY39" s="339"/>
      <c r="BZ39" s="339"/>
      <c r="CA39" s="339"/>
      <c r="CB39" s="339"/>
      <c r="CC39" s="339"/>
      <c r="CD39" s="339"/>
      <c r="CE39" s="339"/>
      <c r="CF39" s="339"/>
      <c r="CG39" s="339"/>
      <c r="CH39" s="339"/>
      <c r="CI39" s="339"/>
      <c r="CJ39" s="339"/>
      <c r="CK39" s="339"/>
      <c r="CL39" s="339"/>
      <c r="CM39" s="339"/>
      <c r="CN39" s="339"/>
      <c r="CO39" s="339"/>
      <c r="CP39" s="339"/>
      <c r="CQ39" s="339"/>
      <c r="CR39" s="339"/>
    </row>
    <row r="40" spans="1:96" ht="14.25">
      <c r="AL40" s="277"/>
      <c r="AM40" s="277"/>
      <c r="AN40" s="277"/>
      <c r="AO40" s="277"/>
      <c r="AP40" s="865" t="s">
        <v>137</v>
      </c>
      <c r="AQ40" s="866"/>
      <c r="AR40" s="866"/>
      <c r="AS40" s="867"/>
      <c r="AT40" s="344">
        <v>0</v>
      </c>
      <c r="AU40" s="344"/>
      <c r="AV40" s="344"/>
      <c r="AW40" s="344"/>
      <c r="AX40" s="344"/>
      <c r="AY40" s="344"/>
      <c r="AZ40" s="344"/>
      <c r="BA40" s="344"/>
      <c r="BB40" s="344"/>
      <c r="BC40" s="344"/>
      <c r="BD40" s="344"/>
      <c r="BE40" s="344"/>
      <c r="BF40" s="344"/>
      <c r="BG40" s="344"/>
      <c r="BH40" s="344"/>
      <c r="BI40" s="344"/>
      <c r="BJ40" s="344"/>
      <c r="BK40" s="344"/>
      <c r="BL40" s="344"/>
      <c r="BM40" s="344"/>
      <c r="BN40" s="344"/>
      <c r="BO40" s="344"/>
      <c r="BP40" s="344"/>
      <c r="BQ40" s="344"/>
      <c r="BR40" s="344"/>
      <c r="BS40" s="344"/>
      <c r="BT40" s="344"/>
      <c r="BU40" s="344"/>
      <c r="BV40" s="344"/>
      <c r="BW40" s="344"/>
      <c r="BX40" s="344"/>
      <c r="BY40" s="344"/>
      <c r="BZ40" s="344"/>
      <c r="CA40" s="344"/>
      <c r="CB40" s="344"/>
      <c r="CC40" s="344"/>
      <c r="CD40" s="344"/>
      <c r="CE40" s="344"/>
      <c r="CF40" s="344"/>
      <c r="CG40" s="344"/>
      <c r="CH40" s="344"/>
      <c r="CI40" s="344"/>
      <c r="CJ40" s="344"/>
      <c r="CK40" s="344"/>
      <c r="CL40" s="344"/>
      <c r="CM40" s="344"/>
      <c r="CN40" s="344"/>
      <c r="CO40" s="344"/>
      <c r="CP40" s="344"/>
      <c r="CQ40" s="344"/>
      <c r="CR40" s="344"/>
    </row>
    <row r="41" spans="1:96" ht="14.25">
      <c r="AL41" s="277"/>
      <c r="AM41" s="277"/>
      <c r="AN41" s="277"/>
      <c r="AO41" s="277"/>
      <c r="AP41" s="862" t="s">
        <v>300</v>
      </c>
      <c r="AQ41" s="863"/>
      <c r="AR41" s="863"/>
      <c r="AS41" s="864"/>
      <c r="AT41" s="655">
        <v>41221.621932870374</v>
      </c>
      <c r="AU41" s="655"/>
      <c r="AV41" s="655"/>
      <c r="AW41" s="655"/>
      <c r="AX41" s="655"/>
      <c r="AY41" s="655"/>
      <c r="AZ41" s="655"/>
      <c r="BA41" s="655"/>
      <c r="BB41" s="655"/>
      <c r="BC41" s="655"/>
      <c r="BD41" s="655"/>
      <c r="BE41" s="655"/>
      <c r="BF41" s="655"/>
      <c r="BG41" s="655"/>
      <c r="BH41" s="655"/>
      <c r="BI41" s="655"/>
      <c r="BJ41" s="655"/>
      <c r="BK41" s="655"/>
      <c r="BL41" s="655"/>
      <c r="BM41" s="655"/>
      <c r="BN41" s="655"/>
      <c r="BO41" s="655"/>
      <c r="BP41" s="655"/>
      <c r="BQ41" s="655"/>
      <c r="BR41" s="655"/>
      <c r="BS41" s="655"/>
      <c r="BT41" s="655"/>
      <c r="BU41" s="655"/>
      <c r="BV41" s="655"/>
      <c r="BW41" s="655"/>
      <c r="BX41" s="655"/>
      <c r="BY41" s="655"/>
      <c r="BZ41" s="655"/>
      <c r="CA41" s="655"/>
      <c r="CB41" s="655"/>
      <c r="CC41" s="655"/>
      <c r="CD41" s="655"/>
      <c r="CE41" s="655"/>
      <c r="CF41" s="655"/>
      <c r="CG41" s="655"/>
      <c r="CH41" s="655"/>
      <c r="CI41" s="655"/>
      <c r="CJ41" s="655"/>
      <c r="CK41" s="655"/>
      <c r="CL41" s="655"/>
      <c r="CM41" s="655"/>
      <c r="CN41" s="655"/>
      <c r="CO41" s="655"/>
      <c r="CP41" s="655"/>
      <c r="CQ41" s="655"/>
      <c r="CR41" s="350"/>
    </row>
    <row r="42" spans="1:96" s="261" customFormat="1" ht="14.25">
      <c r="A42" s="253"/>
      <c r="B42" s="253"/>
      <c r="C42" s="253"/>
      <c r="D42" s="253"/>
      <c r="E42" s="253"/>
      <c r="F42" s="253"/>
      <c r="G42" s="253"/>
      <c r="H42" s="253"/>
      <c r="I42" s="253"/>
      <c r="J42" s="253"/>
      <c r="K42" s="253"/>
      <c r="L42" s="253"/>
      <c r="M42" s="253"/>
      <c r="N42" s="253"/>
      <c r="O42" s="253"/>
      <c r="P42" s="253"/>
      <c r="Q42" s="253"/>
      <c r="R42" s="253"/>
      <c r="S42" s="253"/>
      <c r="T42" s="253"/>
      <c r="U42" s="253"/>
      <c r="V42" s="253"/>
      <c r="W42" s="253"/>
      <c r="X42" s="253"/>
      <c r="Y42" s="253"/>
      <c r="Z42" s="253"/>
      <c r="AA42" s="253"/>
      <c r="AB42" s="253"/>
      <c r="AC42" s="253"/>
      <c r="AD42" s="253"/>
      <c r="AE42" s="253"/>
      <c r="AL42" s="277"/>
      <c r="AM42" s="277"/>
      <c r="AN42" s="277"/>
      <c r="AO42" s="277"/>
      <c r="AP42" s="865" t="s">
        <v>301</v>
      </c>
      <c r="AQ42" s="866"/>
      <c r="AR42" s="866"/>
      <c r="AS42" s="867"/>
      <c r="AT42" s="354" t="s">
        <v>506</v>
      </c>
      <c r="AU42" s="354"/>
      <c r="AV42" s="354"/>
      <c r="AW42" s="354"/>
      <c r="AX42" s="354"/>
      <c r="AY42" s="354"/>
      <c r="AZ42" s="354"/>
      <c r="BA42" s="354"/>
      <c r="BB42" s="354"/>
      <c r="BC42" s="354"/>
      <c r="BD42" s="354"/>
      <c r="BE42" s="354"/>
      <c r="BF42" s="354"/>
      <c r="BG42" s="354"/>
      <c r="BH42" s="354"/>
      <c r="BI42" s="354"/>
      <c r="BJ42" s="354"/>
      <c r="BK42" s="354"/>
      <c r="BL42" s="354"/>
      <c r="BM42" s="354"/>
      <c r="BN42" s="354"/>
      <c r="BO42" s="354"/>
      <c r="BP42" s="354"/>
      <c r="BQ42" s="354"/>
      <c r="BR42" s="354"/>
      <c r="BS42" s="354"/>
      <c r="BT42" s="354"/>
      <c r="BU42" s="354"/>
      <c r="BV42" s="354"/>
      <c r="BW42" s="354"/>
      <c r="BX42" s="354"/>
      <c r="BY42" s="354"/>
      <c r="BZ42" s="354"/>
      <c r="CA42" s="354"/>
      <c r="CB42" s="354"/>
      <c r="CC42" s="354"/>
      <c r="CD42" s="354"/>
      <c r="CE42" s="354"/>
      <c r="CF42" s="354"/>
      <c r="CG42" s="354"/>
      <c r="CH42" s="354"/>
      <c r="CI42" s="354"/>
      <c r="CJ42" s="354"/>
      <c r="CK42" s="354"/>
      <c r="CL42" s="354"/>
      <c r="CM42" s="354"/>
      <c r="CN42" s="354"/>
      <c r="CO42" s="354"/>
      <c r="CP42" s="354"/>
      <c r="CQ42" s="354"/>
      <c r="CR42" s="351"/>
    </row>
    <row r="43" spans="1:96" s="261" customFormat="1" ht="16.5" customHeight="1">
      <c r="A43" s="253"/>
      <c r="B43" s="253"/>
      <c r="C43" s="253"/>
      <c r="D43" s="253"/>
      <c r="E43" s="253"/>
      <c r="F43" s="253"/>
      <c r="G43" s="253"/>
      <c r="H43" s="253"/>
      <c r="I43" s="253"/>
      <c r="J43" s="253"/>
      <c r="K43" s="253"/>
      <c r="L43" s="253"/>
      <c r="M43" s="253"/>
      <c r="N43" s="253"/>
      <c r="O43" s="253"/>
      <c r="P43" s="253"/>
      <c r="Q43" s="253"/>
      <c r="R43" s="253"/>
      <c r="S43" s="253"/>
      <c r="T43" s="253"/>
      <c r="U43" s="253"/>
      <c r="V43" s="253"/>
      <c r="W43" s="253"/>
      <c r="X43" s="253"/>
      <c r="Y43" s="253"/>
      <c r="Z43" s="253"/>
      <c r="AA43" s="253"/>
      <c r="AB43" s="253"/>
      <c r="AC43" s="253"/>
      <c r="AD43" s="253"/>
      <c r="AE43" s="253"/>
      <c r="AL43" s="277"/>
      <c r="AM43" s="277"/>
      <c r="AN43" s="277"/>
      <c r="AO43" s="277"/>
      <c r="AP43" s="277"/>
      <c r="AQ43" s="277"/>
      <c r="AR43" s="277"/>
      <c r="AS43" s="290"/>
      <c r="AT43" s="290"/>
      <c r="AU43" s="277"/>
      <c r="AV43" s="277"/>
      <c r="AW43" s="277"/>
      <c r="AX43" s="277"/>
      <c r="AY43" s="277"/>
    </row>
    <row r="44" spans="1:96" s="261" customFormat="1" ht="15.75" customHeight="1">
      <c r="A44" s="253"/>
      <c r="B44" s="253"/>
      <c r="C44" s="253"/>
      <c r="D44" s="253"/>
      <c r="E44" s="253"/>
      <c r="F44" s="253"/>
      <c r="G44" s="253"/>
      <c r="H44" s="253"/>
      <c r="I44" s="253"/>
      <c r="J44" s="253"/>
      <c r="K44" s="253"/>
      <c r="L44" s="253"/>
      <c r="M44" s="253"/>
      <c r="N44" s="253"/>
      <c r="O44" s="253"/>
      <c r="P44" s="253"/>
      <c r="Q44" s="253"/>
      <c r="R44" s="253"/>
      <c r="S44" s="253"/>
      <c r="T44" s="253"/>
      <c r="U44" s="253"/>
      <c r="V44" s="253"/>
      <c r="W44" s="253"/>
      <c r="X44" s="253"/>
      <c r="Y44" s="253"/>
      <c r="Z44" s="253"/>
      <c r="AA44" s="253"/>
      <c r="AB44" s="253"/>
      <c r="AC44" s="253"/>
      <c r="AD44" s="253"/>
      <c r="AE44" s="253"/>
      <c r="AL44" s="277"/>
      <c r="AM44" s="277"/>
      <c r="AN44" s="277"/>
      <c r="AO44" s="277"/>
      <c r="AP44" s="277"/>
      <c r="AQ44" s="277"/>
      <c r="AR44" s="277"/>
      <c r="AS44" s="277"/>
      <c r="AT44" s="277"/>
      <c r="AU44" s="277"/>
      <c r="AV44" s="277"/>
      <c r="AW44" s="277"/>
      <c r="AX44" s="277"/>
      <c r="AY44" s="277"/>
    </row>
    <row r="45" spans="1:96" s="261" customFormat="1" ht="30" customHeight="1">
      <c r="AL45" s="277"/>
      <c r="AM45" s="277"/>
      <c r="AN45" s="277"/>
      <c r="AO45" s="290"/>
      <c r="AP45" s="868" t="s">
        <v>253</v>
      </c>
      <c r="AQ45" s="869"/>
      <c r="AR45" s="869"/>
      <c r="AS45" s="869"/>
      <c r="AT45" s="870"/>
      <c r="AU45" s="277"/>
      <c r="AV45" s="277"/>
      <c r="AW45" s="277"/>
      <c r="AX45" s="277"/>
      <c r="AY45" s="277"/>
    </row>
    <row r="46" spans="1:96" s="261" customFormat="1" ht="15.75" customHeight="1">
      <c r="AL46" s="277"/>
      <c r="AM46" s="277"/>
      <c r="AN46" s="277"/>
      <c r="AO46" s="290"/>
      <c r="AP46" s="862" t="s">
        <v>254</v>
      </c>
      <c r="AQ46" s="863"/>
      <c r="AR46" s="863"/>
      <c r="AS46" s="864"/>
      <c r="AT46" s="339">
        <v>0</v>
      </c>
      <c r="AU46" s="277"/>
      <c r="AV46" s="277"/>
      <c r="AW46" s="277"/>
      <c r="AX46" s="277"/>
      <c r="AY46" s="277"/>
    </row>
    <row r="47" spans="1:96" s="261" customFormat="1" ht="15.75" customHeight="1">
      <c r="AL47" s="277"/>
      <c r="AM47" s="277"/>
      <c r="AN47" s="277"/>
      <c r="AO47" s="290"/>
      <c r="AP47" s="934" t="s">
        <v>255</v>
      </c>
      <c r="AQ47" s="935"/>
      <c r="AR47" s="935"/>
      <c r="AS47" s="936"/>
      <c r="AT47" s="339">
        <v>0</v>
      </c>
      <c r="AU47" s="277"/>
      <c r="AV47" s="277"/>
      <c r="AW47" s="277"/>
      <c r="AX47" s="277"/>
      <c r="AY47" s="277"/>
    </row>
    <row r="48" spans="1:96" s="261" customFormat="1" ht="15.75" customHeight="1">
      <c r="AL48" s="277"/>
      <c r="AM48" s="277"/>
      <c r="AN48" s="277"/>
      <c r="AO48" s="290"/>
      <c r="AP48" s="934" t="s">
        <v>256</v>
      </c>
      <c r="AQ48" s="935"/>
      <c r="AR48" s="935"/>
      <c r="AS48" s="936"/>
      <c r="AT48" s="339">
        <v>0</v>
      </c>
      <c r="AU48" s="277"/>
      <c r="AV48" s="277"/>
      <c r="AW48" s="277"/>
      <c r="AX48" s="277"/>
      <c r="AY48" s="277"/>
    </row>
    <row r="49" spans="38:51" s="261" customFormat="1" ht="15.75" customHeight="1">
      <c r="AL49" s="277"/>
      <c r="AM49" s="277"/>
      <c r="AN49" s="277"/>
      <c r="AO49" s="290"/>
      <c r="AP49" s="934" t="s">
        <v>257</v>
      </c>
      <c r="AQ49" s="935"/>
      <c r="AR49" s="935"/>
      <c r="AS49" s="936"/>
      <c r="AT49" s="339">
        <v>0</v>
      </c>
      <c r="AU49" s="277"/>
      <c r="AV49" s="277"/>
      <c r="AW49" s="277"/>
      <c r="AX49" s="277"/>
      <c r="AY49" s="277"/>
    </row>
    <row r="50" spans="38:51" s="261" customFormat="1" ht="15.75" customHeight="1">
      <c r="AL50" s="277"/>
      <c r="AM50" s="277"/>
      <c r="AN50" s="277"/>
      <c r="AO50" s="290"/>
      <c r="AP50" s="934" t="s">
        <v>258</v>
      </c>
      <c r="AQ50" s="935"/>
      <c r="AR50" s="935"/>
      <c r="AS50" s="936"/>
      <c r="AT50" s="339">
        <v>0</v>
      </c>
      <c r="AU50" s="277"/>
      <c r="AV50" s="277"/>
      <c r="AW50" s="277"/>
      <c r="AX50" s="277"/>
      <c r="AY50" s="277"/>
    </row>
    <row r="51" spans="38:51" s="261" customFormat="1" ht="15.75" customHeight="1">
      <c r="AL51" s="277"/>
      <c r="AM51" s="277"/>
      <c r="AN51" s="277"/>
      <c r="AO51" s="290"/>
      <c r="AP51" s="934" t="s">
        <v>259</v>
      </c>
      <c r="AQ51" s="935"/>
      <c r="AR51" s="935"/>
      <c r="AS51" s="936"/>
      <c r="AT51" s="339">
        <v>1</v>
      </c>
      <c r="AU51" s="277"/>
      <c r="AV51" s="277"/>
      <c r="AW51" s="277"/>
      <c r="AX51" s="277"/>
      <c r="AY51" s="277"/>
    </row>
    <row r="52" spans="38:51" s="261" customFormat="1" ht="15.75" customHeight="1">
      <c r="AL52" s="277"/>
      <c r="AM52" s="277"/>
      <c r="AN52" s="277"/>
      <c r="AO52" s="290"/>
      <c r="AP52" s="934" t="s">
        <v>260</v>
      </c>
      <c r="AQ52" s="935"/>
      <c r="AR52" s="935"/>
      <c r="AS52" s="936"/>
      <c r="AT52" s="339">
        <v>0</v>
      </c>
      <c r="AU52" s="277"/>
      <c r="AV52" s="277"/>
      <c r="AW52" s="277"/>
      <c r="AX52" s="277"/>
      <c r="AY52" s="277"/>
    </row>
    <row r="53" spans="38:51" s="261" customFormat="1" ht="15.75" customHeight="1">
      <c r="AL53" s="277"/>
      <c r="AM53" s="277"/>
      <c r="AN53" s="277"/>
      <c r="AO53" s="290"/>
      <c r="AP53" s="934" t="s">
        <v>261</v>
      </c>
      <c r="AQ53" s="935"/>
      <c r="AR53" s="935"/>
      <c r="AS53" s="936"/>
      <c r="AT53" s="339">
        <v>0</v>
      </c>
      <c r="AU53" s="277"/>
      <c r="AV53" s="277"/>
      <c r="AW53" s="277"/>
      <c r="AX53" s="277"/>
      <c r="AY53" s="277"/>
    </row>
    <row r="54" spans="38:51" s="261" customFormat="1" ht="15.75" customHeight="1">
      <c r="AL54" s="277"/>
      <c r="AM54" s="277"/>
      <c r="AN54" s="277"/>
      <c r="AO54" s="290"/>
      <c r="AP54" s="934" t="s">
        <v>262</v>
      </c>
      <c r="AQ54" s="935"/>
      <c r="AR54" s="935"/>
      <c r="AS54" s="936"/>
      <c r="AT54" s="339">
        <v>0</v>
      </c>
      <c r="AU54" s="277"/>
      <c r="AV54" s="305"/>
      <c r="AW54" s="305"/>
      <c r="AX54" s="305"/>
      <c r="AY54" s="305"/>
    </row>
    <row r="55" spans="38:51" s="261" customFormat="1" ht="15.75" customHeight="1">
      <c r="AL55" s="277"/>
      <c r="AM55" s="277"/>
      <c r="AN55" s="277"/>
      <c r="AO55" s="290"/>
      <c r="AP55" s="934" t="s">
        <v>263</v>
      </c>
      <c r="AQ55" s="935"/>
      <c r="AR55" s="935"/>
      <c r="AS55" s="936"/>
      <c r="AT55" s="339">
        <v>10</v>
      </c>
      <c r="AU55" s="277"/>
      <c r="AV55" s="277"/>
      <c r="AW55" s="277"/>
      <c r="AX55" s="305"/>
      <c r="AY55" s="305"/>
    </row>
    <row r="56" spans="38:51" s="261" customFormat="1" ht="15.75" customHeight="1">
      <c r="AL56" s="277"/>
      <c r="AM56" s="277"/>
      <c r="AN56" s="277"/>
      <c r="AO56" s="290"/>
      <c r="AP56" s="934" t="s">
        <v>264</v>
      </c>
      <c r="AQ56" s="935"/>
      <c r="AR56" s="935"/>
      <c r="AS56" s="936"/>
      <c r="AT56" s="339">
        <v>0</v>
      </c>
      <c r="AU56" s="277"/>
      <c r="AV56" s="305"/>
      <c r="AW56" s="277"/>
      <c r="AX56" s="305"/>
      <c r="AY56" s="305"/>
    </row>
    <row r="57" spans="38:51" s="261" customFormat="1" ht="15.75" customHeight="1">
      <c r="AL57" s="277"/>
      <c r="AM57" s="277"/>
      <c r="AN57" s="277"/>
      <c r="AO57" s="290"/>
      <c r="AP57" s="934" t="s">
        <v>265</v>
      </c>
      <c r="AQ57" s="935"/>
      <c r="AR57" s="935"/>
      <c r="AS57" s="936"/>
      <c r="AT57" s="339">
        <v>0</v>
      </c>
      <c r="AU57" s="277"/>
      <c r="AV57" s="305"/>
      <c r="AW57" s="277"/>
      <c r="AX57" s="305"/>
      <c r="AY57" s="305"/>
    </row>
    <row r="58" spans="38:51" s="261" customFormat="1" ht="15.75" customHeight="1">
      <c r="AL58" s="277"/>
      <c r="AM58" s="277"/>
      <c r="AN58" s="277"/>
      <c r="AO58" s="290"/>
      <c r="AP58" s="934" t="s">
        <v>266</v>
      </c>
      <c r="AQ58" s="935"/>
      <c r="AR58" s="935"/>
      <c r="AS58" s="936"/>
      <c r="AT58" s="339">
        <v>0</v>
      </c>
      <c r="AU58" s="277"/>
      <c r="AV58" s="305"/>
      <c r="AW58" s="277"/>
      <c r="AX58" s="305"/>
      <c r="AY58" s="305"/>
    </row>
    <row r="59" spans="38:51" s="261" customFormat="1" ht="15.75" customHeight="1">
      <c r="AL59" s="277"/>
      <c r="AM59" s="277"/>
      <c r="AN59" s="277"/>
      <c r="AO59" s="290"/>
      <c r="AP59" s="934" t="s">
        <v>267</v>
      </c>
      <c r="AQ59" s="935"/>
      <c r="AR59" s="935"/>
      <c r="AS59" s="936"/>
      <c r="AT59" s="339">
        <v>0</v>
      </c>
      <c r="AU59" s="277"/>
      <c r="AV59" s="305"/>
      <c r="AW59" s="277"/>
      <c r="AX59" s="305"/>
      <c r="AY59" s="305"/>
    </row>
    <row r="60" spans="38:51" s="261" customFormat="1" ht="15.75" customHeight="1">
      <c r="AL60" s="277"/>
      <c r="AM60" s="277"/>
      <c r="AN60" s="277"/>
      <c r="AO60" s="290"/>
      <c r="AP60" s="934" t="s">
        <v>268</v>
      </c>
      <c r="AQ60" s="935"/>
      <c r="AR60" s="935"/>
      <c r="AS60" s="936"/>
      <c r="AT60" s="339">
        <v>0</v>
      </c>
      <c r="AU60" s="277"/>
      <c r="AV60" s="305"/>
      <c r="AW60" s="277"/>
      <c r="AX60" s="305"/>
      <c r="AY60" s="305"/>
    </row>
    <row r="61" spans="38:51" s="261" customFormat="1" ht="15.75" customHeight="1">
      <c r="AL61" s="277"/>
      <c r="AM61" s="277"/>
      <c r="AN61" s="277"/>
      <c r="AO61" s="290"/>
      <c r="AP61" s="934" t="s">
        <v>269</v>
      </c>
      <c r="AQ61" s="935"/>
      <c r="AR61" s="935"/>
      <c r="AS61" s="936"/>
      <c r="AT61" s="339">
        <v>0</v>
      </c>
      <c r="AU61" s="277"/>
      <c r="AV61" s="305"/>
      <c r="AW61" s="277"/>
      <c r="AX61" s="305"/>
      <c r="AY61" s="305"/>
    </row>
    <row r="62" spans="38:51" s="261" customFormat="1" ht="15.75" customHeight="1">
      <c r="AL62" s="277"/>
      <c r="AM62" s="277"/>
      <c r="AN62" s="277"/>
      <c r="AO62" s="290"/>
      <c r="AP62" s="934" t="s">
        <v>270</v>
      </c>
      <c r="AQ62" s="935"/>
      <c r="AR62" s="935"/>
      <c r="AS62" s="936"/>
      <c r="AT62" s="339">
        <v>0</v>
      </c>
      <c r="AU62" s="277"/>
      <c r="AV62" s="305"/>
      <c r="AW62" s="277"/>
      <c r="AX62" s="305"/>
      <c r="AY62" s="305"/>
    </row>
    <row r="63" spans="38:51" s="261" customFormat="1" ht="15.75" customHeight="1">
      <c r="AL63" s="277"/>
      <c r="AM63" s="277"/>
      <c r="AN63" s="277"/>
      <c r="AO63" s="290"/>
      <c r="AP63" s="934" t="s">
        <v>271</v>
      </c>
      <c r="AQ63" s="935"/>
      <c r="AR63" s="935"/>
      <c r="AS63" s="936"/>
      <c r="AT63" s="339">
        <v>0</v>
      </c>
      <c r="AU63" s="277"/>
      <c r="AV63" s="305"/>
      <c r="AW63" s="277"/>
      <c r="AX63" s="305"/>
      <c r="AY63" s="305"/>
    </row>
    <row r="64" spans="38:51" s="261" customFormat="1" ht="15.75" customHeight="1">
      <c r="AL64" s="277"/>
      <c r="AM64" s="277"/>
      <c r="AN64" s="277"/>
      <c r="AO64" s="290"/>
      <c r="AP64" s="934" t="s">
        <v>136</v>
      </c>
      <c r="AQ64" s="935"/>
      <c r="AR64" s="935"/>
      <c r="AS64" s="936"/>
      <c r="AT64" s="339">
        <v>0</v>
      </c>
      <c r="AU64" s="277"/>
      <c r="AV64" s="305"/>
      <c r="AW64" s="277"/>
      <c r="AX64" s="305"/>
      <c r="AY64" s="305"/>
    </row>
    <row r="65" spans="1:51" s="261" customFormat="1" ht="15.75" customHeight="1">
      <c r="AL65" s="277"/>
      <c r="AM65" s="277"/>
      <c r="AN65" s="277"/>
      <c r="AO65" s="290"/>
      <c r="AP65" s="934" t="s">
        <v>272</v>
      </c>
      <c r="AQ65" s="935"/>
      <c r="AR65" s="935"/>
      <c r="AS65" s="936"/>
      <c r="AT65" s="339">
        <v>0</v>
      </c>
      <c r="AU65" s="277"/>
      <c r="AV65" s="305"/>
      <c r="AW65" s="305"/>
      <c r="AX65" s="305"/>
      <c r="AY65" s="305"/>
    </row>
    <row r="66" spans="1:51" s="261" customFormat="1" ht="15.75" customHeight="1">
      <c r="AL66" s="277"/>
      <c r="AM66" s="277"/>
      <c r="AN66" s="277"/>
      <c r="AO66" s="290"/>
      <c r="AP66" s="934" t="s">
        <v>273</v>
      </c>
      <c r="AQ66" s="935"/>
      <c r="AR66" s="935"/>
      <c r="AS66" s="936"/>
      <c r="AT66" s="339">
        <v>0</v>
      </c>
      <c r="AU66" s="277"/>
      <c r="AV66" s="277"/>
      <c r="AW66" s="277"/>
      <c r="AX66" s="305"/>
      <c r="AY66" s="305"/>
    </row>
    <row r="67" spans="1:51" s="261" customFormat="1" ht="15.75" customHeight="1">
      <c r="AL67" s="277"/>
      <c r="AM67" s="277"/>
      <c r="AN67" s="277"/>
      <c r="AO67" s="290"/>
      <c r="AP67" s="934" t="s">
        <v>274</v>
      </c>
      <c r="AQ67" s="935"/>
      <c r="AR67" s="935"/>
      <c r="AS67" s="936"/>
      <c r="AT67" s="339">
        <v>2</v>
      </c>
      <c r="AU67" s="277"/>
      <c r="AV67" s="277"/>
      <c r="AW67" s="277"/>
      <c r="AX67" s="277"/>
      <c r="AY67" s="277"/>
    </row>
    <row r="68" spans="1:51" s="261" customFormat="1" ht="15.75" customHeight="1">
      <c r="AL68" s="277"/>
      <c r="AM68" s="277"/>
      <c r="AN68" s="277"/>
      <c r="AO68" s="290"/>
      <c r="AP68" s="934" t="s">
        <v>275</v>
      </c>
      <c r="AQ68" s="935"/>
      <c r="AR68" s="935"/>
      <c r="AS68" s="936"/>
      <c r="AT68" s="339">
        <v>0</v>
      </c>
      <c r="AU68" s="277"/>
      <c r="AV68" s="277"/>
      <c r="AW68" s="277"/>
      <c r="AX68" s="277"/>
      <c r="AY68" s="277"/>
    </row>
    <row r="69" spans="1:51" s="261" customFormat="1" ht="15.75" customHeight="1">
      <c r="AL69" s="277"/>
      <c r="AM69" s="277"/>
      <c r="AN69" s="277"/>
      <c r="AO69" s="290"/>
      <c r="AP69" s="865" t="s">
        <v>276</v>
      </c>
      <c r="AQ69" s="866"/>
      <c r="AR69" s="866"/>
      <c r="AS69" s="867"/>
      <c r="AT69" s="344">
        <v>0</v>
      </c>
      <c r="AU69" s="277"/>
      <c r="AV69" s="277"/>
      <c r="AW69" s="277"/>
      <c r="AX69" s="277"/>
      <c r="AY69" s="277"/>
    </row>
    <row r="70" spans="1:51" s="261" customFormat="1" ht="15.75" customHeight="1">
      <c r="AL70" s="277"/>
      <c r="AM70" s="277"/>
      <c r="AN70" s="277"/>
      <c r="AO70" s="277"/>
      <c r="AP70" s="277"/>
      <c r="AQ70" s="277"/>
      <c r="AR70" s="277"/>
      <c r="AS70" s="277"/>
      <c r="AT70" s="277"/>
      <c r="AU70" s="277"/>
      <c r="AV70" s="277"/>
      <c r="AW70" s="277"/>
      <c r="AX70" s="277"/>
      <c r="AY70" s="277"/>
    </row>
    <row r="71" spans="1:51" s="261" customFormat="1" ht="16.5" customHeight="1">
      <c r="AL71" s="277"/>
      <c r="AM71" s="277"/>
      <c r="AN71" s="277"/>
      <c r="AO71" s="277"/>
      <c r="AP71" s="277"/>
      <c r="AQ71" s="277"/>
      <c r="AR71" s="277"/>
      <c r="AS71" s="277"/>
      <c r="AT71" s="277"/>
      <c r="AU71" s="277"/>
      <c r="AV71" s="277"/>
      <c r="AW71" s="277"/>
      <c r="AX71" s="277"/>
      <c r="AY71" s="277"/>
    </row>
    <row r="72" spans="1:51" s="261" customFormat="1" ht="30" customHeight="1">
      <c r="AL72" s="277"/>
      <c r="AM72" s="277"/>
      <c r="AN72" s="277"/>
      <c r="AO72" s="277"/>
      <c r="AP72" s="868" t="s">
        <v>287</v>
      </c>
      <c r="AQ72" s="869"/>
      <c r="AR72" s="869"/>
      <c r="AS72" s="869"/>
      <c r="AT72" s="870"/>
      <c r="AU72" s="277"/>
      <c r="AV72" s="277"/>
      <c r="AW72" s="277"/>
      <c r="AX72" s="277"/>
      <c r="AY72" s="277"/>
    </row>
    <row r="73" spans="1:51" ht="14.25">
      <c r="A73" s="261"/>
      <c r="B73" s="261"/>
      <c r="C73" s="261"/>
      <c r="D73" s="261"/>
      <c r="E73" s="261"/>
      <c r="F73" s="261"/>
      <c r="G73" s="261"/>
      <c r="H73" s="261"/>
      <c r="I73" s="261"/>
      <c r="J73" s="261"/>
      <c r="K73" s="261"/>
      <c r="L73" s="261"/>
      <c r="M73" s="261"/>
      <c r="N73" s="261"/>
      <c r="O73" s="261"/>
      <c r="P73" s="261"/>
      <c r="Q73" s="261"/>
      <c r="R73" s="261"/>
      <c r="S73" s="261"/>
      <c r="T73" s="261"/>
      <c r="U73" s="261"/>
      <c r="V73" s="261"/>
      <c r="W73" s="261"/>
      <c r="X73" s="261"/>
      <c r="Y73" s="261"/>
      <c r="Z73" s="261"/>
      <c r="AA73" s="261"/>
      <c r="AB73" s="261"/>
      <c r="AC73" s="261"/>
      <c r="AD73" s="261"/>
      <c r="AE73" s="261"/>
      <c r="AL73" s="277"/>
      <c r="AM73" s="277"/>
      <c r="AN73" s="277"/>
      <c r="AO73" s="277"/>
      <c r="AP73" s="476" t="s">
        <v>296</v>
      </c>
      <c r="AQ73" s="477" t="s">
        <v>292</v>
      </c>
      <c r="AR73" s="478" t="s">
        <v>293</v>
      </c>
      <c r="AS73" s="479" t="s">
        <v>294</v>
      </c>
      <c r="AT73" s="480" t="s">
        <v>295</v>
      </c>
      <c r="AU73" s="277"/>
      <c r="AV73" s="277"/>
      <c r="AW73" s="277"/>
      <c r="AX73" s="277"/>
      <c r="AY73" s="277"/>
    </row>
    <row r="74" spans="1:51" ht="14.25">
      <c r="A74" s="261"/>
      <c r="B74" s="261"/>
      <c r="C74" s="261"/>
      <c r="D74" s="261"/>
      <c r="E74" s="261"/>
      <c r="F74" s="261"/>
      <c r="G74" s="261"/>
      <c r="H74" s="261"/>
      <c r="I74" s="261"/>
      <c r="J74" s="261"/>
      <c r="K74" s="261"/>
      <c r="L74" s="261"/>
      <c r="M74" s="261"/>
      <c r="N74" s="261"/>
      <c r="O74" s="261"/>
      <c r="P74" s="261"/>
      <c r="Q74" s="261"/>
      <c r="R74" s="261"/>
      <c r="S74" s="261"/>
      <c r="T74" s="261"/>
      <c r="U74" s="261"/>
      <c r="V74" s="261"/>
      <c r="W74" s="261"/>
      <c r="X74" s="261"/>
      <c r="Y74" s="261"/>
      <c r="Z74" s="261"/>
      <c r="AA74" s="261"/>
      <c r="AB74" s="261"/>
      <c r="AC74" s="261"/>
      <c r="AD74" s="261"/>
      <c r="AE74" s="261"/>
      <c r="AL74" s="277"/>
      <c r="AM74" s="277"/>
      <c r="AN74" s="277"/>
      <c r="AO74" s="277"/>
      <c r="AP74" s="331" t="s">
        <v>288</v>
      </c>
      <c r="AQ74" s="349" t="s">
        <v>289</v>
      </c>
      <c r="AR74" s="332">
        <v>4.5</v>
      </c>
      <c r="AS74" s="333">
        <v>4.5</v>
      </c>
      <c r="AT74" s="334">
        <v>0</v>
      </c>
      <c r="AU74" s="277"/>
      <c r="AV74" s="277"/>
      <c r="AW74" s="277"/>
      <c r="AX74" s="277"/>
      <c r="AY74" s="277"/>
    </row>
    <row r="75" spans="1:51" ht="14.25">
      <c r="AL75" s="277"/>
      <c r="AM75" s="277"/>
      <c r="AN75" s="277"/>
      <c r="AO75" s="277"/>
      <c r="AP75" s="335" t="s">
        <v>288</v>
      </c>
      <c r="AQ75" s="336" t="s">
        <v>290</v>
      </c>
      <c r="AR75" s="337">
        <v>4.5</v>
      </c>
      <c r="AS75" s="338">
        <v>3.5</v>
      </c>
      <c r="AT75" s="339">
        <v>1</v>
      </c>
      <c r="AU75" s="277"/>
      <c r="AV75" s="277"/>
      <c r="AW75" s="277"/>
      <c r="AX75" s="277"/>
      <c r="AY75" s="277"/>
    </row>
    <row r="76" spans="1:51" ht="14.25">
      <c r="AL76" s="277"/>
      <c r="AM76" s="277"/>
      <c r="AN76" s="277"/>
      <c r="AO76" s="277"/>
      <c r="AP76" s="335" t="s">
        <v>288</v>
      </c>
      <c r="AQ76" s="336" t="s">
        <v>87</v>
      </c>
      <c r="AR76" s="337">
        <v>4.5</v>
      </c>
      <c r="AS76" s="338">
        <v>2.5</v>
      </c>
      <c r="AT76" s="339">
        <v>0</v>
      </c>
      <c r="AU76" s="277"/>
      <c r="AV76" s="277"/>
      <c r="AW76" s="277"/>
      <c r="AX76" s="277"/>
      <c r="AY76" s="277"/>
    </row>
    <row r="77" spans="1:51" ht="14.25">
      <c r="AL77" s="277"/>
      <c r="AM77" s="277"/>
      <c r="AN77" s="277"/>
      <c r="AO77" s="277"/>
      <c r="AP77" s="335" t="s">
        <v>288</v>
      </c>
      <c r="AQ77" s="336" t="s">
        <v>91</v>
      </c>
      <c r="AR77" s="337">
        <v>4.5</v>
      </c>
      <c r="AS77" s="338">
        <v>1.5</v>
      </c>
      <c r="AT77" s="339">
        <v>0</v>
      </c>
      <c r="AU77" s="277"/>
      <c r="AV77" s="277"/>
      <c r="AW77" s="277"/>
      <c r="AX77" s="277"/>
      <c r="AY77" s="277"/>
    </row>
    <row r="78" spans="1:51" ht="14.25">
      <c r="AL78" s="277"/>
      <c r="AM78" s="277"/>
      <c r="AN78" s="292"/>
      <c r="AO78" s="277"/>
      <c r="AP78" s="335" t="s">
        <v>288</v>
      </c>
      <c r="AQ78" s="336" t="s">
        <v>291</v>
      </c>
      <c r="AR78" s="337">
        <v>4.5</v>
      </c>
      <c r="AS78" s="338">
        <v>0.5</v>
      </c>
      <c r="AT78" s="339">
        <v>1</v>
      </c>
      <c r="AU78" s="277"/>
      <c r="AV78" s="277"/>
      <c r="AW78" s="277"/>
      <c r="AX78" s="277"/>
      <c r="AY78" s="277"/>
    </row>
    <row r="79" spans="1:51" ht="14.25">
      <c r="AL79" s="277"/>
      <c r="AM79" s="277"/>
      <c r="AN79" s="292"/>
      <c r="AO79" s="277"/>
      <c r="AP79" s="335" t="s">
        <v>297</v>
      </c>
      <c r="AQ79" s="336" t="s">
        <v>289</v>
      </c>
      <c r="AR79" s="337">
        <v>3.5</v>
      </c>
      <c r="AS79" s="338">
        <v>4.5</v>
      </c>
      <c r="AT79" s="339">
        <v>1</v>
      </c>
      <c r="AU79" s="277"/>
      <c r="AV79" s="277"/>
      <c r="AW79" s="277"/>
      <c r="AX79" s="277"/>
      <c r="AY79" s="277"/>
    </row>
    <row r="80" spans="1:51" ht="14.25">
      <c r="AL80" s="277"/>
      <c r="AM80" s="277"/>
      <c r="AN80" s="292"/>
      <c r="AO80" s="277"/>
      <c r="AP80" s="335" t="s">
        <v>297</v>
      </c>
      <c r="AQ80" s="336" t="s">
        <v>290</v>
      </c>
      <c r="AR80" s="337">
        <v>3.5</v>
      </c>
      <c r="AS80" s="338">
        <v>3.5</v>
      </c>
      <c r="AT80" s="339">
        <v>0</v>
      </c>
      <c r="AU80" s="277"/>
      <c r="AV80" s="277"/>
      <c r="AW80" s="277"/>
      <c r="AX80" s="277"/>
      <c r="AY80" s="277"/>
    </row>
    <row r="81" spans="38:51" ht="14.25">
      <c r="AL81" s="277"/>
      <c r="AM81" s="277"/>
      <c r="AN81" s="292"/>
      <c r="AO81" s="277"/>
      <c r="AP81" s="335" t="s">
        <v>297</v>
      </c>
      <c r="AQ81" s="336" t="s">
        <v>87</v>
      </c>
      <c r="AR81" s="337">
        <v>3.5</v>
      </c>
      <c r="AS81" s="338">
        <v>2.5</v>
      </c>
      <c r="AT81" s="339">
        <v>1</v>
      </c>
      <c r="AU81" s="277"/>
      <c r="AV81" s="277"/>
      <c r="AW81" s="277"/>
      <c r="AX81" s="277"/>
      <c r="AY81" s="277"/>
    </row>
    <row r="82" spans="38:51" ht="14.25">
      <c r="AL82" s="277"/>
      <c r="AM82" s="277"/>
      <c r="AN82" s="292"/>
      <c r="AO82" s="277"/>
      <c r="AP82" s="335" t="s">
        <v>297</v>
      </c>
      <c r="AQ82" s="336" t="s">
        <v>91</v>
      </c>
      <c r="AR82" s="337">
        <v>3.5</v>
      </c>
      <c r="AS82" s="338">
        <v>1.5</v>
      </c>
      <c r="AT82" s="339">
        <v>1</v>
      </c>
      <c r="AU82" s="277"/>
      <c r="AV82" s="277"/>
      <c r="AW82" s="277"/>
      <c r="AX82" s="277"/>
      <c r="AY82" s="277"/>
    </row>
    <row r="83" spans="38:51" ht="14.25">
      <c r="AL83" s="277"/>
      <c r="AM83" s="277"/>
      <c r="AN83" s="292"/>
      <c r="AO83" s="277"/>
      <c r="AP83" s="335" t="s">
        <v>297</v>
      </c>
      <c r="AQ83" s="336" t="s">
        <v>291</v>
      </c>
      <c r="AR83" s="337">
        <v>3.5</v>
      </c>
      <c r="AS83" s="338">
        <v>0.5</v>
      </c>
      <c r="AT83" s="339">
        <v>0</v>
      </c>
      <c r="AU83" s="277"/>
      <c r="AV83" s="277"/>
      <c r="AW83" s="277"/>
      <c r="AX83" s="277"/>
      <c r="AY83" s="277"/>
    </row>
    <row r="84" spans="38:51" ht="14.25">
      <c r="AL84" s="277"/>
      <c r="AM84" s="277"/>
      <c r="AN84" s="292"/>
      <c r="AO84" s="277"/>
      <c r="AP84" s="335" t="s">
        <v>298</v>
      </c>
      <c r="AQ84" s="336" t="s">
        <v>289</v>
      </c>
      <c r="AR84" s="337">
        <v>2.5</v>
      </c>
      <c r="AS84" s="338">
        <v>4.5</v>
      </c>
      <c r="AT84" s="339">
        <v>1</v>
      </c>
      <c r="AU84" s="277"/>
      <c r="AV84" s="277"/>
      <c r="AW84" s="277"/>
      <c r="AX84" s="277"/>
      <c r="AY84" s="277"/>
    </row>
    <row r="85" spans="38:51" ht="14.25">
      <c r="AL85" s="277"/>
      <c r="AM85" s="277"/>
      <c r="AN85" s="277"/>
      <c r="AO85" s="277"/>
      <c r="AP85" s="335" t="s">
        <v>298</v>
      </c>
      <c r="AQ85" s="336" t="s">
        <v>290</v>
      </c>
      <c r="AR85" s="337">
        <v>2.5</v>
      </c>
      <c r="AS85" s="338">
        <v>3.5</v>
      </c>
      <c r="AT85" s="339">
        <v>1</v>
      </c>
      <c r="AU85" s="277"/>
      <c r="AV85" s="277"/>
      <c r="AW85" s="277"/>
      <c r="AX85" s="277"/>
      <c r="AY85" s="277"/>
    </row>
    <row r="86" spans="38:51" ht="14.25">
      <c r="AL86" s="277"/>
      <c r="AM86" s="277"/>
      <c r="AN86" s="277"/>
      <c r="AO86" s="277"/>
      <c r="AP86" s="335" t="s">
        <v>298</v>
      </c>
      <c r="AQ86" s="336" t="s">
        <v>87</v>
      </c>
      <c r="AR86" s="337">
        <v>2.5</v>
      </c>
      <c r="AS86" s="338">
        <v>2.5</v>
      </c>
      <c r="AT86" s="339">
        <v>0</v>
      </c>
      <c r="AU86" s="277"/>
      <c r="AV86" s="277"/>
      <c r="AW86" s="277"/>
      <c r="AX86" s="277"/>
      <c r="AY86" s="277"/>
    </row>
    <row r="87" spans="38:51" ht="14.25">
      <c r="AL87" s="277"/>
      <c r="AM87" s="277"/>
      <c r="AN87" s="277"/>
      <c r="AO87" s="277"/>
      <c r="AP87" s="335" t="s">
        <v>298</v>
      </c>
      <c r="AQ87" s="336" t="s">
        <v>91</v>
      </c>
      <c r="AR87" s="337">
        <v>2.5</v>
      </c>
      <c r="AS87" s="338">
        <v>1.5</v>
      </c>
      <c r="AT87" s="339">
        <v>0</v>
      </c>
      <c r="AU87" s="277"/>
      <c r="AV87" s="277"/>
      <c r="AW87" s="277"/>
      <c r="AX87" s="277"/>
      <c r="AY87" s="277"/>
    </row>
    <row r="88" spans="38:51" ht="14.25">
      <c r="AL88" s="277"/>
      <c r="AM88" s="277"/>
      <c r="AN88" s="277"/>
      <c r="AO88" s="277"/>
      <c r="AP88" s="335" t="s">
        <v>298</v>
      </c>
      <c r="AQ88" s="336" t="s">
        <v>291</v>
      </c>
      <c r="AR88" s="337">
        <v>2.5</v>
      </c>
      <c r="AS88" s="338">
        <v>0.5</v>
      </c>
      <c r="AT88" s="339">
        <v>0</v>
      </c>
      <c r="AU88" s="277"/>
      <c r="AV88" s="277"/>
      <c r="AW88" s="277"/>
      <c r="AX88" s="277"/>
      <c r="AY88" s="277"/>
    </row>
    <row r="89" spans="38:51" ht="14.25">
      <c r="AL89" s="277"/>
      <c r="AM89" s="277"/>
      <c r="AN89" s="277"/>
      <c r="AO89" s="277"/>
      <c r="AP89" s="335" t="s">
        <v>299</v>
      </c>
      <c r="AQ89" s="336" t="s">
        <v>289</v>
      </c>
      <c r="AR89" s="337">
        <v>1.5</v>
      </c>
      <c r="AS89" s="338">
        <v>4.5</v>
      </c>
      <c r="AT89" s="339">
        <v>0</v>
      </c>
      <c r="AU89" s="277"/>
      <c r="AV89" s="277"/>
      <c r="AW89" s="277"/>
      <c r="AX89" s="277"/>
      <c r="AY89" s="277"/>
    </row>
    <row r="90" spans="38:51" ht="14.25">
      <c r="AL90" s="277"/>
      <c r="AM90" s="277"/>
      <c r="AN90" s="277"/>
      <c r="AO90" s="277"/>
      <c r="AP90" s="335" t="s">
        <v>299</v>
      </c>
      <c r="AQ90" s="336" t="s">
        <v>290</v>
      </c>
      <c r="AR90" s="337">
        <v>1.5</v>
      </c>
      <c r="AS90" s="338">
        <v>3.5</v>
      </c>
      <c r="AT90" s="339">
        <v>0</v>
      </c>
      <c r="AU90" s="277"/>
      <c r="AV90" s="277"/>
      <c r="AW90" s="277"/>
      <c r="AX90" s="277"/>
      <c r="AY90" s="277"/>
    </row>
    <row r="91" spans="38:51" ht="14.25">
      <c r="AL91" s="277"/>
      <c r="AM91" s="277"/>
      <c r="AN91" s="277"/>
      <c r="AO91" s="277"/>
      <c r="AP91" s="335" t="s">
        <v>299</v>
      </c>
      <c r="AQ91" s="336" t="s">
        <v>87</v>
      </c>
      <c r="AR91" s="337">
        <v>1.5</v>
      </c>
      <c r="AS91" s="338">
        <v>2.5</v>
      </c>
      <c r="AT91" s="339">
        <v>1</v>
      </c>
      <c r="AU91" s="277"/>
      <c r="AV91" s="277"/>
      <c r="AW91" s="277"/>
      <c r="AX91" s="277"/>
      <c r="AY91" s="277"/>
    </row>
    <row r="92" spans="38:51" ht="14.25">
      <c r="AL92" s="277"/>
      <c r="AM92" s="277"/>
      <c r="AN92" s="277"/>
      <c r="AO92" s="277"/>
      <c r="AP92" s="335" t="s">
        <v>299</v>
      </c>
      <c r="AQ92" s="336" t="s">
        <v>91</v>
      </c>
      <c r="AR92" s="337">
        <v>1.5</v>
      </c>
      <c r="AS92" s="338">
        <v>1.5</v>
      </c>
      <c r="AT92" s="339">
        <v>0</v>
      </c>
      <c r="AU92" s="277"/>
      <c r="AV92" s="277"/>
      <c r="AW92" s="277"/>
      <c r="AX92" s="277"/>
      <c r="AY92" s="277"/>
    </row>
    <row r="93" spans="38:51" ht="14.25">
      <c r="AL93" s="277"/>
      <c r="AM93" s="277"/>
      <c r="AN93" s="277"/>
      <c r="AO93" s="277"/>
      <c r="AP93" s="335" t="s">
        <v>299</v>
      </c>
      <c r="AQ93" s="336" t="s">
        <v>291</v>
      </c>
      <c r="AR93" s="337">
        <v>1.5</v>
      </c>
      <c r="AS93" s="338">
        <v>0.5</v>
      </c>
      <c r="AT93" s="339">
        <v>0</v>
      </c>
      <c r="AU93" s="277"/>
      <c r="AV93" s="277"/>
      <c r="AW93" s="277"/>
      <c r="AX93" s="277"/>
      <c r="AY93" s="277"/>
    </row>
    <row r="94" spans="38:51" ht="14.25">
      <c r="AL94" s="277"/>
      <c r="AM94" s="277"/>
      <c r="AN94" s="277"/>
      <c r="AO94" s="277"/>
      <c r="AP94" s="335" t="s">
        <v>291</v>
      </c>
      <c r="AQ94" s="336" t="s">
        <v>289</v>
      </c>
      <c r="AR94" s="337">
        <v>0.5</v>
      </c>
      <c r="AS94" s="338">
        <v>4.5</v>
      </c>
      <c r="AT94" s="339">
        <v>0</v>
      </c>
      <c r="AU94" s="277"/>
      <c r="AV94" s="277"/>
      <c r="AW94" s="277"/>
      <c r="AX94" s="277"/>
      <c r="AY94" s="277"/>
    </row>
    <row r="95" spans="38:51" ht="14.25">
      <c r="AL95" s="277"/>
      <c r="AM95" s="277"/>
      <c r="AN95" s="277"/>
      <c r="AO95" s="277"/>
      <c r="AP95" s="335" t="s">
        <v>291</v>
      </c>
      <c r="AQ95" s="336" t="s">
        <v>290</v>
      </c>
      <c r="AR95" s="337">
        <v>0.5</v>
      </c>
      <c r="AS95" s="338">
        <v>3.5</v>
      </c>
      <c r="AT95" s="339">
        <v>0</v>
      </c>
      <c r="AU95" s="277"/>
      <c r="AV95" s="277"/>
      <c r="AW95" s="277"/>
      <c r="AX95" s="277"/>
      <c r="AY95" s="277"/>
    </row>
    <row r="96" spans="38:51" ht="14.25">
      <c r="AL96" s="277"/>
      <c r="AM96" s="277"/>
      <c r="AN96" s="277"/>
      <c r="AO96" s="277"/>
      <c r="AP96" s="335" t="s">
        <v>291</v>
      </c>
      <c r="AQ96" s="336" t="s">
        <v>87</v>
      </c>
      <c r="AR96" s="337">
        <v>0.5</v>
      </c>
      <c r="AS96" s="338">
        <v>2.5</v>
      </c>
      <c r="AT96" s="339">
        <v>0</v>
      </c>
      <c r="AU96" s="277"/>
      <c r="AV96" s="277"/>
      <c r="AW96" s="277"/>
      <c r="AX96" s="277"/>
      <c r="AY96" s="277"/>
    </row>
    <row r="97" spans="38:51" ht="14.25">
      <c r="AL97" s="277"/>
      <c r="AM97" s="277"/>
      <c r="AN97" s="277"/>
      <c r="AO97" s="277"/>
      <c r="AP97" s="335" t="s">
        <v>291</v>
      </c>
      <c r="AQ97" s="336" t="s">
        <v>91</v>
      </c>
      <c r="AR97" s="337">
        <v>0.5</v>
      </c>
      <c r="AS97" s="338">
        <v>1.5</v>
      </c>
      <c r="AT97" s="339">
        <v>0</v>
      </c>
      <c r="AU97" s="277"/>
      <c r="AV97" s="277"/>
      <c r="AW97" s="277"/>
      <c r="AX97" s="277"/>
      <c r="AY97" s="277"/>
    </row>
    <row r="98" spans="38:51" ht="14.25">
      <c r="AL98" s="277"/>
      <c r="AM98" s="277"/>
      <c r="AN98" s="277"/>
      <c r="AO98" s="277"/>
      <c r="AP98" s="340" t="s">
        <v>291</v>
      </c>
      <c r="AQ98" s="341" t="s">
        <v>291</v>
      </c>
      <c r="AR98" s="342">
        <v>0.5</v>
      </c>
      <c r="AS98" s="343">
        <v>0.5</v>
      </c>
      <c r="AT98" s="344">
        <v>0</v>
      </c>
      <c r="AU98" s="277"/>
      <c r="AV98" s="277"/>
      <c r="AW98" s="277"/>
      <c r="AX98" s="277"/>
      <c r="AY98" s="277"/>
    </row>
    <row r="99" spans="38:51" ht="12.75">
      <c r="AL99" s="277"/>
      <c r="AM99" s="277"/>
      <c r="AN99" s="277"/>
      <c r="AO99" s="277"/>
      <c r="AP99" s="277"/>
      <c r="AQ99" s="277"/>
      <c r="AR99" s="277"/>
      <c r="AS99" s="277"/>
      <c r="AT99" s="277"/>
      <c r="AU99" s="277"/>
      <c r="AV99" s="277"/>
      <c r="AW99" s="277"/>
      <c r="AX99" s="277"/>
      <c r="AY99" s="277"/>
    </row>
  </sheetData>
  <sheetProtection selectLockedCells="1"/>
  <customSheetViews>
    <customSheetView guid="{5CFEF769-FEAF-4620-A221-C361CF5B525B}" scale="50" showGridLines="0" fitToPage="1">
      <selection activeCell="B3" sqref="B3:AE3"/>
      <pageMargins left="0.25" right="0.25" top="0.75" bottom="0.75" header="0.3" footer="0.3"/>
      <printOptions horizontalCentered="1"/>
      <pageSetup paperSize="9" scale="53" orientation="landscape" r:id="rId1"/>
      <headerFooter alignWithMargins="0">
        <oddFooter>&amp;LTechnical Dashboard 
Printed :&amp;D &amp;T&amp;CCONFIDENTIAL&amp;RPage &amp;P of &amp;N
&amp;F</oddFooter>
      </headerFooter>
    </customSheetView>
  </customSheetViews>
  <mergeCells count="58">
    <mergeCell ref="B4:Q4"/>
    <mergeCell ref="R4:AE4"/>
    <mergeCell ref="C5:Q5"/>
    <mergeCell ref="R5:AE5"/>
    <mergeCell ref="B1:AF1"/>
    <mergeCell ref="B2:AE2"/>
    <mergeCell ref="B3:C3"/>
    <mergeCell ref="D3:E3"/>
    <mergeCell ref="C6:Q6"/>
    <mergeCell ref="R6:AE6"/>
    <mergeCell ref="B9:AE9"/>
    <mergeCell ref="B14:AE14"/>
    <mergeCell ref="B15:AE16"/>
    <mergeCell ref="B10:V10"/>
    <mergeCell ref="B11:V12"/>
    <mergeCell ref="X10:AE10"/>
    <mergeCell ref="B13:AE13"/>
    <mergeCell ref="C7:Q7"/>
    <mergeCell ref="R7:AE7"/>
    <mergeCell ref="C8:Q8"/>
    <mergeCell ref="R8:AE8"/>
    <mergeCell ref="AP45:AT45"/>
    <mergeCell ref="AP36:AS36"/>
    <mergeCell ref="AP38:AS38"/>
    <mergeCell ref="AP46:AS46"/>
    <mergeCell ref="AP47:AS47"/>
    <mergeCell ref="AP41:AS41"/>
    <mergeCell ref="AP40:AS40"/>
    <mergeCell ref="AP48:AS48"/>
    <mergeCell ref="AP49:AS49"/>
    <mergeCell ref="AP50:AS50"/>
    <mergeCell ref="AP51:AS51"/>
    <mergeCell ref="AP52:AS52"/>
    <mergeCell ref="AP59:AS59"/>
    <mergeCell ref="AP60:AS60"/>
    <mergeCell ref="AP61:AS61"/>
    <mergeCell ref="AP62:AS62"/>
    <mergeCell ref="AP53:AS53"/>
    <mergeCell ref="AP54:AS54"/>
    <mergeCell ref="AP55:AS55"/>
    <mergeCell ref="AP56:AS56"/>
    <mergeCell ref="AP57:AS57"/>
    <mergeCell ref="AP72:AT72"/>
    <mergeCell ref="AP68:AS68"/>
    <mergeCell ref="AP69:AS69"/>
    <mergeCell ref="AP42:AS42"/>
    <mergeCell ref="AP32:AS32"/>
    <mergeCell ref="AP33:AS33"/>
    <mergeCell ref="AP34:AS34"/>
    <mergeCell ref="AP35:AS35"/>
    <mergeCell ref="AP37:AS37"/>
    <mergeCell ref="AP39:AS39"/>
    <mergeCell ref="AP63:AS63"/>
    <mergeCell ref="AP64:AS64"/>
    <mergeCell ref="AP65:AS65"/>
    <mergeCell ref="AP66:AS66"/>
    <mergeCell ref="AP67:AS67"/>
    <mergeCell ref="AP58:AS58"/>
  </mergeCells>
  <hyperlinks>
    <hyperlink ref="B3" r:id="rId2"/>
    <hyperlink ref="D3" location="'Defect management'!DefectManagementData" display="Data"/>
    <hyperlink ref="F3" location="'Orchestra import'!PCRImportData" display="Import data"/>
    <hyperlink ref="D3:E3" location="'Req. analysis'!ReqAnalysisData" display="Data"/>
    <hyperlink ref="F3:G3" location="'Orchestra import'!ReqAnalysisImportData" display="Data import"/>
    <hyperlink ref="B3:C3" location="Overview!A1" display="Overview"/>
    <hyperlink ref="AT25" r:id="rId3"/>
    <hyperlink ref="AT25:AU25" location="Overview!A1" display="Overview"/>
    <hyperlink ref="AT27" location="'Orchestra import'!PCRImportData" display="Import data"/>
    <hyperlink ref="AT27:AU27" location="'Orchestra import'!ReqAnalysisImportData" display="Data import"/>
    <hyperlink ref="AT26" location="'Req. analysis'!A1" display="Charts"/>
    <hyperlink ref="AT42" r:id="rId4" tooltip="Data collected via Orchestra and used for metrics computed._x000d__x000a_File: 20121108-145535.xlsx"/>
  </hyperlinks>
  <printOptions horizontalCentered="1"/>
  <pageMargins left="0.25" right="0.25" top="0.75" bottom="0.75" header="0.3" footer="0.3"/>
  <pageSetup paperSize="9" scale="53" orientation="landscape" r:id="rId5"/>
  <headerFooter alignWithMargins="0">
    <oddFooter>&amp;LTechnical Dashboard 
Printed :&amp;D &amp;T&amp;CCONFIDENTIAL&amp;RPage &amp;P of &amp;N
&amp;F</oddFooter>
  </headerFooter>
  <drawing r:id="rId6"/>
  <legacyDrawing r:id="rId7"/>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eq_Flowdown_Sheet">
    <pageSetUpPr autoPageBreaks="0" fitToPage="1"/>
  </sheetPr>
  <dimension ref="A1:DH44"/>
  <sheetViews>
    <sheetView showGridLines="0" zoomScale="60" zoomScaleNormal="60" workbookViewId="0">
      <selection activeCell="BC12" sqref="BC12"/>
    </sheetView>
  </sheetViews>
  <sheetFormatPr defaultColWidth="18.7109375" defaultRowHeight="11.25"/>
  <cols>
    <col min="1" max="1" width="1.140625" style="307" customWidth="1"/>
    <col min="2" max="2" width="5.28515625" style="307" customWidth="1"/>
    <col min="3" max="3" width="4.85546875" style="307" customWidth="1"/>
    <col min="4" max="4" width="14.140625" style="307" customWidth="1"/>
    <col min="5" max="22" width="5.7109375" style="307" customWidth="1"/>
    <col min="23" max="23" width="0.5703125" style="307" customWidth="1"/>
    <col min="24" max="24" width="4.28515625" style="307" customWidth="1"/>
    <col min="25" max="32" width="5.7109375" style="307" customWidth="1"/>
    <col min="33" max="33" width="1.140625" style="307" customWidth="1"/>
    <col min="34" max="46" width="5.42578125" style="307" customWidth="1"/>
    <col min="47" max="48" width="2.5703125" style="307" customWidth="1"/>
    <col min="49" max="53" width="5.42578125" style="307" customWidth="1"/>
    <col min="54" max="54" width="3.42578125" style="307" customWidth="1"/>
    <col min="55" max="55" width="41.42578125" style="307" customWidth="1"/>
    <col min="56" max="56" width="29.85546875" style="307" customWidth="1"/>
    <col min="57" max="57" width="7.85546875" style="307" customWidth="1"/>
    <col min="58" max="61" width="14.7109375" style="307" customWidth="1"/>
    <col min="62" max="63" width="13.28515625" style="307" customWidth="1"/>
    <col min="64" max="64" width="13.7109375" style="307" customWidth="1"/>
    <col min="65" max="65" width="14.7109375" style="307" customWidth="1"/>
    <col min="66" max="66" width="15.140625" style="307" customWidth="1"/>
    <col min="67" max="67" width="12" style="307" customWidth="1"/>
    <col min="68" max="68" width="13" style="307" customWidth="1"/>
    <col min="69" max="72" width="13.42578125" style="307" customWidth="1"/>
    <col min="73" max="73" width="12.7109375" style="307" customWidth="1"/>
    <col min="74" max="74" width="12.28515625" style="307" customWidth="1"/>
    <col min="75" max="76" width="14" style="307" customWidth="1"/>
    <col min="77" max="77" width="14.42578125" style="307" customWidth="1"/>
    <col min="78" max="78" width="14" style="307" customWidth="1"/>
    <col min="79" max="79" width="14.42578125" style="307" customWidth="1"/>
    <col min="80" max="80" width="12.7109375" style="307" customWidth="1"/>
    <col min="81" max="81" width="13.28515625" style="307" customWidth="1"/>
    <col min="82" max="82" width="13.7109375" style="307" customWidth="1"/>
    <col min="83" max="84" width="13.28515625" style="307" customWidth="1"/>
    <col min="85" max="85" width="12.7109375" style="307" customWidth="1"/>
    <col min="86" max="86" width="14.140625" style="307" customWidth="1"/>
    <col min="87" max="87" width="13.7109375" style="307" customWidth="1"/>
    <col min="88" max="88" width="14.140625" style="307" customWidth="1"/>
    <col min="89" max="89" width="13.28515625" style="307" customWidth="1"/>
    <col min="90" max="90" width="13.7109375" style="307" customWidth="1"/>
    <col min="91" max="91" width="14.7109375" style="307" customWidth="1"/>
    <col min="92" max="92" width="15.140625" style="307" customWidth="1"/>
    <col min="93" max="93" width="12.5703125" style="307" customWidth="1"/>
    <col min="94" max="94" width="13" style="307" customWidth="1"/>
    <col min="95" max="97" width="13.42578125" style="307" customWidth="1"/>
    <col min="98" max="98" width="13" style="307" customWidth="1"/>
    <col min="99" max="99" width="12.7109375" style="307" customWidth="1"/>
    <col min="100" max="101" width="12.28515625" style="307" customWidth="1"/>
    <col min="102" max="102" width="14" style="307" customWidth="1"/>
    <col min="103" max="103" width="14.42578125" style="307" customWidth="1"/>
    <col min="104" max="104" width="13.42578125" style="307" customWidth="1"/>
    <col min="105" max="105" width="14.42578125" style="307" customWidth="1"/>
    <col min="106" max="107" width="13.28515625" style="307" customWidth="1"/>
    <col min="108" max="109" width="13.7109375" style="307" customWidth="1"/>
    <col min="110" max="110" width="13.28515625" style="307" customWidth="1"/>
    <col min="111" max="111" width="12.7109375" style="307" customWidth="1"/>
    <col min="112" max="16384" width="18.7109375" style="307"/>
  </cols>
  <sheetData>
    <row r="1" spans="1:48" ht="6" customHeight="1">
      <c r="B1" s="998"/>
      <c r="C1" s="998"/>
      <c r="D1" s="998"/>
      <c r="E1" s="998"/>
      <c r="F1" s="998"/>
      <c r="G1" s="998"/>
      <c r="H1" s="998"/>
      <c r="I1" s="998"/>
      <c r="J1" s="998"/>
      <c r="K1" s="998"/>
      <c r="L1" s="998"/>
      <c r="M1" s="998"/>
      <c r="N1" s="998"/>
      <c r="O1" s="998"/>
      <c r="P1" s="998"/>
      <c r="Q1" s="998"/>
      <c r="R1" s="998"/>
      <c r="S1" s="998"/>
      <c r="T1" s="998"/>
      <c r="U1" s="998"/>
      <c r="V1" s="998"/>
      <c r="W1" s="998"/>
      <c r="X1" s="998"/>
      <c r="Y1" s="998"/>
      <c r="Z1" s="998"/>
      <c r="AA1" s="998"/>
      <c r="AB1" s="998"/>
      <c r="AC1" s="998"/>
      <c r="AD1" s="998"/>
      <c r="AE1" s="998"/>
      <c r="AF1" s="998"/>
      <c r="AG1" s="998"/>
      <c r="AH1" s="998"/>
      <c r="AI1" s="998"/>
      <c r="AJ1" s="998"/>
      <c r="AK1" s="998"/>
      <c r="AL1" s="998"/>
      <c r="AM1" s="998"/>
      <c r="AN1" s="998"/>
      <c r="AO1" s="998"/>
      <c r="AP1" s="998"/>
      <c r="AQ1" s="998"/>
      <c r="AR1" s="998"/>
      <c r="AS1" s="998"/>
      <c r="AT1" s="998"/>
      <c r="AU1" s="998"/>
      <c r="AV1" s="998"/>
    </row>
    <row r="2" spans="1:48" ht="36.950000000000003" customHeight="1">
      <c r="A2" s="255"/>
      <c r="B2" s="999" t="str">
        <f>CONCATENATE(Parameters!C6," - Requirements flowdown")</f>
        <v>Orchestra - Requirements flowdown</v>
      </c>
      <c r="C2" s="999"/>
      <c r="D2" s="999"/>
      <c r="E2" s="999"/>
      <c r="F2" s="999"/>
      <c r="G2" s="999"/>
      <c r="H2" s="999"/>
      <c r="I2" s="999"/>
      <c r="J2" s="999"/>
      <c r="K2" s="999"/>
      <c r="L2" s="999"/>
      <c r="M2" s="999"/>
      <c r="N2" s="999"/>
      <c r="O2" s="999"/>
      <c r="P2" s="999"/>
      <c r="Q2" s="999"/>
      <c r="R2" s="999"/>
      <c r="S2" s="999"/>
      <c r="T2" s="999"/>
      <c r="U2" s="999"/>
      <c r="V2" s="999"/>
      <c r="W2" s="999"/>
      <c r="X2" s="999"/>
      <c r="Y2" s="999"/>
      <c r="Z2" s="999"/>
      <c r="AA2" s="999"/>
      <c r="AB2" s="999"/>
      <c r="AC2" s="999"/>
      <c r="AD2" s="999"/>
      <c r="AE2" s="999"/>
      <c r="AF2" s="999"/>
      <c r="AG2" s="999"/>
      <c r="AH2" s="999"/>
      <c r="AI2" s="999"/>
      <c r="AJ2" s="999"/>
      <c r="AK2" s="999"/>
      <c r="AL2" s="999"/>
      <c r="AM2" s="999"/>
      <c r="AN2" s="999"/>
      <c r="AO2" s="999"/>
      <c r="AP2" s="999"/>
      <c r="AQ2" s="999"/>
      <c r="AR2" s="999"/>
      <c r="AS2" s="999"/>
      <c r="AT2" s="999"/>
      <c r="AU2" s="999"/>
      <c r="AV2" s="999"/>
    </row>
    <row r="3" spans="1:48" s="658" customFormat="1" ht="18" customHeight="1">
      <c r="B3" s="954" t="s">
        <v>20</v>
      </c>
      <c r="C3" s="954"/>
      <c r="D3" s="674" t="s">
        <v>259</v>
      </c>
      <c r="E3" s="825" t="s">
        <v>415</v>
      </c>
      <c r="F3" s="825"/>
      <c r="G3" s="825"/>
      <c r="I3" s="659"/>
      <c r="L3" s="659"/>
      <c r="M3" s="659"/>
      <c r="N3" s="659"/>
      <c r="O3" s="659"/>
      <c r="P3" s="659"/>
      <c r="Q3" s="659"/>
      <c r="R3" s="659"/>
      <c r="S3" s="659"/>
      <c r="T3" s="659"/>
      <c r="U3" s="659"/>
      <c r="V3" s="659"/>
      <c r="W3" s="659"/>
      <c r="X3" s="659"/>
      <c r="Y3" s="659"/>
      <c r="Z3" s="659"/>
      <c r="AA3" s="659"/>
      <c r="AB3" s="659"/>
      <c r="AC3" s="659"/>
      <c r="AD3" s="659"/>
      <c r="AE3" s="659"/>
      <c r="AF3" s="659"/>
    </row>
    <row r="4" spans="1:48" s="308" customFormat="1" ht="24" customHeight="1">
      <c r="A4" s="255"/>
      <c r="B4" s="958" t="s">
        <v>80</v>
      </c>
      <c r="C4" s="959"/>
      <c r="D4" s="959"/>
      <c r="E4" s="959"/>
      <c r="F4" s="959"/>
      <c r="G4" s="959"/>
      <c r="H4" s="959"/>
      <c r="I4" s="959"/>
      <c r="J4" s="959"/>
      <c r="K4" s="959"/>
      <c r="L4" s="959"/>
      <c r="M4" s="959"/>
      <c r="N4" s="959"/>
      <c r="O4" s="959"/>
      <c r="P4" s="959"/>
      <c r="Q4" s="959"/>
      <c r="R4" s="959"/>
      <c r="S4" s="959"/>
      <c r="T4" s="959"/>
      <c r="U4" s="959"/>
      <c r="V4" s="960"/>
      <c r="W4" s="988"/>
      <c r="X4" s="958" t="s">
        <v>79</v>
      </c>
      <c r="Y4" s="959"/>
      <c r="Z4" s="959"/>
      <c r="AA4" s="959"/>
      <c r="AB4" s="959"/>
      <c r="AC4" s="959"/>
      <c r="AD4" s="959"/>
      <c r="AE4" s="959"/>
      <c r="AF4" s="959"/>
      <c r="AG4" s="959"/>
      <c r="AH4" s="959"/>
      <c r="AI4" s="959"/>
      <c r="AJ4" s="959"/>
      <c r="AK4" s="959"/>
      <c r="AL4" s="959"/>
      <c r="AM4" s="959"/>
      <c r="AN4" s="959"/>
      <c r="AO4" s="959"/>
      <c r="AP4" s="959"/>
      <c r="AQ4" s="959"/>
      <c r="AR4" s="959"/>
      <c r="AS4" s="959"/>
      <c r="AT4" s="959"/>
      <c r="AU4" s="959"/>
      <c r="AV4" s="960"/>
    </row>
    <row r="5" spans="1:48" s="310" customFormat="1" ht="24" customHeight="1">
      <c r="A5" s="255"/>
      <c r="B5" s="309" t="s">
        <v>78</v>
      </c>
      <c r="C5" s="961" t="s">
        <v>2</v>
      </c>
      <c r="D5" s="961"/>
      <c r="E5" s="961"/>
      <c r="F5" s="961"/>
      <c r="G5" s="961"/>
      <c r="H5" s="961"/>
      <c r="I5" s="961"/>
      <c r="J5" s="961"/>
      <c r="K5" s="961"/>
      <c r="L5" s="961"/>
      <c r="M5" s="961"/>
      <c r="N5" s="961"/>
      <c r="O5" s="961"/>
      <c r="P5" s="961"/>
      <c r="Q5" s="961"/>
      <c r="R5" s="961"/>
      <c r="S5" s="961"/>
      <c r="T5" s="961"/>
      <c r="U5" s="961"/>
      <c r="V5" s="962"/>
      <c r="W5" s="988"/>
      <c r="X5" s="963" t="s">
        <v>2</v>
      </c>
      <c r="Y5" s="964"/>
      <c r="Z5" s="964"/>
      <c r="AA5" s="964"/>
      <c r="AB5" s="964"/>
      <c r="AC5" s="964"/>
      <c r="AD5" s="964"/>
      <c r="AE5" s="964"/>
      <c r="AF5" s="964"/>
      <c r="AG5" s="964"/>
      <c r="AH5" s="964"/>
      <c r="AI5" s="964"/>
      <c r="AJ5" s="964"/>
      <c r="AK5" s="964"/>
      <c r="AL5" s="964"/>
      <c r="AM5" s="964"/>
      <c r="AN5" s="964"/>
      <c r="AO5" s="964"/>
      <c r="AP5" s="964"/>
      <c r="AQ5" s="964"/>
      <c r="AR5" s="964"/>
      <c r="AS5" s="964"/>
      <c r="AT5" s="964"/>
      <c r="AU5" s="964"/>
      <c r="AV5" s="965"/>
    </row>
    <row r="6" spans="1:48" s="310" customFormat="1" ht="24" customHeight="1">
      <c r="A6" s="255"/>
      <c r="B6" s="300" t="s">
        <v>78</v>
      </c>
      <c r="C6" s="940" t="s">
        <v>2</v>
      </c>
      <c r="D6" s="940"/>
      <c r="E6" s="940"/>
      <c r="F6" s="940"/>
      <c r="G6" s="940"/>
      <c r="H6" s="940"/>
      <c r="I6" s="940"/>
      <c r="J6" s="940"/>
      <c r="K6" s="940"/>
      <c r="L6" s="940"/>
      <c r="M6" s="940"/>
      <c r="N6" s="940"/>
      <c r="O6" s="940"/>
      <c r="P6" s="940"/>
      <c r="Q6" s="940"/>
      <c r="R6" s="940"/>
      <c r="S6" s="940"/>
      <c r="T6" s="940"/>
      <c r="U6" s="940"/>
      <c r="V6" s="941"/>
      <c r="W6" s="988"/>
      <c r="X6" s="966" t="s">
        <v>2</v>
      </c>
      <c r="Y6" s="967"/>
      <c r="Z6" s="967"/>
      <c r="AA6" s="967"/>
      <c r="AB6" s="967"/>
      <c r="AC6" s="967"/>
      <c r="AD6" s="967"/>
      <c r="AE6" s="967"/>
      <c r="AF6" s="967"/>
      <c r="AG6" s="967"/>
      <c r="AH6" s="967"/>
      <c r="AI6" s="967"/>
      <c r="AJ6" s="967"/>
      <c r="AK6" s="967"/>
      <c r="AL6" s="967"/>
      <c r="AM6" s="967"/>
      <c r="AN6" s="967"/>
      <c r="AO6" s="967"/>
      <c r="AP6" s="967"/>
      <c r="AQ6" s="967"/>
      <c r="AR6" s="967"/>
      <c r="AS6" s="967"/>
      <c r="AT6" s="967"/>
      <c r="AU6" s="967"/>
      <c r="AV6" s="968"/>
    </row>
    <row r="7" spans="1:48" s="310" customFormat="1" ht="24" customHeight="1">
      <c r="A7" s="255"/>
      <c r="B7" s="300" t="s">
        <v>78</v>
      </c>
      <c r="C7" s="940" t="s">
        <v>2</v>
      </c>
      <c r="D7" s="940"/>
      <c r="E7" s="940"/>
      <c r="F7" s="940"/>
      <c r="G7" s="940"/>
      <c r="H7" s="940"/>
      <c r="I7" s="940"/>
      <c r="J7" s="940"/>
      <c r="K7" s="940"/>
      <c r="L7" s="940"/>
      <c r="M7" s="940"/>
      <c r="N7" s="940"/>
      <c r="O7" s="940"/>
      <c r="P7" s="940"/>
      <c r="Q7" s="940"/>
      <c r="R7" s="940"/>
      <c r="S7" s="940"/>
      <c r="T7" s="940"/>
      <c r="U7" s="940"/>
      <c r="V7" s="941"/>
      <c r="W7" s="988"/>
      <c r="X7" s="966" t="s">
        <v>2</v>
      </c>
      <c r="Y7" s="967"/>
      <c r="Z7" s="967"/>
      <c r="AA7" s="967"/>
      <c r="AB7" s="967"/>
      <c r="AC7" s="967"/>
      <c r="AD7" s="967"/>
      <c r="AE7" s="967"/>
      <c r="AF7" s="967"/>
      <c r="AG7" s="967"/>
      <c r="AH7" s="967"/>
      <c r="AI7" s="967"/>
      <c r="AJ7" s="967"/>
      <c r="AK7" s="967"/>
      <c r="AL7" s="967"/>
      <c r="AM7" s="967"/>
      <c r="AN7" s="967"/>
      <c r="AO7" s="967"/>
      <c r="AP7" s="967"/>
      <c r="AQ7" s="967"/>
      <c r="AR7" s="967"/>
      <c r="AS7" s="967"/>
      <c r="AT7" s="967"/>
      <c r="AU7" s="967"/>
      <c r="AV7" s="968"/>
    </row>
    <row r="8" spans="1:48" s="310" customFormat="1" ht="24" customHeight="1">
      <c r="A8" s="255"/>
      <c r="B8" s="301" t="s">
        <v>78</v>
      </c>
      <c r="C8" s="947" t="s">
        <v>2</v>
      </c>
      <c r="D8" s="947"/>
      <c r="E8" s="947"/>
      <c r="F8" s="947"/>
      <c r="G8" s="947"/>
      <c r="H8" s="947"/>
      <c r="I8" s="947"/>
      <c r="J8" s="947"/>
      <c r="K8" s="947"/>
      <c r="L8" s="947"/>
      <c r="M8" s="947"/>
      <c r="N8" s="947"/>
      <c r="O8" s="947"/>
      <c r="P8" s="947"/>
      <c r="Q8" s="947"/>
      <c r="R8" s="947"/>
      <c r="S8" s="947"/>
      <c r="T8" s="947"/>
      <c r="U8" s="947"/>
      <c r="V8" s="948"/>
      <c r="W8" s="988"/>
      <c r="X8" s="981" t="s">
        <v>2</v>
      </c>
      <c r="Y8" s="982"/>
      <c r="Z8" s="982"/>
      <c r="AA8" s="982"/>
      <c r="AB8" s="982"/>
      <c r="AC8" s="982"/>
      <c r="AD8" s="982"/>
      <c r="AE8" s="982"/>
      <c r="AF8" s="982"/>
      <c r="AG8" s="982"/>
      <c r="AH8" s="982"/>
      <c r="AI8" s="982"/>
      <c r="AJ8" s="982"/>
      <c r="AK8" s="982"/>
      <c r="AL8" s="982"/>
      <c r="AM8" s="982"/>
      <c r="AN8" s="982"/>
      <c r="AO8" s="982"/>
      <c r="AP8" s="982"/>
      <c r="AQ8" s="982"/>
      <c r="AR8" s="982"/>
      <c r="AS8" s="982"/>
      <c r="AT8" s="982"/>
      <c r="AU8" s="982"/>
      <c r="AV8" s="983"/>
    </row>
    <row r="9" spans="1:48" ht="6" customHeight="1">
      <c r="A9" s="255"/>
      <c r="B9" s="984"/>
      <c r="C9" s="984"/>
      <c r="D9" s="984"/>
      <c r="E9" s="984"/>
      <c r="F9" s="984"/>
      <c r="G9" s="984"/>
      <c r="H9" s="984"/>
      <c r="I9" s="984"/>
      <c r="J9" s="984"/>
      <c r="K9" s="984"/>
      <c r="L9" s="984"/>
      <c r="M9" s="984"/>
      <c r="N9" s="984"/>
      <c r="O9" s="984"/>
      <c r="P9" s="984"/>
      <c r="Q9" s="984"/>
      <c r="R9" s="984"/>
      <c r="S9" s="984"/>
      <c r="T9" s="984"/>
      <c r="U9" s="984"/>
      <c r="V9" s="984"/>
      <c r="W9" s="984"/>
      <c r="X9" s="984"/>
      <c r="Y9" s="984"/>
      <c r="Z9" s="984"/>
      <c r="AA9" s="984"/>
      <c r="AB9" s="984"/>
      <c r="AC9" s="984"/>
      <c r="AD9" s="984"/>
      <c r="AE9" s="984"/>
      <c r="AF9" s="984"/>
      <c r="AG9" s="984"/>
      <c r="AH9" s="984"/>
      <c r="AI9" s="984"/>
      <c r="AJ9" s="984"/>
      <c r="AK9" s="984"/>
      <c r="AL9" s="984"/>
      <c r="AM9" s="984"/>
      <c r="AN9" s="984"/>
      <c r="AO9" s="984"/>
      <c r="AP9" s="984"/>
      <c r="AQ9" s="984"/>
      <c r="AR9" s="984"/>
      <c r="AS9" s="984"/>
      <c r="AT9" s="984"/>
      <c r="AU9" s="984"/>
      <c r="AV9" s="984"/>
    </row>
    <row r="10" spans="1:48" ht="24" customHeight="1">
      <c r="A10" s="946"/>
      <c r="B10" s="885" t="s">
        <v>286</v>
      </c>
      <c r="C10" s="885"/>
      <c r="D10" s="885"/>
      <c r="E10" s="885"/>
      <c r="F10" s="885"/>
      <c r="G10" s="885"/>
      <c r="H10" s="885"/>
      <c r="I10" s="885"/>
      <c r="J10" s="885"/>
      <c r="K10" s="885"/>
      <c r="L10" s="885"/>
      <c r="M10" s="885"/>
      <c r="N10" s="885"/>
      <c r="O10" s="885"/>
      <c r="P10" s="885"/>
      <c r="Q10" s="885"/>
      <c r="R10" s="885"/>
      <c r="S10" s="885"/>
      <c r="T10" s="885"/>
      <c r="U10" s="885"/>
      <c r="V10" s="885"/>
      <c r="W10" s="985"/>
      <c r="X10" s="885" t="s">
        <v>285</v>
      </c>
      <c r="Y10" s="885"/>
      <c r="Z10" s="885"/>
      <c r="AA10" s="885"/>
      <c r="AB10" s="885"/>
      <c r="AC10" s="885"/>
      <c r="AD10" s="885"/>
      <c r="AE10" s="885"/>
      <c r="AF10" s="885"/>
      <c r="AG10" s="885"/>
      <c r="AH10" s="885"/>
      <c r="AI10" s="885"/>
      <c r="AJ10" s="885"/>
      <c r="AK10" s="885"/>
      <c r="AL10" s="885"/>
      <c r="AM10" s="885"/>
      <c r="AN10" s="885"/>
      <c r="AO10" s="885"/>
      <c r="AP10" s="885"/>
      <c r="AQ10" s="885"/>
      <c r="AR10" s="885"/>
      <c r="AS10" s="885"/>
      <c r="AT10" s="885"/>
      <c r="AU10" s="885"/>
      <c r="AV10" s="885"/>
    </row>
    <row r="11" spans="1:48" ht="293.25" customHeight="1">
      <c r="A11" s="946"/>
      <c r="B11" s="986"/>
      <c r="C11" s="986"/>
      <c r="D11" s="986"/>
      <c r="E11" s="986"/>
      <c r="F11" s="986"/>
      <c r="G11" s="986"/>
      <c r="H11" s="986"/>
      <c r="I11" s="986"/>
      <c r="J11" s="986"/>
      <c r="K11" s="986"/>
      <c r="L11" s="986"/>
      <c r="M11" s="986"/>
      <c r="N11" s="986"/>
      <c r="O11" s="986"/>
      <c r="P11" s="986"/>
      <c r="Q11" s="986"/>
      <c r="R11" s="986"/>
      <c r="S11" s="986"/>
      <c r="T11" s="986"/>
      <c r="U11" s="986"/>
      <c r="V11" s="986"/>
      <c r="W11" s="985"/>
      <c r="X11" s="987"/>
      <c r="Y11" s="987"/>
      <c r="Z11" s="987"/>
      <c r="AA11" s="987"/>
      <c r="AB11" s="987"/>
      <c r="AC11" s="987"/>
      <c r="AD11" s="987"/>
      <c r="AE11" s="987"/>
      <c r="AF11" s="987"/>
      <c r="AG11" s="987"/>
      <c r="AH11" s="987"/>
      <c r="AI11" s="987"/>
      <c r="AJ11" s="987"/>
      <c r="AK11" s="987"/>
      <c r="AL11" s="987"/>
      <c r="AM11" s="987"/>
      <c r="AN11" s="987"/>
      <c r="AO11" s="987"/>
      <c r="AP11" s="987"/>
      <c r="AQ11" s="987"/>
      <c r="AR11" s="987"/>
      <c r="AS11" s="987"/>
      <c r="AT11" s="987"/>
      <c r="AU11" s="987"/>
      <c r="AV11" s="987"/>
    </row>
    <row r="12" spans="1:48" ht="186" customHeight="1">
      <c r="A12" s="946"/>
      <c r="B12" s="986"/>
      <c r="C12" s="986"/>
      <c r="D12" s="986"/>
      <c r="E12" s="986"/>
      <c r="F12" s="986"/>
      <c r="G12" s="986"/>
      <c r="H12" s="986"/>
      <c r="I12" s="986"/>
      <c r="J12" s="986"/>
      <c r="K12" s="986"/>
      <c r="L12" s="986"/>
      <c r="M12" s="986"/>
      <c r="N12" s="986"/>
      <c r="O12" s="986"/>
      <c r="P12" s="986"/>
      <c r="Q12" s="986"/>
      <c r="R12" s="986"/>
      <c r="S12" s="986"/>
      <c r="T12" s="986"/>
      <c r="U12" s="986"/>
      <c r="V12" s="986"/>
      <c r="W12" s="985"/>
      <c r="X12" s="987"/>
      <c r="Y12" s="987"/>
      <c r="Z12" s="987"/>
      <c r="AA12" s="987"/>
      <c r="AB12" s="987"/>
      <c r="AC12" s="987"/>
      <c r="AD12" s="987"/>
      <c r="AE12" s="987"/>
      <c r="AF12" s="987"/>
      <c r="AG12" s="987"/>
      <c r="AH12" s="987"/>
      <c r="AI12" s="987"/>
      <c r="AJ12" s="987"/>
      <c r="AK12" s="987"/>
      <c r="AL12" s="987"/>
      <c r="AM12" s="987"/>
      <c r="AN12" s="987"/>
      <c r="AO12" s="987"/>
      <c r="AP12" s="987"/>
      <c r="AQ12" s="987"/>
      <c r="AR12" s="987"/>
      <c r="AS12" s="987"/>
      <c r="AT12" s="987"/>
      <c r="AU12" s="987"/>
      <c r="AV12" s="987"/>
    </row>
    <row r="13" spans="1:48" ht="6" customHeight="1"/>
    <row r="14" spans="1:48" ht="23.25" customHeight="1"/>
    <row r="15" spans="1:48" ht="24" customHeight="1"/>
    <row r="16" spans="1:48" s="311" customFormat="1" ht="24" customHeight="1"/>
    <row r="17" spans="54:112" s="312" customFormat="1" ht="27.75" customHeight="1"/>
    <row r="18" spans="54:112" s="312" customFormat="1" ht="27.75" customHeight="1">
      <c r="BB18" s="315"/>
      <c r="BC18" s="315"/>
      <c r="BD18" s="315"/>
      <c r="BE18" s="315"/>
      <c r="BF18" s="315"/>
      <c r="BG18" s="315"/>
      <c r="BH18" s="315"/>
      <c r="BI18" s="315"/>
      <c r="BJ18" s="315"/>
      <c r="BK18" s="315"/>
      <c r="BL18" s="315"/>
      <c r="BM18" s="315"/>
      <c r="BN18" s="315"/>
      <c r="BO18" s="315"/>
    </row>
    <row r="19" spans="54:112" s="313" customFormat="1" ht="27.75" customHeight="1">
      <c r="BB19" s="315"/>
      <c r="BC19" s="296"/>
      <c r="BD19" s="315"/>
      <c r="BE19" s="315"/>
      <c r="BF19" s="315"/>
      <c r="BG19" s="315"/>
      <c r="BH19" s="315"/>
      <c r="BI19" s="315"/>
      <c r="BJ19" s="315"/>
      <c r="BK19" s="315"/>
      <c r="BL19" s="315"/>
      <c r="BM19" s="315"/>
      <c r="BN19" s="315"/>
      <c r="BO19" s="315"/>
    </row>
    <row r="20" spans="54:112" s="314" customFormat="1" ht="15.75" customHeight="1">
      <c r="BB20" s="315"/>
      <c r="BC20" s="315"/>
      <c r="BD20" s="315"/>
      <c r="BE20" s="315"/>
      <c r="BF20" s="315"/>
      <c r="BG20" s="315"/>
      <c r="BH20" s="315"/>
      <c r="BI20" s="315"/>
      <c r="BJ20" s="551"/>
      <c r="BK20" s="315"/>
      <c r="BL20" s="315"/>
      <c r="BM20" s="315"/>
      <c r="BN20" s="315"/>
      <c r="BO20" s="315"/>
    </row>
    <row r="21" spans="54:112" s="314" customFormat="1" ht="15.75" customHeight="1">
      <c r="BB21" s="316"/>
      <c r="BC21" s="317" t="s">
        <v>249</v>
      </c>
      <c r="BD21" s="318">
        <v>41221.629120370373</v>
      </c>
      <c r="BE21" s="316"/>
      <c r="BF21" s="316"/>
      <c r="BG21" s="316"/>
      <c r="BH21" s="316"/>
      <c r="BI21" s="316"/>
      <c r="BJ21" s="515" t="s">
        <v>20</v>
      </c>
      <c r="BK21"/>
      <c r="BL21" s="316"/>
      <c r="BM21" s="316"/>
      <c r="BN21" s="316"/>
      <c r="BO21" s="316"/>
    </row>
    <row r="22" spans="54:112" s="314" customFormat="1" ht="15.75" customHeight="1">
      <c r="BB22" s="316"/>
      <c r="BC22" s="316"/>
      <c r="BD22" s="316"/>
      <c r="BE22" s="316"/>
      <c r="BF22" s="316"/>
      <c r="BG22" s="316"/>
      <c r="BH22" s="316"/>
      <c r="BI22" s="316"/>
      <c r="BJ22" s="542" t="s">
        <v>422</v>
      </c>
      <c r="BK22" s="541"/>
      <c r="BL22" s="316"/>
      <c r="BM22" s="316"/>
      <c r="BN22" s="316"/>
      <c r="BO22" s="316"/>
    </row>
    <row r="23" spans="54:112" s="314" customFormat="1" ht="15.75" customHeight="1">
      <c r="BB23" s="316"/>
      <c r="BC23" s="317" t="s">
        <v>250</v>
      </c>
      <c r="BD23" s="319" t="s">
        <v>416</v>
      </c>
      <c r="BE23" s="316"/>
      <c r="BF23" s="316"/>
      <c r="BG23" s="316"/>
      <c r="BH23" s="316"/>
      <c r="BI23" s="316"/>
      <c r="BJ23" s="515" t="s">
        <v>415</v>
      </c>
      <c r="BK23"/>
      <c r="BL23" s="316"/>
      <c r="BM23" s="316"/>
      <c r="BN23" s="316"/>
      <c r="BO23" s="316"/>
    </row>
    <row r="24" spans="54:112" s="314" customFormat="1" ht="15.75" customHeight="1">
      <c r="BB24" s="316"/>
      <c r="BC24" s="320"/>
      <c r="BD24" s="319"/>
      <c r="BE24" s="316"/>
      <c r="BF24" s="316"/>
      <c r="BG24" s="316"/>
      <c r="BH24" s="316"/>
      <c r="BI24" s="316"/>
      <c r="BJ24" s="552"/>
      <c r="BK24" s="541"/>
      <c r="BL24" s="316"/>
      <c r="BM24" s="316"/>
      <c r="BN24" s="316"/>
      <c r="BO24" s="316"/>
    </row>
    <row r="25" spans="54:112" s="314" customFormat="1" ht="15.75" customHeight="1">
      <c r="BB25" s="316"/>
      <c r="BC25" s="316"/>
      <c r="BD25" s="316"/>
      <c r="BE25" s="316"/>
      <c r="BF25" s="316"/>
      <c r="BG25" s="316"/>
      <c r="BH25" s="316"/>
      <c r="BI25" s="316"/>
      <c r="BJ25" s="316"/>
      <c r="BK25" s="316"/>
      <c r="BL25" s="316"/>
      <c r="BM25" s="316"/>
      <c r="BN25" s="316"/>
      <c r="BO25" s="316"/>
    </row>
    <row r="26" spans="54:112" s="314" customFormat="1" ht="15.75" customHeight="1">
      <c r="BB26" s="316"/>
      <c r="BC26" s="316"/>
      <c r="BD26" s="316"/>
      <c r="BE26" s="316"/>
      <c r="BF26" s="316"/>
      <c r="BG26" s="316"/>
      <c r="BH26" s="316"/>
      <c r="BI26" s="316"/>
      <c r="BJ26" s="316"/>
      <c r="BK26" s="316"/>
      <c r="BL26" s="316"/>
      <c r="BM26" s="316"/>
      <c r="BN26" s="316"/>
      <c r="BO26" s="316"/>
    </row>
    <row r="27" spans="54:112" s="314" customFormat="1" ht="15.75" customHeight="1">
      <c r="BB27" s="316"/>
      <c r="BC27" s="316"/>
      <c r="BD27" s="316"/>
      <c r="BE27" s="316"/>
      <c r="BF27" s="316"/>
      <c r="BG27" s="316"/>
      <c r="BH27" s="316"/>
      <c r="BI27" s="316"/>
      <c r="BJ27" s="316"/>
      <c r="BK27" s="316"/>
      <c r="BL27" s="316"/>
      <c r="BM27" s="316"/>
      <c r="BN27" s="316"/>
      <c r="BO27" s="316"/>
    </row>
    <row r="28" spans="54:112" s="314" customFormat="1" ht="30" customHeight="1">
      <c r="BB28" s="316"/>
      <c r="BC28" s="316"/>
      <c r="BD28" s="316"/>
      <c r="BE28" s="316"/>
      <c r="BF28" s="989" t="s">
        <v>228</v>
      </c>
      <c r="BG28" s="990"/>
      <c r="BH28" s="990"/>
      <c r="BI28" s="991"/>
      <c r="BJ28" s="705">
        <v>40940</v>
      </c>
      <c r="BK28" s="705">
        <v>40954</v>
      </c>
      <c r="BL28" s="705">
        <v>40968</v>
      </c>
      <c r="BM28" s="705">
        <v>40982</v>
      </c>
      <c r="BN28" s="705">
        <v>40996</v>
      </c>
      <c r="BO28" s="705">
        <v>41010</v>
      </c>
      <c r="BP28" s="705">
        <v>41024</v>
      </c>
      <c r="BQ28" s="705">
        <v>41038</v>
      </c>
      <c r="BR28" s="705">
        <v>41052</v>
      </c>
      <c r="BS28" s="705">
        <v>41066</v>
      </c>
      <c r="BT28" s="705">
        <v>41080</v>
      </c>
      <c r="BU28" s="705">
        <v>41094</v>
      </c>
      <c r="BV28" s="705">
        <v>41108</v>
      </c>
      <c r="BW28" s="705">
        <v>41122</v>
      </c>
      <c r="BX28" s="705">
        <v>41136</v>
      </c>
      <c r="BY28" s="705">
        <v>41150</v>
      </c>
      <c r="BZ28" s="705">
        <v>41164</v>
      </c>
      <c r="CA28" s="705">
        <v>41178</v>
      </c>
      <c r="CB28" s="705">
        <v>41192</v>
      </c>
      <c r="CC28" s="705">
        <v>41206</v>
      </c>
      <c r="CD28" s="705">
        <v>41220</v>
      </c>
      <c r="CE28" s="705">
        <v>41234</v>
      </c>
      <c r="CF28" s="705">
        <v>41248</v>
      </c>
      <c r="CG28" s="705">
        <v>41262</v>
      </c>
      <c r="CH28" s="705">
        <v>41276</v>
      </c>
      <c r="CI28" s="705">
        <v>41290</v>
      </c>
      <c r="CJ28" s="705">
        <v>41304</v>
      </c>
      <c r="CK28" s="705">
        <v>41318</v>
      </c>
      <c r="CL28" s="705">
        <v>41332</v>
      </c>
      <c r="CM28" s="705">
        <v>41346</v>
      </c>
      <c r="CN28" s="705">
        <v>41360</v>
      </c>
      <c r="CO28" s="705">
        <v>41374</v>
      </c>
      <c r="CP28" s="705">
        <v>41388</v>
      </c>
      <c r="CQ28" s="705">
        <v>41402</v>
      </c>
      <c r="CR28" s="705">
        <v>41416</v>
      </c>
      <c r="CS28" s="705">
        <v>41430</v>
      </c>
      <c r="CT28" s="705">
        <v>41444</v>
      </c>
      <c r="CU28" s="705">
        <v>41458</v>
      </c>
      <c r="CV28" s="705">
        <v>41472</v>
      </c>
      <c r="CW28" s="705">
        <v>41486</v>
      </c>
      <c r="CX28" s="705">
        <v>41500</v>
      </c>
      <c r="CY28" s="705">
        <v>41514</v>
      </c>
      <c r="CZ28" s="705">
        <v>41528</v>
      </c>
      <c r="DA28" s="705">
        <v>41542</v>
      </c>
      <c r="DB28" s="705">
        <v>41556</v>
      </c>
      <c r="DC28" s="705">
        <v>41570</v>
      </c>
      <c r="DD28" s="705">
        <v>41584</v>
      </c>
      <c r="DE28" s="705">
        <v>41598</v>
      </c>
      <c r="DF28" s="705">
        <v>41612</v>
      </c>
      <c r="DG28" s="705">
        <v>41626</v>
      </c>
      <c r="DH28" s="705">
        <v>41640</v>
      </c>
    </row>
    <row r="29" spans="54:112" s="314" customFormat="1" ht="15.75" customHeight="1">
      <c r="BB29" s="316"/>
      <c r="BC29" s="316"/>
      <c r="BD29" s="316"/>
      <c r="BE29" s="316"/>
      <c r="BF29" s="975" t="s">
        <v>251</v>
      </c>
      <c r="BG29" s="976"/>
      <c r="BH29" s="976"/>
      <c r="BI29" s="977"/>
      <c r="BJ29" s="322"/>
      <c r="BK29" s="322"/>
      <c r="BL29" s="322"/>
      <c r="BM29" s="322"/>
      <c r="BN29" s="322"/>
      <c r="BO29" s="322"/>
      <c r="BP29" s="322"/>
      <c r="BQ29" s="322"/>
      <c r="BR29" s="322"/>
      <c r="BS29" s="322"/>
      <c r="BT29" s="322"/>
      <c r="BU29" s="322"/>
      <c r="BV29" s="322"/>
      <c r="BW29" s="322"/>
      <c r="BX29" s="322"/>
      <c r="BY29" s="322"/>
      <c r="BZ29" s="322"/>
      <c r="CA29" s="322"/>
      <c r="CB29" s="322"/>
      <c r="CC29" s="322"/>
      <c r="CD29" s="322"/>
      <c r="CE29" s="322"/>
      <c r="CF29" s="322"/>
      <c r="CG29" s="322"/>
      <c r="CH29" s="322"/>
      <c r="CI29" s="322"/>
      <c r="CJ29" s="322"/>
      <c r="CK29" s="322"/>
      <c r="CL29" s="322"/>
      <c r="CM29" s="322"/>
      <c r="CN29" s="322"/>
      <c r="CO29" s="322"/>
      <c r="CP29" s="322"/>
      <c r="CQ29" s="322"/>
      <c r="CR29" s="322"/>
      <c r="CS29" s="322"/>
      <c r="CT29" s="322"/>
      <c r="CU29" s="322"/>
      <c r="CV29" s="322"/>
      <c r="CW29" s="322"/>
      <c r="CX29" s="322"/>
      <c r="CY29" s="322"/>
      <c r="CZ29" s="322"/>
      <c r="DA29" s="322"/>
      <c r="DB29" s="322"/>
      <c r="DC29" s="322"/>
      <c r="DD29" s="322"/>
      <c r="DE29" s="322"/>
      <c r="DF29" s="322"/>
      <c r="DG29" s="322"/>
      <c r="DH29" s="322"/>
    </row>
    <row r="30" spans="54:112" s="314" customFormat="1" ht="15.75" customHeight="1">
      <c r="BB30" s="316"/>
      <c r="BC30" s="316"/>
      <c r="BD30" s="316"/>
      <c r="BE30" s="316"/>
      <c r="BF30" s="978" t="s">
        <v>82</v>
      </c>
      <c r="BG30" s="979"/>
      <c r="BH30" s="979"/>
      <c r="BI30" s="980"/>
      <c r="BJ30" s="323"/>
      <c r="BK30" s="323"/>
      <c r="BL30" s="323"/>
      <c r="BM30" s="323"/>
      <c r="BN30" s="323"/>
      <c r="BO30" s="323"/>
      <c r="BP30" s="323"/>
      <c r="BQ30" s="323"/>
      <c r="BR30" s="323"/>
      <c r="BS30" s="323"/>
      <c r="BT30" s="323"/>
      <c r="BU30" s="323"/>
      <c r="BV30" s="323"/>
      <c r="BW30" s="323"/>
      <c r="BX30" s="323"/>
      <c r="BY30" s="323"/>
      <c r="BZ30" s="323"/>
      <c r="CA30" s="323"/>
      <c r="CB30" s="323"/>
      <c r="CC30" s="323"/>
      <c r="CD30" s="323"/>
      <c r="CE30" s="323"/>
      <c r="CF30" s="323"/>
      <c r="CG30" s="323"/>
      <c r="CH30" s="323"/>
      <c r="CI30" s="323"/>
      <c r="CJ30" s="323"/>
      <c r="CK30" s="323"/>
      <c r="CL30" s="323"/>
      <c r="CM30" s="323"/>
      <c r="CN30" s="323"/>
      <c r="CO30" s="323"/>
      <c r="CP30" s="323"/>
      <c r="CQ30" s="323"/>
      <c r="CR30" s="323"/>
      <c r="CS30" s="323"/>
      <c r="CT30" s="323"/>
      <c r="CU30" s="323"/>
      <c r="CV30" s="323"/>
      <c r="CW30" s="323"/>
      <c r="CX30" s="323"/>
      <c r="CY30" s="323"/>
      <c r="CZ30" s="323"/>
      <c r="DA30" s="323"/>
      <c r="DB30" s="323"/>
      <c r="DC30" s="323"/>
      <c r="DD30" s="323"/>
      <c r="DE30" s="323"/>
      <c r="DF30" s="323"/>
      <c r="DG30" s="323"/>
      <c r="DH30" s="323"/>
    </row>
    <row r="31" spans="54:112" s="314" customFormat="1" ht="15.75" customHeight="1">
      <c r="BB31" s="316"/>
      <c r="BC31" s="316"/>
      <c r="BD31" s="316"/>
      <c r="BE31" s="316"/>
      <c r="BF31" s="992" t="s">
        <v>143</v>
      </c>
      <c r="BG31" s="993"/>
      <c r="BH31" s="993"/>
      <c r="BI31" s="994"/>
      <c r="BJ31" s="324">
        <v>15</v>
      </c>
      <c r="BK31" s="324"/>
      <c r="BL31" s="324"/>
      <c r="BM31" s="324"/>
      <c r="BN31" s="324"/>
      <c r="BO31" s="324"/>
      <c r="BP31" s="324"/>
      <c r="BQ31" s="324"/>
      <c r="BR31" s="324"/>
      <c r="BS31" s="324"/>
      <c r="BT31" s="324"/>
      <c r="BU31" s="324"/>
      <c r="BV31" s="324"/>
      <c r="BW31" s="324"/>
      <c r="BX31" s="324"/>
      <c r="BY31" s="324"/>
      <c r="BZ31" s="324"/>
      <c r="CA31" s="324"/>
      <c r="CB31" s="324"/>
      <c r="CC31" s="324"/>
      <c r="CD31" s="324"/>
      <c r="CE31" s="324"/>
      <c r="CF31" s="324"/>
      <c r="CG31" s="324"/>
      <c r="CH31" s="324"/>
      <c r="CI31" s="324"/>
      <c r="CJ31" s="324"/>
      <c r="CK31" s="324"/>
      <c r="CL31" s="324"/>
      <c r="CM31" s="324"/>
      <c r="CN31" s="324"/>
      <c r="CO31" s="324"/>
      <c r="CP31" s="324"/>
      <c r="CQ31" s="324"/>
      <c r="CR31" s="324"/>
      <c r="CS31" s="324"/>
      <c r="CT31" s="324"/>
      <c r="CU31" s="324"/>
      <c r="CV31" s="324"/>
      <c r="CW31" s="324"/>
      <c r="CX31" s="324"/>
      <c r="CY31" s="324"/>
      <c r="CZ31" s="324"/>
      <c r="DA31" s="324"/>
      <c r="DB31" s="324"/>
      <c r="DC31" s="324"/>
      <c r="DD31" s="324"/>
      <c r="DE31" s="324"/>
      <c r="DF31" s="324"/>
      <c r="DG31" s="324"/>
      <c r="DH31" s="324"/>
    </row>
    <row r="32" spans="54:112" s="314" customFormat="1" ht="15.75" customHeight="1">
      <c r="BB32" s="316"/>
      <c r="BC32" s="316"/>
      <c r="BD32" s="316"/>
      <c r="BE32" s="316"/>
      <c r="BF32" s="995" t="s">
        <v>283</v>
      </c>
      <c r="BG32" s="996"/>
      <c r="BH32" s="996"/>
      <c r="BI32" s="997"/>
      <c r="BJ32" s="325">
        <v>15</v>
      </c>
      <c r="BK32" s="325"/>
      <c r="BL32" s="325"/>
      <c r="BM32" s="325"/>
      <c r="BN32" s="325"/>
      <c r="BO32" s="325"/>
      <c r="BP32" s="325"/>
      <c r="BQ32" s="325"/>
      <c r="BR32" s="325"/>
      <c r="BS32" s="325"/>
      <c r="BT32" s="325"/>
      <c r="BU32" s="325"/>
      <c r="BV32" s="325"/>
      <c r="BW32" s="325"/>
      <c r="BX32" s="325"/>
      <c r="BY32" s="325"/>
      <c r="BZ32" s="325"/>
      <c r="CA32" s="325"/>
      <c r="CB32" s="325"/>
      <c r="CC32" s="325"/>
      <c r="CD32" s="325"/>
      <c r="CE32" s="325"/>
      <c r="CF32" s="325"/>
      <c r="CG32" s="325"/>
      <c r="CH32" s="325"/>
      <c r="CI32" s="325"/>
      <c r="CJ32" s="325"/>
      <c r="CK32" s="325"/>
      <c r="CL32" s="325"/>
      <c r="CM32" s="325"/>
      <c r="CN32" s="325"/>
      <c r="CO32" s="325"/>
      <c r="CP32" s="325"/>
      <c r="CQ32" s="325"/>
      <c r="CR32" s="325"/>
      <c r="CS32" s="325"/>
      <c r="CT32" s="325"/>
      <c r="CU32" s="325"/>
      <c r="CV32" s="325"/>
      <c r="CW32" s="325"/>
      <c r="CX32" s="325"/>
      <c r="CY32" s="325"/>
      <c r="CZ32" s="325"/>
      <c r="DA32" s="325"/>
      <c r="DB32" s="325"/>
      <c r="DC32" s="325"/>
      <c r="DD32" s="325"/>
      <c r="DE32" s="325"/>
      <c r="DF32" s="325"/>
      <c r="DG32" s="325"/>
      <c r="DH32" s="325"/>
    </row>
    <row r="33" spans="54:112" s="314" customFormat="1" ht="15.75" customHeight="1">
      <c r="BB33" s="316"/>
      <c r="BC33" s="316"/>
      <c r="BD33" s="316"/>
      <c r="BE33" s="316"/>
      <c r="BF33" s="969" t="s">
        <v>300</v>
      </c>
      <c r="BG33" s="970"/>
      <c r="BH33" s="970"/>
      <c r="BI33" s="971"/>
      <c r="BJ33" s="709">
        <v>41221.629120370373</v>
      </c>
      <c r="BK33" s="357"/>
      <c r="BL33" s="357"/>
      <c r="BM33" s="357"/>
      <c r="BN33" s="357"/>
      <c r="BO33" s="357"/>
      <c r="BP33" s="357"/>
      <c r="BQ33" s="357"/>
      <c r="BR33" s="357"/>
      <c r="BS33" s="357"/>
      <c r="BT33" s="357"/>
      <c r="BU33" s="357"/>
      <c r="BV33" s="357"/>
      <c r="BW33" s="357"/>
      <c r="BX33" s="357"/>
      <c r="BY33" s="357"/>
      <c r="BZ33" s="357"/>
      <c r="CA33" s="357"/>
      <c r="CB33" s="357"/>
      <c r="CC33" s="357"/>
      <c r="CD33" s="357"/>
      <c r="CE33" s="357"/>
      <c r="CF33" s="357"/>
      <c r="CG33" s="357"/>
      <c r="CH33" s="357"/>
      <c r="CI33" s="357"/>
      <c r="CJ33" s="357"/>
      <c r="CK33" s="357"/>
      <c r="CL33" s="357"/>
      <c r="CM33" s="357"/>
      <c r="CN33" s="357"/>
      <c r="CO33" s="357"/>
      <c r="CP33" s="357"/>
      <c r="CQ33" s="357"/>
      <c r="CR33" s="357"/>
      <c r="CS33" s="357"/>
      <c r="CT33" s="357"/>
      <c r="CU33" s="357"/>
      <c r="CV33" s="357"/>
      <c r="CW33" s="357"/>
      <c r="CX33" s="357"/>
      <c r="CY33" s="357"/>
      <c r="CZ33" s="357"/>
      <c r="DA33" s="357"/>
      <c r="DB33" s="357"/>
      <c r="DC33" s="357"/>
      <c r="DD33" s="357"/>
      <c r="DE33" s="357"/>
      <c r="DF33" s="357"/>
      <c r="DG33" s="357"/>
      <c r="DH33" s="357"/>
    </row>
    <row r="34" spans="54:112" s="314" customFormat="1" ht="15.75" customHeight="1">
      <c r="BB34" s="316"/>
      <c r="BC34" s="316"/>
      <c r="BD34" s="316"/>
      <c r="BE34" s="316"/>
      <c r="BF34" s="865" t="s">
        <v>301</v>
      </c>
      <c r="BG34" s="866"/>
      <c r="BH34" s="866"/>
      <c r="BI34" s="867"/>
      <c r="BJ34" s="356" t="s">
        <v>506</v>
      </c>
      <c r="BK34" s="356"/>
      <c r="BL34" s="356"/>
      <c r="BM34" s="356"/>
      <c r="BN34" s="356"/>
      <c r="BO34" s="356"/>
      <c r="BP34" s="356"/>
      <c r="BQ34" s="356"/>
      <c r="BR34" s="356"/>
      <c r="BS34" s="356"/>
      <c r="BT34" s="356"/>
      <c r="BU34" s="356"/>
      <c r="BV34" s="356"/>
      <c r="BW34" s="356"/>
      <c r="BX34" s="356"/>
      <c r="BY34" s="356"/>
      <c r="BZ34" s="356"/>
      <c r="CA34" s="356"/>
      <c r="CB34" s="356"/>
      <c r="CC34" s="356"/>
      <c r="CD34" s="356"/>
      <c r="CE34" s="356"/>
      <c r="CF34" s="356"/>
      <c r="CG34" s="356"/>
      <c r="CH34" s="356"/>
      <c r="CI34" s="356"/>
      <c r="CJ34" s="356"/>
      <c r="CK34" s="356"/>
      <c r="CL34" s="356"/>
      <c r="CM34" s="356"/>
      <c r="CN34" s="356"/>
      <c r="CO34" s="356"/>
      <c r="CP34" s="356"/>
      <c r="CQ34" s="356"/>
      <c r="CR34" s="356"/>
      <c r="CS34" s="356"/>
      <c r="CT34" s="356"/>
      <c r="CU34" s="356"/>
      <c r="CV34" s="356"/>
      <c r="CW34" s="356"/>
      <c r="CX34" s="356"/>
      <c r="CY34" s="356"/>
      <c r="CZ34" s="356"/>
      <c r="DA34" s="356"/>
      <c r="DB34" s="356"/>
      <c r="DC34" s="356"/>
      <c r="DD34" s="356"/>
      <c r="DE34" s="356"/>
      <c r="DF34" s="356"/>
      <c r="DG34" s="356"/>
      <c r="DH34" s="353"/>
    </row>
    <row r="35" spans="54:112" s="314" customFormat="1" ht="15.75" customHeight="1">
      <c r="BB35" s="316"/>
      <c r="BC35" s="316"/>
      <c r="BD35" s="316"/>
      <c r="BE35" s="316"/>
      <c r="BF35" s="321"/>
      <c r="BG35" s="321"/>
      <c r="BH35" s="321"/>
      <c r="BI35" s="321"/>
      <c r="BJ35" s="321"/>
      <c r="BK35" s="316"/>
      <c r="BL35" s="316"/>
      <c r="BM35" s="316"/>
      <c r="BN35" s="316"/>
      <c r="BO35" s="316"/>
    </row>
    <row r="36" spans="54:112" s="314" customFormat="1" ht="15.75" customHeight="1">
      <c r="BB36" s="316"/>
      <c r="BC36" s="316"/>
      <c r="BD36" s="316"/>
      <c r="BE36" s="316"/>
      <c r="BF36" s="316"/>
      <c r="BG36" s="316"/>
      <c r="BH36" s="316"/>
      <c r="BI36" s="316"/>
      <c r="BJ36" s="316"/>
      <c r="BK36" s="326"/>
      <c r="BL36" s="326"/>
      <c r="BM36" s="326"/>
      <c r="BN36" s="326"/>
      <c r="BO36" s="326"/>
    </row>
    <row r="37" spans="54:112" s="314" customFormat="1" ht="15.75" hidden="1" customHeight="1">
      <c r="BB37" s="316"/>
      <c r="BC37" s="316"/>
      <c r="BD37" s="316"/>
      <c r="BE37" s="316"/>
      <c r="BF37" s="955" t="s">
        <v>142</v>
      </c>
      <c r="BG37" s="956"/>
      <c r="BH37" s="956"/>
      <c r="BI37" s="957"/>
      <c r="BJ37" s="327">
        <v>22</v>
      </c>
      <c r="BK37" s="326"/>
      <c r="BL37" s="326"/>
      <c r="BM37" s="326"/>
      <c r="BN37" s="326"/>
      <c r="BO37" s="326"/>
    </row>
    <row r="38" spans="54:112" s="314" customFormat="1" ht="30" customHeight="1">
      <c r="BB38" s="316"/>
      <c r="BC38" s="316"/>
      <c r="BD38" s="316"/>
      <c r="BE38" s="321"/>
      <c r="BF38" s="972" t="s">
        <v>284</v>
      </c>
      <c r="BG38" s="973"/>
      <c r="BH38" s="973"/>
      <c r="BI38" s="973"/>
      <c r="BJ38" s="974"/>
      <c r="BK38" s="326"/>
      <c r="BL38" s="326"/>
      <c r="BM38" s="326"/>
      <c r="BN38" s="326"/>
      <c r="BO38" s="326"/>
    </row>
    <row r="39" spans="54:112" s="314" customFormat="1" ht="15.75" customHeight="1">
      <c r="BB39" s="316"/>
      <c r="BC39" s="316"/>
      <c r="BD39" s="316"/>
      <c r="BE39" s="316"/>
      <c r="BF39" s="955" t="s">
        <v>511</v>
      </c>
      <c r="BG39" s="956"/>
      <c r="BH39" s="956"/>
      <c r="BI39" s="957"/>
      <c r="BJ39" s="327">
        <v>14</v>
      </c>
      <c r="BK39" s="316"/>
      <c r="BL39" s="316"/>
      <c r="BM39" s="316"/>
      <c r="BN39" s="316"/>
      <c r="BO39" s="316"/>
    </row>
    <row r="40" spans="54:112" s="314" customFormat="1" ht="15.75" customHeight="1">
      <c r="BB40" s="316"/>
      <c r="BC40" s="316"/>
      <c r="BD40" s="316"/>
      <c r="BE40" s="316"/>
      <c r="BF40" s="955" t="s">
        <v>512</v>
      </c>
      <c r="BG40" s="956"/>
      <c r="BH40" s="956"/>
      <c r="BI40" s="957"/>
      <c r="BJ40" s="327">
        <v>4</v>
      </c>
      <c r="BK40" s="316"/>
      <c r="BL40" s="316"/>
      <c r="BM40" s="316"/>
      <c r="BN40" s="316"/>
      <c r="BO40" s="316"/>
    </row>
    <row r="41" spans="54:112" s="314" customFormat="1" ht="15.75" customHeight="1">
      <c r="BB41" s="316"/>
      <c r="BC41" s="316"/>
      <c r="BD41" s="316"/>
      <c r="BE41" s="316"/>
      <c r="BF41" s="955" t="s">
        <v>513</v>
      </c>
      <c r="BG41" s="956"/>
      <c r="BH41" s="956"/>
      <c r="BI41" s="957"/>
      <c r="BJ41" s="327">
        <v>4</v>
      </c>
      <c r="BK41" s="316"/>
      <c r="BL41" s="316"/>
      <c r="BM41" s="316"/>
      <c r="BN41" s="316"/>
      <c r="BO41" s="316"/>
    </row>
    <row r="42" spans="54:112" s="314" customFormat="1" ht="15.75" customHeight="1">
      <c r="BB42" s="316"/>
      <c r="BC42" s="316"/>
      <c r="BD42" s="316"/>
      <c r="BE42" s="316"/>
      <c r="BF42" s="955" t="s">
        <v>142</v>
      </c>
      <c r="BG42" s="956"/>
      <c r="BH42" s="956"/>
      <c r="BI42" s="957"/>
      <c r="BJ42" s="327">
        <v>22</v>
      </c>
      <c r="BK42" s="316"/>
      <c r="BL42" s="316"/>
      <c r="BM42" s="316"/>
      <c r="BN42" s="316"/>
      <c r="BO42" s="316"/>
    </row>
    <row r="43" spans="54:112" s="314" customFormat="1" ht="16.5" customHeight="1">
      <c r="BB43" s="316"/>
      <c r="BC43" s="316"/>
      <c r="BD43" s="316"/>
      <c r="BE43" s="316"/>
      <c r="BF43" s="307"/>
      <c r="BG43" s="307"/>
      <c r="BH43" s="307"/>
      <c r="BI43" s="307"/>
      <c r="BJ43" s="307"/>
      <c r="BK43" s="316"/>
      <c r="BL43" s="316"/>
      <c r="BM43" s="316"/>
      <c r="BN43" s="316"/>
      <c r="BO43" s="316"/>
    </row>
    <row r="44" spans="54:112" s="314" customFormat="1" ht="16.5" customHeight="1">
      <c r="BF44" s="307"/>
      <c r="BG44" s="307"/>
      <c r="BH44" s="307"/>
      <c r="BI44" s="307"/>
      <c r="BJ44" s="307"/>
    </row>
  </sheetData>
  <sheetProtection selectLockedCells="1"/>
  <customSheetViews>
    <customSheetView guid="{5CFEF769-FEAF-4620-A221-C361CF5B525B}" scale="50" showGridLines="0" fitToPage="1" hiddenRows="1">
      <selection activeCell="B3" sqref="B3:AV3"/>
      <pageMargins left="0.25" right="0.25" top="0.75" bottom="0.75" header="0.3" footer="0.3"/>
      <printOptions horizontalCentered="1" verticalCentered="1"/>
      <pageSetup paperSize="9" scale="56" orientation="landscape" horizontalDpi="1800" verticalDpi="1800" r:id="rId1"/>
      <headerFooter alignWithMargins="0">
        <oddFooter>&amp;LTechnical Dashboard 
Printed :&amp;D &amp;T&amp;CCONFIDENTIAL&amp;RPage &amp;P of &amp;N
&amp;F</oddFooter>
      </headerFooter>
    </customSheetView>
  </customSheetViews>
  <mergeCells count="35">
    <mergeCell ref="BF28:BI28"/>
    <mergeCell ref="BF31:BI31"/>
    <mergeCell ref="BF32:BI32"/>
    <mergeCell ref="B3:C3"/>
    <mergeCell ref="B1:AV1"/>
    <mergeCell ref="B2:AV2"/>
    <mergeCell ref="B4:V4"/>
    <mergeCell ref="A10:A12"/>
    <mergeCell ref="C7:V7"/>
    <mergeCell ref="X7:AV7"/>
    <mergeCell ref="C8:V8"/>
    <mergeCell ref="X8:AV8"/>
    <mergeCell ref="B9:AV9"/>
    <mergeCell ref="B10:V10"/>
    <mergeCell ref="W10:W12"/>
    <mergeCell ref="X10:AV10"/>
    <mergeCell ref="B11:V12"/>
    <mergeCell ref="X11:AV12"/>
    <mergeCell ref="W4:W8"/>
    <mergeCell ref="BF39:BI39"/>
    <mergeCell ref="BF40:BI40"/>
    <mergeCell ref="BF41:BI41"/>
    <mergeCell ref="BF42:BI42"/>
    <mergeCell ref="E3:G3"/>
    <mergeCell ref="X4:AV4"/>
    <mergeCell ref="C5:V5"/>
    <mergeCell ref="X5:AV5"/>
    <mergeCell ref="C6:V6"/>
    <mergeCell ref="X6:AV6"/>
    <mergeCell ref="BF37:BI37"/>
    <mergeCell ref="BF33:BI33"/>
    <mergeCell ref="BF34:BI34"/>
    <mergeCell ref="BF38:BJ38"/>
    <mergeCell ref="BF29:BI29"/>
    <mergeCell ref="BF30:BI30"/>
  </mergeCells>
  <hyperlinks>
    <hyperlink ref="B3" r:id="rId2"/>
    <hyperlink ref="E3" location="'Orchestra import'!PCRImportData" display="Import data"/>
    <hyperlink ref="B3:C3" location="Overview!A1" display="Overview"/>
    <hyperlink ref="E3:F3" location="'Orchestra import'!ReqStabilityAndFlowdownImportData" display="Data import"/>
    <hyperlink ref="BJ22" location="'Req. flowdown'!A1" display="Charts"/>
    <hyperlink ref="D3" location="'Req. flowdown'!ReqFlowdownData" display="Data"/>
    <hyperlink ref="BJ21" location="Overview!A1" display="Overview"/>
    <hyperlink ref="BJ23" location="'Orchestra import'!ReqStabilityAndFlowdownImportData" display="Data import"/>
    <hyperlink ref="BJ34" r:id="rId3" tooltip="Data collected via Orchestra and used for metrics computed._x000d__x000a_File: 20121108-150556.xlsx"/>
  </hyperlinks>
  <printOptions horizontalCentered="1" verticalCentered="1"/>
  <pageMargins left="0.25" right="0.25" top="0.75" bottom="0.75" header="0.3" footer="0.3"/>
  <pageSetup paperSize="9" scale="56" orientation="landscape" horizontalDpi="1800" verticalDpi="1800" r:id="rId4"/>
  <headerFooter alignWithMargins="0">
    <oddFooter>&amp;LTechnical Dashboard 
Printed :&amp;D &amp;T&amp;CCONFIDENTIAL&amp;RPage &amp;P of &amp;N
&amp;F</oddFooter>
  </headerFooter>
  <drawing r:id="rId5"/>
  <legacyDrawing r:id="rId6"/>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Req_Testability_Sheet">
    <pageSetUpPr autoPageBreaks="0" fitToPage="1"/>
  </sheetPr>
  <dimension ref="A1:BH70"/>
  <sheetViews>
    <sheetView showGridLines="0" zoomScale="60" zoomScaleNormal="60" workbookViewId="0"/>
  </sheetViews>
  <sheetFormatPr defaultColWidth="18.7109375" defaultRowHeight="11.25"/>
  <cols>
    <col min="1" max="1" width="1.140625" style="147" customWidth="1"/>
    <col min="2" max="2" width="4.28515625" style="147" customWidth="1"/>
    <col min="3" max="3" width="5.42578125" style="147" customWidth="1"/>
    <col min="4" max="4" width="14.140625" style="147" customWidth="1"/>
    <col min="5" max="22" width="5.7109375" style="147" customWidth="1"/>
    <col min="23" max="23" width="1.140625" style="147" customWidth="1"/>
    <col min="24" max="24" width="18.85546875" style="147" customWidth="1"/>
    <col min="25" max="33" width="5.7109375" style="147" customWidth="1"/>
    <col min="34" max="35" width="5.7109375" style="544" customWidth="1"/>
    <col min="36" max="39" width="5.42578125" style="147" customWidth="1"/>
    <col min="40" max="40" width="54.7109375" style="147" customWidth="1"/>
    <col min="41" max="41" width="9.7109375" style="147" customWidth="1"/>
    <col min="42" max="42" width="9" style="147" customWidth="1"/>
    <col min="43" max="44" width="10.5703125" style="147" customWidth="1"/>
    <col min="45" max="45" width="9.42578125" style="147" customWidth="1"/>
    <col min="46" max="46" width="9.85546875" style="147" customWidth="1"/>
    <col min="47" max="47" width="9.42578125" style="147" customWidth="1"/>
    <col min="48" max="48" width="10.42578125" style="147" customWidth="1"/>
    <col min="49" max="49" width="9.85546875" style="147" customWidth="1"/>
    <col min="50" max="50" width="11.28515625" style="147" customWidth="1"/>
    <col min="51" max="51" width="9.140625" style="147" customWidth="1"/>
    <col min="52" max="53" width="9.7109375" style="147" customWidth="1"/>
    <col min="54" max="54" width="9" style="147" customWidth="1"/>
    <col min="55" max="56" width="10.5703125" style="147" customWidth="1"/>
    <col min="57" max="57" width="9.42578125" style="147" customWidth="1"/>
    <col min="58" max="58" width="9.85546875" style="147" customWidth="1"/>
    <col min="59" max="59" width="9.42578125" style="147" customWidth="1"/>
    <col min="60" max="60" width="10.42578125" style="147" customWidth="1"/>
    <col min="61" max="16384" width="18.7109375" style="147"/>
  </cols>
  <sheetData>
    <row r="1" spans="1:40" ht="6" customHeight="1">
      <c r="B1" s="953"/>
      <c r="C1" s="953"/>
      <c r="D1" s="953"/>
      <c r="E1" s="953"/>
      <c r="F1" s="953"/>
      <c r="G1" s="953"/>
      <c r="H1" s="953"/>
      <c r="I1" s="953"/>
      <c r="J1" s="953"/>
      <c r="K1" s="953"/>
      <c r="L1" s="953"/>
      <c r="M1" s="953"/>
      <c r="N1" s="953"/>
      <c r="O1" s="953"/>
      <c r="P1" s="953"/>
      <c r="Q1" s="953"/>
      <c r="R1" s="953"/>
      <c r="S1" s="953"/>
      <c r="T1" s="953"/>
      <c r="U1" s="953"/>
      <c r="V1" s="953"/>
      <c r="W1" s="953"/>
      <c r="X1" s="953"/>
      <c r="Y1" s="953"/>
      <c r="Z1" s="953"/>
      <c r="AA1" s="953"/>
      <c r="AB1" s="953"/>
      <c r="AC1" s="953"/>
      <c r="AD1" s="953"/>
      <c r="AE1" s="953"/>
      <c r="AF1" s="953"/>
    </row>
    <row r="2" spans="1:40" ht="39" customHeight="1">
      <c r="A2" s="161"/>
      <c r="B2" s="712" t="str">
        <f>CONCATENATE(Parameters!C6," - Requirements testability")</f>
        <v>Orchestra - Requirements testability</v>
      </c>
      <c r="C2" s="712"/>
      <c r="D2" s="712"/>
      <c r="E2" s="712"/>
      <c r="F2" s="712"/>
      <c r="G2" s="712"/>
      <c r="H2" s="712"/>
      <c r="I2" s="712"/>
      <c r="J2" s="712"/>
      <c r="K2" s="712"/>
      <c r="L2" s="712"/>
      <c r="M2" s="712"/>
      <c r="N2" s="712"/>
      <c r="O2" s="712"/>
      <c r="P2" s="712"/>
      <c r="Q2" s="712"/>
      <c r="R2" s="712"/>
      <c r="S2" s="712"/>
      <c r="T2" s="712"/>
      <c r="U2" s="712"/>
      <c r="V2" s="712"/>
      <c r="W2" s="712"/>
      <c r="X2" s="712"/>
      <c r="Y2" s="712"/>
      <c r="Z2" s="712"/>
      <c r="AA2" s="712"/>
      <c r="AB2" s="712"/>
      <c r="AC2" s="712"/>
      <c r="AD2" s="712"/>
      <c r="AE2" s="712"/>
      <c r="AF2" s="712"/>
    </row>
    <row r="3" spans="1:40" s="663" customFormat="1" ht="18" customHeight="1">
      <c r="B3" s="825" t="s">
        <v>20</v>
      </c>
      <c r="C3" s="825"/>
      <c r="D3" s="674" t="s">
        <v>259</v>
      </c>
      <c r="E3" s="660"/>
      <c r="F3" s="660"/>
      <c r="G3" s="660"/>
      <c r="H3" s="660"/>
      <c r="I3" s="660"/>
      <c r="J3" s="660"/>
      <c r="K3" s="660"/>
      <c r="L3" s="660"/>
      <c r="M3" s="660"/>
      <c r="N3" s="660"/>
      <c r="O3" s="660"/>
      <c r="P3" s="660"/>
      <c r="Q3" s="660"/>
      <c r="R3" s="660"/>
      <c r="S3" s="660"/>
      <c r="T3" s="660"/>
      <c r="U3" s="660"/>
      <c r="V3" s="660"/>
      <c r="W3" s="660"/>
      <c r="X3" s="660"/>
      <c r="Y3" s="660"/>
      <c r="Z3" s="660"/>
      <c r="AA3" s="660"/>
      <c r="AB3" s="660"/>
      <c r="AC3" s="660"/>
      <c r="AD3" s="660"/>
      <c r="AE3" s="660"/>
      <c r="AF3" s="660"/>
    </row>
    <row r="4" spans="1:40" s="153" customFormat="1" ht="24" customHeight="1">
      <c r="B4" s="818" t="s">
        <v>80</v>
      </c>
      <c r="C4" s="819"/>
      <c r="D4" s="819"/>
      <c r="E4" s="819"/>
      <c r="F4" s="819"/>
      <c r="G4" s="819"/>
      <c r="H4" s="819"/>
      <c r="I4" s="819"/>
      <c r="J4" s="819"/>
      <c r="K4" s="819"/>
      <c r="L4" s="819"/>
      <c r="M4" s="819"/>
      <c r="N4" s="819"/>
      <c r="O4" s="819"/>
      <c r="P4" s="819"/>
      <c r="Q4" s="820"/>
      <c r="R4" s="821" t="s">
        <v>79</v>
      </c>
      <c r="S4" s="822"/>
      <c r="T4" s="822"/>
      <c r="U4" s="822"/>
      <c r="V4" s="822"/>
      <c r="W4" s="822"/>
      <c r="X4" s="822"/>
      <c r="Y4" s="822"/>
      <c r="Z4" s="822"/>
      <c r="AA4" s="822"/>
      <c r="AB4" s="822"/>
      <c r="AC4" s="822"/>
      <c r="AD4" s="822"/>
      <c r="AE4" s="822"/>
      <c r="AF4" s="823"/>
    </row>
    <row r="5" spans="1:40" s="149" customFormat="1" ht="24" customHeight="1">
      <c r="B5" s="152" t="s">
        <v>78</v>
      </c>
      <c r="C5" s="812" t="s">
        <v>2</v>
      </c>
      <c r="D5" s="812"/>
      <c r="E5" s="812"/>
      <c r="F5" s="812"/>
      <c r="G5" s="812"/>
      <c r="H5" s="812"/>
      <c r="I5" s="812"/>
      <c r="J5" s="812"/>
      <c r="K5" s="812"/>
      <c r="L5" s="812"/>
      <c r="M5" s="812"/>
      <c r="N5" s="812"/>
      <c r="O5" s="812"/>
      <c r="P5" s="812"/>
      <c r="Q5" s="813"/>
      <c r="R5" s="811" t="s">
        <v>2</v>
      </c>
      <c r="S5" s="812"/>
      <c r="T5" s="812"/>
      <c r="U5" s="812"/>
      <c r="V5" s="812"/>
      <c r="W5" s="812"/>
      <c r="X5" s="812"/>
      <c r="Y5" s="812"/>
      <c r="Z5" s="812"/>
      <c r="AA5" s="812"/>
      <c r="AB5" s="812"/>
      <c r="AC5" s="812"/>
      <c r="AD5" s="812"/>
      <c r="AE5" s="812"/>
      <c r="AF5" s="813"/>
    </row>
    <row r="6" spans="1:40" s="149" customFormat="1" ht="24" customHeight="1">
      <c r="B6" s="152" t="s">
        <v>78</v>
      </c>
      <c r="C6" s="812" t="s">
        <v>2</v>
      </c>
      <c r="D6" s="812"/>
      <c r="E6" s="812"/>
      <c r="F6" s="812"/>
      <c r="G6" s="812"/>
      <c r="H6" s="812"/>
      <c r="I6" s="812"/>
      <c r="J6" s="812"/>
      <c r="K6" s="812"/>
      <c r="L6" s="812"/>
      <c r="M6" s="812"/>
      <c r="N6" s="812"/>
      <c r="O6" s="812"/>
      <c r="P6" s="812"/>
      <c r="Q6" s="813"/>
      <c r="R6" s="811" t="s">
        <v>2</v>
      </c>
      <c r="S6" s="812"/>
      <c r="T6" s="812"/>
      <c r="U6" s="812"/>
      <c r="V6" s="812"/>
      <c r="W6" s="812"/>
      <c r="X6" s="812"/>
      <c r="Y6" s="812"/>
      <c r="Z6" s="812"/>
      <c r="AA6" s="812"/>
      <c r="AB6" s="812"/>
      <c r="AC6" s="812"/>
      <c r="AD6" s="812"/>
      <c r="AE6" s="812"/>
      <c r="AF6" s="813"/>
    </row>
    <row r="7" spans="1:40" s="149" customFormat="1" ht="24" customHeight="1">
      <c r="B7" s="152" t="s">
        <v>78</v>
      </c>
      <c r="C7" s="812" t="s">
        <v>2</v>
      </c>
      <c r="D7" s="812"/>
      <c r="E7" s="812"/>
      <c r="F7" s="812"/>
      <c r="G7" s="812"/>
      <c r="H7" s="812"/>
      <c r="I7" s="812"/>
      <c r="J7" s="812"/>
      <c r="K7" s="812"/>
      <c r="L7" s="812"/>
      <c r="M7" s="812"/>
      <c r="N7" s="812"/>
      <c r="O7" s="812"/>
      <c r="P7" s="812"/>
      <c r="Q7" s="813"/>
      <c r="R7" s="811" t="s">
        <v>2</v>
      </c>
      <c r="S7" s="812"/>
      <c r="T7" s="812"/>
      <c r="U7" s="812"/>
      <c r="V7" s="812"/>
      <c r="W7" s="812"/>
      <c r="X7" s="812"/>
      <c r="Y7" s="812"/>
      <c r="Z7" s="812"/>
      <c r="AA7" s="812"/>
      <c r="AB7" s="812"/>
      <c r="AC7" s="812"/>
      <c r="AD7" s="812"/>
      <c r="AE7" s="812"/>
      <c r="AF7" s="813"/>
    </row>
    <row r="8" spans="1:40" s="149" customFormat="1" ht="24" customHeight="1">
      <c r="B8" s="151" t="s">
        <v>78</v>
      </c>
      <c r="C8" s="815" t="s">
        <v>2</v>
      </c>
      <c r="D8" s="815"/>
      <c r="E8" s="815"/>
      <c r="F8" s="815"/>
      <c r="G8" s="815"/>
      <c r="H8" s="815"/>
      <c r="I8" s="815"/>
      <c r="J8" s="815"/>
      <c r="K8" s="815"/>
      <c r="L8" s="815"/>
      <c r="M8" s="815"/>
      <c r="N8" s="815"/>
      <c r="O8" s="815"/>
      <c r="P8" s="815"/>
      <c r="Q8" s="816"/>
      <c r="R8" s="817" t="s">
        <v>2</v>
      </c>
      <c r="S8" s="815"/>
      <c r="T8" s="815"/>
      <c r="U8" s="815"/>
      <c r="V8" s="815"/>
      <c r="W8" s="815"/>
      <c r="X8" s="815"/>
      <c r="Y8" s="815"/>
      <c r="Z8" s="815"/>
      <c r="AA8" s="815"/>
      <c r="AB8" s="815"/>
      <c r="AC8" s="815"/>
      <c r="AD8" s="815"/>
      <c r="AE8" s="815"/>
      <c r="AF8" s="816"/>
      <c r="AN8" s="150"/>
    </row>
    <row r="9" spans="1:40" ht="6" customHeight="1">
      <c r="B9" s="148"/>
    </row>
    <row r="10" spans="1:40" ht="24" customHeight="1">
      <c r="B10" s="189" t="s">
        <v>320</v>
      </c>
      <c r="C10" s="207"/>
      <c r="D10" s="207"/>
      <c r="E10" s="207"/>
      <c r="F10" s="207"/>
      <c r="G10" s="207"/>
      <c r="H10" s="189"/>
      <c r="I10" s="207"/>
      <c r="J10" s="207"/>
      <c r="K10" s="207"/>
      <c r="L10" s="207"/>
      <c r="M10" s="207"/>
      <c r="N10" s="207"/>
      <c r="O10" s="207"/>
      <c r="P10" s="207"/>
      <c r="Q10" s="207"/>
      <c r="R10" s="207"/>
      <c r="S10" s="207"/>
      <c r="T10" s="207"/>
      <c r="U10" s="207"/>
      <c r="V10" s="207"/>
      <c r="W10" s="1003"/>
      <c r="X10" s="189" t="s">
        <v>321</v>
      </c>
      <c r="Y10" s="207"/>
      <c r="Z10" s="207"/>
      <c r="AA10" s="207"/>
      <c r="AB10" s="189"/>
      <c r="AC10" s="207"/>
      <c r="AD10" s="207"/>
      <c r="AE10" s="207"/>
      <c r="AF10" s="207"/>
    </row>
    <row r="11" spans="1:40" ht="221.25" customHeight="1">
      <c r="B11" s="160"/>
      <c r="C11" s="159"/>
      <c r="D11" s="159"/>
      <c r="E11" s="159"/>
      <c r="F11" s="159"/>
      <c r="G11" s="159"/>
      <c r="H11" s="159"/>
      <c r="I11" s="159"/>
      <c r="J11" s="159"/>
      <c r="K11" s="159"/>
      <c r="L11" s="159"/>
      <c r="M11" s="159"/>
      <c r="N11" s="159"/>
      <c r="O11" s="159"/>
      <c r="P11" s="159"/>
      <c r="Q11" s="159"/>
      <c r="R11" s="159"/>
      <c r="S11" s="159"/>
      <c r="T11" s="159"/>
      <c r="U11" s="159"/>
      <c r="V11" s="159"/>
      <c r="W11" s="1003"/>
      <c r="X11" s="159"/>
      <c r="Y11" s="159"/>
      <c r="Z11" s="159"/>
      <c r="AA11" s="159"/>
      <c r="AB11" s="159"/>
      <c r="AC11" s="159"/>
      <c r="AD11" s="159"/>
      <c r="AE11" s="159"/>
      <c r="AF11" s="159"/>
    </row>
    <row r="12" spans="1:40" ht="28.5" customHeight="1">
      <c r="B12" s="189" t="s">
        <v>323</v>
      </c>
      <c r="C12" s="159"/>
      <c r="D12" s="159"/>
      <c r="E12" s="159"/>
      <c r="F12" s="159"/>
      <c r="G12" s="159"/>
      <c r="H12" s="159"/>
      <c r="I12" s="159"/>
      <c r="J12" s="159"/>
      <c r="K12" s="159"/>
      <c r="L12" s="159"/>
      <c r="M12" s="159"/>
      <c r="N12" s="159"/>
      <c r="O12" s="159"/>
      <c r="P12" s="159"/>
      <c r="Q12" s="159"/>
      <c r="R12" s="159"/>
      <c r="S12" s="159"/>
      <c r="T12" s="159"/>
      <c r="U12" s="159"/>
      <c r="V12" s="159"/>
      <c r="W12" s="1003"/>
      <c r="X12" s="189" t="s">
        <v>322</v>
      </c>
      <c r="Y12" s="159"/>
      <c r="Z12" s="159"/>
      <c r="AA12" s="159"/>
      <c r="AB12" s="159"/>
      <c r="AC12" s="159"/>
      <c r="AD12" s="159"/>
      <c r="AE12" s="159"/>
      <c r="AF12" s="159"/>
    </row>
    <row r="13" spans="1:40" ht="220.5" customHeight="1">
      <c r="B13" s="159"/>
      <c r="C13" s="159"/>
      <c r="D13" s="159"/>
      <c r="E13" s="159"/>
      <c r="F13" s="159"/>
      <c r="G13" s="159"/>
      <c r="H13" s="159"/>
      <c r="I13" s="159"/>
      <c r="J13" s="159"/>
      <c r="K13" s="159"/>
      <c r="L13" s="159"/>
      <c r="M13" s="159"/>
      <c r="N13" s="159"/>
      <c r="O13" s="159"/>
      <c r="P13" s="159"/>
      <c r="Q13" s="159"/>
      <c r="R13" s="159"/>
      <c r="S13" s="159"/>
      <c r="T13" s="159"/>
      <c r="U13" s="159"/>
      <c r="V13" s="159"/>
      <c r="W13" s="1003"/>
      <c r="X13" s="159"/>
      <c r="Y13" s="159"/>
      <c r="Z13" s="159"/>
      <c r="AA13" s="159"/>
      <c r="AB13" s="159"/>
      <c r="AC13" s="159"/>
      <c r="AD13" s="159"/>
      <c r="AE13" s="159"/>
      <c r="AF13" s="159"/>
    </row>
    <row r="14" spans="1:40" ht="11.25" customHeight="1"/>
    <row r="15" spans="1:40" s="586" customFormat="1" ht="11.25" customHeight="1"/>
    <row r="16" spans="1:40" s="586" customFormat="1" ht="11.25" customHeight="1"/>
    <row r="17" spans="40:60" s="544" customFormat="1" ht="11.25" customHeight="1">
      <c r="AN17" s="556"/>
      <c r="AO17" s="556"/>
    </row>
    <row r="18" spans="40:60" s="544" customFormat="1" ht="15" customHeight="1">
      <c r="AN18" s="557"/>
      <c r="AO18" s="557" t="s">
        <v>20</v>
      </c>
    </row>
    <row r="19" spans="40:60" s="544" customFormat="1" ht="15" customHeight="1">
      <c r="AO19" s="586"/>
    </row>
    <row r="20" spans="40:60" s="544" customFormat="1" ht="15" customHeight="1">
      <c r="AN20" s="515"/>
      <c r="AO20" s="515" t="s">
        <v>422</v>
      </c>
    </row>
    <row r="21" spans="40:60" s="586" customFormat="1" ht="15" customHeight="1">
      <c r="AN21" s="515"/>
    </row>
    <row r="22" spans="40:60" s="586" customFormat="1" ht="15" customHeight="1">
      <c r="AN22" s="515"/>
    </row>
    <row r="23" spans="40:60" ht="15" customHeight="1"/>
    <row r="24" spans="40:60" ht="15">
      <c r="AN24" s="1000" t="s">
        <v>228</v>
      </c>
      <c r="AO24" s="157"/>
      <c r="AP24" s="231"/>
      <c r="AQ24" s="231"/>
      <c r="AR24" s="231"/>
      <c r="AS24" s="231"/>
      <c r="AT24" s="231"/>
      <c r="AU24" s="231"/>
      <c r="AV24" s="231"/>
      <c r="AW24" s="231"/>
      <c r="AX24" s="231"/>
      <c r="AY24" s="231"/>
      <c r="AZ24" s="231"/>
    </row>
    <row r="25" spans="40:60" s="158" customFormat="1" ht="16.5">
      <c r="AN25" s="1001"/>
      <c r="AO25" s="422">
        <v>41061</v>
      </c>
      <c r="AP25" s="422">
        <v>41091</v>
      </c>
      <c r="AQ25" s="422">
        <v>41122</v>
      </c>
      <c r="AR25" s="422">
        <v>41153</v>
      </c>
      <c r="AS25" s="422">
        <v>41183</v>
      </c>
      <c r="AT25" s="422">
        <v>41214</v>
      </c>
      <c r="AU25" s="422">
        <v>41244</v>
      </c>
      <c r="AV25" s="422">
        <v>41275</v>
      </c>
      <c r="AW25" s="422">
        <v>41306</v>
      </c>
      <c r="AX25" s="422">
        <v>41334</v>
      </c>
      <c r="AY25" s="422">
        <v>41365</v>
      </c>
      <c r="AZ25" s="422">
        <v>41395</v>
      </c>
      <c r="BA25" s="422">
        <v>41426</v>
      </c>
      <c r="BB25" s="422">
        <v>41456</v>
      </c>
      <c r="BC25" s="422">
        <v>41487</v>
      </c>
      <c r="BD25" s="422">
        <v>41518</v>
      </c>
      <c r="BE25" s="422">
        <v>41548</v>
      </c>
      <c r="BF25" s="422">
        <v>41579</v>
      </c>
      <c r="BG25" s="422">
        <v>41609</v>
      </c>
      <c r="BH25" s="423">
        <v>41640</v>
      </c>
    </row>
    <row r="26" spans="40:60" s="157" customFormat="1" ht="16.5">
      <c r="AN26" s="366" t="s">
        <v>145</v>
      </c>
      <c r="AO26" s="595"/>
      <c r="AP26" s="595"/>
      <c r="AQ26" s="595"/>
      <c r="AR26" s="595"/>
      <c r="AS26" s="595"/>
      <c r="AT26" s="595"/>
      <c r="AU26" s="595"/>
      <c r="AV26" s="595"/>
      <c r="AW26" s="595"/>
      <c r="AX26" s="595"/>
      <c r="AY26" s="595"/>
      <c r="AZ26" s="595"/>
      <c r="BA26" s="595"/>
      <c r="BB26" s="595"/>
      <c r="BC26" s="595"/>
      <c r="BD26" s="595"/>
      <c r="BE26" s="595"/>
      <c r="BF26" s="595"/>
      <c r="BG26" s="595"/>
      <c r="BH26" s="595"/>
    </row>
    <row r="27" spans="40:60" s="157" customFormat="1" ht="16.5">
      <c r="AN27" s="368" t="s">
        <v>82</v>
      </c>
      <c r="AO27" s="596"/>
      <c r="AP27" s="596"/>
      <c r="AQ27" s="596"/>
      <c r="AR27" s="596"/>
      <c r="AS27" s="596"/>
      <c r="AT27" s="596"/>
      <c r="AU27" s="596"/>
      <c r="AV27" s="596"/>
      <c r="AW27" s="596"/>
      <c r="AX27" s="596"/>
      <c r="AY27" s="596"/>
      <c r="AZ27" s="596"/>
      <c r="BA27" s="596"/>
      <c r="BB27" s="596"/>
      <c r="BC27" s="596"/>
      <c r="BD27" s="596"/>
      <c r="BE27" s="596"/>
      <c r="BF27" s="596"/>
      <c r="BG27" s="596"/>
      <c r="BH27" s="596"/>
    </row>
    <row r="28" spans="40:60" s="156" customFormat="1" ht="16.5">
      <c r="AN28" s="368" t="s">
        <v>151</v>
      </c>
      <c r="AO28" s="596"/>
      <c r="AP28" s="596"/>
      <c r="AQ28" s="596"/>
      <c r="AR28" s="596"/>
      <c r="AS28" s="596"/>
      <c r="AT28" s="596"/>
      <c r="AU28" s="596"/>
      <c r="AV28" s="596"/>
      <c r="AW28" s="596"/>
      <c r="AX28" s="596"/>
      <c r="AY28" s="596"/>
      <c r="AZ28" s="596"/>
      <c r="BA28" s="596"/>
      <c r="BB28" s="596"/>
      <c r="BC28" s="596"/>
      <c r="BD28" s="596"/>
      <c r="BE28" s="596"/>
      <c r="BF28" s="596"/>
      <c r="BG28" s="596"/>
      <c r="BH28" s="596"/>
    </row>
    <row r="29" spans="40:60" s="157" customFormat="1" ht="16.5">
      <c r="AN29" s="368" t="s">
        <v>150</v>
      </c>
      <c r="AO29" s="596"/>
      <c r="AP29" s="596"/>
      <c r="AQ29" s="596"/>
      <c r="AR29" s="596"/>
      <c r="AS29" s="596"/>
      <c r="AT29" s="596"/>
      <c r="AU29" s="596"/>
      <c r="AV29" s="596"/>
      <c r="AW29" s="596"/>
      <c r="AX29" s="596"/>
      <c r="AY29" s="596"/>
      <c r="AZ29" s="596"/>
      <c r="BA29" s="596"/>
      <c r="BB29" s="596"/>
      <c r="BC29" s="596"/>
      <c r="BD29" s="596"/>
      <c r="BE29" s="596"/>
      <c r="BF29" s="596"/>
      <c r="BG29" s="596"/>
      <c r="BH29" s="596"/>
    </row>
    <row r="30" spans="40:60" s="156" customFormat="1" ht="16.5">
      <c r="AN30" s="384" t="s">
        <v>149</v>
      </c>
      <c r="AO30" s="591"/>
      <c r="AP30" s="591"/>
      <c r="AQ30" s="591"/>
      <c r="AR30" s="591"/>
      <c r="AS30" s="591"/>
      <c r="AT30" s="591"/>
      <c r="AU30" s="591"/>
      <c r="AV30" s="591"/>
      <c r="AW30" s="591"/>
      <c r="AX30" s="591"/>
      <c r="AY30" s="591"/>
      <c r="AZ30" s="591"/>
      <c r="BA30" s="591"/>
      <c r="BB30" s="591"/>
      <c r="BC30" s="591"/>
      <c r="BD30" s="591"/>
      <c r="BE30" s="591"/>
      <c r="BF30" s="591"/>
      <c r="BG30" s="591"/>
      <c r="BH30" s="591"/>
    </row>
    <row r="31" spans="40:60" s="156" customFormat="1" ht="16.5">
      <c r="AN31" s="385" t="s">
        <v>148</v>
      </c>
      <c r="AO31" s="597"/>
      <c r="AP31" s="597"/>
      <c r="AQ31" s="597"/>
      <c r="AR31" s="597"/>
      <c r="AS31" s="597"/>
      <c r="AT31" s="597"/>
      <c r="AU31" s="597"/>
      <c r="AV31" s="597"/>
      <c r="AW31" s="597"/>
      <c r="AX31" s="597"/>
      <c r="AY31" s="597"/>
      <c r="AZ31" s="597"/>
      <c r="BA31" s="597"/>
      <c r="BB31" s="597"/>
      <c r="BC31" s="597"/>
      <c r="BD31" s="597"/>
      <c r="BE31" s="597"/>
      <c r="BF31" s="597"/>
      <c r="BG31" s="597"/>
      <c r="BH31" s="597"/>
    </row>
    <row r="32" spans="40:60" s="156" customFormat="1" ht="16.5">
      <c r="AN32" s="386" t="s">
        <v>147</v>
      </c>
      <c r="AO32" s="471"/>
      <c r="AP32" s="471"/>
      <c r="AQ32" s="471"/>
      <c r="AR32" s="471"/>
      <c r="AS32" s="471"/>
      <c r="AT32" s="471"/>
      <c r="AU32" s="471"/>
      <c r="AV32" s="471"/>
      <c r="AW32" s="471"/>
      <c r="AX32" s="471"/>
      <c r="AY32" s="471"/>
      <c r="AZ32" s="471"/>
      <c r="BA32" s="471"/>
      <c r="BB32" s="471"/>
      <c r="BC32" s="471"/>
      <c r="BD32" s="471"/>
      <c r="BE32" s="471"/>
      <c r="BF32" s="471"/>
      <c r="BG32" s="471"/>
      <c r="BH32" s="471"/>
    </row>
    <row r="33" spans="40:60" s="230" customFormat="1" ht="16.5">
      <c r="AN33" s="549" t="s">
        <v>426</v>
      </c>
      <c r="AO33" s="424" t="str">
        <f t="shared" ref="AO33:BH33" si="0">IFERROR(AO32/AO26,"")</f>
        <v/>
      </c>
      <c r="AP33" s="424" t="str">
        <f t="shared" ref="AP33:BG33" si="1">IFERROR(AP32/AP26,"")</f>
        <v/>
      </c>
      <c r="AQ33" s="424" t="str">
        <f t="shared" si="1"/>
        <v/>
      </c>
      <c r="AR33" s="424" t="str">
        <f t="shared" si="1"/>
        <v/>
      </c>
      <c r="AS33" s="424" t="str">
        <f t="shared" si="1"/>
        <v/>
      </c>
      <c r="AT33" s="424" t="str">
        <f t="shared" si="1"/>
        <v/>
      </c>
      <c r="AU33" s="424" t="str">
        <f t="shared" si="1"/>
        <v/>
      </c>
      <c r="AV33" s="424" t="str">
        <f t="shared" si="1"/>
        <v/>
      </c>
      <c r="AW33" s="424" t="str">
        <f t="shared" si="1"/>
        <v/>
      </c>
      <c r="AX33" s="424" t="str">
        <f t="shared" si="1"/>
        <v/>
      </c>
      <c r="AY33" s="424" t="str">
        <f t="shared" si="1"/>
        <v/>
      </c>
      <c r="AZ33" s="424" t="str">
        <f t="shared" si="1"/>
        <v/>
      </c>
      <c r="BA33" s="424" t="str">
        <f t="shared" si="1"/>
        <v/>
      </c>
      <c r="BB33" s="424" t="str">
        <f t="shared" si="1"/>
        <v/>
      </c>
      <c r="BC33" s="424" t="str">
        <f t="shared" si="1"/>
        <v/>
      </c>
      <c r="BD33" s="424" t="str">
        <f t="shared" si="1"/>
        <v/>
      </c>
      <c r="BE33" s="424" t="str">
        <f t="shared" si="1"/>
        <v/>
      </c>
      <c r="BF33" s="424" t="str">
        <f t="shared" si="1"/>
        <v/>
      </c>
      <c r="BG33" s="424" t="str">
        <f t="shared" si="1"/>
        <v/>
      </c>
      <c r="BH33" s="424" t="str">
        <f t="shared" si="0"/>
        <v/>
      </c>
    </row>
    <row r="34" spans="40:60" s="156" customFormat="1" ht="16.5">
      <c r="AN34" s="386" t="s">
        <v>146</v>
      </c>
      <c r="AO34" s="471"/>
      <c r="AP34" s="471"/>
      <c r="AQ34" s="471"/>
      <c r="AR34" s="471"/>
      <c r="AS34" s="471"/>
      <c r="AT34" s="471"/>
      <c r="AU34" s="471"/>
      <c r="AV34" s="471"/>
      <c r="AW34" s="471"/>
      <c r="AX34" s="471"/>
      <c r="AY34" s="471"/>
      <c r="AZ34" s="471"/>
      <c r="BA34" s="471"/>
      <c r="BB34" s="471"/>
      <c r="BC34" s="471"/>
      <c r="BD34" s="471"/>
      <c r="BE34" s="471"/>
      <c r="BF34" s="471"/>
      <c r="BG34" s="471"/>
      <c r="BH34" s="471"/>
    </row>
    <row r="35" spans="40:60" s="156" customFormat="1" ht="16.5">
      <c r="AN35" s="550" t="s">
        <v>426</v>
      </c>
      <c r="AO35" s="424" t="str">
        <f t="shared" ref="AO35:BH35" si="2">IFERROR(AO34/AO26,"")</f>
        <v/>
      </c>
      <c r="AP35" s="424" t="str">
        <f t="shared" ref="AP35:BG35" si="3">IFERROR(AP34/AP26,"")</f>
        <v/>
      </c>
      <c r="AQ35" s="424" t="str">
        <f t="shared" si="3"/>
        <v/>
      </c>
      <c r="AR35" s="424" t="str">
        <f t="shared" si="3"/>
        <v/>
      </c>
      <c r="AS35" s="424" t="str">
        <f t="shared" si="3"/>
        <v/>
      </c>
      <c r="AT35" s="424" t="str">
        <f t="shared" si="3"/>
        <v/>
      </c>
      <c r="AU35" s="424" t="str">
        <f t="shared" si="3"/>
        <v/>
      </c>
      <c r="AV35" s="424" t="str">
        <f t="shared" si="3"/>
        <v/>
      </c>
      <c r="AW35" s="424" t="str">
        <f t="shared" si="3"/>
        <v/>
      </c>
      <c r="AX35" s="424" t="str">
        <f t="shared" si="3"/>
        <v/>
      </c>
      <c r="AY35" s="424" t="str">
        <f t="shared" si="3"/>
        <v/>
      </c>
      <c r="AZ35" s="424" t="str">
        <f t="shared" si="3"/>
        <v/>
      </c>
      <c r="BA35" s="424" t="str">
        <f t="shared" si="3"/>
        <v/>
      </c>
      <c r="BB35" s="424" t="str">
        <f t="shared" si="3"/>
        <v/>
      </c>
      <c r="BC35" s="424" t="str">
        <f t="shared" si="3"/>
        <v/>
      </c>
      <c r="BD35" s="424" t="str">
        <f t="shared" si="3"/>
        <v/>
      </c>
      <c r="BE35" s="424" t="str">
        <f t="shared" si="3"/>
        <v/>
      </c>
      <c r="BF35" s="424" t="str">
        <f t="shared" si="3"/>
        <v/>
      </c>
      <c r="BG35" s="424" t="str">
        <f t="shared" si="3"/>
        <v/>
      </c>
      <c r="BH35" s="424" t="str">
        <f t="shared" si="2"/>
        <v/>
      </c>
    </row>
    <row r="36" spans="40:60" s="156" customFormat="1" ht="12.75">
      <c r="AN36" s="548" t="s">
        <v>427</v>
      </c>
    </row>
    <row r="37" spans="40:60" ht="11.25" customHeight="1"/>
    <row r="38" spans="40:60" ht="11.25" customHeight="1"/>
    <row r="39" spans="40:60" ht="12.75">
      <c r="AN39" s="1002" t="str">
        <f>B12</f>
        <v xml:space="preserve"> Requirement testability readiness</v>
      </c>
      <c r="AO39" s="213"/>
      <c r="AP39" s="213"/>
      <c r="AQ39" s="213"/>
      <c r="AR39" s="213"/>
      <c r="AS39" s="213"/>
    </row>
    <row r="40" spans="40:60" customFormat="1" ht="16.5">
      <c r="AN40" s="1002"/>
      <c r="AO40" s="419">
        <v>41061</v>
      </c>
      <c r="AP40" s="419">
        <v>41091</v>
      </c>
      <c r="AQ40" s="419">
        <v>41122</v>
      </c>
      <c r="AR40" s="419">
        <v>41153</v>
      </c>
      <c r="AS40" s="419">
        <v>41183</v>
      </c>
      <c r="AT40" s="419">
        <v>41214</v>
      </c>
      <c r="AU40" s="419">
        <v>41244</v>
      </c>
      <c r="AV40" s="419">
        <v>41275</v>
      </c>
      <c r="AW40" s="419">
        <v>41306</v>
      </c>
      <c r="AX40" s="419">
        <v>41334</v>
      </c>
      <c r="AY40" s="419">
        <v>41365</v>
      </c>
      <c r="AZ40" s="419">
        <v>41395</v>
      </c>
      <c r="BA40" s="419">
        <v>41426</v>
      </c>
      <c r="BB40" s="419">
        <v>41456</v>
      </c>
      <c r="BC40" s="419">
        <v>41487</v>
      </c>
      <c r="BD40" s="419">
        <v>41518</v>
      </c>
      <c r="BE40" s="419">
        <v>41548</v>
      </c>
      <c r="BF40" s="419">
        <v>41579</v>
      </c>
      <c r="BG40" s="419">
        <v>41609</v>
      </c>
      <c r="BH40" s="419">
        <v>41640</v>
      </c>
    </row>
    <row r="41" spans="40:60" customFormat="1" ht="16.5">
      <c r="AN41" s="382" t="s">
        <v>145</v>
      </c>
      <c r="AO41" s="590"/>
      <c r="AP41" s="590"/>
      <c r="AQ41" s="590"/>
      <c r="AR41" s="590"/>
      <c r="AS41" s="590"/>
      <c r="AT41" s="590"/>
      <c r="AU41" s="590"/>
      <c r="AV41" s="590"/>
      <c r="AW41" s="590"/>
      <c r="AX41" s="590"/>
      <c r="AY41" s="590"/>
      <c r="AZ41" s="590"/>
      <c r="BA41" s="590"/>
      <c r="BB41" s="590"/>
      <c r="BC41" s="590"/>
      <c r="BD41" s="590"/>
      <c r="BE41" s="590"/>
      <c r="BF41" s="590"/>
      <c r="BG41" s="590"/>
      <c r="BH41" s="590"/>
    </row>
    <row r="42" spans="40:60" customFormat="1" ht="16.5">
      <c r="AN42" s="383" t="s">
        <v>144</v>
      </c>
      <c r="AO42" s="596"/>
      <c r="AP42" s="596"/>
      <c r="AQ42" s="596"/>
      <c r="AR42" s="596"/>
      <c r="AS42" s="596"/>
      <c r="AT42" s="596"/>
      <c r="AU42" s="596"/>
      <c r="AV42" s="596"/>
      <c r="AW42" s="596"/>
      <c r="AX42" s="596"/>
      <c r="AY42" s="596"/>
      <c r="AZ42" s="596"/>
      <c r="BA42" s="596"/>
      <c r="BB42" s="596"/>
      <c r="BC42" s="596"/>
      <c r="BD42" s="596"/>
      <c r="BE42" s="596"/>
      <c r="BF42" s="596"/>
      <c r="BG42" s="596"/>
      <c r="BH42" s="596"/>
    </row>
    <row r="43" spans="40:60" customFormat="1" ht="16.5">
      <c r="AN43" s="427" t="s">
        <v>428</v>
      </c>
      <c r="AO43" s="420" t="str">
        <f t="shared" ref="AO43:BH43" si="4">IFERROR(0.999-AO44,"")</f>
        <v/>
      </c>
      <c r="AP43" s="420" t="str">
        <f t="shared" si="4"/>
        <v/>
      </c>
      <c r="AQ43" s="420" t="str">
        <f t="shared" si="4"/>
        <v/>
      </c>
      <c r="AR43" s="420" t="str">
        <f t="shared" si="4"/>
        <v/>
      </c>
      <c r="AS43" s="420" t="str">
        <f t="shared" si="4"/>
        <v/>
      </c>
      <c r="AT43" s="420" t="str">
        <f t="shared" si="4"/>
        <v/>
      </c>
      <c r="AU43" s="420" t="str">
        <f t="shared" si="4"/>
        <v/>
      </c>
      <c r="AV43" s="420" t="str">
        <f t="shared" si="4"/>
        <v/>
      </c>
      <c r="AW43" s="420" t="str">
        <f t="shared" si="4"/>
        <v/>
      </c>
      <c r="AX43" s="420" t="str">
        <f t="shared" si="4"/>
        <v/>
      </c>
      <c r="AY43" s="420" t="str">
        <f t="shared" si="4"/>
        <v/>
      </c>
      <c r="AZ43" s="420" t="str">
        <f t="shared" si="4"/>
        <v/>
      </c>
      <c r="BA43" s="420" t="str">
        <f t="shared" si="4"/>
        <v/>
      </c>
      <c r="BB43" s="420" t="str">
        <f t="shared" si="4"/>
        <v/>
      </c>
      <c r="BC43" s="420" t="str">
        <f t="shared" si="4"/>
        <v/>
      </c>
      <c r="BD43" s="420" t="str">
        <f t="shared" si="4"/>
        <v/>
      </c>
      <c r="BE43" s="420" t="str">
        <f t="shared" si="4"/>
        <v/>
      </c>
      <c r="BF43" s="420" t="str">
        <f t="shared" si="4"/>
        <v/>
      </c>
      <c r="BG43" s="420" t="str">
        <f t="shared" si="4"/>
        <v/>
      </c>
      <c r="BH43" s="420" t="str">
        <f t="shared" si="4"/>
        <v/>
      </c>
    </row>
    <row r="44" spans="40:60" customFormat="1" ht="16.5">
      <c r="AN44" s="394" t="s">
        <v>429</v>
      </c>
      <c r="AO44" s="421" t="str">
        <f t="shared" ref="AO44:BH44" si="5">IFERROR(IF(AO42/AO41&gt;0.999,0.99899,AO42/AO41),"")</f>
        <v/>
      </c>
      <c r="AP44" s="421" t="str">
        <f t="shared" ref="AP44:BG44" si="6">IFERROR(IF(AP42/AP41&gt;0.999,0.99899,AP42/AP41),"")</f>
        <v/>
      </c>
      <c r="AQ44" s="421" t="str">
        <f t="shared" si="6"/>
        <v/>
      </c>
      <c r="AR44" s="421" t="str">
        <f t="shared" si="6"/>
        <v/>
      </c>
      <c r="AS44" s="421" t="str">
        <f t="shared" si="6"/>
        <v/>
      </c>
      <c r="AT44" s="421" t="str">
        <f t="shared" si="6"/>
        <v/>
      </c>
      <c r="AU44" s="421" t="str">
        <f t="shared" si="6"/>
        <v/>
      </c>
      <c r="AV44" s="421" t="str">
        <f t="shared" si="6"/>
        <v/>
      </c>
      <c r="AW44" s="421" t="str">
        <f t="shared" si="6"/>
        <v/>
      </c>
      <c r="AX44" s="421" t="str">
        <f t="shared" si="6"/>
        <v/>
      </c>
      <c r="AY44" s="421" t="str">
        <f t="shared" si="6"/>
        <v/>
      </c>
      <c r="AZ44" s="421" t="str">
        <f t="shared" si="6"/>
        <v/>
      </c>
      <c r="BA44" s="421" t="str">
        <f t="shared" si="6"/>
        <v/>
      </c>
      <c r="BB44" s="421" t="str">
        <f t="shared" si="6"/>
        <v/>
      </c>
      <c r="BC44" s="421" t="str">
        <f t="shared" si="6"/>
        <v/>
      </c>
      <c r="BD44" s="421" t="str">
        <f t="shared" si="6"/>
        <v/>
      </c>
      <c r="BE44" s="421" t="str">
        <f t="shared" si="6"/>
        <v/>
      </c>
      <c r="BF44" s="421" t="str">
        <f t="shared" si="6"/>
        <v/>
      </c>
      <c r="BG44" s="421" t="str">
        <f t="shared" si="6"/>
        <v/>
      </c>
      <c r="BH44" s="421" t="str">
        <f t="shared" si="5"/>
        <v/>
      </c>
    </row>
    <row r="45" spans="40:60" customFormat="1" ht="12.75">
      <c r="AN45" s="548" t="s">
        <v>425</v>
      </c>
      <c r="AS45" s="210"/>
    </row>
    <row r="46" spans="40:60" customFormat="1" ht="12.75"/>
    <row r="47" spans="40:60" customFormat="1" ht="12.75"/>
    <row r="48" spans="40:60" customFormat="1" ht="12.75"/>
    <row r="49" customFormat="1" ht="15.75" customHeight="1"/>
    <row r="50" customFormat="1" ht="15.75" customHeight="1"/>
    <row r="51" customFormat="1" ht="15.75" customHeight="1"/>
    <row r="52" customFormat="1" ht="15.75" customHeight="1"/>
    <row r="53" customFormat="1" ht="15.75" customHeight="1"/>
    <row r="54" customFormat="1" ht="15.75" customHeight="1"/>
    <row r="55" customFormat="1" ht="15.75" customHeight="1"/>
    <row r="56" customFormat="1" ht="15.75" customHeight="1"/>
    <row r="57" customFormat="1" ht="15.75" customHeight="1"/>
    <row r="58" customFormat="1" ht="15.75" customHeight="1"/>
    <row r="59" customFormat="1" ht="15.75" customHeight="1"/>
    <row r="60" customFormat="1" ht="15.75" customHeight="1"/>
    <row r="61" customFormat="1" ht="15.75" customHeight="1"/>
    <row r="62" customFormat="1" ht="15.75" customHeight="1"/>
    <row r="63" customFormat="1" ht="15.75" customHeight="1"/>
    <row r="64" customFormat="1" ht="15.75" customHeight="1"/>
    <row r="65" customFormat="1" ht="15.75" customHeight="1"/>
    <row r="66" customFormat="1" ht="15.75" customHeight="1"/>
    <row r="67" customFormat="1" ht="15.75" customHeight="1"/>
    <row r="68" customFormat="1" ht="15.75" customHeight="1"/>
    <row r="69" customFormat="1" ht="16.5" customHeight="1"/>
    <row r="70" customFormat="1" ht="16.5" customHeight="1"/>
  </sheetData>
  <customSheetViews>
    <customSheetView guid="{5CFEF769-FEAF-4620-A221-C361CF5B525B}" scale="60" showGridLines="0" fitToPage="1">
      <selection activeCell="B3" sqref="B3:AF3"/>
      <pageMargins left="0.25" right="0.25" top="0.75" bottom="0.75" header="0.3" footer="0.3"/>
      <printOptions horizontalCentered="1"/>
      <pageSetup paperSize="9" scale="73" orientation="landscape" r:id="rId1"/>
      <headerFooter alignWithMargins="0">
        <oddFooter>&amp;LTechnical Dashboard 
Printed :&amp;D &amp;T&amp;CCONFIDENTIAL&amp;RPage &amp;P of &amp;N
&amp;F</oddFooter>
      </headerFooter>
    </customSheetView>
  </customSheetViews>
  <mergeCells count="16">
    <mergeCell ref="AN24:AN25"/>
    <mergeCell ref="AN39:AN40"/>
    <mergeCell ref="R7:AF7"/>
    <mergeCell ref="B2:AF2"/>
    <mergeCell ref="B1:AF1"/>
    <mergeCell ref="W10:W13"/>
    <mergeCell ref="C8:Q8"/>
    <mergeCell ref="R8:AF8"/>
    <mergeCell ref="B4:Q4"/>
    <mergeCell ref="R4:AF4"/>
    <mergeCell ref="C5:Q5"/>
    <mergeCell ref="R5:AF5"/>
    <mergeCell ref="C6:Q6"/>
    <mergeCell ref="R6:AF6"/>
    <mergeCell ref="C7:Q7"/>
    <mergeCell ref="B3:C3"/>
  </mergeCells>
  <hyperlinks>
    <hyperlink ref="B3" location="Overview!A1" display="Overview"/>
    <hyperlink ref="D3" location="'Req. testability'!ReqTestabiltyData" display="Data"/>
    <hyperlink ref="AO18" location="Overview!A1" display="Overview"/>
    <hyperlink ref="AO20" location="'Req. testability'!A1" display="Charts"/>
  </hyperlinks>
  <printOptions horizontalCentered="1"/>
  <pageMargins left="0.25" right="0.25" top="0.75" bottom="0.75" header="0.3" footer="0.3"/>
  <pageSetup paperSize="9" scale="73" orientation="landscape" r:id="rId2"/>
  <headerFooter alignWithMargins="0">
    <oddFooter>&amp;LTechnical Dashboard 
Printed :&amp;D &amp;T&amp;CCONFIDENTIAL&amp;RPage &amp;P of &amp;N
&amp;F</oddFooter>
  </headerFooter>
  <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esign_Sheet">
    <pageSetUpPr autoPageBreaks="0" fitToPage="1"/>
  </sheetPr>
  <dimension ref="A1:CL68"/>
  <sheetViews>
    <sheetView showGridLines="0" topLeftCell="A4" zoomScale="60" zoomScaleNormal="60" workbookViewId="0">
      <selection activeCell="AN14" sqref="AN14"/>
    </sheetView>
  </sheetViews>
  <sheetFormatPr defaultColWidth="18.7109375" defaultRowHeight="11.25"/>
  <cols>
    <col min="1" max="1" width="1.140625" style="147" customWidth="1"/>
    <col min="2" max="2" width="4.28515625" style="147" customWidth="1"/>
    <col min="3" max="3" width="5.28515625" style="147" customWidth="1"/>
    <col min="4" max="4" width="7.42578125" style="147" customWidth="1"/>
    <col min="5" max="5" width="7.85546875" style="147" customWidth="1"/>
    <col min="6" max="6" width="7.7109375" style="147" customWidth="1"/>
    <col min="7" max="7" width="7.42578125" style="147" customWidth="1"/>
    <col min="8" max="8" width="8" style="147" customWidth="1"/>
    <col min="9" max="9" width="7.28515625" style="147" customWidth="1"/>
    <col min="10" max="10" width="6.5703125" style="147" customWidth="1"/>
    <col min="11" max="11" width="7.85546875" style="147" customWidth="1"/>
    <col min="12" max="12" width="8" style="147" customWidth="1"/>
    <col min="13" max="13" width="7.28515625" style="147" customWidth="1"/>
    <col min="14" max="14" width="7.7109375" style="147" customWidth="1"/>
    <col min="15" max="15" width="8" style="147" customWidth="1"/>
    <col min="16" max="16" width="5.42578125" style="147" customWidth="1"/>
    <col min="17" max="22" width="5.7109375" style="147" customWidth="1"/>
    <col min="23" max="23" width="1.140625" style="147" customWidth="1"/>
    <col min="24" max="24" width="18.85546875" style="147" customWidth="1"/>
    <col min="25" max="25" width="12.140625" style="147" customWidth="1"/>
    <col min="26" max="26" width="9.5703125" style="147" customWidth="1"/>
    <col min="27" max="27" width="15.7109375" style="147" customWidth="1"/>
    <col min="28" max="32" width="5.7109375" style="147" customWidth="1"/>
    <col min="33" max="33" width="5.42578125" style="147" customWidth="1"/>
    <col min="34" max="35" width="5.42578125" style="553" customWidth="1"/>
    <col min="36" max="38" width="5.42578125" style="147" customWidth="1"/>
    <col min="39" max="39" width="36.7109375" style="147" customWidth="1"/>
    <col min="40" max="41" width="13.28515625" style="147" customWidth="1"/>
    <col min="42" max="42" width="13.7109375" style="147" customWidth="1"/>
    <col min="43" max="43" width="14.7109375" style="147" customWidth="1"/>
    <col min="44" max="44" width="15.140625" style="147" customWidth="1"/>
    <col min="45" max="45" width="12" style="147" customWidth="1"/>
    <col min="46" max="46" width="13" style="147" customWidth="1"/>
    <col min="47" max="50" width="13.42578125" style="147" customWidth="1"/>
    <col min="51" max="51" width="12.7109375" style="147" customWidth="1"/>
    <col min="52" max="52" width="12.28515625" style="147" customWidth="1"/>
    <col min="53" max="54" width="14" style="147" customWidth="1"/>
    <col min="55" max="55" width="14.42578125" style="147" customWidth="1"/>
    <col min="56" max="56" width="14" style="147" customWidth="1"/>
    <col min="57" max="57" width="14.42578125" style="147" customWidth="1"/>
    <col min="58" max="58" width="12.7109375" style="147" customWidth="1"/>
    <col min="59" max="59" width="13.28515625" style="147" customWidth="1"/>
    <col min="60" max="60" width="13.7109375" style="147" customWidth="1"/>
    <col min="61" max="62" width="13.28515625" style="147" customWidth="1"/>
    <col min="63" max="63" width="12.7109375" style="147" customWidth="1"/>
    <col min="64" max="64" width="14.140625" style="147" customWidth="1"/>
    <col min="65" max="65" width="13.7109375" style="147" customWidth="1"/>
    <col min="66" max="66" width="14.140625" style="147" customWidth="1"/>
    <col min="67" max="67" width="13.28515625" style="147" customWidth="1"/>
    <col min="68" max="68" width="13.7109375" style="147" customWidth="1"/>
    <col min="69" max="69" width="14.7109375" style="147" customWidth="1"/>
    <col min="70" max="70" width="15.140625" style="147" customWidth="1"/>
    <col min="71" max="71" width="12.5703125" style="147" customWidth="1"/>
    <col min="72" max="72" width="13" style="147" customWidth="1"/>
    <col min="73" max="75" width="13.42578125" style="147" customWidth="1"/>
    <col min="76" max="76" width="13" style="147" customWidth="1"/>
    <col min="77" max="77" width="12.7109375" style="147" customWidth="1"/>
    <col min="78" max="79" width="12.28515625" style="147" customWidth="1"/>
    <col min="80" max="80" width="14" style="147" customWidth="1"/>
    <col min="81" max="81" width="14.42578125" style="147" customWidth="1"/>
    <col min="82" max="82" width="13.42578125" style="147" customWidth="1"/>
    <col min="83" max="83" width="14.42578125" style="147" customWidth="1"/>
    <col min="84" max="85" width="13.28515625" style="147" customWidth="1"/>
    <col min="86" max="87" width="13.7109375" style="147" customWidth="1"/>
    <col min="88" max="88" width="13.28515625" style="147" customWidth="1"/>
    <col min="89" max="89" width="12.7109375" style="147" customWidth="1"/>
    <col min="90" max="16384" width="18.7109375" style="147"/>
  </cols>
  <sheetData>
    <row r="1" spans="1:40" ht="6" customHeight="1">
      <c r="B1" s="953"/>
      <c r="C1" s="953"/>
      <c r="D1" s="953"/>
      <c r="E1" s="953"/>
      <c r="F1" s="953"/>
      <c r="G1" s="953"/>
      <c r="H1" s="953"/>
      <c r="I1" s="953"/>
      <c r="J1" s="953"/>
      <c r="K1" s="953"/>
      <c r="L1" s="953"/>
      <c r="M1" s="953"/>
      <c r="N1" s="953"/>
      <c r="O1" s="953"/>
      <c r="P1" s="953"/>
      <c r="Q1" s="953"/>
      <c r="R1" s="953"/>
      <c r="S1" s="953"/>
      <c r="T1" s="953"/>
      <c r="U1" s="953"/>
      <c r="V1" s="953"/>
      <c r="W1" s="953"/>
      <c r="X1" s="953"/>
      <c r="Y1" s="953"/>
      <c r="Z1" s="953"/>
      <c r="AA1" s="953"/>
      <c r="AB1" s="953"/>
      <c r="AC1" s="953"/>
      <c r="AD1" s="953"/>
      <c r="AE1" s="953"/>
      <c r="AF1" s="953"/>
    </row>
    <row r="2" spans="1:40" ht="39" customHeight="1">
      <c r="A2" s="161"/>
      <c r="B2" s="712" t="str">
        <f>CONCATENATE(Parameters!C6," - Design complexity")</f>
        <v>Orchestra - Design complexity</v>
      </c>
      <c r="C2" s="712"/>
      <c r="D2" s="712"/>
      <c r="E2" s="712"/>
      <c r="F2" s="712"/>
      <c r="G2" s="712"/>
      <c r="H2" s="712"/>
      <c r="I2" s="712"/>
      <c r="J2" s="712"/>
      <c r="K2" s="712"/>
      <c r="L2" s="712"/>
      <c r="M2" s="712"/>
      <c r="N2" s="712"/>
      <c r="O2" s="712"/>
      <c r="P2" s="712"/>
      <c r="Q2" s="712"/>
      <c r="R2" s="712"/>
      <c r="S2" s="712"/>
      <c r="T2" s="712"/>
      <c r="U2" s="712"/>
      <c r="V2" s="712"/>
      <c r="W2" s="712"/>
      <c r="X2" s="712"/>
      <c r="Y2" s="712"/>
      <c r="Z2" s="712"/>
      <c r="AA2" s="712"/>
      <c r="AB2" s="712"/>
      <c r="AC2" s="712"/>
      <c r="AD2" s="712"/>
      <c r="AE2" s="712"/>
      <c r="AF2" s="712"/>
    </row>
    <row r="3" spans="1:40" s="663" customFormat="1" ht="18" customHeight="1">
      <c r="B3" s="825" t="s">
        <v>20</v>
      </c>
      <c r="C3" s="825"/>
      <c r="D3" s="660"/>
      <c r="E3" s="664" t="s">
        <v>259</v>
      </c>
      <c r="F3" s="660"/>
      <c r="G3" s="660"/>
      <c r="H3" s="660"/>
      <c r="I3" s="660"/>
      <c r="J3" s="660"/>
      <c r="K3" s="660"/>
      <c r="L3" s="660"/>
      <c r="M3" s="660"/>
      <c r="N3" s="660"/>
      <c r="O3" s="660"/>
      <c r="P3" s="660"/>
      <c r="Q3" s="660"/>
      <c r="R3" s="660"/>
      <c r="S3" s="660"/>
      <c r="T3" s="660"/>
      <c r="U3" s="660"/>
      <c r="V3" s="660"/>
      <c r="W3" s="660"/>
      <c r="X3" s="660"/>
      <c r="Y3" s="660"/>
      <c r="Z3" s="660"/>
      <c r="AA3" s="660"/>
      <c r="AB3" s="660"/>
      <c r="AC3" s="660"/>
      <c r="AD3" s="660"/>
      <c r="AE3" s="660"/>
      <c r="AF3" s="660"/>
    </row>
    <row r="4" spans="1:40" s="153" customFormat="1" ht="24" customHeight="1">
      <c r="B4" s="818" t="s">
        <v>80</v>
      </c>
      <c r="C4" s="819"/>
      <c r="D4" s="819"/>
      <c r="E4" s="819"/>
      <c r="F4" s="819"/>
      <c r="G4" s="819"/>
      <c r="H4" s="819"/>
      <c r="I4" s="819"/>
      <c r="J4" s="819"/>
      <c r="K4" s="819"/>
      <c r="L4" s="819"/>
      <c r="M4" s="819"/>
      <c r="N4" s="819"/>
      <c r="O4" s="819"/>
      <c r="P4" s="819"/>
      <c r="Q4" s="820"/>
      <c r="R4" s="821" t="s">
        <v>79</v>
      </c>
      <c r="S4" s="822"/>
      <c r="T4" s="822"/>
      <c r="U4" s="822"/>
      <c r="V4" s="822"/>
      <c r="W4" s="822"/>
      <c r="X4" s="822"/>
      <c r="Y4" s="822"/>
      <c r="Z4" s="822"/>
      <c r="AA4" s="822"/>
      <c r="AB4" s="822"/>
      <c r="AC4" s="822"/>
      <c r="AD4" s="822"/>
      <c r="AE4" s="822"/>
      <c r="AF4" s="823"/>
    </row>
    <row r="5" spans="1:40" s="149" customFormat="1" ht="24" customHeight="1">
      <c r="B5" s="152" t="s">
        <v>78</v>
      </c>
      <c r="C5" s="812" t="s">
        <v>2</v>
      </c>
      <c r="D5" s="812"/>
      <c r="E5" s="812"/>
      <c r="F5" s="812"/>
      <c r="G5" s="812"/>
      <c r="H5" s="812"/>
      <c r="I5" s="812"/>
      <c r="J5" s="812"/>
      <c r="K5" s="812"/>
      <c r="L5" s="812"/>
      <c r="M5" s="812"/>
      <c r="N5" s="812"/>
      <c r="O5" s="812"/>
      <c r="P5" s="812"/>
      <c r="Q5" s="813"/>
      <c r="R5" s="811" t="s">
        <v>2</v>
      </c>
      <c r="S5" s="812"/>
      <c r="T5" s="812"/>
      <c r="U5" s="812"/>
      <c r="V5" s="812"/>
      <c r="W5" s="812"/>
      <c r="X5" s="812"/>
      <c r="Y5" s="812"/>
      <c r="Z5" s="812"/>
      <c r="AA5" s="812"/>
      <c r="AB5" s="812"/>
      <c r="AC5" s="812"/>
      <c r="AD5" s="812"/>
      <c r="AE5" s="812"/>
      <c r="AF5" s="813"/>
    </row>
    <row r="6" spans="1:40" s="149" customFormat="1" ht="24" customHeight="1">
      <c r="B6" s="152" t="s">
        <v>78</v>
      </c>
      <c r="C6" s="812" t="s">
        <v>2</v>
      </c>
      <c r="D6" s="812"/>
      <c r="E6" s="812"/>
      <c r="F6" s="812"/>
      <c r="G6" s="812"/>
      <c r="H6" s="812"/>
      <c r="I6" s="812"/>
      <c r="J6" s="812"/>
      <c r="K6" s="812"/>
      <c r="L6" s="812"/>
      <c r="M6" s="812"/>
      <c r="N6" s="812"/>
      <c r="O6" s="812"/>
      <c r="P6" s="812"/>
      <c r="Q6" s="813"/>
      <c r="R6" s="811" t="s">
        <v>2</v>
      </c>
      <c r="S6" s="812"/>
      <c r="T6" s="812"/>
      <c r="U6" s="812"/>
      <c r="V6" s="812"/>
      <c r="W6" s="812"/>
      <c r="X6" s="812"/>
      <c r="Y6" s="812"/>
      <c r="Z6" s="812"/>
      <c r="AA6" s="812"/>
      <c r="AB6" s="812"/>
      <c r="AC6" s="812"/>
      <c r="AD6" s="812"/>
      <c r="AE6" s="812"/>
      <c r="AF6" s="813"/>
    </row>
    <row r="7" spans="1:40" s="149" customFormat="1" ht="24" customHeight="1">
      <c r="B7" s="152" t="s">
        <v>78</v>
      </c>
      <c r="C7" s="812" t="s">
        <v>2</v>
      </c>
      <c r="D7" s="812"/>
      <c r="E7" s="812"/>
      <c r="F7" s="812"/>
      <c r="G7" s="812"/>
      <c r="H7" s="812"/>
      <c r="I7" s="812"/>
      <c r="J7" s="812"/>
      <c r="K7" s="812"/>
      <c r="L7" s="812"/>
      <c r="M7" s="812"/>
      <c r="N7" s="812"/>
      <c r="O7" s="812"/>
      <c r="P7" s="812"/>
      <c r="Q7" s="813"/>
      <c r="R7" s="811" t="s">
        <v>2</v>
      </c>
      <c r="S7" s="812"/>
      <c r="T7" s="812"/>
      <c r="U7" s="812"/>
      <c r="V7" s="812"/>
      <c r="W7" s="812"/>
      <c r="X7" s="812"/>
      <c r="Y7" s="812"/>
      <c r="Z7" s="812"/>
      <c r="AA7" s="812"/>
      <c r="AB7" s="812"/>
      <c r="AC7" s="812"/>
      <c r="AD7" s="812"/>
      <c r="AE7" s="812"/>
      <c r="AF7" s="813"/>
    </row>
    <row r="8" spans="1:40" s="149" customFormat="1" ht="24" customHeight="1">
      <c r="B8" s="151" t="s">
        <v>78</v>
      </c>
      <c r="C8" s="815" t="s">
        <v>2</v>
      </c>
      <c r="D8" s="815"/>
      <c r="E8" s="815"/>
      <c r="F8" s="815"/>
      <c r="G8" s="815"/>
      <c r="H8" s="815"/>
      <c r="I8" s="815"/>
      <c r="J8" s="815"/>
      <c r="K8" s="815"/>
      <c r="L8" s="815"/>
      <c r="M8" s="815"/>
      <c r="N8" s="815"/>
      <c r="O8" s="815"/>
      <c r="P8" s="815"/>
      <c r="Q8" s="816"/>
      <c r="R8" s="817" t="s">
        <v>2</v>
      </c>
      <c r="S8" s="815"/>
      <c r="T8" s="815"/>
      <c r="U8" s="815"/>
      <c r="V8" s="815"/>
      <c r="W8" s="815"/>
      <c r="X8" s="815"/>
      <c r="Y8" s="815"/>
      <c r="Z8" s="815"/>
      <c r="AA8" s="815"/>
      <c r="AB8" s="815"/>
      <c r="AC8" s="815"/>
      <c r="AD8" s="815"/>
      <c r="AE8" s="815"/>
      <c r="AF8" s="816"/>
      <c r="AN8" s="150"/>
    </row>
    <row r="9" spans="1:40" ht="6" customHeight="1">
      <c r="B9" s="810"/>
      <c r="C9" s="810"/>
      <c r="D9" s="810"/>
      <c r="E9" s="810"/>
      <c r="F9" s="810"/>
      <c r="G9" s="810"/>
      <c r="H9" s="810"/>
      <c r="I9" s="810"/>
      <c r="J9" s="810"/>
      <c r="K9" s="810"/>
      <c r="L9" s="810"/>
      <c r="M9" s="810"/>
      <c r="N9" s="810"/>
      <c r="O9" s="810"/>
      <c r="P9" s="810"/>
      <c r="Q9" s="810"/>
      <c r="R9" s="810"/>
      <c r="S9" s="810"/>
      <c r="T9" s="810"/>
      <c r="U9" s="810"/>
      <c r="V9" s="810"/>
      <c r="W9" s="810"/>
      <c r="X9" s="810"/>
      <c r="Y9" s="810"/>
      <c r="Z9" s="810"/>
      <c r="AA9" s="810"/>
      <c r="AB9" s="810"/>
      <c r="AC9" s="810"/>
      <c r="AD9" s="810"/>
      <c r="AE9" s="810"/>
      <c r="AF9" s="810"/>
    </row>
    <row r="10" spans="1:40" ht="24" customHeight="1">
      <c r="B10" s="207" t="s">
        <v>324</v>
      </c>
      <c r="C10" s="207"/>
      <c r="D10" s="207"/>
      <c r="E10" s="207"/>
      <c r="F10" s="207"/>
      <c r="G10" s="207"/>
      <c r="H10" s="207"/>
      <c r="I10" s="207"/>
      <c r="J10" s="207"/>
      <c r="K10" s="207"/>
      <c r="L10" s="207"/>
      <c r="M10" s="207"/>
      <c r="N10" s="207"/>
      <c r="O10" s="207"/>
      <c r="P10" s="207"/>
      <c r="Q10" s="207"/>
      <c r="R10" s="207"/>
      <c r="S10" s="207"/>
      <c r="T10" s="207"/>
      <c r="U10" s="207"/>
      <c r="V10" s="207"/>
      <c r="W10" s="208"/>
      <c r="X10" s="360" t="s">
        <v>325</v>
      </c>
      <c r="Y10" s="207"/>
      <c r="Z10" s="207"/>
      <c r="AA10" s="207"/>
      <c r="AB10" s="189"/>
      <c r="AC10" s="207"/>
      <c r="AD10" s="207"/>
      <c r="AE10" s="207"/>
      <c r="AF10" s="207"/>
    </row>
    <row r="11" spans="1:40" ht="219.75" customHeight="1">
      <c r="B11" s="160"/>
      <c r="C11" s="159"/>
      <c r="D11" s="159"/>
      <c r="E11" s="159"/>
      <c r="F11" s="159"/>
      <c r="G11" s="159"/>
      <c r="H11" s="159"/>
      <c r="I11" s="159"/>
      <c r="J11" s="159"/>
      <c r="K11" s="159"/>
      <c r="L11" s="159"/>
      <c r="M11" s="159"/>
      <c r="N11" s="159"/>
      <c r="O11" s="159"/>
      <c r="P11" s="159"/>
      <c r="Q11" s="159"/>
      <c r="R11" s="159"/>
      <c r="S11" s="159"/>
      <c r="T11" s="159"/>
      <c r="U11" s="159"/>
      <c r="V11" s="159"/>
      <c r="W11" s="164"/>
      <c r="X11" s="159"/>
      <c r="Y11" s="159"/>
      <c r="Z11" s="159"/>
      <c r="AA11" s="159"/>
      <c r="AB11" s="159"/>
      <c r="AC11" s="159"/>
      <c r="AD11" s="159"/>
      <c r="AE11" s="159"/>
      <c r="AF11" s="159"/>
    </row>
    <row r="12" spans="1:40" ht="28.5" customHeight="1">
      <c r="B12" s="160"/>
      <c r="C12" s="159"/>
      <c r="D12" s="159"/>
      <c r="E12" s="159"/>
      <c r="F12" s="159"/>
      <c r="G12" s="159"/>
      <c r="H12" s="159"/>
      <c r="I12" s="159"/>
      <c r="J12" s="159"/>
      <c r="K12" s="159"/>
      <c r="L12" s="159"/>
      <c r="M12" s="159"/>
      <c r="N12" s="159"/>
      <c r="O12" s="159"/>
      <c r="P12" s="159"/>
      <c r="Q12" s="159"/>
      <c r="R12" s="159"/>
      <c r="S12" s="159"/>
      <c r="T12" s="159"/>
      <c r="U12" s="159"/>
      <c r="V12" s="159"/>
      <c r="W12" s="164"/>
      <c r="X12" s="206"/>
      <c r="Y12" s="159"/>
      <c r="Z12" s="159"/>
      <c r="AA12" s="159"/>
      <c r="AB12" s="159"/>
      <c r="AC12" s="159"/>
      <c r="AD12" s="159"/>
      <c r="AE12" s="159"/>
      <c r="AF12" s="159"/>
    </row>
    <row r="13" spans="1:40" ht="220.5" customHeight="1">
      <c r="B13" s="159"/>
      <c r="C13" s="159"/>
      <c r="D13" s="159"/>
      <c r="E13" s="159"/>
      <c r="F13" s="159"/>
      <c r="G13" s="159"/>
      <c r="H13" s="159"/>
      <c r="I13" s="159"/>
      <c r="J13" s="159"/>
      <c r="K13" s="159"/>
      <c r="L13" s="159"/>
      <c r="M13" s="159"/>
      <c r="N13" s="159"/>
      <c r="O13" s="159"/>
      <c r="P13" s="159"/>
      <c r="Q13" s="159"/>
      <c r="R13" s="159"/>
      <c r="S13" s="159"/>
      <c r="T13" s="159"/>
      <c r="U13" s="159"/>
      <c r="V13" s="159"/>
      <c r="W13" s="164"/>
      <c r="X13" s="159"/>
      <c r="Y13" s="159"/>
      <c r="Z13" s="159"/>
      <c r="AA13" s="159"/>
      <c r="AB13" s="159"/>
      <c r="AC13" s="159"/>
      <c r="AD13" s="159"/>
      <c r="AE13" s="159"/>
      <c r="AF13" s="159"/>
    </row>
    <row r="14" spans="1:40" ht="11.25" customHeight="1"/>
    <row r="15" spans="1:40" s="586" customFormat="1" ht="11.25" customHeight="1"/>
    <row r="16" spans="1:40" s="586" customFormat="1" ht="11.25" customHeight="1"/>
    <row r="17" spans="39:90" s="586" customFormat="1" ht="11.25" customHeight="1"/>
    <row r="18" spans="39:90" s="586" customFormat="1" ht="11.25" customHeight="1"/>
    <row r="19" spans="39:90" s="553" customFormat="1" ht="11.25" customHeight="1">
      <c r="AN19" s="540" t="s">
        <v>20</v>
      </c>
    </row>
    <row r="20" spans="39:90" s="553" customFormat="1" ht="11.25" customHeight="1">
      <c r="AN20" s="147"/>
    </row>
    <row r="21" spans="39:90" ht="11.25" customHeight="1">
      <c r="AN21" s="515" t="s">
        <v>422</v>
      </c>
    </row>
    <row r="22" spans="39:90" ht="11.25" customHeight="1"/>
    <row r="23" spans="39:90" s="158" customFormat="1" ht="11.25" customHeight="1">
      <c r="AN23" s="359"/>
      <c r="AO23" s="359"/>
      <c r="AP23" s="359"/>
      <c r="AQ23" s="359"/>
      <c r="AR23" s="359"/>
      <c r="AS23" s="359"/>
      <c r="AT23" s="359"/>
      <c r="AU23" s="359"/>
      <c r="AV23" s="359"/>
      <c r="AW23" s="359"/>
      <c r="AX23" s="359"/>
      <c r="AY23" s="359"/>
    </row>
    <row r="24" spans="39:90" s="158" customFormat="1" ht="11.25" customHeight="1">
      <c r="AN24" s="586"/>
      <c r="AO24" s="586"/>
      <c r="AP24" s="586"/>
      <c r="AQ24" s="586"/>
      <c r="AR24" s="586"/>
      <c r="AS24" s="586"/>
      <c r="AT24" s="586"/>
      <c r="AU24" s="586"/>
      <c r="AV24" s="586"/>
      <c r="AW24" s="586"/>
      <c r="AX24" s="586"/>
      <c r="AY24" s="586"/>
    </row>
    <row r="25" spans="39:90" s="158" customFormat="1" ht="11.25" customHeight="1">
      <c r="AN25" s="586"/>
      <c r="AO25" s="586"/>
      <c r="AP25" s="586"/>
      <c r="AQ25" s="586"/>
      <c r="AR25" s="586"/>
      <c r="AS25" s="586"/>
      <c r="AT25" s="586"/>
      <c r="AU25" s="586"/>
      <c r="AV25" s="586"/>
      <c r="AW25" s="586"/>
      <c r="AX25" s="586"/>
      <c r="AY25" s="586"/>
    </row>
    <row r="26" spans="39:90" s="158" customFormat="1" ht="11.25" customHeight="1">
      <c r="AN26" s="586"/>
      <c r="AO26" s="586"/>
      <c r="AP26" s="586"/>
      <c r="AQ26" s="586"/>
      <c r="AR26" s="586"/>
      <c r="AS26" s="586"/>
      <c r="AT26" s="586"/>
      <c r="AU26" s="586"/>
      <c r="AV26" s="586"/>
      <c r="AW26" s="586"/>
      <c r="AX26" s="586"/>
      <c r="AY26" s="586"/>
    </row>
    <row r="27" spans="39:90" s="157" customFormat="1" ht="30" customHeight="1">
      <c r="AM27" s="608" t="s">
        <v>228</v>
      </c>
      <c r="AN27" s="706">
        <v>40940</v>
      </c>
      <c r="AO27" s="706">
        <v>40954</v>
      </c>
      <c r="AP27" s="706">
        <v>40968</v>
      </c>
      <c r="AQ27" s="706">
        <v>40982</v>
      </c>
      <c r="AR27" s="706">
        <v>40996</v>
      </c>
      <c r="AS27" s="706">
        <v>41010</v>
      </c>
      <c r="AT27" s="706">
        <v>41024</v>
      </c>
      <c r="AU27" s="706">
        <v>41038</v>
      </c>
      <c r="AV27" s="706">
        <v>41052</v>
      </c>
      <c r="AW27" s="706">
        <v>41066</v>
      </c>
      <c r="AX27" s="706">
        <v>41080</v>
      </c>
      <c r="AY27" s="706">
        <v>41094</v>
      </c>
      <c r="AZ27" s="706">
        <v>41108</v>
      </c>
      <c r="BA27" s="706">
        <v>41122</v>
      </c>
      <c r="BB27" s="706">
        <v>41136</v>
      </c>
      <c r="BC27" s="706">
        <v>41150</v>
      </c>
      <c r="BD27" s="706">
        <v>41164</v>
      </c>
      <c r="BE27" s="706">
        <v>41178</v>
      </c>
      <c r="BF27" s="706">
        <v>41192</v>
      </c>
      <c r="BG27" s="706">
        <v>41206</v>
      </c>
      <c r="BH27" s="706">
        <v>41220</v>
      </c>
      <c r="BI27" s="706">
        <v>41234</v>
      </c>
      <c r="BJ27" s="706">
        <v>41248</v>
      </c>
      <c r="BK27" s="706">
        <v>41262</v>
      </c>
      <c r="BL27" s="706">
        <v>41276</v>
      </c>
      <c r="BM27" s="706">
        <v>41290</v>
      </c>
      <c r="BN27" s="706">
        <v>41304</v>
      </c>
      <c r="BO27" s="706">
        <v>41318</v>
      </c>
      <c r="BP27" s="706">
        <v>41332</v>
      </c>
      <c r="BQ27" s="706">
        <v>41346</v>
      </c>
      <c r="BR27" s="706">
        <v>41360</v>
      </c>
      <c r="BS27" s="706">
        <v>41374</v>
      </c>
      <c r="BT27" s="706">
        <v>41388</v>
      </c>
      <c r="BU27" s="706">
        <v>41402</v>
      </c>
      <c r="BV27" s="706">
        <v>41416</v>
      </c>
      <c r="BW27" s="706">
        <v>41430</v>
      </c>
      <c r="BX27" s="706">
        <v>41444</v>
      </c>
      <c r="BY27" s="706">
        <v>41458</v>
      </c>
      <c r="BZ27" s="706">
        <v>41472</v>
      </c>
      <c r="CA27" s="706">
        <v>41486</v>
      </c>
      <c r="CB27" s="706">
        <v>41500</v>
      </c>
      <c r="CC27" s="706">
        <v>41514</v>
      </c>
      <c r="CD27" s="706">
        <v>41528</v>
      </c>
      <c r="CE27" s="706">
        <v>41542</v>
      </c>
      <c r="CF27" s="706">
        <v>41556</v>
      </c>
      <c r="CG27" s="706">
        <v>41570</v>
      </c>
      <c r="CH27" s="706">
        <v>41584</v>
      </c>
      <c r="CI27" s="706">
        <v>41598</v>
      </c>
      <c r="CJ27" s="706">
        <v>41612</v>
      </c>
      <c r="CK27" s="706">
        <v>41626</v>
      </c>
      <c r="CL27" s="707">
        <v>41640</v>
      </c>
    </row>
    <row r="28" spans="39:90" s="156" customFormat="1" ht="16.5">
      <c r="AM28" s="387" t="s">
        <v>155</v>
      </c>
      <c r="AN28" s="609"/>
      <c r="AO28" s="609"/>
      <c r="AP28" s="609"/>
      <c r="AQ28" s="609"/>
      <c r="AR28" s="609"/>
      <c r="AS28" s="609"/>
      <c r="AT28" s="609"/>
      <c r="AU28" s="609"/>
      <c r="AV28" s="609"/>
      <c r="AW28" s="609"/>
      <c r="AX28" s="609"/>
      <c r="AY28" s="609"/>
      <c r="AZ28" s="609"/>
      <c r="BA28" s="609"/>
      <c r="BB28" s="609"/>
      <c r="BC28" s="609"/>
      <c r="BD28" s="609"/>
      <c r="BE28" s="609"/>
      <c r="BF28" s="609"/>
      <c r="BG28" s="609"/>
      <c r="BH28" s="609"/>
      <c r="BI28" s="609"/>
      <c r="BJ28" s="609"/>
      <c r="BK28" s="609"/>
      <c r="BL28" s="609"/>
      <c r="BM28" s="609"/>
      <c r="BN28" s="609"/>
      <c r="BO28" s="609"/>
      <c r="BP28" s="609"/>
      <c r="BQ28" s="609"/>
      <c r="BR28" s="609"/>
      <c r="BS28" s="609"/>
      <c r="BT28" s="609"/>
      <c r="BU28" s="609"/>
      <c r="BV28" s="609"/>
      <c r="BW28" s="609"/>
      <c r="BX28" s="609"/>
      <c r="BY28" s="609"/>
      <c r="BZ28" s="609"/>
      <c r="CA28" s="609"/>
      <c r="CB28" s="609"/>
      <c r="CC28" s="609"/>
      <c r="CD28" s="609"/>
      <c r="CE28" s="609"/>
      <c r="CF28" s="609"/>
      <c r="CG28" s="609"/>
      <c r="CH28" s="609"/>
      <c r="CI28" s="609"/>
      <c r="CJ28" s="609"/>
      <c r="CK28" s="609"/>
      <c r="CL28" s="610"/>
    </row>
    <row r="29" spans="39:90" s="157" customFormat="1" ht="16.5">
      <c r="AM29" s="383" t="s">
        <v>154</v>
      </c>
      <c r="AN29" s="611"/>
      <c r="AO29" s="611"/>
      <c r="AP29" s="611"/>
      <c r="AQ29" s="611"/>
      <c r="AR29" s="611"/>
      <c r="AS29" s="611"/>
      <c r="AT29" s="611"/>
      <c r="AU29" s="611"/>
      <c r="AV29" s="611"/>
      <c r="AW29" s="611"/>
      <c r="AX29" s="611"/>
      <c r="AY29" s="611"/>
      <c r="AZ29" s="611"/>
      <c r="BA29" s="611"/>
      <c r="BB29" s="611"/>
      <c r="BC29" s="611"/>
      <c r="BD29" s="611"/>
      <c r="BE29" s="611"/>
      <c r="BF29" s="611"/>
      <c r="BG29" s="611"/>
      <c r="BH29" s="611"/>
      <c r="BI29" s="611"/>
      <c r="BJ29" s="611"/>
      <c r="BK29" s="611"/>
      <c r="BL29" s="611"/>
      <c r="BM29" s="611"/>
      <c r="BN29" s="611"/>
      <c r="BO29" s="611"/>
      <c r="BP29" s="611"/>
      <c r="BQ29" s="611"/>
      <c r="BR29" s="611"/>
      <c r="BS29" s="611"/>
      <c r="BT29" s="611"/>
      <c r="BU29" s="611"/>
      <c r="BV29" s="611"/>
      <c r="BW29" s="611"/>
      <c r="BX29" s="611"/>
      <c r="BY29" s="611"/>
      <c r="BZ29" s="611"/>
      <c r="CA29" s="611"/>
      <c r="CB29" s="611"/>
      <c r="CC29" s="611"/>
      <c r="CD29" s="611"/>
      <c r="CE29" s="611"/>
      <c r="CF29" s="611"/>
      <c r="CG29" s="611"/>
      <c r="CH29" s="611"/>
      <c r="CI29" s="611"/>
      <c r="CJ29" s="611"/>
      <c r="CK29" s="611"/>
      <c r="CL29" s="612"/>
    </row>
    <row r="30" spans="39:90" s="156" customFormat="1" ht="16.5">
      <c r="AM30" s="383"/>
      <c r="AN30" s="611"/>
      <c r="AO30" s="611"/>
      <c r="AP30" s="611"/>
      <c r="AQ30" s="611"/>
      <c r="AR30" s="611"/>
      <c r="AS30" s="611"/>
      <c r="AT30" s="611"/>
      <c r="AU30" s="611"/>
      <c r="AV30" s="611"/>
      <c r="AW30" s="611"/>
      <c r="AX30" s="611"/>
      <c r="AY30" s="611"/>
      <c r="AZ30" s="611"/>
      <c r="BA30" s="611"/>
      <c r="BB30" s="611"/>
      <c r="BC30" s="611"/>
      <c r="BD30" s="611"/>
      <c r="BE30" s="611"/>
      <c r="BF30" s="611"/>
      <c r="BG30" s="611"/>
      <c r="BH30" s="611"/>
      <c r="BI30" s="611"/>
      <c r="BJ30" s="611"/>
      <c r="BK30" s="611"/>
      <c r="BL30" s="611"/>
      <c r="BM30" s="611"/>
      <c r="BN30" s="611"/>
      <c r="BO30" s="611"/>
      <c r="BP30" s="611"/>
      <c r="BQ30" s="611"/>
      <c r="BR30" s="611"/>
      <c r="BS30" s="611"/>
      <c r="BT30" s="611"/>
      <c r="BU30" s="611"/>
      <c r="BV30" s="611"/>
      <c r="BW30" s="611"/>
      <c r="BX30" s="611"/>
      <c r="BY30" s="611"/>
      <c r="BZ30" s="611"/>
      <c r="CA30" s="611"/>
      <c r="CB30" s="611"/>
      <c r="CC30" s="611"/>
      <c r="CD30" s="611"/>
      <c r="CE30" s="611"/>
      <c r="CF30" s="611"/>
      <c r="CG30" s="611"/>
      <c r="CH30" s="611"/>
      <c r="CI30" s="611"/>
      <c r="CJ30" s="611"/>
      <c r="CK30" s="611"/>
      <c r="CL30" s="612"/>
    </row>
    <row r="31" spans="39:90" s="156" customFormat="1" ht="16.5">
      <c r="AM31" s="388"/>
      <c r="AN31" s="613"/>
      <c r="AO31" s="613"/>
      <c r="AP31" s="613"/>
      <c r="AQ31" s="613"/>
      <c r="AR31" s="613"/>
      <c r="AS31" s="613"/>
      <c r="AT31" s="613"/>
      <c r="AU31" s="613"/>
      <c r="AV31" s="613"/>
      <c r="AW31" s="613"/>
      <c r="AX31" s="613"/>
      <c r="AY31" s="613"/>
      <c r="AZ31" s="613"/>
      <c r="BA31" s="613"/>
      <c r="BB31" s="613"/>
      <c r="BC31" s="613"/>
      <c r="BD31" s="613"/>
      <c r="BE31" s="613"/>
      <c r="BF31" s="613"/>
      <c r="BG31" s="613"/>
      <c r="BH31" s="613"/>
      <c r="BI31" s="613"/>
      <c r="BJ31" s="613"/>
      <c r="BK31" s="613"/>
      <c r="BL31" s="613"/>
      <c r="BM31" s="613"/>
      <c r="BN31" s="613"/>
      <c r="BO31" s="613"/>
      <c r="BP31" s="613"/>
      <c r="BQ31" s="613"/>
      <c r="BR31" s="613"/>
      <c r="BS31" s="613"/>
      <c r="BT31" s="613"/>
      <c r="BU31" s="613"/>
      <c r="BV31" s="613"/>
      <c r="BW31" s="613"/>
      <c r="BX31" s="613"/>
      <c r="BY31" s="613"/>
      <c r="BZ31" s="613"/>
      <c r="CA31" s="613"/>
      <c r="CB31" s="613"/>
      <c r="CC31" s="613"/>
      <c r="CD31" s="613"/>
      <c r="CE31" s="613"/>
      <c r="CF31" s="613"/>
      <c r="CG31" s="613"/>
      <c r="CH31" s="613"/>
      <c r="CI31" s="613"/>
      <c r="CJ31" s="613"/>
      <c r="CK31" s="613"/>
      <c r="CL31" s="614"/>
    </row>
    <row r="32" spans="39:90" s="156" customFormat="1" ht="16.5">
      <c r="AM32" s="389"/>
      <c r="AN32" s="615"/>
      <c r="AO32" s="615"/>
      <c r="AP32" s="615"/>
      <c r="AQ32" s="615"/>
      <c r="AR32" s="615"/>
      <c r="AS32" s="615"/>
      <c r="AT32" s="615"/>
      <c r="AU32" s="615"/>
      <c r="AV32" s="615"/>
      <c r="AW32" s="615"/>
      <c r="AX32" s="615"/>
      <c r="AY32" s="615"/>
      <c r="AZ32" s="615"/>
      <c r="BA32" s="615"/>
      <c r="BB32" s="615"/>
      <c r="BC32" s="615"/>
      <c r="BD32" s="615"/>
      <c r="BE32" s="615"/>
      <c r="BF32" s="615"/>
      <c r="BG32" s="615"/>
      <c r="BH32" s="615"/>
      <c r="BI32" s="615"/>
      <c r="BJ32" s="615"/>
      <c r="BK32" s="615"/>
      <c r="BL32" s="615"/>
      <c r="BM32" s="615"/>
      <c r="BN32" s="615"/>
      <c r="BO32" s="615"/>
      <c r="BP32" s="615"/>
      <c r="BQ32" s="615"/>
      <c r="BR32" s="615"/>
      <c r="BS32" s="615"/>
      <c r="BT32" s="615"/>
      <c r="BU32" s="615"/>
      <c r="BV32" s="615"/>
      <c r="BW32" s="615"/>
      <c r="BX32" s="615"/>
      <c r="BY32" s="615"/>
      <c r="BZ32" s="615"/>
      <c r="CA32" s="615"/>
      <c r="CB32" s="615"/>
      <c r="CC32" s="615"/>
      <c r="CD32" s="615"/>
      <c r="CE32" s="615"/>
      <c r="CF32" s="615"/>
      <c r="CG32" s="615"/>
      <c r="CH32" s="615"/>
      <c r="CI32" s="615"/>
      <c r="CJ32" s="615"/>
      <c r="CK32" s="615"/>
      <c r="CL32" s="616"/>
    </row>
    <row r="33" spans="3:90" s="156" customFormat="1" ht="16.5">
      <c r="AM33" s="390" t="s">
        <v>153</v>
      </c>
      <c r="AN33" s="617"/>
      <c r="AO33" s="617"/>
      <c r="AP33" s="617"/>
      <c r="AQ33" s="617"/>
      <c r="AR33" s="617"/>
      <c r="AS33" s="617"/>
      <c r="AT33" s="617"/>
      <c r="AU33" s="617"/>
      <c r="AV33" s="617"/>
      <c r="AW33" s="617"/>
      <c r="AX33" s="617"/>
      <c r="AY33" s="617"/>
      <c r="AZ33" s="617"/>
      <c r="BA33" s="617"/>
      <c r="BB33" s="617"/>
      <c r="BC33" s="617"/>
      <c r="BD33" s="617"/>
      <c r="BE33" s="617"/>
      <c r="BF33" s="617"/>
      <c r="BG33" s="617"/>
      <c r="BH33" s="617"/>
      <c r="BI33" s="617"/>
      <c r="BJ33" s="617"/>
      <c r="BK33" s="617"/>
      <c r="BL33" s="617"/>
      <c r="BM33" s="617"/>
      <c r="BN33" s="617"/>
      <c r="BO33" s="617"/>
      <c r="BP33" s="617"/>
      <c r="BQ33" s="617"/>
      <c r="BR33" s="617"/>
      <c r="BS33" s="617"/>
      <c r="BT33" s="617"/>
      <c r="BU33" s="617"/>
      <c r="BV33" s="617"/>
      <c r="BW33" s="617"/>
      <c r="BX33" s="617"/>
      <c r="BY33" s="617"/>
      <c r="BZ33" s="617"/>
      <c r="CA33" s="617"/>
      <c r="CB33" s="617"/>
      <c r="CC33" s="617"/>
      <c r="CD33" s="617"/>
      <c r="CE33" s="617"/>
      <c r="CF33" s="617"/>
      <c r="CG33" s="617"/>
      <c r="CH33" s="617"/>
      <c r="CI33" s="617"/>
      <c r="CJ33" s="617"/>
      <c r="CK33" s="617"/>
      <c r="CL33" s="618"/>
    </row>
    <row r="34" spans="3:90" s="156" customFormat="1" ht="16.5">
      <c r="AM34" s="391" t="s">
        <v>152</v>
      </c>
      <c r="AN34" s="619"/>
      <c r="AO34" s="619"/>
      <c r="AP34" s="619"/>
      <c r="AQ34" s="619"/>
      <c r="AR34" s="619"/>
      <c r="AS34" s="619"/>
      <c r="AT34" s="619"/>
      <c r="AU34" s="619"/>
      <c r="AV34" s="619"/>
      <c r="AW34" s="619"/>
      <c r="AX34" s="619"/>
      <c r="AY34" s="619"/>
      <c r="AZ34" s="619"/>
      <c r="BA34" s="619"/>
      <c r="BB34" s="619"/>
      <c r="BC34" s="619"/>
      <c r="BD34" s="619"/>
      <c r="BE34" s="619"/>
      <c r="BF34" s="619"/>
      <c r="BG34" s="619"/>
      <c r="BH34" s="619"/>
      <c r="BI34" s="619"/>
      <c r="BJ34" s="619"/>
      <c r="BK34" s="619"/>
      <c r="BL34" s="619"/>
      <c r="BM34" s="619"/>
      <c r="BN34" s="619"/>
      <c r="BO34" s="619"/>
      <c r="BP34" s="619"/>
      <c r="BQ34" s="619"/>
      <c r="BR34" s="619"/>
      <c r="BS34" s="619"/>
      <c r="BT34" s="619"/>
      <c r="BU34" s="619"/>
      <c r="BV34" s="619"/>
      <c r="BW34" s="619"/>
      <c r="BX34" s="619"/>
      <c r="BY34" s="619"/>
      <c r="BZ34" s="619"/>
      <c r="CA34" s="619"/>
      <c r="CB34" s="619"/>
      <c r="CC34" s="619"/>
      <c r="CD34" s="619"/>
      <c r="CE34" s="619"/>
      <c r="CF34" s="619"/>
      <c r="CG34" s="619"/>
      <c r="CH34" s="619"/>
      <c r="CI34" s="619"/>
      <c r="CJ34" s="619"/>
      <c r="CK34" s="619"/>
      <c r="CL34" s="620"/>
    </row>
    <row r="35" spans="3:90" ht="16.5">
      <c r="C35" s="359"/>
      <c r="D35" s="359"/>
      <c r="E35" s="359"/>
      <c r="F35" s="359"/>
      <c r="G35" s="359"/>
      <c r="H35" s="359"/>
      <c r="I35" s="359"/>
      <c r="J35" s="359"/>
      <c r="K35" s="359"/>
      <c r="L35" s="359"/>
      <c r="M35" s="359"/>
      <c r="N35" s="359"/>
      <c r="O35" s="359"/>
      <c r="AM35" s="389" t="s">
        <v>127</v>
      </c>
      <c r="AN35" s="621"/>
      <c r="AO35" s="621"/>
      <c r="AP35" s="621"/>
      <c r="AQ35" s="621"/>
      <c r="AR35" s="621"/>
      <c r="AS35" s="621"/>
      <c r="AT35" s="621"/>
      <c r="AU35" s="621"/>
      <c r="AV35" s="621"/>
      <c r="AW35" s="621"/>
      <c r="AX35" s="621"/>
      <c r="AY35" s="621"/>
      <c r="AZ35" s="621"/>
      <c r="BA35" s="621"/>
      <c r="BB35" s="621"/>
      <c r="BC35" s="621"/>
      <c r="BD35" s="621"/>
      <c r="BE35" s="621"/>
      <c r="BF35" s="621"/>
      <c r="BG35" s="621"/>
      <c r="BH35" s="621"/>
      <c r="BI35" s="621"/>
      <c r="BJ35" s="621"/>
      <c r="BK35" s="621"/>
      <c r="BL35" s="621"/>
      <c r="BM35" s="621"/>
      <c r="BN35" s="621"/>
      <c r="BO35" s="621"/>
      <c r="BP35" s="621"/>
      <c r="BQ35" s="621"/>
      <c r="BR35" s="621"/>
      <c r="BS35" s="621"/>
      <c r="BT35" s="621"/>
      <c r="BU35" s="621"/>
      <c r="BV35" s="621"/>
      <c r="BW35" s="621"/>
      <c r="BX35" s="621"/>
      <c r="BY35" s="621"/>
      <c r="BZ35" s="621"/>
      <c r="CA35" s="621"/>
      <c r="CB35" s="621"/>
      <c r="CC35" s="621"/>
      <c r="CD35" s="621"/>
      <c r="CE35" s="621"/>
      <c r="CF35" s="621"/>
      <c r="CG35" s="621"/>
      <c r="CH35" s="621"/>
      <c r="CI35" s="621"/>
      <c r="CJ35" s="621"/>
      <c r="CK35" s="621"/>
      <c r="CL35" s="622"/>
    </row>
    <row r="38" spans="3:90" customFormat="1" ht="12.75"/>
    <row r="39" spans="3:90" customFormat="1" ht="16.5" customHeight="1"/>
    <row r="40" spans="3:90" customFormat="1" ht="15.75" customHeight="1"/>
    <row r="41" spans="3:90" customFormat="1" ht="15.75" customHeight="1"/>
    <row r="42" spans="3:90" customFormat="1" ht="15.75" customHeight="1"/>
    <row r="43" spans="3:90" customFormat="1" ht="15.75" customHeight="1"/>
    <row r="44" spans="3:90" customFormat="1" ht="15.75" customHeight="1"/>
    <row r="45" spans="3:90" customFormat="1" ht="15.75" customHeight="1"/>
    <row r="46" spans="3:90" customFormat="1" ht="15.75" customHeight="1"/>
    <row r="47" spans="3:90" customFormat="1" ht="15.75" customHeight="1"/>
    <row r="48" spans="3:90" customFormat="1" ht="15.75" customHeight="1"/>
    <row r="49" customFormat="1" ht="15.75" customHeight="1"/>
    <row r="50" customFormat="1" ht="15.75" customHeight="1"/>
    <row r="51" customFormat="1" ht="15.75" customHeight="1"/>
    <row r="52" customFormat="1" ht="15.75" customHeight="1"/>
    <row r="53" customFormat="1" ht="15.75" customHeight="1"/>
    <row r="54" customFormat="1" ht="15.75" customHeight="1"/>
    <row r="55" customFormat="1" ht="15.75" customHeight="1"/>
    <row r="56" customFormat="1" ht="15.75" customHeight="1"/>
    <row r="57" customFormat="1" ht="15.75" customHeight="1"/>
    <row r="58" customFormat="1" ht="15.75" customHeight="1"/>
    <row r="59" customFormat="1" ht="15.75" customHeight="1"/>
    <row r="60" customFormat="1" ht="15.75" customHeight="1"/>
    <row r="61" customFormat="1" ht="15.75" customHeight="1"/>
    <row r="62" customFormat="1" ht="15.75" customHeight="1"/>
    <row r="63" customFormat="1" ht="15.75" customHeight="1"/>
    <row r="64" customFormat="1" ht="15.75" customHeight="1"/>
    <row r="65" customFormat="1" ht="15.75" customHeight="1"/>
    <row r="66" customFormat="1" ht="15.75" customHeight="1"/>
    <row r="67" customFormat="1" ht="16.5" customHeight="1"/>
    <row r="68" customFormat="1" ht="16.5" customHeight="1"/>
  </sheetData>
  <customSheetViews>
    <customSheetView guid="{5CFEF769-FEAF-4620-A221-C361CF5B525B}" scale="60" showGridLines="0" fitToPage="1">
      <pageMargins left="0.25" right="0.25" top="0.75" bottom="0.75" header="0.3" footer="0.3"/>
      <printOptions horizontalCentered="1"/>
      <pageSetup paperSize="9" scale="73" orientation="landscape" r:id="rId1"/>
      <headerFooter alignWithMargins="0">
        <oddFooter>&amp;LTechnical Dashboard 
Printed :&amp;D &amp;T&amp;CCONFIDENTIAL&amp;RPage &amp;P of &amp;N
&amp;F</oddFooter>
      </headerFooter>
    </customSheetView>
  </customSheetViews>
  <mergeCells count="14">
    <mergeCell ref="B1:AF1"/>
    <mergeCell ref="B9:AF9"/>
    <mergeCell ref="B4:Q4"/>
    <mergeCell ref="R4:AF4"/>
    <mergeCell ref="C5:Q5"/>
    <mergeCell ref="R5:AF5"/>
    <mergeCell ref="B2:AF2"/>
    <mergeCell ref="C6:Q6"/>
    <mergeCell ref="C8:Q8"/>
    <mergeCell ref="R8:AF8"/>
    <mergeCell ref="R6:AF6"/>
    <mergeCell ref="C7:Q7"/>
    <mergeCell ref="R7:AF7"/>
    <mergeCell ref="B3:C3"/>
  </mergeCells>
  <hyperlinks>
    <hyperlink ref="B3" location="Overview!A1" display="Overview"/>
    <hyperlink ref="E3" location="'Design complexity'!DesignComplexityData" display="Data"/>
    <hyperlink ref="AN19" location="Overview!A1" display="Overview"/>
    <hyperlink ref="AN21" location="'Design complexity'!A1" display="Charts"/>
  </hyperlinks>
  <printOptions horizontalCentered="1"/>
  <pageMargins left="0.25" right="0.25" top="0.75" bottom="0.75" header="0.3" footer="0.3"/>
  <pageSetup paperSize="9" scale="64" orientation="landscape" r:id="rId2"/>
  <headerFooter alignWithMargins="0">
    <oddFooter>&amp;LTechnical Dashboard 
Printed :&amp;D &amp;T&amp;CCONFIDENTIAL&amp;RPage &amp;P of &amp;N
&amp;F</oddFooter>
  </headerFooter>
  <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izing_Params_Sheet">
    <pageSetUpPr autoPageBreaks="0" fitToPage="1"/>
  </sheetPr>
  <dimension ref="A1:BV66"/>
  <sheetViews>
    <sheetView showGridLines="0" topLeftCell="A4" zoomScale="60" zoomScaleNormal="60" workbookViewId="0"/>
  </sheetViews>
  <sheetFormatPr defaultColWidth="18.7109375" defaultRowHeight="11.25"/>
  <cols>
    <col min="1" max="1" width="1.140625" style="147" customWidth="1"/>
    <col min="2" max="12" width="6.28515625" style="147" customWidth="1"/>
    <col min="13" max="13" width="10.7109375" style="147" customWidth="1"/>
    <col min="14" max="19" width="6.28515625" style="147" customWidth="1"/>
    <col min="20" max="20" width="1.42578125" style="147" customWidth="1"/>
    <col min="21" max="31" width="6.28515625" style="147" customWidth="1"/>
    <col min="32" max="32" width="10.7109375" style="147" customWidth="1"/>
    <col min="33" max="38" width="6.28515625" style="147" customWidth="1"/>
    <col min="39" max="39" width="5.42578125" style="147" customWidth="1"/>
    <col min="40" max="41" width="5.42578125" style="553" customWidth="1"/>
    <col min="42" max="44" width="5.42578125" style="147" customWidth="1"/>
    <col min="45" max="45" width="5.42578125" style="586" customWidth="1"/>
    <col min="46" max="46" width="24.7109375" style="147" customWidth="1"/>
    <col min="47" max="16384" width="18.7109375" style="147"/>
  </cols>
  <sheetData>
    <row r="1" spans="1:74" ht="6" customHeight="1">
      <c r="B1" s="953"/>
      <c r="C1" s="953"/>
      <c r="D1" s="953"/>
      <c r="E1" s="953"/>
      <c r="F1" s="953"/>
      <c r="G1" s="953"/>
      <c r="H1" s="953"/>
      <c r="I1" s="953"/>
      <c r="J1" s="953"/>
      <c r="K1" s="953"/>
      <c r="L1" s="953"/>
      <c r="M1" s="953"/>
      <c r="N1" s="953"/>
      <c r="O1" s="953"/>
      <c r="P1" s="953"/>
      <c r="Q1" s="953"/>
      <c r="R1" s="953"/>
      <c r="S1" s="953"/>
      <c r="T1" s="953"/>
      <c r="U1" s="953"/>
      <c r="V1" s="953"/>
      <c r="W1" s="953"/>
      <c r="X1" s="953"/>
      <c r="Y1" s="953"/>
      <c r="Z1" s="953"/>
      <c r="AA1" s="953"/>
      <c r="AB1" s="953"/>
      <c r="AC1" s="953"/>
      <c r="AD1" s="953"/>
      <c r="AE1" s="953"/>
      <c r="AF1" s="953"/>
      <c r="AG1" s="953"/>
      <c r="AH1" s="953"/>
      <c r="AI1" s="953"/>
      <c r="AJ1" s="953"/>
      <c r="AK1" s="953"/>
      <c r="AL1" s="953"/>
    </row>
    <row r="2" spans="1:74" ht="39" customHeight="1">
      <c r="A2" s="161"/>
      <c r="B2" s="712" t="str">
        <f>CONCATENATE(Parameters!C6," - Sizing parameters &amp; critical performances")</f>
        <v>Orchestra - Sizing parameters &amp; critical performances</v>
      </c>
      <c r="C2" s="712"/>
      <c r="D2" s="712"/>
      <c r="E2" s="712"/>
      <c r="F2" s="712"/>
      <c r="G2" s="712"/>
      <c r="H2" s="712"/>
      <c r="I2" s="712"/>
      <c r="J2" s="712"/>
      <c r="K2" s="712"/>
      <c r="L2" s="712"/>
      <c r="M2" s="712"/>
      <c r="N2" s="712"/>
      <c r="O2" s="712"/>
      <c r="P2" s="712"/>
      <c r="Q2" s="712"/>
      <c r="R2" s="712"/>
      <c r="S2" s="712"/>
      <c r="T2" s="712"/>
      <c r="U2" s="712"/>
      <c r="V2" s="712"/>
      <c r="W2" s="712"/>
      <c r="X2" s="712"/>
      <c r="Y2" s="712"/>
      <c r="Z2" s="712"/>
      <c r="AA2" s="712"/>
      <c r="AB2" s="712"/>
      <c r="AC2" s="712"/>
      <c r="AD2" s="712"/>
      <c r="AE2" s="712"/>
      <c r="AF2" s="712"/>
      <c r="AG2" s="712"/>
      <c r="AH2" s="712"/>
      <c r="AI2" s="712"/>
      <c r="AJ2" s="712"/>
      <c r="AK2" s="712"/>
      <c r="AL2" s="712"/>
    </row>
    <row r="3" spans="1:74" s="663" customFormat="1" ht="18" customHeight="1">
      <c r="B3" s="824" t="s">
        <v>20</v>
      </c>
      <c r="C3" s="824"/>
      <c r="D3" s="825" t="s">
        <v>259</v>
      </c>
      <c r="E3" s="825"/>
      <c r="F3" s="660"/>
      <c r="G3" s="660"/>
      <c r="H3" s="660"/>
      <c r="I3" s="660"/>
      <c r="J3" s="660"/>
      <c r="K3" s="660"/>
      <c r="L3" s="660"/>
      <c r="M3" s="660"/>
      <c r="N3" s="660"/>
      <c r="O3" s="660"/>
      <c r="P3" s="660"/>
      <c r="Q3" s="660"/>
      <c r="R3" s="660"/>
      <c r="S3" s="660"/>
      <c r="T3" s="660"/>
      <c r="U3" s="660"/>
      <c r="V3" s="660"/>
      <c r="W3" s="660"/>
      <c r="X3" s="660"/>
      <c r="Y3" s="660"/>
      <c r="Z3" s="660"/>
      <c r="AA3" s="660"/>
      <c r="AB3" s="660"/>
      <c r="AC3" s="660"/>
      <c r="AD3" s="660"/>
      <c r="AE3" s="660"/>
      <c r="AF3" s="660"/>
      <c r="AG3" s="660"/>
      <c r="AH3" s="660"/>
      <c r="AI3" s="660"/>
      <c r="AJ3" s="660"/>
      <c r="AK3" s="660"/>
      <c r="AL3" s="660"/>
    </row>
    <row r="4" spans="1:74" s="153" customFormat="1" ht="24" customHeight="1">
      <c r="B4" s="818" t="s">
        <v>80</v>
      </c>
      <c r="C4" s="819"/>
      <c r="D4" s="819"/>
      <c r="E4" s="819"/>
      <c r="F4" s="819"/>
      <c r="G4" s="819"/>
      <c r="H4" s="819"/>
      <c r="I4" s="819"/>
      <c r="J4" s="819"/>
      <c r="K4" s="819"/>
      <c r="L4" s="819"/>
      <c r="M4" s="819"/>
      <c r="N4" s="819"/>
      <c r="O4" s="819"/>
      <c r="P4" s="819"/>
      <c r="Q4" s="819"/>
      <c r="R4" s="819"/>
      <c r="S4" s="819"/>
      <c r="T4" s="820"/>
      <c r="U4" s="821" t="s">
        <v>79</v>
      </c>
      <c r="V4" s="822"/>
      <c r="W4" s="822"/>
      <c r="X4" s="822"/>
      <c r="Y4" s="822"/>
      <c r="Z4" s="822"/>
      <c r="AA4" s="822"/>
      <c r="AB4" s="822"/>
      <c r="AC4" s="822"/>
      <c r="AD4" s="822"/>
      <c r="AE4" s="822"/>
      <c r="AF4" s="822"/>
      <c r="AG4" s="822"/>
      <c r="AH4" s="822"/>
      <c r="AI4" s="822"/>
      <c r="AJ4" s="822"/>
      <c r="AK4" s="822"/>
      <c r="AL4" s="823"/>
      <c r="BA4" s="246"/>
      <c r="BB4" s="246"/>
      <c r="BC4" s="246"/>
      <c r="BD4" s="246"/>
      <c r="BE4" s="246"/>
      <c r="BF4" s="246"/>
      <c r="BG4" s="246"/>
      <c r="BH4" s="246"/>
      <c r="BI4" s="246"/>
      <c r="BJ4" s="246"/>
      <c r="BK4" s="246"/>
      <c r="BL4" s="246"/>
      <c r="BM4" s="246"/>
      <c r="BN4" s="246"/>
      <c r="BO4" s="246"/>
      <c r="BP4" s="246"/>
      <c r="BQ4" s="246"/>
      <c r="BR4" s="246"/>
      <c r="BS4" s="246"/>
      <c r="BT4" s="246"/>
      <c r="BU4" s="246"/>
      <c r="BV4" s="149"/>
    </row>
    <row r="5" spans="1:74" s="149" customFormat="1" ht="24" customHeight="1">
      <c r="B5" s="152" t="s">
        <v>78</v>
      </c>
      <c r="C5" s="812" t="s">
        <v>2</v>
      </c>
      <c r="D5" s="812"/>
      <c r="E5" s="812"/>
      <c r="F5" s="812"/>
      <c r="G5" s="812"/>
      <c r="H5" s="812"/>
      <c r="I5" s="812"/>
      <c r="J5" s="812"/>
      <c r="K5" s="812"/>
      <c r="L5" s="812"/>
      <c r="M5" s="812"/>
      <c r="N5" s="812"/>
      <c r="O5" s="812"/>
      <c r="P5" s="812"/>
      <c r="Q5" s="812"/>
      <c r="R5" s="812"/>
      <c r="S5" s="812"/>
      <c r="T5" s="813"/>
      <c r="U5" s="811" t="s">
        <v>2</v>
      </c>
      <c r="V5" s="812"/>
      <c r="W5" s="812"/>
      <c r="X5" s="812"/>
      <c r="Y5" s="812"/>
      <c r="Z5" s="812"/>
      <c r="AA5" s="812"/>
      <c r="AB5" s="812"/>
      <c r="AC5" s="812"/>
      <c r="AD5" s="812"/>
      <c r="AE5" s="812"/>
      <c r="AF5" s="812"/>
      <c r="AG5" s="812"/>
      <c r="AH5" s="812"/>
      <c r="AI5" s="812"/>
      <c r="AJ5" s="812"/>
      <c r="AK5" s="812"/>
      <c r="AL5" s="813"/>
      <c r="BA5" s="246"/>
      <c r="BB5" s="246"/>
      <c r="BC5" s="246"/>
      <c r="BD5" s="246"/>
      <c r="BE5" s="246"/>
      <c r="BF5" s="246"/>
      <c r="BG5" s="246"/>
      <c r="BH5" s="246"/>
      <c r="BI5" s="246"/>
      <c r="BJ5" s="246"/>
      <c r="BK5" s="246"/>
      <c r="BL5" s="246"/>
      <c r="BM5" s="246"/>
      <c r="BN5" s="246"/>
      <c r="BO5" s="246"/>
      <c r="BP5" s="246"/>
      <c r="BQ5" s="246"/>
      <c r="BR5" s="246"/>
      <c r="BS5" s="246"/>
      <c r="BT5" s="246"/>
      <c r="BU5" s="246"/>
    </row>
    <row r="6" spans="1:74" s="149" customFormat="1" ht="24" customHeight="1">
      <c r="B6" s="152" t="s">
        <v>78</v>
      </c>
      <c r="C6" s="812" t="s">
        <v>2</v>
      </c>
      <c r="D6" s="812"/>
      <c r="E6" s="812"/>
      <c r="F6" s="812"/>
      <c r="G6" s="812"/>
      <c r="H6" s="812"/>
      <c r="I6" s="812"/>
      <c r="J6" s="812"/>
      <c r="K6" s="812"/>
      <c r="L6" s="812"/>
      <c r="M6" s="812"/>
      <c r="N6" s="812"/>
      <c r="O6" s="812"/>
      <c r="P6" s="812"/>
      <c r="Q6" s="812"/>
      <c r="R6" s="812"/>
      <c r="S6" s="812"/>
      <c r="T6" s="813"/>
      <c r="U6" s="811" t="s">
        <v>2</v>
      </c>
      <c r="V6" s="812"/>
      <c r="W6" s="812"/>
      <c r="X6" s="812"/>
      <c r="Y6" s="812"/>
      <c r="Z6" s="812"/>
      <c r="AA6" s="812"/>
      <c r="AB6" s="812"/>
      <c r="AC6" s="812"/>
      <c r="AD6" s="812"/>
      <c r="AE6" s="812"/>
      <c r="AF6" s="812"/>
      <c r="AG6" s="812"/>
      <c r="AH6" s="812"/>
      <c r="AI6" s="812"/>
      <c r="AJ6" s="812"/>
      <c r="AK6" s="812"/>
      <c r="AL6" s="813"/>
      <c r="BA6" s="246"/>
      <c r="BB6" s="246"/>
      <c r="BC6" s="246"/>
      <c r="BD6" s="246"/>
      <c r="BE6" s="246"/>
      <c r="BF6" s="246"/>
      <c r="BG6" s="246"/>
      <c r="BH6" s="246"/>
      <c r="BI6" s="246"/>
      <c r="BJ6" s="246"/>
      <c r="BK6" s="246"/>
      <c r="BL6" s="246"/>
      <c r="BM6" s="246"/>
      <c r="BN6" s="246"/>
      <c r="BO6" s="246"/>
      <c r="BP6" s="246"/>
      <c r="BQ6" s="246"/>
      <c r="BR6" s="246"/>
      <c r="BS6" s="246"/>
      <c r="BT6" s="246"/>
      <c r="BU6" s="246"/>
    </row>
    <row r="7" spans="1:74" s="149" customFormat="1" ht="24" customHeight="1">
      <c r="B7" s="152" t="s">
        <v>78</v>
      </c>
      <c r="C7" s="812" t="s">
        <v>2</v>
      </c>
      <c r="D7" s="812"/>
      <c r="E7" s="812"/>
      <c r="F7" s="812"/>
      <c r="G7" s="812"/>
      <c r="H7" s="812"/>
      <c r="I7" s="812"/>
      <c r="J7" s="812"/>
      <c r="K7" s="812"/>
      <c r="L7" s="812"/>
      <c r="M7" s="812"/>
      <c r="N7" s="812"/>
      <c r="O7" s="812"/>
      <c r="P7" s="812"/>
      <c r="Q7" s="812"/>
      <c r="R7" s="812"/>
      <c r="S7" s="812"/>
      <c r="T7" s="813"/>
      <c r="U7" s="811" t="s">
        <v>2</v>
      </c>
      <c r="V7" s="812"/>
      <c r="W7" s="812"/>
      <c r="X7" s="812"/>
      <c r="Y7" s="812"/>
      <c r="Z7" s="812"/>
      <c r="AA7" s="812"/>
      <c r="AB7" s="812"/>
      <c r="AC7" s="812"/>
      <c r="AD7" s="812"/>
      <c r="AE7" s="812"/>
      <c r="AF7" s="812"/>
      <c r="AG7" s="812"/>
      <c r="AH7" s="812"/>
      <c r="AI7" s="812"/>
      <c r="AJ7" s="812"/>
      <c r="AK7" s="812"/>
      <c r="AL7" s="813"/>
      <c r="BA7" s="246"/>
      <c r="BB7" s="246"/>
      <c r="BC7" s="246"/>
      <c r="BD7" s="246"/>
      <c r="BE7" s="246"/>
      <c r="BF7" s="246"/>
      <c r="BG7" s="246"/>
      <c r="BH7" s="246"/>
      <c r="BI7" s="246"/>
      <c r="BJ7" s="246"/>
      <c r="BK7" s="246"/>
      <c r="BL7" s="246"/>
      <c r="BM7" s="246"/>
      <c r="BN7" s="246"/>
      <c r="BO7" s="246"/>
      <c r="BP7" s="246"/>
      <c r="BQ7" s="246"/>
      <c r="BR7" s="246"/>
      <c r="BS7" s="246"/>
      <c r="BT7" s="246"/>
      <c r="BU7" s="246"/>
    </row>
    <row r="8" spans="1:74" s="149" customFormat="1" ht="24" customHeight="1">
      <c r="B8" s="151" t="s">
        <v>78</v>
      </c>
      <c r="C8" s="815" t="s">
        <v>2</v>
      </c>
      <c r="D8" s="815"/>
      <c r="E8" s="815"/>
      <c r="F8" s="815"/>
      <c r="G8" s="815"/>
      <c r="H8" s="815"/>
      <c r="I8" s="815"/>
      <c r="J8" s="815"/>
      <c r="K8" s="815"/>
      <c r="L8" s="815"/>
      <c r="M8" s="815"/>
      <c r="N8" s="815"/>
      <c r="O8" s="815"/>
      <c r="P8" s="815"/>
      <c r="Q8" s="815"/>
      <c r="R8" s="815"/>
      <c r="S8" s="815"/>
      <c r="T8" s="816"/>
      <c r="U8" s="817" t="s">
        <v>2</v>
      </c>
      <c r="V8" s="815"/>
      <c r="W8" s="815"/>
      <c r="X8" s="815"/>
      <c r="Y8" s="815"/>
      <c r="Z8" s="815"/>
      <c r="AA8" s="815"/>
      <c r="AB8" s="815"/>
      <c r="AC8" s="815"/>
      <c r="AD8" s="815"/>
      <c r="AE8" s="815"/>
      <c r="AF8" s="815"/>
      <c r="AG8" s="815"/>
      <c r="AH8" s="815"/>
      <c r="AI8" s="815"/>
      <c r="AJ8" s="815"/>
      <c r="AK8" s="815"/>
      <c r="AL8" s="816"/>
      <c r="AU8" s="150"/>
      <c r="AW8" s="245"/>
      <c r="AX8" s="246"/>
      <c r="AY8" s="246"/>
      <c r="AZ8" s="246"/>
      <c r="BA8" s="147"/>
      <c r="BB8" s="147"/>
      <c r="BC8" s="147"/>
      <c r="BD8" s="147"/>
      <c r="BE8" s="147"/>
      <c r="BF8" s="147"/>
      <c r="BG8" s="147"/>
      <c r="BH8" s="147"/>
      <c r="BI8" s="147"/>
      <c r="BJ8" s="147"/>
      <c r="BK8" s="147"/>
      <c r="BL8" s="147"/>
      <c r="BM8" s="147"/>
      <c r="BN8" s="147"/>
      <c r="BO8" s="147"/>
      <c r="BP8" s="147"/>
      <c r="BQ8" s="147"/>
      <c r="BR8" s="147"/>
      <c r="BS8" s="147"/>
      <c r="BT8" s="147"/>
      <c r="BU8" s="147"/>
      <c r="BV8" s="147"/>
    </row>
    <row r="9" spans="1:74" ht="6" customHeight="1" thickBot="1">
      <c r="B9" s="810"/>
      <c r="C9" s="810"/>
      <c r="D9" s="810"/>
      <c r="E9" s="810"/>
      <c r="F9" s="810"/>
      <c r="G9" s="810"/>
      <c r="H9" s="810"/>
      <c r="I9" s="810"/>
      <c r="J9" s="810"/>
      <c r="K9" s="810"/>
      <c r="L9" s="810"/>
      <c r="M9" s="810"/>
      <c r="N9" s="810"/>
      <c r="O9" s="810"/>
      <c r="P9" s="810"/>
      <c r="Q9" s="810"/>
      <c r="R9" s="810"/>
      <c r="S9" s="810"/>
      <c r="T9" s="810"/>
      <c r="U9" s="810"/>
      <c r="V9" s="810"/>
      <c r="W9" s="810"/>
      <c r="X9" s="810"/>
      <c r="Y9" s="810"/>
      <c r="Z9" s="810"/>
      <c r="AA9" s="810"/>
      <c r="AB9" s="810"/>
      <c r="AC9" s="810"/>
      <c r="AD9" s="810"/>
      <c r="AE9" s="810"/>
      <c r="AF9" s="810"/>
      <c r="AG9" s="810"/>
      <c r="AH9" s="810"/>
      <c r="AI9" s="810"/>
      <c r="AJ9" s="810"/>
      <c r="AK9" s="810"/>
      <c r="AL9" s="810"/>
      <c r="AW9" s="245"/>
      <c r="AX9" s="246"/>
      <c r="AY9" s="246"/>
      <c r="AZ9" s="246"/>
      <c r="BA9" s="246"/>
      <c r="BB9" s="246"/>
      <c r="BC9" s="246"/>
      <c r="BD9" s="246"/>
      <c r="BE9" s="246"/>
      <c r="BF9" s="246"/>
      <c r="BG9" s="246"/>
      <c r="BH9" s="246"/>
      <c r="BI9" s="246"/>
      <c r="BJ9" s="246"/>
      <c r="BK9" s="246"/>
      <c r="BL9" s="246"/>
      <c r="BM9" s="246"/>
      <c r="BN9" s="246"/>
      <c r="BO9" s="246"/>
      <c r="BP9" s="246"/>
      <c r="BQ9" s="246"/>
      <c r="BR9" s="246"/>
      <c r="BS9" s="246"/>
      <c r="BT9" s="246"/>
      <c r="BU9" s="246"/>
    </row>
    <row r="10" spans="1:74" ht="28.5" customHeight="1" thickBot="1">
      <c r="B10" s="1022" t="s">
        <v>52</v>
      </c>
      <c r="C10" s="1023"/>
      <c r="D10" s="1023"/>
      <c r="E10" s="1023"/>
      <c r="F10" s="1023"/>
      <c r="G10" s="1023"/>
      <c r="H10" s="1023"/>
      <c r="I10" s="1023"/>
      <c r="J10" s="1023"/>
      <c r="K10" s="1023"/>
      <c r="L10" s="1023"/>
      <c r="M10" s="1023"/>
      <c r="N10" s="1018" t="s">
        <v>179</v>
      </c>
      <c r="O10" s="1019"/>
      <c r="P10" s="1018" t="s">
        <v>178</v>
      </c>
      <c r="Q10" s="1019"/>
      <c r="R10" s="1018" t="s">
        <v>176</v>
      </c>
      <c r="S10" s="1021"/>
      <c r="U10" s="1022" t="s">
        <v>38</v>
      </c>
      <c r="V10" s="1023"/>
      <c r="W10" s="1023"/>
      <c r="X10" s="1023"/>
      <c r="Y10" s="1023"/>
      <c r="Z10" s="1023"/>
      <c r="AA10" s="1023"/>
      <c r="AB10" s="1023"/>
      <c r="AC10" s="1023"/>
      <c r="AD10" s="1023"/>
      <c r="AE10" s="1023"/>
      <c r="AF10" s="1023"/>
      <c r="AG10" s="1019" t="s">
        <v>177</v>
      </c>
      <c r="AH10" s="1019"/>
      <c r="AI10" s="1018" t="s">
        <v>176</v>
      </c>
      <c r="AJ10" s="1019"/>
      <c r="AK10" s="1020" t="s">
        <v>175</v>
      </c>
      <c r="AL10" s="1021"/>
      <c r="AW10" s="245"/>
      <c r="BA10" s="246"/>
      <c r="BB10" s="246"/>
      <c r="BC10" s="246"/>
      <c r="BD10" s="246"/>
      <c r="BE10" s="246"/>
      <c r="BF10" s="246"/>
      <c r="BG10" s="246"/>
      <c r="BH10" s="246"/>
      <c r="BI10" s="246"/>
      <c r="BJ10" s="246"/>
      <c r="BK10" s="246"/>
      <c r="BL10" s="246"/>
      <c r="BM10" s="246"/>
      <c r="BN10" s="246"/>
      <c r="BO10" s="246"/>
      <c r="BP10" s="246"/>
      <c r="BQ10" s="246"/>
      <c r="BR10" s="246"/>
      <c r="BS10" s="246"/>
      <c r="BT10" s="246"/>
    </row>
    <row r="11" spans="1:74" ht="23.25" customHeight="1" thickBot="1">
      <c r="B11" s="1017" t="s">
        <v>174</v>
      </c>
      <c r="C11" s="1015" t="s">
        <v>158</v>
      </c>
      <c r="D11" s="1016"/>
      <c r="E11" s="1016"/>
      <c r="F11" s="1016"/>
      <c r="G11" s="1016"/>
      <c r="H11" s="1016"/>
      <c r="I11" s="1016"/>
      <c r="J11" s="1016"/>
      <c r="K11" s="1016"/>
      <c r="L11" s="1016"/>
      <c r="M11" s="1016"/>
      <c r="N11" s="1008">
        <v>123</v>
      </c>
      <c r="O11" s="1008"/>
      <c r="P11" s="1008">
        <v>150</v>
      </c>
      <c r="Q11" s="1008"/>
      <c r="R11" s="1008">
        <v>100</v>
      </c>
      <c r="S11" s="1009"/>
      <c r="U11" s="1017" t="s">
        <v>173</v>
      </c>
      <c r="V11" s="1015" t="s">
        <v>158</v>
      </c>
      <c r="W11" s="1016"/>
      <c r="X11" s="1016"/>
      <c r="Y11" s="1016"/>
      <c r="Z11" s="1016"/>
      <c r="AA11" s="1016"/>
      <c r="AB11" s="1016"/>
      <c r="AC11" s="1016"/>
      <c r="AD11" s="1016"/>
      <c r="AE11" s="1016"/>
      <c r="AF11" s="1016"/>
      <c r="AG11" s="1008">
        <v>123</v>
      </c>
      <c r="AH11" s="1008"/>
      <c r="AI11" s="1008">
        <v>122</v>
      </c>
      <c r="AJ11" s="1008"/>
      <c r="AK11" s="1008">
        <v>150</v>
      </c>
      <c r="AL11" s="1009"/>
      <c r="AW11" s="245"/>
      <c r="AX11"/>
      <c r="AY11"/>
      <c r="AZ11"/>
    </row>
    <row r="12" spans="1:74" ht="23.25" customHeight="1" thickBot="1">
      <c r="B12" s="1013"/>
      <c r="C12" s="1006"/>
      <c r="D12" s="1007"/>
      <c r="E12" s="1007"/>
      <c r="F12" s="1007"/>
      <c r="G12" s="1007"/>
      <c r="H12" s="1007"/>
      <c r="I12" s="1007"/>
      <c r="J12" s="1007"/>
      <c r="K12" s="1007"/>
      <c r="L12" s="1007"/>
      <c r="M12" s="1007"/>
      <c r="N12" s="1010" t="s">
        <v>157</v>
      </c>
      <c r="O12" s="1010"/>
      <c r="P12" s="1011">
        <f>P11/N11</f>
        <v>1.2195121951219512</v>
      </c>
      <c r="Q12" s="1011"/>
      <c r="R12" s="1011">
        <f>R11/N11</f>
        <v>0.81300813008130079</v>
      </c>
      <c r="S12" s="1012"/>
      <c r="U12" s="1013"/>
      <c r="V12" s="1006"/>
      <c r="W12" s="1007"/>
      <c r="X12" s="1007"/>
      <c r="Y12" s="1007"/>
      <c r="Z12" s="1007"/>
      <c r="AA12" s="1007"/>
      <c r="AB12" s="1007"/>
      <c r="AC12" s="1007"/>
      <c r="AD12" s="1007"/>
      <c r="AE12" s="1007"/>
      <c r="AF12" s="1007"/>
      <c r="AG12" s="1010" t="s">
        <v>157</v>
      </c>
      <c r="AH12" s="1010"/>
      <c r="AI12" s="1011">
        <f>AI11/AG11</f>
        <v>0.99186991869918695</v>
      </c>
      <c r="AJ12" s="1011"/>
      <c r="AK12" s="1011">
        <f>AK11/AG11</f>
        <v>1.2195121951219512</v>
      </c>
      <c r="AL12" s="1012"/>
      <c r="AW12" s="245"/>
      <c r="AX12"/>
      <c r="AY12"/>
      <c r="AZ12"/>
      <c r="BA12"/>
      <c r="BB12"/>
      <c r="BC12"/>
      <c r="BD12"/>
      <c r="BE12"/>
      <c r="BF12"/>
      <c r="BG12"/>
      <c r="BH12"/>
      <c r="BI12"/>
      <c r="BJ12"/>
      <c r="BK12"/>
      <c r="BL12"/>
      <c r="BM12"/>
      <c r="BN12"/>
      <c r="BO12"/>
      <c r="BP12"/>
      <c r="BQ12"/>
      <c r="BR12"/>
      <c r="BS12"/>
      <c r="BT12"/>
      <c r="BU12"/>
    </row>
    <row r="13" spans="1:74" ht="23.25" customHeight="1" thickBot="1">
      <c r="B13" s="1013" t="s">
        <v>172</v>
      </c>
      <c r="C13" s="1004" t="s">
        <v>158</v>
      </c>
      <c r="D13" s="1005"/>
      <c r="E13" s="1005"/>
      <c r="F13" s="1005"/>
      <c r="G13" s="1005"/>
      <c r="H13" s="1005"/>
      <c r="I13" s="1005"/>
      <c r="J13" s="1005"/>
      <c r="K13" s="1005"/>
      <c r="L13" s="1005"/>
      <c r="M13" s="1005"/>
      <c r="N13" s="1014">
        <v>123</v>
      </c>
      <c r="O13" s="1014"/>
      <c r="P13" s="1008">
        <v>122</v>
      </c>
      <c r="Q13" s="1008"/>
      <c r="R13" s="1008">
        <v>150</v>
      </c>
      <c r="S13" s="1009"/>
      <c r="U13" s="1013" t="s">
        <v>171</v>
      </c>
      <c r="V13" s="1004" t="s">
        <v>158</v>
      </c>
      <c r="W13" s="1005"/>
      <c r="X13" s="1005"/>
      <c r="Y13" s="1005"/>
      <c r="Z13" s="1005"/>
      <c r="AA13" s="1005"/>
      <c r="AB13" s="1005"/>
      <c r="AC13" s="1005"/>
      <c r="AD13" s="1005"/>
      <c r="AE13" s="1005"/>
      <c r="AF13" s="1005"/>
      <c r="AG13" s="1014">
        <v>123</v>
      </c>
      <c r="AH13" s="1014"/>
      <c r="AI13" s="1008">
        <v>70</v>
      </c>
      <c r="AJ13" s="1008"/>
      <c r="AK13" s="1008">
        <v>150</v>
      </c>
      <c r="AL13" s="1009"/>
      <c r="AW13" s="245"/>
      <c r="AX13"/>
      <c r="AY13"/>
      <c r="AZ13"/>
      <c r="BA13"/>
      <c r="BB13"/>
      <c r="BC13"/>
      <c r="BD13"/>
      <c r="BE13"/>
      <c r="BF13"/>
      <c r="BG13"/>
      <c r="BH13"/>
      <c r="BI13"/>
      <c r="BJ13"/>
      <c r="BK13"/>
      <c r="BL13"/>
      <c r="BM13"/>
      <c r="BN13"/>
      <c r="BO13"/>
      <c r="BP13"/>
      <c r="BQ13"/>
      <c r="BR13"/>
      <c r="BS13"/>
      <c r="BT13"/>
      <c r="BU13"/>
    </row>
    <row r="14" spans="1:74" ht="23.25" customHeight="1" thickBot="1">
      <c r="B14" s="1013"/>
      <c r="C14" s="1006"/>
      <c r="D14" s="1007"/>
      <c r="E14" s="1007"/>
      <c r="F14" s="1007"/>
      <c r="G14" s="1007"/>
      <c r="H14" s="1007"/>
      <c r="I14" s="1007"/>
      <c r="J14" s="1007"/>
      <c r="K14" s="1007"/>
      <c r="L14" s="1007"/>
      <c r="M14" s="1007"/>
      <c r="N14" s="1010" t="s">
        <v>157</v>
      </c>
      <c r="O14" s="1010"/>
      <c r="P14" s="1011">
        <f>P13/N13</f>
        <v>0.99186991869918695</v>
      </c>
      <c r="Q14" s="1011"/>
      <c r="R14" s="1011">
        <f>R13/N13</f>
        <v>1.2195121951219512</v>
      </c>
      <c r="S14" s="1012"/>
      <c r="U14" s="1013"/>
      <c r="V14" s="1006"/>
      <c r="W14" s="1007"/>
      <c r="X14" s="1007"/>
      <c r="Y14" s="1007"/>
      <c r="Z14" s="1007"/>
      <c r="AA14" s="1007"/>
      <c r="AB14" s="1007"/>
      <c r="AC14" s="1007"/>
      <c r="AD14" s="1007"/>
      <c r="AE14" s="1007"/>
      <c r="AF14" s="1007"/>
      <c r="AG14" s="1010" t="s">
        <v>157</v>
      </c>
      <c r="AH14" s="1010"/>
      <c r="AI14" s="1011">
        <f>AI13/AG13</f>
        <v>0.56910569105691056</v>
      </c>
      <c r="AJ14" s="1011"/>
      <c r="AK14" s="1011">
        <f>AK13/AG13</f>
        <v>1.2195121951219512</v>
      </c>
      <c r="AL14" s="1012"/>
      <c r="AW14" s="244"/>
      <c r="AX14"/>
      <c r="AY14"/>
      <c r="AZ14"/>
      <c r="BA14"/>
      <c r="BB14"/>
      <c r="BC14"/>
      <c r="BD14"/>
      <c r="BE14"/>
      <c r="BF14"/>
      <c r="BG14"/>
      <c r="BH14"/>
      <c r="BI14"/>
      <c r="BJ14"/>
      <c r="BK14"/>
      <c r="BL14"/>
      <c r="BM14"/>
      <c r="BN14"/>
      <c r="BO14"/>
      <c r="BP14"/>
      <c r="BQ14"/>
      <c r="BR14"/>
      <c r="BS14"/>
      <c r="BT14"/>
      <c r="BU14"/>
    </row>
    <row r="15" spans="1:74" ht="23.25" customHeight="1" thickBot="1">
      <c r="B15" s="1013" t="s">
        <v>170</v>
      </c>
      <c r="C15" s="1004" t="s">
        <v>158</v>
      </c>
      <c r="D15" s="1005"/>
      <c r="E15" s="1005"/>
      <c r="F15" s="1005"/>
      <c r="G15" s="1005"/>
      <c r="H15" s="1005"/>
      <c r="I15" s="1005"/>
      <c r="J15" s="1005"/>
      <c r="K15" s="1005"/>
      <c r="L15" s="1005"/>
      <c r="M15" s="1005"/>
      <c r="N15" s="1014">
        <v>123</v>
      </c>
      <c r="O15" s="1014"/>
      <c r="P15" s="1008">
        <v>70</v>
      </c>
      <c r="Q15" s="1008"/>
      <c r="R15" s="1008">
        <v>150</v>
      </c>
      <c r="S15" s="1009"/>
      <c r="U15" s="1013" t="s">
        <v>169</v>
      </c>
      <c r="V15" s="1004" t="s">
        <v>158</v>
      </c>
      <c r="W15" s="1005"/>
      <c r="X15" s="1005"/>
      <c r="Y15" s="1005"/>
      <c r="Z15" s="1005"/>
      <c r="AA15" s="1005"/>
      <c r="AB15" s="1005"/>
      <c r="AC15" s="1005"/>
      <c r="AD15" s="1005"/>
      <c r="AE15" s="1005"/>
      <c r="AF15" s="1005"/>
      <c r="AG15" s="1014">
        <v>123</v>
      </c>
      <c r="AH15" s="1014"/>
      <c r="AI15" s="1008">
        <v>70</v>
      </c>
      <c r="AJ15" s="1008"/>
      <c r="AK15" s="1008">
        <v>150</v>
      </c>
      <c r="AL15" s="1009"/>
      <c r="AW15" s="244"/>
      <c r="AX15"/>
      <c r="AY15"/>
      <c r="AZ15"/>
      <c r="BA15"/>
      <c r="BB15"/>
      <c r="BC15"/>
      <c r="BD15"/>
      <c r="BE15"/>
      <c r="BF15"/>
      <c r="BG15"/>
      <c r="BH15"/>
      <c r="BI15"/>
      <c r="BJ15"/>
      <c r="BK15"/>
      <c r="BL15"/>
      <c r="BM15"/>
      <c r="BN15"/>
      <c r="BO15"/>
      <c r="BP15"/>
      <c r="BQ15"/>
      <c r="BR15"/>
      <c r="BS15"/>
      <c r="BT15"/>
      <c r="BU15"/>
    </row>
    <row r="16" spans="1:74" ht="23.25" customHeight="1" thickBot="1">
      <c r="B16" s="1013"/>
      <c r="C16" s="1006"/>
      <c r="D16" s="1007"/>
      <c r="E16" s="1007"/>
      <c r="F16" s="1007"/>
      <c r="G16" s="1007"/>
      <c r="H16" s="1007"/>
      <c r="I16" s="1007"/>
      <c r="J16" s="1007"/>
      <c r="K16" s="1007"/>
      <c r="L16" s="1007"/>
      <c r="M16" s="1007"/>
      <c r="N16" s="1010" t="s">
        <v>157</v>
      </c>
      <c r="O16" s="1010"/>
      <c r="P16" s="1011">
        <f>P15/N15</f>
        <v>0.56910569105691056</v>
      </c>
      <c r="Q16" s="1011"/>
      <c r="R16" s="1011">
        <f>R15/N15</f>
        <v>1.2195121951219512</v>
      </c>
      <c r="S16" s="1012"/>
      <c r="U16" s="1013"/>
      <c r="V16" s="1006"/>
      <c r="W16" s="1007"/>
      <c r="X16" s="1007"/>
      <c r="Y16" s="1007"/>
      <c r="Z16" s="1007"/>
      <c r="AA16" s="1007"/>
      <c r="AB16" s="1007"/>
      <c r="AC16" s="1007"/>
      <c r="AD16" s="1007"/>
      <c r="AE16" s="1007"/>
      <c r="AF16" s="1007"/>
      <c r="AG16" s="1010" t="s">
        <v>157</v>
      </c>
      <c r="AH16" s="1010"/>
      <c r="AI16" s="1011">
        <f>AI15/AG15</f>
        <v>0.56910569105691056</v>
      </c>
      <c r="AJ16" s="1011"/>
      <c r="AK16" s="1011">
        <f>AK15/AG15</f>
        <v>1.2195121951219512</v>
      </c>
      <c r="AL16" s="1012"/>
      <c r="AW16" s="244"/>
      <c r="AX16"/>
      <c r="AY16"/>
      <c r="AZ16"/>
      <c r="BA16"/>
      <c r="BB16"/>
      <c r="BC16"/>
      <c r="BD16"/>
      <c r="BE16"/>
      <c r="BF16"/>
      <c r="BG16"/>
      <c r="BH16"/>
      <c r="BI16"/>
      <c r="BJ16"/>
      <c r="BK16"/>
      <c r="BL16"/>
      <c r="BM16"/>
      <c r="BN16"/>
      <c r="BO16"/>
      <c r="BP16"/>
      <c r="BQ16"/>
      <c r="BR16"/>
      <c r="BS16"/>
      <c r="BT16"/>
      <c r="BU16"/>
    </row>
    <row r="17" spans="2:74" ht="23.25" customHeight="1" thickBot="1">
      <c r="B17" s="1013" t="s">
        <v>168</v>
      </c>
      <c r="C17" s="1004" t="s">
        <v>158</v>
      </c>
      <c r="D17" s="1005"/>
      <c r="E17" s="1005"/>
      <c r="F17" s="1005"/>
      <c r="G17" s="1005"/>
      <c r="H17" s="1005"/>
      <c r="I17" s="1005"/>
      <c r="J17" s="1005"/>
      <c r="K17" s="1005"/>
      <c r="L17" s="1005"/>
      <c r="M17" s="1005"/>
      <c r="N17" s="1014">
        <v>123</v>
      </c>
      <c r="O17" s="1014"/>
      <c r="P17" s="1008">
        <v>70</v>
      </c>
      <c r="Q17" s="1008"/>
      <c r="R17" s="1008">
        <v>150</v>
      </c>
      <c r="S17" s="1009"/>
      <c r="U17" s="1013" t="s">
        <v>167</v>
      </c>
      <c r="V17" s="1004" t="s">
        <v>158</v>
      </c>
      <c r="W17" s="1005"/>
      <c r="X17" s="1005"/>
      <c r="Y17" s="1005"/>
      <c r="Z17" s="1005"/>
      <c r="AA17" s="1005"/>
      <c r="AB17" s="1005"/>
      <c r="AC17" s="1005"/>
      <c r="AD17" s="1005"/>
      <c r="AE17" s="1005"/>
      <c r="AF17" s="1005"/>
      <c r="AG17" s="1014">
        <v>123</v>
      </c>
      <c r="AH17" s="1014"/>
      <c r="AI17" s="1008">
        <v>70</v>
      </c>
      <c r="AJ17" s="1008"/>
      <c r="AK17" s="1008">
        <v>150</v>
      </c>
      <c r="AL17" s="1009"/>
      <c r="AW17" s="1"/>
      <c r="AX17"/>
      <c r="AY17"/>
      <c r="AZ17"/>
      <c r="BA17"/>
      <c r="BB17"/>
      <c r="BC17"/>
      <c r="BD17"/>
      <c r="BE17"/>
      <c r="BF17"/>
      <c r="BG17"/>
      <c r="BH17"/>
      <c r="BI17"/>
      <c r="BJ17"/>
      <c r="BK17"/>
      <c r="BL17"/>
      <c r="BM17"/>
      <c r="BN17"/>
      <c r="BO17"/>
      <c r="BP17"/>
      <c r="BQ17"/>
      <c r="BR17"/>
      <c r="BS17"/>
      <c r="BT17"/>
      <c r="BU17"/>
    </row>
    <row r="18" spans="2:74" ht="23.25" customHeight="1" thickBot="1">
      <c r="B18" s="1013"/>
      <c r="C18" s="1006"/>
      <c r="D18" s="1007"/>
      <c r="E18" s="1007"/>
      <c r="F18" s="1007"/>
      <c r="G18" s="1007"/>
      <c r="H18" s="1007"/>
      <c r="I18" s="1007"/>
      <c r="J18" s="1007"/>
      <c r="K18" s="1007"/>
      <c r="L18" s="1007"/>
      <c r="M18" s="1007"/>
      <c r="N18" s="1010" t="s">
        <v>157</v>
      </c>
      <c r="O18" s="1010"/>
      <c r="P18" s="1011">
        <f>P17/N17</f>
        <v>0.56910569105691056</v>
      </c>
      <c r="Q18" s="1011"/>
      <c r="R18" s="1011">
        <f>R17/N17</f>
        <v>1.2195121951219512</v>
      </c>
      <c r="S18" s="1012"/>
      <c r="U18" s="1013"/>
      <c r="V18" s="1006"/>
      <c r="W18" s="1007"/>
      <c r="X18" s="1007"/>
      <c r="Y18" s="1007"/>
      <c r="Z18" s="1007"/>
      <c r="AA18" s="1007"/>
      <c r="AB18" s="1007"/>
      <c r="AC18" s="1007"/>
      <c r="AD18" s="1007"/>
      <c r="AE18" s="1007"/>
      <c r="AF18" s="1007"/>
      <c r="AG18" s="1010" t="s">
        <v>157</v>
      </c>
      <c r="AH18" s="1010"/>
      <c r="AI18" s="1011">
        <f>AI17/AG17</f>
        <v>0.56910569105691056</v>
      </c>
      <c r="AJ18" s="1011"/>
      <c r="AK18" s="1011">
        <f>AK17/AG17</f>
        <v>1.2195121951219512</v>
      </c>
      <c r="AL18" s="1012"/>
      <c r="AW18" s="1"/>
      <c r="AX18"/>
      <c r="AY18"/>
      <c r="AZ18"/>
      <c r="BA18"/>
      <c r="BB18"/>
      <c r="BC18"/>
      <c r="BD18"/>
      <c r="BE18"/>
      <c r="BF18"/>
      <c r="BG18"/>
      <c r="BH18"/>
      <c r="BI18"/>
      <c r="BJ18"/>
      <c r="BK18"/>
      <c r="BL18"/>
      <c r="BM18"/>
      <c r="BN18"/>
      <c r="BO18"/>
      <c r="BP18"/>
      <c r="BQ18"/>
      <c r="BR18"/>
      <c r="BS18"/>
      <c r="BT18"/>
      <c r="BU18"/>
      <c r="BV18"/>
    </row>
    <row r="19" spans="2:74" customFormat="1" ht="23.25" customHeight="1" thickBot="1">
      <c r="B19" s="1013" t="s">
        <v>166</v>
      </c>
      <c r="C19" s="1004" t="s">
        <v>158</v>
      </c>
      <c r="D19" s="1005"/>
      <c r="E19" s="1005"/>
      <c r="F19" s="1005"/>
      <c r="G19" s="1005"/>
      <c r="H19" s="1005"/>
      <c r="I19" s="1005"/>
      <c r="J19" s="1005"/>
      <c r="K19" s="1005"/>
      <c r="L19" s="1005"/>
      <c r="M19" s="1005"/>
      <c r="N19" s="1014">
        <v>123</v>
      </c>
      <c r="O19" s="1014"/>
      <c r="P19" s="1008">
        <v>70</v>
      </c>
      <c r="Q19" s="1008"/>
      <c r="R19" s="1008">
        <v>150</v>
      </c>
      <c r="S19" s="1009"/>
      <c r="U19" s="1013" t="s">
        <v>165</v>
      </c>
      <c r="V19" s="1004" t="s">
        <v>158</v>
      </c>
      <c r="W19" s="1005"/>
      <c r="X19" s="1005"/>
      <c r="Y19" s="1005"/>
      <c r="Z19" s="1005"/>
      <c r="AA19" s="1005"/>
      <c r="AB19" s="1005"/>
      <c r="AC19" s="1005"/>
      <c r="AD19" s="1005"/>
      <c r="AE19" s="1005"/>
      <c r="AF19" s="1005"/>
      <c r="AG19" s="1014">
        <v>123</v>
      </c>
      <c r="AH19" s="1014"/>
      <c r="AI19" s="1008">
        <v>70</v>
      </c>
      <c r="AJ19" s="1008"/>
      <c r="AK19" s="1008">
        <v>150</v>
      </c>
      <c r="AL19" s="1009"/>
      <c r="AW19" s="1"/>
    </row>
    <row r="20" spans="2:74" customFormat="1" ht="23.25" customHeight="1" thickBot="1">
      <c r="B20" s="1013"/>
      <c r="C20" s="1006"/>
      <c r="D20" s="1007"/>
      <c r="E20" s="1007"/>
      <c r="F20" s="1007"/>
      <c r="G20" s="1007"/>
      <c r="H20" s="1007"/>
      <c r="I20" s="1007"/>
      <c r="J20" s="1007"/>
      <c r="K20" s="1007"/>
      <c r="L20" s="1007"/>
      <c r="M20" s="1007"/>
      <c r="N20" s="1010" t="s">
        <v>157</v>
      </c>
      <c r="O20" s="1010"/>
      <c r="P20" s="1011">
        <f>P19/N19</f>
        <v>0.56910569105691056</v>
      </c>
      <c r="Q20" s="1011"/>
      <c r="R20" s="1011">
        <f>R19/N19</f>
        <v>1.2195121951219512</v>
      </c>
      <c r="S20" s="1012"/>
      <c r="U20" s="1013"/>
      <c r="V20" s="1006"/>
      <c r="W20" s="1007"/>
      <c r="X20" s="1007"/>
      <c r="Y20" s="1007"/>
      <c r="Z20" s="1007"/>
      <c r="AA20" s="1007"/>
      <c r="AB20" s="1007"/>
      <c r="AC20" s="1007"/>
      <c r="AD20" s="1007"/>
      <c r="AE20" s="1007"/>
      <c r="AF20" s="1007"/>
      <c r="AG20" s="1010" t="s">
        <v>157</v>
      </c>
      <c r="AH20" s="1010"/>
      <c r="AI20" s="1011">
        <f>AI19/AG19</f>
        <v>0.56910569105691056</v>
      </c>
      <c r="AJ20" s="1011"/>
      <c r="AK20" s="1011">
        <f>AK19/AG19</f>
        <v>1.2195121951219512</v>
      </c>
      <c r="AL20" s="1012"/>
      <c r="AW20" s="1"/>
    </row>
    <row r="21" spans="2:74" customFormat="1" ht="23.25" customHeight="1" thickBot="1">
      <c r="B21" s="1013" t="s">
        <v>164</v>
      </c>
      <c r="C21" s="1004" t="s">
        <v>158</v>
      </c>
      <c r="D21" s="1005"/>
      <c r="E21" s="1005"/>
      <c r="F21" s="1005"/>
      <c r="G21" s="1005"/>
      <c r="H21" s="1005"/>
      <c r="I21" s="1005"/>
      <c r="J21" s="1005"/>
      <c r="K21" s="1005"/>
      <c r="L21" s="1005"/>
      <c r="M21" s="1005"/>
      <c r="N21" s="1014">
        <v>123</v>
      </c>
      <c r="O21" s="1014"/>
      <c r="P21" s="1008">
        <v>70</v>
      </c>
      <c r="Q21" s="1008"/>
      <c r="R21" s="1008">
        <v>150</v>
      </c>
      <c r="S21" s="1009"/>
      <c r="U21" s="1013" t="s">
        <v>163</v>
      </c>
      <c r="V21" s="1004" t="s">
        <v>158</v>
      </c>
      <c r="W21" s="1005"/>
      <c r="X21" s="1005"/>
      <c r="Y21" s="1005"/>
      <c r="Z21" s="1005"/>
      <c r="AA21" s="1005"/>
      <c r="AB21" s="1005"/>
      <c r="AC21" s="1005"/>
      <c r="AD21" s="1005"/>
      <c r="AE21" s="1005"/>
      <c r="AF21" s="1005"/>
      <c r="AG21" s="1014">
        <v>123</v>
      </c>
      <c r="AH21" s="1014"/>
      <c r="AI21" s="1008">
        <v>70</v>
      </c>
      <c r="AJ21" s="1008"/>
      <c r="AK21" s="1008">
        <v>150</v>
      </c>
      <c r="AL21" s="1009"/>
      <c r="AW21" s="1"/>
    </row>
    <row r="22" spans="2:74" customFormat="1" ht="23.25" customHeight="1" thickBot="1">
      <c r="B22" s="1013"/>
      <c r="C22" s="1006"/>
      <c r="D22" s="1007"/>
      <c r="E22" s="1007"/>
      <c r="F22" s="1007"/>
      <c r="G22" s="1007"/>
      <c r="H22" s="1007"/>
      <c r="I22" s="1007"/>
      <c r="J22" s="1007"/>
      <c r="K22" s="1007"/>
      <c r="L22" s="1007"/>
      <c r="M22" s="1007"/>
      <c r="N22" s="1010" t="s">
        <v>157</v>
      </c>
      <c r="O22" s="1010"/>
      <c r="P22" s="1011">
        <f>P21/N21</f>
        <v>0.56910569105691056</v>
      </c>
      <c r="Q22" s="1011"/>
      <c r="R22" s="1011">
        <f>R21/N21</f>
        <v>1.2195121951219512</v>
      </c>
      <c r="S22" s="1012"/>
      <c r="U22" s="1013"/>
      <c r="V22" s="1006"/>
      <c r="W22" s="1007"/>
      <c r="X22" s="1007"/>
      <c r="Y22" s="1007"/>
      <c r="Z22" s="1007"/>
      <c r="AA22" s="1007"/>
      <c r="AB22" s="1007"/>
      <c r="AC22" s="1007"/>
      <c r="AD22" s="1007"/>
      <c r="AE22" s="1007"/>
      <c r="AF22" s="1007"/>
      <c r="AG22" s="1010" t="s">
        <v>157</v>
      </c>
      <c r="AH22" s="1010"/>
      <c r="AI22" s="1011">
        <f>AI21/AG21</f>
        <v>0.56910569105691056</v>
      </c>
      <c r="AJ22" s="1011"/>
      <c r="AK22" s="1011">
        <f>AK21/AG21</f>
        <v>1.2195121951219512</v>
      </c>
      <c r="AL22" s="1012"/>
      <c r="AW22" s="1"/>
    </row>
    <row r="23" spans="2:74" customFormat="1" ht="23.25" customHeight="1" thickBot="1">
      <c r="B23" s="1013" t="s">
        <v>162</v>
      </c>
      <c r="C23" s="1004" t="s">
        <v>158</v>
      </c>
      <c r="D23" s="1005"/>
      <c r="E23" s="1005"/>
      <c r="F23" s="1005"/>
      <c r="G23" s="1005"/>
      <c r="H23" s="1005"/>
      <c r="I23" s="1005"/>
      <c r="J23" s="1005"/>
      <c r="K23" s="1005"/>
      <c r="L23" s="1005"/>
      <c r="M23" s="1005"/>
      <c r="N23" s="1014">
        <v>123</v>
      </c>
      <c r="O23" s="1014"/>
      <c r="P23" s="1008">
        <v>70</v>
      </c>
      <c r="Q23" s="1008"/>
      <c r="R23" s="1008">
        <v>150</v>
      </c>
      <c r="S23" s="1009"/>
      <c r="U23" s="1013" t="s">
        <v>161</v>
      </c>
      <c r="V23" s="1004" t="s">
        <v>158</v>
      </c>
      <c r="W23" s="1005"/>
      <c r="X23" s="1005"/>
      <c r="Y23" s="1005"/>
      <c r="Z23" s="1005"/>
      <c r="AA23" s="1005"/>
      <c r="AB23" s="1005"/>
      <c r="AC23" s="1005"/>
      <c r="AD23" s="1005"/>
      <c r="AE23" s="1005"/>
      <c r="AF23" s="1005"/>
      <c r="AG23" s="1014">
        <v>123</v>
      </c>
      <c r="AH23" s="1014"/>
      <c r="AI23" s="1008">
        <v>70</v>
      </c>
      <c r="AJ23" s="1008"/>
      <c r="AK23" s="1008">
        <v>150</v>
      </c>
      <c r="AL23" s="1009"/>
      <c r="AW23" s="1"/>
    </row>
    <row r="24" spans="2:74" customFormat="1" ht="23.25" customHeight="1" thickBot="1">
      <c r="B24" s="1013"/>
      <c r="C24" s="1006"/>
      <c r="D24" s="1007"/>
      <c r="E24" s="1007"/>
      <c r="F24" s="1007"/>
      <c r="G24" s="1007"/>
      <c r="H24" s="1007"/>
      <c r="I24" s="1007"/>
      <c r="J24" s="1007"/>
      <c r="K24" s="1007"/>
      <c r="L24" s="1007"/>
      <c r="M24" s="1007"/>
      <c r="N24" s="1010" t="s">
        <v>157</v>
      </c>
      <c r="O24" s="1010"/>
      <c r="P24" s="1011">
        <f>P23/N23</f>
        <v>0.56910569105691056</v>
      </c>
      <c r="Q24" s="1011"/>
      <c r="R24" s="1011">
        <f>R23/N23</f>
        <v>1.2195121951219512</v>
      </c>
      <c r="S24" s="1012"/>
      <c r="U24" s="1013"/>
      <c r="V24" s="1006"/>
      <c r="W24" s="1007"/>
      <c r="X24" s="1007"/>
      <c r="Y24" s="1007"/>
      <c r="Z24" s="1007"/>
      <c r="AA24" s="1007"/>
      <c r="AB24" s="1007"/>
      <c r="AC24" s="1007"/>
      <c r="AD24" s="1007"/>
      <c r="AE24" s="1007"/>
      <c r="AF24" s="1007"/>
      <c r="AG24" s="1010" t="s">
        <v>157</v>
      </c>
      <c r="AH24" s="1010"/>
      <c r="AI24" s="1011">
        <f>AI23/AG23</f>
        <v>0.56910569105691056</v>
      </c>
      <c r="AJ24" s="1011"/>
      <c r="AK24" s="1011">
        <f>AK23/AG23</f>
        <v>1.2195121951219512</v>
      </c>
      <c r="AL24" s="1012"/>
      <c r="AW24" s="1"/>
    </row>
    <row r="25" spans="2:74" customFormat="1" ht="23.25" customHeight="1" thickBot="1">
      <c r="B25" s="1013" t="s">
        <v>160</v>
      </c>
      <c r="C25" s="1004" t="s">
        <v>158</v>
      </c>
      <c r="D25" s="1005"/>
      <c r="E25" s="1005"/>
      <c r="F25" s="1005"/>
      <c r="G25" s="1005"/>
      <c r="H25" s="1005"/>
      <c r="I25" s="1005"/>
      <c r="J25" s="1005"/>
      <c r="K25" s="1005"/>
      <c r="L25" s="1005"/>
      <c r="M25" s="1005"/>
      <c r="N25" s="1014">
        <v>123</v>
      </c>
      <c r="O25" s="1014"/>
      <c r="P25" s="1008">
        <v>70</v>
      </c>
      <c r="Q25" s="1008"/>
      <c r="R25" s="1008">
        <v>150</v>
      </c>
      <c r="S25" s="1009"/>
      <c r="U25" s="1013" t="s">
        <v>159</v>
      </c>
      <c r="V25" s="1004" t="s">
        <v>158</v>
      </c>
      <c r="W25" s="1005"/>
      <c r="X25" s="1005"/>
      <c r="Y25" s="1005"/>
      <c r="Z25" s="1005"/>
      <c r="AA25" s="1005"/>
      <c r="AB25" s="1005"/>
      <c r="AC25" s="1005"/>
      <c r="AD25" s="1005"/>
      <c r="AE25" s="1005"/>
      <c r="AF25" s="1005"/>
      <c r="AG25" s="1014">
        <v>123</v>
      </c>
      <c r="AH25" s="1014"/>
      <c r="AI25" s="1008">
        <v>70</v>
      </c>
      <c r="AJ25" s="1008"/>
      <c r="AK25" s="1008">
        <v>150</v>
      </c>
      <c r="AL25" s="1009"/>
      <c r="AW25" s="1"/>
    </row>
    <row r="26" spans="2:74" customFormat="1" ht="23.25" customHeight="1" thickBot="1">
      <c r="B26" s="1013"/>
      <c r="C26" s="1006"/>
      <c r="D26" s="1007"/>
      <c r="E26" s="1007"/>
      <c r="F26" s="1007"/>
      <c r="G26" s="1007"/>
      <c r="H26" s="1007"/>
      <c r="I26" s="1007"/>
      <c r="J26" s="1007"/>
      <c r="K26" s="1007"/>
      <c r="L26" s="1007"/>
      <c r="M26" s="1007"/>
      <c r="N26" s="1010" t="s">
        <v>157</v>
      </c>
      <c r="O26" s="1010"/>
      <c r="P26" s="1011">
        <f>P25/N25</f>
        <v>0.56910569105691056</v>
      </c>
      <c r="Q26" s="1011"/>
      <c r="R26" s="1011">
        <f>R25/N25</f>
        <v>1.2195121951219512</v>
      </c>
      <c r="S26" s="1012"/>
      <c r="U26" s="1013"/>
      <c r="V26" s="1006"/>
      <c r="W26" s="1007"/>
      <c r="X26" s="1007"/>
      <c r="Y26" s="1007"/>
      <c r="Z26" s="1007"/>
      <c r="AA26" s="1007"/>
      <c r="AB26" s="1007"/>
      <c r="AC26" s="1007"/>
      <c r="AD26" s="1007"/>
      <c r="AE26" s="1007"/>
      <c r="AF26" s="1007"/>
      <c r="AG26" s="1010" t="s">
        <v>157</v>
      </c>
      <c r="AH26" s="1010"/>
      <c r="AI26" s="1011">
        <f>AI25/AG25</f>
        <v>0.56910569105691056</v>
      </c>
      <c r="AJ26" s="1011"/>
      <c r="AK26" s="1011">
        <f>AK25/AG25</f>
        <v>1.2195121951219512</v>
      </c>
      <c r="AL26" s="1012"/>
      <c r="AW26" s="1"/>
    </row>
    <row r="27" spans="2:74" customFormat="1" ht="4.5" customHeight="1">
      <c r="AW27" s="1"/>
    </row>
    <row r="28" spans="2:74" customFormat="1" ht="26.25" customHeight="1">
      <c r="B28" s="207" t="s">
        <v>156</v>
      </c>
      <c r="C28" s="232"/>
      <c r="D28" s="232"/>
      <c r="E28" s="232"/>
      <c r="F28" s="232"/>
      <c r="G28" s="232"/>
      <c r="H28" s="232"/>
      <c r="I28" s="232"/>
      <c r="J28" s="232"/>
      <c r="K28" s="232"/>
      <c r="L28" s="232"/>
      <c r="M28" s="232"/>
      <c r="N28" s="232"/>
      <c r="O28" s="232"/>
      <c r="P28" s="232"/>
      <c r="Q28" s="232"/>
      <c r="R28" s="232"/>
      <c r="S28" s="232"/>
      <c r="T28" s="232"/>
      <c r="U28" s="232"/>
      <c r="V28" s="232"/>
      <c r="W28" s="232"/>
      <c r="X28" s="232"/>
      <c r="Y28" s="232"/>
      <c r="Z28" s="232"/>
      <c r="AA28" s="232"/>
      <c r="AB28" s="232"/>
      <c r="AC28" s="232"/>
      <c r="AD28" s="232"/>
      <c r="AE28" s="232"/>
      <c r="AF28" s="232"/>
      <c r="AG28" s="232"/>
      <c r="AH28" s="232"/>
      <c r="AI28" s="232"/>
      <c r="AJ28" s="232"/>
      <c r="AK28" s="232"/>
      <c r="AL28" s="232"/>
      <c r="AW28" s="1"/>
    </row>
    <row r="29" spans="2:74" customFormat="1" ht="18" customHeight="1">
      <c r="B29" s="232"/>
      <c r="C29" s="243">
        <v>8</v>
      </c>
      <c r="D29" s="242"/>
      <c r="E29" s="242"/>
      <c r="F29" s="242"/>
      <c r="G29" s="242"/>
      <c r="H29" s="242"/>
      <c r="I29" s="242"/>
      <c r="J29" s="242"/>
      <c r="K29" s="242"/>
      <c r="L29" s="242"/>
      <c r="M29" s="242"/>
      <c r="N29" s="242"/>
      <c r="O29" s="242"/>
      <c r="P29" s="242"/>
      <c r="Q29" s="242"/>
      <c r="R29" s="242"/>
      <c r="S29" s="242"/>
      <c r="T29" s="242"/>
      <c r="U29" s="242"/>
      <c r="V29" s="242"/>
      <c r="W29" s="242"/>
      <c r="X29" s="242"/>
      <c r="Y29" s="242"/>
      <c r="Z29" s="242"/>
      <c r="AA29" s="242"/>
      <c r="AB29" s="242"/>
      <c r="AC29" s="242"/>
      <c r="AD29" s="242"/>
      <c r="AE29" s="242"/>
      <c r="AF29" s="242"/>
      <c r="AG29" s="242"/>
      <c r="AH29" s="242"/>
      <c r="AI29" s="242"/>
      <c r="AJ29" s="242"/>
      <c r="AK29" s="242"/>
      <c r="AL29" s="232"/>
      <c r="AW29" s="1"/>
    </row>
    <row r="30" spans="2:74" customFormat="1" ht="18" customHeight="1">
      <c r="B30" s="232"/>
      <c r="C30" s="241">
        <v>7</v>
      </c>
      <c r="D30" s="240"/>
      <c r="E30" s="240"/>
      <c r="F30" s="240"/>
      <c r="G30" s="240"/>
      <c r="H30" s="240"/>
      <c r="I30" s="240"/>
      <c r="J30" s="240"/>
      <c r="K30" s="240"/>
      <c r="L30" s="240"/>
      <c r="M30" s="240"/>
      <c r="N30" s="240"/>
      <c r="O30" s="240"/>
      <c r="P30" s="240"/>
      <c r="Q30" s="240"/>
      <c r="R30" s="240"/>
      <c r="S30" s="240"/>
      <c r="T30" s="240"/>
      <c r="U30" s="240"/>
      <c r="V30" s="240"/>
      <c r="W30" s="240"/>
      <c r="X30" s="240"/>
      <c r="Y30" s="240"/>
      <c r="Z30" s="240"/>
      <c r="AA30" s="240"/>
      <c r="AB30" s="240"/>
      <c r="AC30" s="240"/>
      <c r="AD30" s="240"/>
      <c r="AE30" s="240"/>
      <c r="AF30" s="240"/>
      <c r="AG30" s="240"/>
      <c r="AH30" s="240"/>
      <c r="AI30" s="240"/>
      <c r="AJ30" s="240"/>
      <c r="AK30" s="240"/>
      <c r="AL30" s="232"/>
      <c r="AW30" s="1"/>
    </row>
    <row r="31" spans="2:74" customFormat="1" ht="18" customHeight="1">
      <c r="B31" s="232"/>
      <c r="C31" s="241">
        <v>6</v>
      </c>
      <c r="D31" s="240"/>
      <c r="E31" s="240"/>
      <c r="F31" s="240"/>
      <c r="G31" s="240"/>
      <c r="H31" s="240"/>
      <c r="I31" s="240"/>
      <c r="J31" s="240"/>
      <c r="K31" s="240"/>
      <c r="L31" s="240"/>
      <c r="M31" s="240"/>
      <c r="N31" s="240"/>
      <c r="O31" s="240"/>
      <c r="P31" s="240"/>
      <c r="Q31" s="240"/>
      <c r="R31" s="240"/>
      <c r="S31" s="240"/>
      <c r="T31" s="240"/>
      <c r="U31" s="240"/>
      <c r="V31" s="240"/>
      <c r="W31" s="240"/>
      <c r="X31" s="240"/>
      <c r="Y31" s="240"/>
      <c r="Z31" s="240"/>
      <c r="AA31" s="240"/>
      <c r="AB31" s="240"/>
      <c r="AC31" s="240"/>
      <c r="AD31" s="240"/>
      <c r="AE31" s="240"/>
      <c r="AF31" s="240"/>
      <c r="AG31" s="240"/>
      <c r="AH31" s="240"/>
      <c r="AI31" s="240"/>
      <c r="AJ31" s="240"/>
      <c r="AK31" s="240"/>
      <c r="AL31" s="232"/>
      <c r="AW31" s="1"/>
    </row>
    <row r="32" spans="2:74" customFormat="1" ht="18" customHeight="1">
      <c r="B32" s="232"/>
      <c r="C32" s="239">
        <v>5</v>
      </c>
      <c r="D32" s="238"/>
      <c r="E32" s="238"/>
      <c r="F32" s="238"/>
      <c r="G32" s="238"/>
      <c r="H32" s="238"/>
      <c r="I32" s="238"/>
      <c r="J32" s="238"/>
      <c r="K32" s="238"/>
      <c r="L32" s="238"/>
      <c r="M32" s="238"/>
      <c r="N32" s="238"/>
      <c r="O32" s="238"/>
      <c r="P32" s="238"/>
      <c r="Q32" s="238"/>
      <c r="R32" s="238"/>
      <c r="S32" s="238"/>
      <c r="T32" s="238"/>
      <c r="U32" s="238"/>
      <c r="V32" s="238"/>
      <c r="W32" s="238"/>
      <c r="X32" s="238"/>
      <c r="Y32" s="238"/>
      <c r="Z32" s="238"/>
      <c r="AA32" s="238"/>
      <c r="AB32" s="238"/>
      <c r="AC32" s="238"/>
      <c r="AD32" s="238"/>
      <c r="AE32" s="238"/>
      <c r="AF32" s="238"/>
      <c r="AG32" s="238"/>
      <c r="AH32" s="238"/>
      <c r="AI32" s="238"/>
      <c r="AJ32" s="238"/>
      <c r="AK32" s="238"/>
      <c r="AL32" s="232"/>
      <c r="AW32" s="1"/>
    </row>
    <row r="33" spans="2:73" customFormat="1" ht="18" customHeight="1">
      <c r="B33" s="232"/>
      <c r="C33" s="239">
        <v>4</v>
      </c>
      <c r="D33" s="238"/>
      <c r="E33" s="238"/>
      <c r="F33" s="238"/>
      <c r="G33" s="238"/>
      <c r="H33" s="238"/>
      <c r="I33" s="238"/>
      <c r="J33" s="238"/>
      <c r="K33" s="238"/>
      <c r="L33" s="238"/>
      <c r="M33" s="238"/>
      <c r="N33" s="238"/>
      <c r="O33" s="238"/>
      <c r="P33" s="238"/>
      <c r="Q33" s="238"/>
      <c r="R33" s="238"/>
      <c r="S33" s="238"/>
      <c r="T33" s="238"/>
      <c r="U33" s="238"/>
      <c r="V33" s="238"/>
      <c r="W33" s="238"/>
      <c r="X33" s="238"/>
      <c r="Y33" s="238"/>
      <c r="Z33" s="238"/>
      <c r="AA33" s="238"/>
      <c r="AB33" s="238"/>
      <c r="AC33" s="238"/>
      <c r="AD33" s="238"/>
      <c r="AE33" s="238"/>
      <c r="AF33" s="238"/>
      <c r="AG33" s="238"/>
      <c r="AH33" s="238"/>
      <c r="AI33" s="238"/>
      <c r="AJ33" s="238"/>
      <c r="AK33" s="238"/>
      <c r="AL33" s="232"/>
      <c r="AW33" s="1"/>
    </row>
    <row r="34" spans="2:73" customFormat="1" ht="18" customHeight="1">
      <c r="B34" s="232"/>
      <c r="C34" s="237">
        <v>3</v>
      </c>
      <c r="D34" s="236"/>
      <c r="E34" s="236"/>
      <c r="F34" s="236"/>
      <c r="G34" s="236"/>
      <c r="H34" s="236"/>
      <c r="I34" s="236"/>
      <c r="J34" s="236"/>
      <c r="K34" s="236"/>
      <c r="L34" s="236"/>
      <c r="M34" s="236"/>
      <c r="N34" s="236"/>
      <c r="O34" s="236"/>
      <c r="P34" s="236"/>
      <c r="Q34" s="236"/>
      <c r="R34" s="236"/>
      <c r="S34" s="236"/>
      <c r="T34" s="236"/>
      <c r="U34" s="236"/>
      <c r="V34" s="236"/>
      <c r="W34" s="236"/>
      <c r="X34" s="236"/>
      <c r="Y34" s="236"/>
      <c r="Z34" s="236"/>
      <c r="AA34" s="236"/>
      <c r="AB34" s="236"/>
      <c r="AC34" s="236"/>
      <c r="AD34" s="236"/>
      <c r="AE34" s="236"/>
      <c r="AF34" s="236"/>
      <c r="AG34" s="236"/>
      <c r="AH34" s="236"/>
      <c r="AI34" s="236"/>
      <c r="AJ34" s="236"/>
      <c r="AK34" s="236"/>
      <c r="AL34" s="232"/>
      <c r="AW34" s="1"/>
    </row>
    <row r="35" spans="2:73" customFormat="1" ht="18" customHeight="1">
      <c r="B35" s="232"/>
      <c r="C35" s="237">
        <v>2</v>
      </c>
      <c r="D35" s="236"/>
      <c r="E35" s="236"/>
      <c r="F35" s="236"/>
      <c r="G35" s="236"/>
      <c r="H35" s="236"/>
      <c r="I35" s="236"/>
      <c r="J35" s="236"/>
      <c r="K35" s="236"/>
      <c r="L35" s="236"/>
      <c r="M35" s="236"/>
      <c r="N35" s="236"/>
      <c r="O35" s="236"/>
      <c r="P35" s="236"/>
      <c r="Q35" s="236"/>
      <c r="R35" s="236"/>
      <c r="S35" s="236"/>
      <c r="T35" s="236"/>
      <c r="U35" s="236"/>
      <c r="V35" s="236"/>
      <c r="W35" s="236"/>
      <c r="X35" s="236"/>
      <c r="Y35" s="236"/>
      <c r="Z35" s="236"/>
      <c r="AA35" s="236"/>
      <c r="AB35" s="236"/>
      <c r="AC35" s="236"/>
      <c r="AD35" s="236"/>
      <c r="AE35" s="236"/>
      <c r="AF35" s="236"/>
      <c r="AG35" s="236"/>
      <c r="AH35" s="236"/>
      <c r="AI35" s="236"/>
      <c r="AJ35" s="236"/>
      <c r="AK35" s="236"/>
      <c r="AL35" s="232"/>
      <c r="AW35" s="1"/>
    </row>
    <row r="36" spans="2:73" customFormat="1" ht="18" customHeight="1">
      <c r="B36" s="232"/>
      <c r="C36" s="235">
        <v>1</v>
      </c>
      <c r="D36" s="234"/>
      <c r="E36" s="234"/>
      <c r="F36" s="234"/>
      <c r="G36" s="234"/>
      <c r="H36" s="234"/>
      <c r="I36" s="234"/>
      <c r="J36" s="234"/>
      <c r="K36" s="234"/>
      <c r="L36" s="234"/>
      <c r="M36" s="234"/>
      <c r="N36" s="234"/>
      <c r="O36" s="234"/>
      <c r="P36" s="234"/>
      <c r="Q36" s="234"/>
      <c r="R36" s="234"/>
      <c r="S36" s="234"/>
      <c r="T36" s="234"/>
      <c r="U36" s="234"/>
      <c r="V36" s="234"/>
      <c r="W36" s="234"/>
      <c r="X36" s="234"/>
      <c r="Y36" s="234"/>
      <c r="Z36" s="234"/>
      <c r="AA36" s="234"/>
      <c r="AB36" s="234"/>
      <c r="AC36" s="234"/>
      <c r="AD36" s="234"/>
      <c r="AE36" s="234"/>
      <c r="AF36" s="234"/>
      <c r="AG36" s="234"/>
      <c r="AH36" s="234"/>
      <c r="AI36" s="234"/>
      <c r="AJ36" s="234"/>
      <c r="AK36" s="234"/>
      <c r="AL36" s="232"/>
      <c r="AW36" s="1"/>
    </row>
    <row r="37" spans="2:73" customFormat="1" ht="15.75" customHeight="1">
      <c r="B37" s="232"/>
      <c r="C37" s="233"/>
      <c r="D37" s="233"/>
      <c r="E37" s="233"/>
      <c r="F37" s="233"/>
      <c r="G37" s="233"/>
      <c r="H37" s="233"/>
      <c r="I37" s="233"/>
      <c r="J37" s="233"/>
      <c r="K37" s="233"/>
      <c r="L37" s="233"/>
      <c r="M37" s="233"/>
      <c r="N37" s="233"/>
      <c r="O37" s="233"/>
      <c r="P37" s="233"/>
      <c r="Q37" s="233"/>
      <c r="R37" s="233"/>
      <c r="S37" s="233"/>
      <c r="T37" s="233"/>
      <c r="U37" s="233"/>
      <c r="V37" s="233"/>
      <c r="W37" s="233"/>
      <c r="X37" s="233"/>
      <c r="Y37" s="233"/>
      <c r="Z37" s="233"/>
      <c r="AA37" s="233"/>
      <c r="AB37" s="233"/>
      <c r="AC37" s="233"/>
      <c r="AD37" s="233"/>
      <c r="AE37" s="233"/>
      <c r="AF37" s="233"/>
      <c r="AG37" s="233"/>
      <c r="AH37" s="233"/>
      <c r="AI37" s="233"/>
      <c r="AJ37" s="233"/>
      <c r="AK37" s="233"/>
      <c r="AL37" s="232"/>
      <c r="AW37" s="1"/>
    </row>
    <row r="38" spans="2:73" customFormat="1" ht="15.75" customHeight="1">
      <c r="B38" s="232"/>
      <c r="C38" s="233"/>
      <c r="D38" s="233"/>
      <c r="E38" s="233"/>
      <c r="F38" s="233"/>
      <c r="G38" s="233"/>
      <c r="H38" s="233"/>
      <c r="I38" s="233"/>
      <c r="J38" s="233"/>
      <c r="K38" s="233"/>
      <c r="L38" s="233"/>
      <c r="M38" s="233"/>
      <c r="N38" s="233"/>
      <c r="O38" s="233"/>
      <c r="P38" s="233"/>
      <c r="Q38" s="233"/>
      <c r="R38" s="233"/>
      <c r="S38" s="233"/>
      <c r="T38" s="233"/>
      <c r="U38" s="233"/>
      <c r="V38" s="233"/>
      <c r="W38" s="233"/>
      <c r="X38" s="233"/>
      <c r="Y38" s="233"/>
      <c r="Z38" s="233"/>
      <c r="AA38" s="233"/>
      <c r="AB38" s="233"/>
      <c r="AC38" s="233"/>
      <c r="AD38" s="233"/>
      <c r="AE38" s="233"/>
      <c r="AF38" s="233"/>
      <c r="AG38" s="233"/>
      <c r="AH38" s="233"/>
      <c r="AI38" s="233"/>
      <c r="AJ38" s="233"/>
      <c r="AK38" s="233"/>
      <c r="AL38" s="232"/>
      <c r="AW38" s="1"/>
    </row>
    <row r="39" spans="2:73" customFormat="1" ht="15.75" customHeight="1">
      <c r="B39" s="232"/>
      <c r="C39" s="233"/>
      <c r="D39" s="233"/>
      <c r="E39" s="233"/>
      <c r="F39" s="233"/>
      <c r="G39" s="233"/>
      <c r="H39" s="233"/>
      <c r="I39" s="233"/>
      <c r="J39" s="233"/>
      <c r="K39" s="233"/>
      <c r="L39" s="233"/>
      <c r="M39" s="233"/>
      <c r="N39" s="233"/>
      <c r="O39" s="233"/>
      <c r="P39" s="233"/>
      <c r="Q39" s="233"/>
      <c r="R39" s="233"/>
      <c r="S39" s="233"/>
      <c r="T39" s="233"/>
      <c r="U39" s="233"/>
      <c r="V39" s="233"/>
      <c r="W39" s="233"/>
      <c r="X39" s="233"/>
      <c r="Y39" s="233"/>
      <c r="Z39" s="233"/>
      <c r="AA39" s="233"/>
      <c r="AB39" s="233"/>
      <c r="AC39" s="233"/>
      <c r="AD39" s="233"/>
      <c r="AE39" s="233"/>
      <c r="AF39" s="233"/>
      <c r="AG39" s="233"/>
      <c r="AH39" s="233"/>
      <c r="AI39" s="233"/>
      <c r="AJ39" s="233"/>
      <c r="AK39" s="233"/>
      <c r="AL39" s="232"/>
      <c r="AW39" s="147"/>
      <c r="AX39" s="147"/>
      <c r="AY39" s="147"/>
      <c r="AZ39" s="147"/>
    </row>
    <row r="40" spans="2:73" customFormat="1" ht="15.75" customHeight="1">
      <c r="B40" s="232"/>
      <c r="C40" s="233"/>
      <c r="D40" s="233"/>
      <c r="E40" s="233"/>
      <c r="F40" s="233"/>
      <c r="G40" s="233"/>
      <c r="H40" s="233"/>
      <c r="I40" s="233"/>
      <c r="J40" s="233"/>
      <c r="K40" s="233"/>
      <c r="L40" s="233"/>
      <c r="M40" s="233"/>
      <c r="N40" s="233"/>
      <c r="O40" s="233"/>
      <c r="P40" s="233"/>
      <c r="Q40" s="233"/>
      <c r="R40" s="233"/>
      <c r="S40" s="233"/>
      <c r="T40" s="233"/>
      <c r="U40" s="233"/>
      <c r="V40" s="233"/>
      <c r="W40" s="233"/>
      <c r="X40" s="233"/>
      <c r="Y40" s="233"/>
      <c r="Z40" s="233"/>
      <c r="AA40" s="233"/>
      <c r="AB40" s="233"/>
      <c r="AC40" s="233"/>
      <c r="AD40" s="233"/>
      <c r="AE40" s="233"/>
      <c r="AF40" s="233"/>
      <c r="AG40" s="233"/>
      <c r="AH40" s="233"/>
      <c r="AI40" s="233"/>
      <c r="AJ40" s="233"/>
      <c r="AK40" s="233"/>
      <c r="AL40" s="232"/>
      <c r="AW40" s="147"/>
      <c r="AX40" s="147"/>
      <c r="AY40" s="147"/>
      <c r="AZ40" s="147"/>
      <c r="BA40" s="147"/>
      <c r="BB40" s="147"/>
      <c r="BC40" s="147"/>
      <c r="BD40" s="147"/>
      <c r="BE40" s="147"/>
      <c r="BF40" s="147"/>
      <c r="BG40" s="147"/>
      <c r="BH40" s="147"/>
      <c r="BI40" s="147"/>
      <c r="BJ40" s="147"/>
      <c r="BK40" s="147"/>
      <c r="BL40" s="147"/>
      <c r="BM40" s="147"/>
      <c r="BN40" s="147"/>
      <c r="BO40" s="147"/>
      <c r="BP40" s="147"/>
      <c r="BQ40" s="147"/>
      <c r="BR40" s="147"/>
      <c r="BS40" s="147"/>
      <c r="BT40" s="147"/>
      <c r="BU40" s="147"/>
    </row>
    <row r="41" spans="2:73" customFormat="1" ht="15.75" customHeight="1">
      <c r="B41" s="232"/>
      <c r="C41" s="233"/>
      <c r="D41" s="233"/>
      <c r="E41" s="233"/>
      <c r="F41" s="233"/>
      <c r="G41" s="233"/>
      <c r="H41" s="233"/>
      <c r="I41" s="233"/>
      <c r="J41" s="233"/>
      <c r="K41" s="233"/>
      <c r="L41" s="233"/>
      <c r="M41" s="233"/>
      <c r="N41" s="233"/>
      <c r="O41" s="233"/>
      <c r="P41" s="233"/>
      <c r="Q41" s="233"/>
      <c r="R41" s="233"/>
      <c r="S41" s="233"/>
      <c r="T41" s="233"/>
      <c r="U41" s="233"/>
      <c r="V41" s="233"/>
      <c r="W41" s="233"/>
      <c r="X41" s="233"/>
      <c r="Y41" s="233"/>
      <c r="Z41" s="233"/>
      <c r="AA41" s="233"/>
      <c r="AB41" s="233"/>
      <c r="AC41" s="233"/>
      <c r="AD41" s="233"/>
      <c r="AE41" s="233"/>
      <c r="AF41" s="233"/>
      <c r="AG41" s="233"/>
      <c r="AH41" s="233"/>
      <c r="AI41" s="233"/>
      <c r="AJ41" s="233"/>
      <c r="AK41" s="233"/>
      <c r="AL41" s="232"/>
      <c r="AW41" s="147"/>
      <c r="AX41" s="147"/>
      <c r="AY41" s="147"/>
      <c r="AZ41" s="147"/>
      <c r="BA41" s="147"/>
      <c r="BB41" s="147"/>
      <c r="BC41" s="147"/>
      <c r="BD41" s="147"/>
      <c r="BE41" s="147"/>
      <c r="BF41" s="147"/>
      <c r="BG41" s="147"/>
      <c r="BH41" s="147"/>
      <c r="BI41" s="147"/>
      <c r="BJ41" s="147"/>
      <c r="BK41" s="147"/>
      <c r="BL41" s="147"/>
      <c r="BM41" s="147"/>
      <c r="BN41" s="147"/>
      <c r="BO41" s="147"/>
      <c r="BP41" s="147"/>
      <c r="BQ41" s="147"/>
      <c r="BR41" s="147"/>
      <c r="BS41" s="147"/>
      <c r="BT41" s="147"/>
      <c r="BU41" s="147"/>
    </row>
    <row r="42" spans="2:73" customFormat="1" ht="15.75" customHeight="1">
      <c r="B42" s="232"/>
      <c r="C42" s="233"/>
      <c r="D42" s="233"/>
      <c r="E42" s="233"/>
      <c r="F42" s="233"/>
      <c r="G42" s="233"/>
      <c r="H42" s="233"/>
      <c r="I42" s="233"/>
      <c r="J42" s="233"/>
      <c r="K42" s="233"/>
      <c r="L42" s="233"/>
      <c r="M42" s="233"/>
      <c r="N42" s="233"/>
      <c r="O42" s="233"/>
      <c r="P42" s="233"/>
      <c r="Q42" s="233"/>
      <c r="R42" s="233"/>
      <c r="S42" s="233"/>
      <c r="T42" s="233"/>
      <c r="U42" s="233"/>
      <c r="V42" s="233"/>
      <c r="W42" s="233"/>
      <c r="X42" s="233"/>
      <c r="Y42" s="233"/>
      <c r="Z42" s="233"/>
      <c r="AA42" s="233"/>
      <c r="AB42" s="233"/>
      <c r="AC42" s="233"/>
      <c r="AD42" s="233"/>
      <c r="AE42" s="233"/>
      <c r="AF42" s="233"/>
      <c r="AG42" s="233"/>
      <c r="AH42" s="233"/>
      <c r="AI42" s="233"/>
      <c r="AJ42" s="233"/>
      <c r="AK42" s="233"/>
      <c r="AL42" s="232"/>
      <c r="AW42" s="147"/>
      <c r="AX42" s="147"/>
      <c r="AY42" s="147"/>
      <c r="AZ42" s="147"/>
      <c r="BA42" s="147"/>
      <c r="BB42" s="147"/>
      <c r="BC42" s="147"/>
      <c r="BD42" s="147"/>
      <c r="BE42" s="147"/>
      <c r="BF42" s="147"/>
      <c r="BG42" s="147"/>
      <c r="BH42" s="147"/>
      <c r="BI42" s="147"/>
      <c r="BJ42" s="147"/>
      <c r="BK42" s="147"/>
      <c r="BL42" s="147"/>
      <c r="BM42" s="147"/>
      <c r="BN42" s="147"/>
      <c r="BO42" s="147"/>
      <c r="BP42" s="147"/>
      <c r="BQ42" s="147"/>
      <c r="BR42" s="147"/>
      <c r="BS42" s="147"/>
      <c r="BT42" s="147"/>
      <c r="BU42" s="147"/>
    </row>
    <row r="43" spans="2:73" customFormat="1" ht="9" customHeight="1">
      <c r="B43" s="232"/>
      <c r="C43" s="232"/>
      <c r="D43" s="232"/>
      <c r="E43" s="232"/>
      <c r="F43" s="232"/>
      <c r="G43" s="232"/>
      <c r="H43" s="232"/>
      <c r="I43" s="232"/>
      <c r="J43" s="232"/>
      <c r="K43" s="232"/>
      <c r="L43" s="232"/>
      <c r="M43" s="232"/>
      <c r="N43" s="232"/>
      <c r="O43" s="232"/>
      <c r="P43" s="232"/>
      <c r="Q43" s="232"/>
      <c r="R43" s="232"/>
      <c r="S43" s="232"/>
      <c r="T43" s="232"/>
      <c r="U43" s="232"/>
      <c r="V43" s="232"/>
      <c r="W43" s="232"/>
      <c r="X43" s="232"/>
      <c r="Y43" s="232"/>
      <c r="Z43" s="232"/>
      <c r="AA43" s="232"/>
      <c r="AB43" s="232"/>
      <c r="AC43" s="232"/>
      <c r="AD43" s="232"/>
      <c r="AE43" s="232"/>
      <c r="AF43" s="232"/>
      <c r="AG43" s="232"/>
      <c r="AH43" s="232"/>
      <c r="AI43" s="232"/>
      <c r="AJ43" s="232"/>
      <c r="AK43" s="232"/>
      <c r="AL43" s="232"/>
      <c r="AW43" s="147"/>
      <c r="AX43" s="147"/>
      <c r="AY43" s="147"/>
      <c r="AZ43" s="147"/>
      <c r="BA43" s="147"/>
      <c r="BB43" s="147"/>
      <c r="BC43" s="147"/>
      <c r="BD43" s="147"/>
      <c r="BE43" s="147"/>
      <c r="BF43" s="147"/>
      <c r="BG43" s="147"/>
      <c r="BH43" s="147"/>
      <c r="BI43" s="147"/>
      <c r="BJ43" s="147"/>
      <c r="BK43" s="147"/>
      <c r="BL43" s="147"/>
      <c r="BM43" s="147"/>
      <c r="BN43" s="147"/>
      <c r="BO43" s="147"/>
      <c r="BP43" s="147"/>
      <c r="BQ43" s="147"/>
      <c r="BR43" s="147"/>
      <c r="BS43" s="147"/>
      <c r="BT43" s="147"/>
      <c r="BU43" s="147"/>
    </row>
    <row r="44" spans="2:73" customFormat="1" ht="11.25" customHeight="1">
      <c r="AW44" s="147"/>
      <c r="AX44" s="147"/>
      <c r="AY44" s="147"/>
      <c r="AZ44" s="147"/>
      <c r="BA44" s="147"/>
      <c r="BB44" s="147"/>
      <c r="BC44" s="147"/>
      <c r="BD44" s="147"/>
      <c r="BE44" s="147"/>
      <c r="BF44" s="147"/>
      <c r="BG44" s="147"/>
      <c r="BH44" s="147"/>
      <c r="BI44" s="147"/>
      <c r="BJ44" s="147"/>
      <c r="BK44" s="147"/>
      <c r="BL44" s="147"/>
      <c r="BM44" s="147"/>
      <c r="BN44" s="147"/>
      <c r="BO44" s="147"/>
      <c r="BP44" s="147"/>
      <c r="BQ44" s="147"/>
      <c r="BR44" s="147"/>
      <c r="BS44" s="147"/>
      <c r="BT44" s="147"/>
      <c r="BU44" s="147"/>
    </row>
    <row r="45" spans="2:73" customFormat="1" ht="11.25" customHeight="1">
      <c r="AW45" s="586"/>
      <c r="AX45" s="586"/>
      <c r="AY45" s="586"/>
      <c r="AZ45" s="586"/>
      <c r="BA45" s="586"/>
      <c r="BB45" s="586"/>
      <c r="BC45" s="586"/>
      <c r="BD45" s="586"/>
      <c r="BE45" s="586"/>
      <c r="BF45" s="586"/>
      <c r="BG45" s="586"/>
      <c r="BH45" s="586"/>
      <c r="BI45" s="586"/>
      <c r="BJ45" s="586"/>
      <c r="BK45" s="586"/>
      <c r="BL45" s="586"/>
      <c r="BM45" s="586"/>
      <c r="BN45" s="586"/>
      <c r="BO45" s="586"/>
      <c r="BP45" s="586"/>
      <c r="BQ45" s="586"/>
      <c r="BR45" s="586"/>
      <c r="BS45" s="586"/>
      <c r="BT45" s="586"/>
      <c r="BU45" s="586"/>
    </row>
    <row r="46" spans="2:73" customFormat="1" ht="11.25" customHeight="1">
      <c r="AW46" s="586"/>
      <c r="AX46" s="586"/>
      <c r="AY46" s="586"/>
      <c r="AZ46" s="586"/>
      <c r="BA46" s="586"/>
      <c r="BB46" s="586"/>
      <c r="BC46" s="586"/>
      <c r="BD46" s="586"/>
      <c r="BE46" s="586"/>
      <c r="BF46" s="586"/>
      <c r="BG46" s="586"/>
      <c r="BH46" s="586"/>
      <c r="BI46" s="586"/>
      <c r="BJ46" s="586"/>
      <c r="BK46" s="586"/>
      <c r="BL46" s="586"/>
      <c r="BM46" s="586"/>
      <c r="BN46" s="586"/>
      <c r="BO46" s="586"/>
      <c r="BP46" s="586"/>
      <c r="BQ46" s="586"/>
      <c r="BR46" s="586"/>
      <c r="BS46" s="586"/>
      <c r="BT46" s="586"/>
      <c r="BU46" s="586"/>
    </row>
    <row r="47" spans="2:73" customFormat="1" ht="11.25" customHeight="1">
      <c r="AW47" s="586"/>
      <c r="AX47" s="586"/>
      <c r="AY47" s="586"/>
      <c r="AZ47" s="586"/>
      <c r="BA47" s="586"/>
      <c r="BB47" s="586"/>
      <c r="BC47" s="586"/>
      <c r="BD47" s="586"/>
      <c r="BE47" s="586"/>
      <c r="BF47" s="586"/>
      <c r="BG47" s="586"/>
      <c r="BH47" s="586"/>
      <c r="BI47" s="586"/>
      <c r="BJ47" s="586"/>
      <c r="BK47" s="586"/>
      <c r="BL47" s="586"/>
      <c r="BM47" s="586"/>
      <c r="BN47" s="586"/>
      <c r="BO47" s="586"/>
      <c r="BP47" s="586"/>
      <c r="BQ47" s="586"/>
      <c r="BR47" s="586"/>
      <c r="BS47" s="586"/>
      <c r="BT47" s="586"/>
      <c r="BU47" s="586"/>
    </row>
    <row r="48" spans="2:73" customFormat="1" ht="11.25" customHeight="1">
      <c r="AW48" s="586"/>
      <c r="AX48" s="586"/>
      <c r="AY48" s="586"/>
      <c r="AZ48" s="586"/>
      <c r="BA48" s="586"/>
      <c r="BB48" s="586"/>
      <c r="BC48" s="586"/>
      <c r="BD48" s="586"/>
      <c r="BE48" s="586"/>
      <c r="BF48" s="586"/>
      <c r="BG48" s="586"/>
      <c r="BH48" s="586"/>
      <c r="BI48" s="586"/>
      <c r="BJ48" s="586"/>
      <c r="BK48" s="586"/>
      <c r="BL48" s="586"/>
      <c r="BM48" s="586"/>
      <c r="BN48" s="586"/>
      <c r="BO48" s="586"/>
      <c r="BP48" s="586"/>
      <c r="BQ48" s="586"/>
      <c r="BR48" s="586"/>
      <c r="BS48" s="586"/>
      <c r="BT48" s="586"/>
      <c r="BU48" s="586"/>
    </row>
    <row r="49" spans="40:74" customFormat="1" ht="11.25" customHeight="1">
      <c r="AW49" s="553"/>
      <c r="AX49" s="553"/>
      <c r="AY49" s="553"/>
      <c r="AZ49" s="553"/>
      <c r="BA49" s="553"/>
      <c r="BB49" s="553"/>
      <c r="BC49" s="553"/>
      <c r="BD49" s="553"/>
      <c r="BE49" s="553"/>
      <c r="BF49" s="553"/>
      <c r="BG49" s="553"/>
      <c r="BH49" s="553"/>
      <c r="BI49" s="553"/>
      <c r="BJ49" s="553"/>
      <c r="BK49" s="553"/>
      <c r="BL49" s="553"/>
      <c r="BM49" s="553"/>
      <c r="BN49" s="553"/>
      <c r="BO49" s="553"/>
      <c r="BP49" s="553"/>
      <c r="BQ49" s="553"/>
      <c r="BR49" s="553"/>
      <c r="BS49" s="553"/>
      <c r="BT49" s="553"/>
      <c r="BU49" s="553"/>
    </row>
    <row r="50" spans="40:74" customFormat="1" ht="11.25" customHeight="1">
      <c r="AT50" s="147"/>
      <c r="AU50" s="557" t="s">
        <v>20</v>
      </c>
      <c r="AW50" s="553"/>
      <c r="AX50" s="553"/>
      <c r="AY50" s="553"/>
      <c r="AZ50" s="553"/>
      <c r="BA50" s="553"/>
      <c r="BB50" s="553"/>
      <c r="BC50" s="553"/>
      <c r="BD50" s="553"/>
      <c r="BE50" s="553"/>
      <c r="BF50" s="553"/>
      <c r="BG50" s="553"/>
      <c r="BH50" s="553"/>
      <c r="BI50" s="553"/>
      <c r="BJ50" s="553"/>
      <c r="BK50" s="553"/>
      <c r="BL50" s="553"/>
      <c r="BM50" s="553"/>
      <c r="BN50" s="553"/>
      <c r="BO50" s="553"/>
      <c r="BP50" s="553"/>
      <c r="BQ50" s="553"/>
      <c r="BR50" s="553"/>
      <c r="BS50" s="553"/>
      <c r="BT50" s="553"/>
      <c r="BU50" s="553"/>
    </row>
    <row r="51" spans="40:74" customFormat="1" ht="11.25" customHeight="1">
      <c r="AW51" s="553"/>
      <c r="AX51" s="553"/>
      <c r="AY51" s="553"/>
      <c r="AZ51" s="553"/>
      <c r="BA51" s="553"/>
      <c r="BB51" s="553"/>
      <c r="BC51" s="553"/>
      <c r="BD51" s="553"/>
      <c r="BE51" s="553"/>
      <c r="BF51" s="553"/>
      <c r="BG51" s="553"/>
      <c r="BH51" s="553"/>
      <c r="BI51" s="553"/>
      <c r="BJ51" s="553"/>
      <c r="BK51" s="553"/>
      <c r="BL51" s="553"/>
      <c r="BM51" s="553"/>
      <c r="BN51" s="553"/>
      <c r="BO51" s="553"/>
      <c r="BP51" s="553"/>
      <c r="BQ51" s="553"/>
      <c r="BR51" s="553"/>
      <c r="BS51" s="553"/>
      <c r="BT51" s="553"/>
      <c r="BU51" s="553"/>
    </row>
    <row r="52" spans="40:74" customFormat="1" ht="11.25" customHeight="1">
      <c r="AT52" s="147"/>
      <c r="AU52" s="545" t="s">
        <v>422</v>
      </c>
      <c r="AW52" s="147"/>
      <c r="AX52" s="147"/>
      <c r="AY52" s="147"/>
      <c r="AZ52" s="147"/>
      <c r="BA52" s="147"/>
      <c r="BB52" s="147"/>
      <c r="BC52" s="147"/>
      <c r="BD52" s="147"/>
      <c r="BE52" s="147"/>
      <c r="BF52" s="147"/>
      <c r="BG52" s="147"/>
      <c r="BH52" s="147"/>
      <c r="BI52" s="147"/>
      <c r="BJ52" s="147"/>
      <c r="BK52" s="147"/>
      <c r="BL52" s="147"/>
      <c r="BM52" s="147"/>
      <c r="BN52" s="147"/>
      <c r="BO52" s="147"/>
      <c r="BP52" s="147"/>
      <c r="BQ52" s="147"/>
      <c r="BR52" s="147"/>
      <c r="BS52" s="147"/>
      <c r="BT52" s="147"/>
      <c r="BU52" s="147"/>
    </row>
    <row r="53" spans="40:74" customFormat="1" ht="11.25" customHeight="1">
      <c r="AT53" s="586"/>
      <c r="AU53" s="545"/>
      <c r="AW53" s="586"/>
      <c r="AX53" s="586"/>
      <c r="AY53" s="586"/>
      <c r="AZ53" s="586"/>
      <c r="BA53" s="586"/>
      <c r="BB53" s="586"/>
      <c r="BC53" s="586"/>
      <c r="BD53" s="586"/>
      <c r="BE53" s="586"/>
      <c r="BF53" s="586"/>
      <c r="BG53" s="586"/>
      <c r="BH53" s="586"/>
      <c r="BI53" s="586"/>
      <c r="BJ53" s="586"/>
      <c r="BK53" s="586"/>
      <c r="BL53" s="586"/>
      <c r="BM53" s="586"/>
      <c r="BN53" s="586"/>
      <c r="BO53" s="586"/>
      <c r="BP53" s="586"/>
      <c r="BQ53" s="586"/>
      <c r="BR53" s="586"/>
      <c r="BS53" s="586"/>
      <c r="BT53" s="586"/>
      <c r="BU53" s="586"/>
    </row>
    <row r="54" spans="40:74" customFormat="1" ht="11.25" customHeight="1">
      <c r="AT54" s="586"/>
      <c r="AU54" s="545"/>
      <c r="AW54" s="586"/>
      <c r="AX54" s="586"/>
      <c r="AY54" s="586"/>
      <c r="AZ54" s="586"/>
      <c r="BA54" s="586"/>
      <c r="BB54" s="586"/>
      <c r="BC54" s="586"/>
      <c r="BD54" s="586"/>
      <c r="BE54" s="586"/>
      <c r="BF54" s="586"/>
      <c r="BG54" s="586"/>
      <c r="BH54" s="586"/>
      <c r="BI54" s="586"/>
      <c r="BJ54" s="586"/>
      <c r="BK54" s="586"/>
      <c r="BL54" s="586"/>
      <c r="BM54" s="586"/>
      <c r="BN54" s="586"/>
      <c r="BO54" s="586"/>
      <c r="BP54" s="586"/>
      <c r="BQ54" s="586"/>
      <c r="BR54" s="586"/>
      <c r="BS54" s="586"/>
      <c r="BT54" s="586"/>
      <c r="BU54" s="586"/>
    </row>
    <row r="55" spans="40:74" customFormat="1" ht="11.25" customHeight="1">
      <c r="AT55" s="586"/>
      <c r="AU55" s="545"/>
      <c r="AW55" s="586"/>
      <c r="AX55" s="586"/>
      <c r="AY55" s="586"/>
      <c r="AZ55" s="586"/>
      <c r="BA55" s="586"/>
      <c r="BB55" s="586"/>
      <c r="BC55" s="586"/>
      <c r="BD55" s="586"/>
      <c r="BE55" s="586"/>
      <c r="BF55" s="586"/>
      <c r="BG55" s="586"/>
      <c r="BH55" s="586"/>
      <c r="BI55" s="586"/>
      <c r="BJ55" s="586"/>
      <c r="BK55" s="586"/>
      <c r="BL55" s="586"/>
      <c r="BM55" s="586"/>
      <c r="BN55" s="586"/>
      <c r="BO55" s="586"/>
      <c r="BP55" s="586"/>
      <c r="BQ55" s="586"/>
      <c r="BR55" s="586"/>
      <c r="BS55" s="586"/>
      <c r="BT55" s="586"/>
      <c r="BU55" s="586"/>
    </row>
    <row r="56" spans="40:74" customFormat="1" ht="11.25" customHeight="1">
      <c r="AW56" s="147"/>
      <c r="AX56" s="147"/>
      <c r="AY56" s="147"/>
      <c r="AZ56" s="147"/>
      <c r="BA56" s="147"/>
      <c r="BB56" s="147"/>
      <c r="BC56" s="147"/>
      <c r="BD56" s="147"/>
      <c r="BE56" s="147"/>
      <c r="BF56" s="147"/>
      <c r="BG56" s="147"/>
      <c r="BH56" s="147"/>
      <c r="BI56" s="147"/>
      <c r="BJ56" s="147"/>
      <c r="BK56" s="147"/>
      <c r="BL56" s="147"/>
      <c r="BM56" s="147"/>
      <c r="BN56" s="147"/>
      <c r="BO56" s="147"/>
      <c r="BP56" s="147"/>
      <c r="BQ56" s="147"/>
      <c r="BR56" s="147"/>
      <c r="BS56" s="147"/>
      <c r="BT56" s="147"/>
      <c r="BU56" s="147"/>
    </row>
    <row r="57" spans="40:74" customFormat="1" ht="30" customHeight="1">
      <c r="AT57" s="585" t="s">
        <v>156</v>
      </c>
      <c r="AU57" s="592" t="s">
        <v>187</v>
      </c>
      <c r="AV57" s="593" t="s">
        <v>186</v>
      </c>
      <c r="AW57" s="592" t="s">
        <v>185</v>
      </c>
      <c r="AX57" s="147"/>
      <c r="AY57" s="147"/>
      <c r="AZ57" s="147"/>
      <c r="BA57" s="147"/>
      <c r="BB57" s="147"/>
      <c r="BC57" s="147"/>
      <c r="BD57" s="147"/>
      <c r="BE57" s="147"/>
      <c r="BF57" s="147"/>
      <c r="BG57" s="147"/>
      <c r="BH57" s="147"/>
      <c r="BI57" s="147"/>
      <c r="BJ57" s="147"/>
      <c r="BK57" s="147"/>
      <c r="BL57" s="147"/>
      <c r="BM57" s="147"/>
      <c r="BN57" s="147"/>
      <c r="BO57" s="147"/>
      <c r="BP57" s="147"/>
      <c r="BQ57" s="147"/>
      <c r="BR57" s="147"/>
      <c r="BS57" s="147"/>
      <c r="BT57" s="147"/>
      <c r="BU57" s="147"/>
    </row>
    <row r="58" spans="40:74" customFormat="1" ht="14.25">
      <c r="AT58" s="399" t="s">
        <v>184</v>
      </c>
      <c r="AU58" s="598">
        <v>8</v>
      </c>
      <c r="AV58" s="599">
        <v>8</v>
      </c>
      <c r="AW58" s="598">
        <v>8</v>
      </c>
      <c r="AX58" s="147"/>
      <c r="AY58" s="147"/>
      <c r="AZ58" s="147"/>
      <c r="BA58" s="147"/>
      <c r="BB58" s="147"/>
      <c r="BC58" s="147"/>
      <c r="BD58" s="147"/>
      <c r="BE58" s="147"/>
      <c r="BF58" s="147"/>
      <c r="BG58" s="147"/>
      <c r="BH58" s="147"/>
      <c r="BI58" s="147"/>
      <c r="BJ58" s="147"/>
      <c r="BK58" s="147"/>
      <c r="BL58" s="147"/>
      <c r="BM58" s="147"/>
      <c r="BN58" s="147"/>
      <c r="BO58" s="147"/>
      <c r="BP58" s="147"/>
      <c r="BQ58" s="147"/>
      <c r="BR58" s="147"/>
      <c r="BS58" s="147"/>
      <c r="BT58" s="147"/>
      <c r="BU58" s="147"/>
    </row>
    <row r="59" spans="40:74" customFormat="1" ht="14.25">
      <c r="AT59" s="400" t="s">
        <v>183</v>
      </c>
      <c r="AU59" s="600">
        <v>8</v>
      </c>
      <c r="AV59" s="601">
        <v>8</v>
      </c>
      <c r="AW59" s="600">
        <v>7</v>
      </c>
      <c r="AX59" s="147"/>
      <c r="AY59" s="147"/>
      <c r="AZ59" s="147"/>
      <c r="BA59" s="147"/>
      <c r="BB59" s="147"/>
      <c r="BC59" s="147"/>
      <c r="BD59" s="147"/>
      <c r="BE59" s="147"/>
      <c r="BF59" s="147"/>
      <c r="BG59" s="147"/>
      <c r="BH59" s="147"/>
      <c r="BI59" s="147"/>
      <c r="BJ59" s="147"/>
      <c r="BK59" s="147"/>
      <c r="BL59" s="147"/>
      <c r="BM59" s="147"/>
      <c r="BN59" s="147"/>
      <c r="BO59" s="147"/>
      <c r="BP59" s="147"/>
      <c r="BQ59" s="147"/>
      <c r="BR59" s="147"/>
      <c r="BS59" s="147"/>
      <c r="BT59" s="147"/>
      <c r="BU59" s="147"/>
    </row>
    <row r="60" spans="40:74" customFormat="1" ht="14.25">
      <c r="AT60" s="400" t="s">
        <v>182</v>
      </c>
      <c r="AU60" s="600">
        <v>5</v>
      </c>
      <c r="AV60" s="601">
        <v>5</v>
      </c>
      <c r="AW60" s="600">
        <v>6</v>
      </c>
      <c r="AX60" s="147"/>
      <c r="AY60" s="147"/>
      <c r="AZ60" s="147"/>
      <c r="BA60" s="147"/>
      <c r="BB60" s="147"/>
      <c r="BC60" s="147"/>
      <c r="BD60" s="147"/>
      <c r="BE60" s="147"/>
      <c r="BF60" s="147"/>
      <c r="BG60" s="147"/>
      <c r="BH60" s="147"/>
      <c r="BI60" s="147"/>
      <c r="BJ60" s="147"/>
      <c r="BK60" s="147"/>
      <c r="BL60" s="147"/>
      <c r="BM60" s="147"/>
      <c r="BN60" s="147"/>
      <c r="BO60" s="147"/>
      <c r="BP60" s="147"/>
      <c r="BQ60" s="147"/>
      <c r="BR60" s="147"/>
      <c r="BS60" s="147"/>
      <c r="BT60" s="147"/>
      <c r="BU60" s="147"/>
      <c r="BV60" s="147"/>
    </row>
    <row r="61" spans="40:74" ht="14.25">
      <c r="AT61" s="400" t="s">
        <v>181</v>
      </c>
      <c r="AU61" s="600">
        <v>5</v>
      </c>
      <c r="AV61" s="601">
        <v>6</v>
      </c>
      <c r="AW61" s="600">
        <v>8</v>
      </c>
    </row>
    <row r="62" spans="40:74" s="359" customFormat="1" ht="14.25">
      <c r="AN62" s="553"/>
      <c r="AO62" s="553"/>
      <c r="AS62" s="586"/>
      <c r="AT62" s="400" t="s">
        <v>180</v>
      </c>
      <c r="AU62" s="600">
        <v>3</v>
      </c>
      <c r="AV62" s="601">
        <v>1</v>
      </c>
      <c r="AW62" s="600">
        <v>8</v>
      </c>
    </row>
    <row r="63" spans="40:74" s="359" customFormat="1" ht="14.25">
      <c r="AN63" s="553"/>
      <c r="AO63" s="553"/>
      <c r="AS63" s="586"/>
      <c r="AT63" s="401"/>
      <c r="AU63" s="602"/>
      <c r="AV63" s="603"/>
      <c r="AW63" s="602"/>
    </row>
    <row r="64" spans="40:74" s="359" customFormat="1" ht="14.25">
      <c r="AN64" s="553"/>
      <c r="AO64" s="553"/>
      <c r="AS64" s="586"/>
      <c r="AT64" s="402"/>
      <c r="AU64" s="604"/>
      <c r="AV64" s="605"/>
      <c r="AW64" s="604"/>
    </row>
    <row r="65" spans="40:49" s="359" customFormat="1" ht="14.25">
      <c r="AN65" s="553"/>
      <c r="AO65" s="553"/>
      <c r="AS65" s="586"/>
      <c r="AT65" s="402"/>
      <c r="AU65" s="604"/>
      <c r="AV65" s="605"/>
      <c r="AW65" s="604"/>
    </row>
    <row r="66" spans="40:49" ht="14.25">
      <c r="AT66" s="403"/>
      <c r="AU66" s="606"/>
      <c r="AV66" s="607"/>
      <c r="AW66" s="606"/>
    </row>
  </sheetData>
  <customSheetViews>
    <customSheetView guid="{5CFEF769-FEAF-4620-A221-C361CF5B525B}" scale="47" showGridLines="0" fitToPage="1">
      <pageMargins left="0.25" right="0.25" top="0.75" bottom="0.75" header="0.3" footer="0.3"/>
      <printOptions horizontalCentered="1"/>
      <pageSetup paperSize="9" scale="56" orientation="landscape" r:id="rId1"/>
      <headerFooter alignWithMargins="0">
        <oddFooter>&amp;LTechnical Dashboard 
Printed :&amp;D &amp;T&amp;CCONFIDENTIAL&amp;RPage &amp;P of &amp;N
&amp;F</oddFooter>
      </headerFooter>
    </customSheetView>
  </customSheetViews>
  <mergeCells count="151">
    <mergeCell ref="R25:S25"/>
    <mergeCell ref="N26:O26"/>
    <mergeCell ref="P26:Q26"/>
    <mergeCell ref="R26:S26"/>
    <mergeCell ref="B25:B26"/>
    <mergeCell ref="C25:M26"/>
    <mergeCell ref="N25:O25"/>
    <mergeCell ref="P25:Q25"/>
    <mergeCell ref="N24:O24"/>
    <mergeCell ref="P24:Q24"/>
    <mergeCell ref="R24:S24"/>
    <mergeCell ref="B23:B24"/>
    <mergeCell ref="C23:M24"/>
    <mergeCell ref="N23:O23"/>
    <mergeCell ref="P23:Q23"/>
    <mergeCell ref="R22:S22"/>
    <mergeCell ref="B21:B22"/>
    <mergeCell ref="C21:M22"/>
    <mergeCell ref="N21:O21"/>
    <mergeCell ref="P21:Q21"/>
    <mergeCell ref="R23:S23"/>
    <mergeCell ref="R21:S21"/>
    <mergeCell ref="N22:O22"/>
    <mergeCell ref="P22:Q22"/>
    <mergeCell ref="AK23:AL23"/>
    <mergeCell ref="AG24:AH24"/>
    <mergeCell ref="AI24:AJ24"/>
    <mergeCell ref="AK24:AL24"/>
    <mergeCell ref="U23:U24"/>
    <mergeCell ref="V23:AF24"/>
    <mergeCell ref="AG23:AH23"/>
    <mergeCell ref="AI23:AJ23"/>
    <mergeCell ref="AG26:AH26"/>
    <mergeCell ref="AI26:AJ26"/>
    <mergeCell ref="AK26:AL26"/>
    <mergeCell ref="U25:U26"/>
    <mergeCell ref="V25:AF26"/>
    <mergeCell ref="AG25:AH25"/>
    <mergeCell ref="AI25:AJ25"/>
    <mergeCell ref="AK25:AL25"/>
    <mergeCell ref="AK21:AL21"/>
    <mergeCell ref="AG22:AH22"/>
    <mergeCell ref="AI22:AJ22"/>
    <mergeCell ref="AK22:AL22"/>
    <mergeCell ref="U21:U22"/>
    <mergeCell ref="V21:AF22"/>
    <mergeCell ref="AG21:AH21"/>
    <mergeCell ref="AI21:AJ21"/>
    <mergeCell ref="AG12:AH12"/>
    <mergeCell ref="AG17:AH17"/>
    <mergeCell ref="AI17:AJ17"/>
    <mergeCell ref="AK17:AL17"/>
    <mergeCell ref="AI18:AJ18"/>
    <mergeCell ref="AK18:AL18"/>
    <mergeCell ref="U15:U16"/>
    <mergeCell ref="U4:AL4"/>
    <mergeCell ref="C5:T5"/>
    <mergeCell ref="U5:AL5"/>
    <mergeCell ref="C8:T8"/>
    <mergeCell ref="U8:AL8"/>
    <mergeCell ref="C7:T7"/>
    <mergeCell ref="U7:AL7"/>
    <mergeCell ref="C6:T6"/>
    <mergeCell ref="V11:AF12"/>
    <mergeCell ref="U11:U12"/>
    <mergeCell ref="U6:AL6"/>
    <mergeCell ref="AI10:AJ10"/>
    <mergeCell ref="AK10:AL10"/>
    <mergeCell ref="AI12:AJ12"/>
    <mergeCell ref="AK12:AL12"/>
    <mergeCell ref="C11:M12"/>
    <mergeCell ref="AG10:AH10"/>
    <mergeCell ref="B10:M10"/>
    <mergeCell ref="N10:O10"/>
    <mergeCell ref="P10:Q10"/>
    <mergeCell ref="R10:S10"/>
    <mergeCell ref="B11:B12"/>
    <mergeCell ref="U10:AF10"/>
    <mergeCell ref="P11:Q11"/>
    <mergeCell ref="P18:Q18"/>
    <mergeCell ref="R18:S18"/>
    <mergeCell ref="AG11:AH11"/>
    <mergeCell ref="AI11:AJ11"/>
    <mergeCell ref="AK11:AL11"/>
    <mergeCell ref="AK15:AL15"/>
    <mergeCell ref="AG16:AH16"/>
    <mergeCell ref="AI16:AJ16"/>
    <mergeCell ref="AK16:AL16"/>
    <mergeCell ref="AI14:AJ14"/>
    <mergeCell ref="AK14:AL14"/>
    <mergeCell ref="AG15:AH15"/>
    <mergeCell ref="AI15:AJ15"/>
    <mergeCell ref="AI13:AJ13"/>
    <mergeCell ref="AK13:AL13"/>
    <mergeCell ref="AG14:AH14"/>
    <mergeCell ref="V13:AF14"/>
    <mergeCell ref="U13:U14"/>
    <mergeCell ref="AG13:AH13"/>
    <mergeCell ref="R11:S11"/>
    <mergeCell ref="R12:S12"/>
    <mergeCell ref="V17:AF18"/>
    <mergeCell ref="U17:U18"/>
    <mergeCell ref="AG18:AH18"/>
    <mergeCell ref="N15:O15"/>
    <mergeCell ref="P15:Q15"/>
    <mergeCell ref="R15:S15"/>
    <mergeCell ref="N16:O16"/>
    <mergeCell ref="B3:C3"/>
    <mergeCell ref="D3:E3"/>
    <mergeCell ref="N17:O17"/>
    <mergeCell ref="P17:Q17"/>
    <mergeCell ref="R17:S17"/>
    <mergeCell ref="N11:O11"/>
    <mergeCell ref="N12:O12"/>
    <mergeCell ref="B4:T4"/>
    <mergeCell ref="B13:B14"/>
    <mergeCell ref="B15:B16"/>
    <mergeCell ref="B17:B18"/>
    <mergeCell ref="C13:M14"/>
    <mergeCell ref="C15:M16"/>
    <mergeCell ref="P12:Q12"/>
    <mergeCell ref="N13:O13"/>
    <mergeCell ref="P13:Q13"/>
    <mergeCell ref="R13:S13"/>
    <mergeCell ref="N14:O14"/>
    <mergeCell ref="P14:Q14"/>
    <mergeCell ref="R14:S14"/>
    <mergeCell ref="C19:M20"/>
    <mergeCell ref="B2:AL2"/>
    <mergeCell ref="B1:AL1"/>
    <mergeCell ref="B9:AL9"/>
    <mergeCell ref="AK19:AL19"/>
    <mergeCell ref="AG20:AH20"/>
    <mergeCell ref="AI20:AJ20"/>
    <mergeCell ref="AK20:AL20"/>
    <mergeCell ref="B19:B20"/>
    <mergeCell ref="N20:O20"/>
    <mergeCell ref="P20:Q20"/>
    <mergeCell ref="R20:S20"/>
    <mergeCell ref="N19:O19"/>
    <mergeCell ref="P19:Q19"/>
    <mergeCell ref="P16:Q16"/>
    <mergeCell ref="R16:S16"/>
    <mergeCell ref="V19:AF20"/>
    <mergeCell ref="U19:U20"/>
    <mergeCell ref="AG19:AH19"/>
    <mergeCell ref="AI19:AJ19"/>
    <mergeCell ref="R19:S19"/>
    <mergeCell ref="V15:AF16"/>
    <mergeCell ref="C17:M18"/>
    <mergeCell ref="N18:O18"/>
  </mergeCells>
  <conditionalFormatting sqref="AI12:AJ12">
    <cfRule type="cellIs" dxfId="61" priority="75" stopIfTrue="1" operator="greaterThanOrEqual">
      <formula>1</formula>
    </cfRule>
    <cfRule type="dataBar" priority="92">
      <dataBar showValue="0">
        <cfvo type="num" val="0"/>
        <cfvo type="num" val="1"/>
        <color rgb="FFFF0000"/>
      </dataBar>
    </cfRule>
  </conditionalFormatting>
  <conditionalFormatting sqref="AK12:AL12">
    <cfRule type="cellIs" dxfId="60" priority="90" operator="greaterThanOrEqual">
      <formula>1</formula>
    </cfRule>
    <cfRule type="cellIs" dxfId="59" priority="91" operator="between">
      <formula>0</formula>
      <formula>1</formula>
    </cfRule>
  </conditionalFormatting>
  <conditionalFormatting sqref="AK14:AL14">
    <cfRule type="cellIs" dxfId="58" priority="88" operator="greaterThanOrEqual">
      <formula>1</formula>
    </cfRule>
    <cfRule type="cellIs" dxfId="57" priority="89" operator="between">
      <formula>0</formula>
      <formula>1</formula>
    </cfRule>
  </conditionalFormatting>
  <conditionalFormatting sqref="AK16:AL16">
    <cfRule type="cellIs" dxfId="56" priority="86" operator="greaterThanOrEqual">
      <formula>1</formula>
    </cfRule>
    <cfRule type="cellIs" dxfId="55" priority="87" operator="between">
      <formula>0</formula>
      <formula>1</formula>
    </cfRule>
  </conditionalFormatting>
  <conditionalFormatting sqref="AK18:AL18">
    <cfRule type="cellIs" dxfId="54" priority="84" operator="greaterThanOrEqual">
      <formula>1</formula>
    </cfRule>
    <cfRule type="cellIs" dxfId="53" priority="85" operator="between">
      <formula>0</formula>
      <formula>1</formula>
    </cfRule>
  </conditionalFormatting>
  <conditionalFormatting sqref="AK20:AL20">
    <cfRule type="cellIs" dxfId="52" priority="82" operator="greaterThanOrEqual">
      <formula>1</formula>
    </cfRule>
    <cfRule type="cellIs" dxfId="51" priority="83" operator="between">
      <formula>0</formula>
      <formula>1</formula>
    </cfRule>
  </conditionalFormatting>
  <conditionalFormatting sqref="AK22:AL22">
    <cfRule type="cellIs" dxfId="50" priority="80" operator="greaterThanOrEqual">
      <formula>1</formula>
    </cfRule>
    <cfRule type="cellIs" dxfId="49" priority="81" operator="between">
      <formula>0</formula>
      <formula>1</formula>
    </cfRule>
  </conditionalFormatting>
  <conditionalFormatting sqref="AK24:AL24">
    <cfRule type="cellIs" dxfId="48" priority="78" operator="greaterThanOrEqual">
      <formula>1</formula>
    </cfRule>
    <cfRule type="cellIs" dxfId="47" priority="79" operator="between">
      <formula>0</formula>
      <formula>1</formula>
    </cfRule>
  </conditionalFormatting>
  <conditionalFormatting sqref="AK26:AL26">
    <cfRule type="cellIs" dxfId="46" priority="76" operator="greaterThanOrEqual">
      <formula>1</formula>
    </cfRule>
    <cfRule type="cellIs" dxfId="45" priority="77" operator="between">
      <formula>0</formula>
      <formula>1</formula>
    </cfRule>
  </conditionalFormatting>
  <conditionalFormatting sqref="AI14:AJ14">
    <cfRule type="cellIs" dxfId="44" priority="73" stopIfTrue="1" operator="greaterThanOrEqual">
      <formula>1</formula>
    </cfRule>
    <cfRule type="dataBar" priority="74">
      <dataBar showValue="0">
        <cfvo type="num" val="0"/>
        <cfvo type="num" val="1"/>
        <color rgb="FFFF0000"/>
      </dataBar>
    </cfRule>
  </conditionalFormatting>
  <conditionalFormatting sqref="AI16:AJ16">
    <cfRule type="cellIs" dxfId="43" priority="71" stopIfTrue="1" operator="greaterThanOrEqual">
      <formula>1</formula>
    </cfRule>
    <cfRule type="dataBar" priority="72">
      <dataBar showValue="0">
        <cfvo type="num" val="0"/>
        <cfvo type="num" val="1"/>
        <color rgb="FFFF0000"/>
      </dataBar>
    </cfRule>
  </conditionalFormatting>
  <conditionalFormatting sqref="AI18:AJ18">
    <cfRule type="cellIs" dxfId="42" priority="69" stopIfTrue="1" operator="greaterThanOrEqual">
      <formula>1</formula>
    </cfRule>
    <cfRule type="dataBar" priority="70">
      <dataBar showValue="0">
        <cfvo type="num" val="0"/>
        <cfvo type="num" val="1"/>
        <color rgb="FFFF0000"/>
      </dataBar>
    </cfRule>
  </conditionalFormatting>
  <conditionalFormatting sqref="AI20:AJ20">
    <cfRule type="cellIs" dxfId="41" priority="67" stopIfTrue="1" operator="greaterThanOrEqual">
      <formula>1</formula>
    </cfRule>
    <cfRule type="dataBar" priority="68">
      <dataBar showValue="0">
        <cfvo type="num" val="0"/>
        <cfvo type="num" val="1"/>
        <color rgb="FFFF0000"/>
      </dataBar>
    </cfRule>
  </conditionalFormatting>
  <conditionalFormatting sqref="AI22:AJ22">
    <cfRule type="cellIs" dxfId="40" priority="65" stopIfTrue="1" operator="greaterThanOrEqual">
      <formula>1</formula>
    </cfRule>
    <cfRule type="dataBar" priority="66">
      <dataBar showValue="0">
        <cfvo type="num" val="0"/>
        <cfvo type="num" val="1"/>
        <color rgb="FFFF0000"/>
      </dataBar>
    </cfRule>
  </conditionalFormatting>
  <conditionalFormatting sqref="AI24:AJ24">
    <cfRule type="cellIs" dxfId="39" priority="63" stopIfTrue="1" operator="greaterThanOrEqual">
      <formula>1</formula>
    </cfRule>
    <cfRule type="dataBar" priority="64">
      <dataBar showValue="0">
        <cfvo type="num" val="0"/>
        <cfvo type="num" val="1"/>
        <color rgb="FFFF0000"/>
      </dataBar>
    </cfRule>
  </conditionalFormatting>
  <conditionalFormatting sqref="AI26:AJ26">
    <cfRule type="cellIs" dxfId="38" priority="61" stopIfTrue="1" operator="greaterThanOrEqual">
      <formula>1</formula>
    </cfRule>
    <cfRule type="dataBar" priority="62">
      <dataBar showValue="0">
        <cfvo type="num" val="0"/>
        <cfvo type="num" val="1"/>
        <color rgb="FFFF0000"/>
      </dataBar>
    </cfRule>
  </conditionalFormatting>
  <conditionalFormatting sqref="R12:S12">
    <cfRule type="cellIs" dxfId="37" priority="59" stopIfTrue="1" operator="lessThan">
      <formula>1</formula>
    </cfRule>
    <cfRule type="cellIs" dxfId="36" priority="60" operator="greaterThanOrEqual">
      <formula>1</formula>
    </cfRule>
  </conditionalFormatting>
  <conditionalFormatting sqref="R14:S14">
    <cfRule type="cellIs" dxfId="35" priority="57" stopIfTrue="1" operator="lessThan">
      <formula>1</formula>
    </cfRule>
    <cfRule type="cellIs" dxfId="34" priority="58" operator="greaterThanOrEqual">
      <formula>1</formula>
    </cfRule>
  </conditionalFormatting>
  <conditionalFormatting sqref="R16:S16">
    <cfRule type="cellIs" dxfId="33" priority="55" stopIfTrue="1" operator="lessThan">
      <formula>1</formula>
    </cfRule>
    <cfRule type="cellIs" dxfId="32" priority="56" operator="greaterThanOrEqual">
      <formula>1</formula>
    </cfRule>
  </conditionalFormatting>
  <conditionalFormatting sqref="R18:S18">
    <cfRule type="cellIs" dxfId="31" priority="53" stopIfTrue="1" operator="lessThan">
      <formula>1</formula>
    </cfRule>
    <cfRule type="cellIs" dxfId="30" priority="54" operator="greaterThanOrEqual">
      <formula>1</formula>
    </cfRule>
  </conditionalFormatting>
  <conditionalFormatting sqref="R20:S20">
    <cfRule type="cellIs" dxfId="29" priority="51" stopIfTrue="1" operator="lessThan">
      <formula>1</formula>
    </cfRule>
    <cfRule type="cellIs" dxfId="28" priority="52" operator="greaterThanOrEqual">
      <formula>1</formula>
    </cfRule>
  </conditionalFormatting>
  <conditionalFormatting sqref="R22:S22">
    <cfRule type="cellIs" dxfId="27" priority="49" stopIfTrue="1" operator="lessThan">
      <formula>1</formula>
    </cfRule>
    <cfRule type="cellIs" dxfId="26" priority="50" operator="greaterThanOrEqual">
      <formula>1</formula>
    </cfRule>
  </conditionalFormatting>
  <conditionalFormatting sqref="R24:S24">
    <cfRule type="cellIs" dxfId="25" priority="47" stopIfTrue="1" operator="lessThan">
      <formula>1</formula>
    </cfRule>
    <cfRule type="cellIs" dxfId="24" priority="48" operator="greaterThanOrEqual">
      <formula>1</formula>
    </cfRule>
  </conditionalFormatting>
  <conditionalFormatting sqref="R26:S26">
    <cfRule type="cellIs" dxfId="23" priority="45" stopIfTrue="1" operator="lessThan">
      <formula>1</formula>
    </cfRule>
    <cfRule type="cellIs" dxfId="22" priority="46" operator="greaterThanOrEqual">
      <formula>1</formula>
    </cfRule>
  </conditionalFormatting>
  <conditionalFormatting sqref="P12:Q12">
    <cfRule type="dataBar" priority="44">
      <dataBar showValue="0">
        <cfvo type="num" val="0"/>
        <cfvo type="num" val="1"/>
        <color rgb="FF92D050"/>
      </dataBar>
    </cfRule>
  </conditionalFormatting>
  <conditionalFormatting sqref="P16:Q16">
    <cfRule type="cellIs" dxfId="21" priority="41" stopIfTrue="1" operator="greaterThanOrEqual">
      <formula>1</formula>
    </cfRule>
    <cfRule type="dataBar" priority="42">
      <dataBar showValue="0">
        <cfvo type="num" val="0"/>
        <cfvo type="num" val="1"/>
        <color rgb="FF92D050"/>
      </dataBar>
    </cfRule>
  </conditionalFormatting>
  <conditionalFormatting sqref="P18:Q18">
    <cfRule type="cellIs" dxfId="20" priority="39" stopIfTrue="1" operator="greaterThanOrEqual">
      <formula>1</formula>
    </cfRule>
    <cfRule type="dataBar" priority="40">
      <dataBar showValue="0">
        <cfvo type="num" val="0"/>
        <cfvo type="num" val="1"/>
        <color rgb="FF92D050"/>
      </dataBar>
    </cfRule>
  </conditionalFormatting>
  <conditionalFormatting sqref="P20:Q20">
    <cfRule type="cellIs" dxfId="19" priority="37" stopIfTrue="1" operator="greaterThanOrEqual">
      <formula>1</formula>
    </cfRule>
    <cfRule type="dataBar" priority="38">
      <dataBar showValue="0">
        <cfvo type="num" val="0"/>
        <cfvo type="num" val="1"/>
        <color rgb="FF92D050"/>
      </dataBar>
    </cfRule>
  </conditionalFormatting>
  <conditionalFormatting sqref="P22:Q22">
    <cfRule type="cellIs" dxfId="18" priority="35" stopIfTrue="1" operator="greaterThanOrEqual">
      <formula>1</formula>
    </cfRule>
    <cfRule type="dataBar" priority="36">
      <dataBar showValue="0">
        <cfvo type="num" val="0"/>
        <cfvo type="num" val="1"/>
        <color rgb="FF92D050"/>
      </dataBar>
    </cfRule>
  </conditionalFormatting>
  <conditionalFormatting sqref="P24:Q24">
    <cfRule type="cellIs" dxfId="17" priority="33" stopIfTrue="1" operator="greaterThanOrEqual">
      <formula>1</formula>
    </cfRule>
    <cfRule type="dataBar" priority="34">
      <dataBar showValue="0">
        <cfvo type="num" val="0"/>
        <cfvo type="num" val="1"/>
        <color rgb="FF92D050"/>
      </dataBar>
    </cfRule>
  </conditionalFormatting>
  <conditionalFormatting sqref="P26:Q26">
    <cfRule type="cellIs" dxfId="16" priority="31" stopIfTrue="1" operator="greaterThanOrEqual">
      <formula>1</formula>
    </cfRule>
    <cfRule type="dataBar" priority="32">
      <dataBar showValue="0">
        <cfvo type="num" val="0"/>
        <cfvo type="num" val="1"/>
        <color rgb="FF92D050"/>
      </dataBar>
    </cfRule>
  </conditionalFormatting>
  <conditionalFormatting sqref="P12">
    <cfRule type="cellIs" dxfId="15" priority="43" stopIfTrue="1" operator="greaterThanOrEqual">
      <formula>1</formula>
    </cfRule>
  </conditionalFormatting>
  <conditionalFormatting sqref="P14">
    <cfRule type="cellIs" dxfId="14" priority="29" stopIfTrue="1" operator="greaterThanOrEqual">
      <formula>1</formula>
    </cfRule>
    <cfRule type="dataBar" priority="30">
      <dataBar showValue="0">
        <cfvo type="num" val="0"/>
        <cfvo type="num" val="1"/>
        <color rgb="FF92D050"/>
      </dataBar>
    </cfRule>
  </conditionalFormatting>
  <conditionalFormatting sqref="P16:Q16">
    <cfRule type="dataBar" priority="28">
      <dataBar showValue="0">
        <cfvo type="num" val="0"/>
        <cfvo type="num" val="1"/>
        <color rgb="FF92D050"/>
      </dataBar>
    </cfRule>
  </conditionalFormatting>
  <conditionalFormatting sqref="P16">
    <cfRule type="cellIs" dxfId="13" priority="27" stopIfTrue="1" operator="greaterThanOrEqual">
      <formula>1</formula>
    </cfRule>
  </conditionalFormatting>
  <conditionalFormatting sqref="P18:Q18">
    <cfRule type="dataBar" priority="26">
      <dataBar showValue="0">
        <cfvo type="num" val="0"/>
        <cfvo type="num" val="1"/>
        <color rgb="FF92D050"/>
      </dataBar>
    </cfRule>
  </conditionalFormatting>
  <conditionalFormatting sqref="P18">
    <cfRule type="cellIs" dxfId="12" priority="25" stopIfTrue="1" operator="greaterThanOrEqual">
      <formula>1</formula>
    </cfRule>
  </conditionalFormatting>
  <conditionalFormatting sqref="P20:Q20">
    <cfRule type="dataBar" priority="24">
      <dataBar showValue="0">
        <cfvo type="num" val="0"/>
        <cfvo type="num" val="1"/>
        <color rgb="FF92D050"/>
      </dataBar>
    </cfRule>
  </conditionalFormatting>
  <conditionalFormatting sqref="P20">
    <cfRule type="cellIs" dxfId="11" priority="23" stopIfTrue="1" operator="greaterThanOrEqual">
      <formula>1</formula>
    </cfRule>
  </conditionalFormatting>
  <conditionalFormatting sqref="P22:Q22">
    <cfRule type="dataBar" priority="22">
      <dataBar showValue="0">
        <cfvo type="num" val="0"/>
        <cfvo type="num" val="1"/>
        <color rgb="FF92D050"/>
      </dataBar>
    </cfRule>
  </conditionalFormatting>
  <conditionalFormatting sqref="P22">
    <cfRule type="cellIs" dxfId="10" priority="21" stopIfTrue="1" operator="greaterThanOrEqual">
      <formula>1</formula>
    </cfRule>
  </conditionalFormatting>
  <conditionalFormatting sqref="P24:Q24">
    <cfRule type="dataBar" priority="20">
      <dataBar showValue="0">
        <cfvo type="num" val="0"/>
        <cfvo type="num" val="1"/>
        <color rgb="FF92D050"/>
      </dataBar>
    </cfRule>
  </conditionalFormatting>
  <conditionalFormatting sqref="P24">
    <cfRule type="cellIs" dxfId="9" priority="19" stopIfTrue="1" operator="greaterThanOrEqual">
      <formula>1</formula>
    </cfRule>
  </conditionalFormatting>
  <conditionalFormatting sqref="P26:Q26">
    <cfRule type="dataBar" priority="18">
      <dataBar showValue="0">
        <cfvo type="num" val="0"/>
        <cfvo type="num" val="1"/>
        <color rgb="FF92D050"/>
      </dataBar>
    </cfRule>
  </conditionalFormatting>
  <conditionalFormatting sqref="P26">
    <cfRule type="cellIs" dxfId="8" priority="17" stopIfTrue="1" operator="greaterThanOrEqual">
      <formula>1</formula>
    </cfRule>
  </conditionalFormatting>
  <conditionalFormatting sqref="P26:Q26">
    <cfRule type="dataBar" priority="16">
      <dataBar showValue="0">
        <cfvo type="num" val="0"/>
        <cfvo type="num" val="1"/>
        <color rgb="FF92D050"/>
      </dataBar>
    </cfRule>
  </conditionalFormatting>
  <conditionalFormatting sqref="P26">
    <cfRule type="cellIs" dxfId="7" priority="15" stopIfTrue="1" operator="greaterThanOrEqual">
      <formula>1</formula>
    </cfRule>
  </conditionalFormatting>
  <conditionalFormatting sqref="P12">
    <cfRule type="cellIs" dxfId="6" priority="13" stopIfTrue="1" operator="greaterThanOrEqual">
      <formula>1</formula>
    </cfRule>
    <cfRule type="dataBar" priority="14">
      <dataBar showValue="0">
        <cfvo type="num" val="0"/>
        <cfvo type="num" val="1"/>
        <color rgb="FF92D050"/>
      </dataBar>
    </cfRule>
  </conditionalFormatting>
  <conditionalFormatting sqref="P16">
    <cfRule type="cellIs" dxfId="5" priority="11" stopIfTrue="1" operator="greaterThanOrEqual">
      <formula>1</formula>
    </cfRule>
    <cfRule type="dataBar" priority="12">
      <dataBar showValue="0">
        <cfvo type="num" val="0"/>
        <cfvo type="num" val="1"/>
        <color rgb="FF92D050"/>
      </dataBar>
    </cfRule>
  </conditionalFormatting>
  <conditionalFormatting sqref="P18">
    <cfRule type="cellIs" dxfId="4" priority="9" stopIfTrue="1" operator="greaterThanOrEqual">
      <formula>1</formula>
    </cfRule>
    <cfRule type="dataBar" priority="10">
      <dataBar showValue="0">
        <cfvo type="num" val="0"/>
        <cfvo type="num" val="1"/>
        <color rgb="FF92D050"/>
      </dataBar>
    </cfRule>
  </conditionalFormatting>
  <conditionalFormatting sqref="P20">
    <cfRule type="cellIs" dxfId="3" priority="7" stopIfTrue="1" operator="greaterThanOrEqual">
      <formula>1</formula>
    </cfRule>
    <cfRule type="dataBar" priority="8">
      <dataBar showValue="0">
        <cfvo type="num" val="0"/>
        <cfvo type="num" val="1"/>
        <color rgb="FF92D050"/>
      </dataBar>
    </cfRule>
  </conditionalFormatting>
  <conditionalFormatting sqref="P22">
    <cfRule type="cellIs" dxfId="2" priority="5" stopIfTrue="1" operator="greaterThanOrEqual">
      <formula>1</formula>
    </cfRule>
    <cfRule type="dataBar" priority="6">
      <dataBar showValue="0">
        <cfvo type="num" val="0"/>
        <cfvo type="num" val="1"/>
        <color rgb="FF92D050"/>
      </dataBar>
    </cfRule>
  </conditionalFormatting>
  <conditionalFormatting sqref="P24">
    <cfRule type="cellIs" dxfId="1" priority="3" stopIfTrue="1" operator="greaterThanOrEqual">
      <formula>1</formula>
    </cfRule>
    <cfRule type="dataBar" priority="4">
      <dataBar showValue="0">
        <cfvo type="num" val="0"/>
        <cfvo type="num" val="1"/>
        <color rgb="FF92D050"/>
      </dataBar>
    </cfRule>
  </conditionalFormatting>
  <conditionalFormatting sqref="P26">
    <cfRule type="cellIs" dxfId="0" priority="1" stopIfTrue="1" operator="greaterThanOrEqual">
      <formula>1</formula>
    </cfRule>
    <cfRule type="dataBar" priority="2">
      <dataBar showValue="0">
        <cfvo type="num" val="0"/>
        <cfvo type="num" val="1"/>
        <color rgb="FF92D050"/>
      </dataBar>
    </cfRule>
  </conditionalFormatting>
  <hyperlinks>
    <hyperlink ref="B3" location="Overview!A1" display="Overview"/>
    <hyperlink ref="D3:E3" location="'Sizing params &amp; critical perfs'!SizingParamsData" display="Data"/>
    <hyperlink ref="AU50" location="Overview!A1" display="Overview"/>
    <hyperlink ref="AU52" location="'Sizing params &amp; critical perfs'!A1" display="Charts"/>
  </hyperlinks>
  <printOptions horizontalCentered="1"/>
  <pageMargins left="0.25" right="0.25" top="0.75" bottom="0.75" header="0.3" footer="0.3"/>
  <pageSetup paperSize="9" scale="56" orientation="landscape" r:id="rId2"/>
  <headerFooter alignWithMargins="0">
    <oddFooter>&amp;LTechnical Dashboard 
Printed :&amp;D &amp;T&amp;CCONFIDENTIAL&amp;RPage &amp;P of &amp;N
&amp;F</oddFooter>
  </headerFooter>
  <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de_Quality_Sheet">
    <pageSetUpPr autoPageBreaks="0" fitToPage="1"/>
  </sheetPr>
  <dimension ref="A1:AM46"/>
  <sheetViews>
    <sheetView showGridLines="0" tabSelected="1" zoomScale="50" zoomScaleNormal="50" workbookViewId="0"/>
  </sheetViews>
  <sheetFormatPr defaultColWidth="5.42578125" defaultRowHeight="11.25"/>
  <cols>
    <col min="1" max="1" width="1.140625" style="147" customWidth="1"/>
    <col min="2" max="2" width="3.42578125" style="147" customWidth="1"/>
    <col min="3" max="3" width="4.28515625" style="514" customWidth="1"/>
    <col min="4" max="5" width="5.42578125" style="147" customWidth="1"/>
    <col min="6" max="6" width="18.42578125" style="147" customWidth="1"/>
    <col min="7" max="13" width="5.7109375" style="147" customWidth="1"/>
    <col min="14" max="14" width="6" style="147" customWidth="1"/>
    <col min="15" max="30" width="5.7109375" style="147" customWidth="1"/>
    <col min="31" max="31" width="3.42578125" style="514" customWidth="1"/>
    <col min="32" max="32" width="1.140625" style="147" customWidth="1"/>
    <col min="33" max="35" width="5.7109375" style="147" customWidth="1"/>
    <col min="36" max="16384" width="5.42578125" style="147"/>
  </cols>
  <sheetData>
    <row r="1" spans="1:39" ht="6" customHeight="1">
      <c r="B1" s="953"/>
      <c r="C1" s="953"/>
      <c r="D1" s="953"/>
      <c r="E1" s="953"/>
      <c r="F1" s="953"/>
      <c r="G1" s="953"/>
      <c r="H1" s="953"/>
      <c r="I1" s="953"/>
      <c r="J1" s="953"/>
      <c r="K1" s="953"/>
      <c r="L1" s="953"/>
      <c r="M1" s="953"/>
      <c r="N1" s="953"/>
      <c r="O1" s="953"/>
      <c r="P1" s="953"/>
      <c r="Q1" s="953"/>
      <c r="R1" s="953"/>
      <c r="S1" s="953"/>
      <c r="T1" s="953"/>
      <c r="U1" s="953"/>
      <c r="V1" s="953"/>
      <c r="W1" s="953"/>
      <c r="X1" s="953"/>
      <c r="Y1" s="953"/>
      <c r="Z1" s="953"/>
      <c r="AA1" s="953"/>
      <c r="AB1" s="953"/>
      <c r="AC1" s="953"/>
      <c r="AD1" s="953"/>
      <c r="AE1" s="953"/>
      <c r="AF1" s="953"/>
    </row>
    <row r="2" spans="1:39" ht="39" customHeight="1">
      <c r="A2" s="161"/>
      <c r="B2" s="712" t="str">
        <f>CONCATENATE(Parameters!C6," - Code quality")</f>
        <v>Orchestra - Code quality</v>
      </c>
      <c r="C2" s="712"/>
      <c r="D2" s="712"/>
      <c r="E2" s="712"/>
      <c r="F2" s="712"/>
      <c r="G2" s="712"/>
      <c r="H2" s="712"/>
      <c r="I2" s="712"/>
      <c r="J2" s="712"/>
      <c r="K2" s="712"/>
      <c r="L2" s="712"/>
      <c r="M2" s="712"/>
      <c r="N2" s="712"/>
      <c r="O2" s="712"/>
      <c r="P2" s="712"/>
      <c r="Q2" s="712"/>
      <c r="R2" s="712"/>
      <c r="S2" s="712"/>
      <c r="T2" s="712"/>
      <c r="U2" s="712"/>
      <c r="V2" s="712"/>
      <c r="W2" s="712"/>
      <c r="X2" s="712"/>
      <c r="Y2" s="712"/>
      <c r="Z2" s="712"/>
      <c r="AA2" s="712"/>
      <c r="AB2" s="712"/>
      <c r="AC2" s="712"/>
      <c r="AD2" s="712"/>
      <c r="AE2" s="712"/>
      <c r="AF2" s="712"/>
    </row>
    <row r="3" spans="1:39" s="658" customFormat="1" ht="18" customHeight="1">
      <c r="B3" s="824" t="s">
        <v>20</v>
      </c>
      <c r="C3" s="824"/>
      <c r="D3" s="824"/>
      <c r="E3" s="825" t="s">
        <v>415</v>
      </c>
      <c r="F3" s="825"/>
      <c r="G3" s="660"/>
      <c r="I3" s="659"/>
      <c r="L3" s="659"/>
      <c r="M3" s="659"/>
      <c r="N3" s="659"/>
      <c r="O3" s="659"/>
      <c r="P3" s="659"/>
      <c r="Q3" s="659"/>
      <c r="R3" s="659"/>
      <c r="S3" s="659"/>
      <c r="T3" s="659"/>
      <c r="U3" s="659"/>
      <c r="V3" s="659"/>
      <c r="W3" s="659"/>
      <c r="X3" s="659"/>
      <c r="Y3" s="659"/>
      <c r="Z3" s="659"/>
      <c r="AA3" s="659"/>
      <c r="AB3" s="659"/>
      <c r="AC3" s="659"/>
      <c r="AD3" s="659"/>
      <c r="AE3" s="659"/>
      <c r="AF3" s="659"/>
    </row>
    <row r="4" spans="1:39" s="153" customFormat="1" ht="24" customHeight="1">
      <c r="B4" s="818" t="s">
        <v>80</v>
      </c>
      <c r="C4" s="819"/>
      <c r="D4" s="819"/>
      <c r="E4" s="819"/>
      <c r="F4" s="819"/>
      <c r="G4" s="819"/>
      <c r="H4" s="819"/>
      <c r="I4" s="819"/>
      <c r="J4" s="819"/>
      <c r="K4" s="819"/>
      <c r="L4" s="819"/>
      <c r="M4" s="819"/>
      <c r="N4" s="819"/>
      <c r="O4" s="819"/>
      <c r="P4" s="819"/>
      <c r="Q4" s="821" t="s">
        <v>79</v>
      </c>
      <c r="R4" s="822"/>
      <c r="S4" s="822"/>
      <c r="T4" s="822"/>
      <c r="U4" s="822"/>
      <c r="V4" s="822"/>
      <c r="W4" s="822"/>
      <c r="X4" s="822"/>
      <c r="Y4" s="822"/>
      <c r="Z4" s="822"/>
      <c r="AA4" s="822"/>
      <c r="AB4" s="822"/>
      <c r="AC4" s="822"/>
      <c r="AD4" s="822"/>
      <c r="AE4" s="822"/>
      <c r="AF4" s="823"/>
    </row>
    <row r="5" spans="1:39" s="149" customFormat="1" ht="24" customHeight="1">
      <c r="B5" s="152" t="s">
        <v>78</v>
      </c>
      <c r="C5" s="812" t="s">
        <v>2</v>
      </c>
      <c r="D5" s="812"/>
      <c r="E5" s="812"/>
      <c r="F5" s="812"/>
      <c r="G5" s="812"/>
      <c r="H5" s="812"/>
      <c r="I5" s="812"/>
      <c r="J5" s="812"/>
      <c r="K5" s="812"/>
      <c r="L5" s="812"/>
      <c r="M5" s="812"/>
      <c r="N5" s="812"/>
      <c r="O5" s="812"/>
      <c r="P5" s="813"/>
      <c r="Q5" s="811" t="s">
        <v>2</v>
      </c>
      <c r="R5" s="812"/>
      <c r="S5" s="812"/>
      <c r="T5" s="812"/>
      <c r="U5" s="812"/>
      <c r="V5" s="812"/>
      <c r="W5" s="812"/>
      <c r="X5" s="812"/>
      <c r="Y5" s="812"/>
      <c r="Z5" s="812"/>
      <c r="AA5" s="812"/>
      <c r="AB5" s="812"/>
      <c r="AC5" s="812"/>
      <c r="AD5" s="812"/>
      <c r="AE5" s="812"/>
      <c r="AF5" s="813"/>
    </row>
    <row r="6" spans="1:39" s="149" customFormat="1" ht="24" customHeight="1">
      <c r="B6" s="152" t="s">
        <v>78</v>
      </c>
      <c r="C6" s="812" t="s">
        <v>2</v>
      </c>
      <c r="D6" s="812"/>
      <c r="E6" s="812"/>
      <c r="F6" s="812"/>
      <c r="G6" s="812"/>
      <c r="H6" s="812"/>
      <c r="I6" s="812"/>
      <c r="J6" s="812"/>
      <c r="K6" s="812"/>
      <c r="L6" s="812"/>
      <c r="M6" s="812"/>
      <c r="N6" s="812"/>
      <c r="O6" s="812"/>
      <c r="P6" s="813"/>
      <c r="Q6" s="811" t="s">
        <v>2</v>
      </c>
      <c r="R6" s="812"/>
      <c r="S6" s="812"/>
      <c r="T6" s="812"/>
      <c r="U6" s="812"/>
      <c r="V6" s="812"/>
      <c r="W6" s="812"/>
      <c r="X6" s="812"/>
      <c r="Y6" s="812"/>
      <c r="Z6" s="812"/>
      <c r="AA6" s="812"/>
      <c r="AB6" s="812"/>
      <c r="AC6" s="812"/>
      <c r="AD6" s="812"/>
      <c r="AE6" s="812"/>
      <c r="AF6" s="813"/>
    </row>
    <row r="7" spans="1:39" s="149" customFormat="1" ht="24" customHeight="1">
      <c r="B7" s="152" t="s">
        <v>78</v>
      </c>
      <c r="C7" s="812" t="s">
        <v>2</v>
      </c>
      <c r="D7" s="812"/>
      <c r="E7" s="812"/>
      <c r="F7" s="812"/>
      <c r="G7" s="812"/>
      <c r="H7" s="812"/>
      <c r="I7" s="812"/>
      <c r="J7" s="812"/>
      <c r="K7" s="812"/>
      <c r="L7" s="812"/>
      <c r="M7" s="812"/>
      <c r="N7" s="812"/>
      <c r="O7" s="812"/>
      <c r="P7" s="813"/>
      <c r="Q7" s="811" t="s">
        <v>2</v>
      </c>
      <c r="R7" s="812"/>
      <c r="S7" s="812"/>
      <c r="T7" s="812"/>
      <c r="U7" s="812"/>
      <c r="V7" s="812"/>
      <c r="W7" s="812"/>
      <c r="X7" s="812"/>
      <c r="Y7" s="812"/>
      <c r="Z7" s="812"/>
      <c r="AA7" s="812"/>
      <c r="AB7" s="812"/>
      <c r="AC7" s="812"/>
      <c r="AD7" s="812"/>
      <c r="AE7" s="812"/>
      <c r="AF7" s="813"/>
    </row>
    <row r="8" spans="1:39" s="149" customFormat="1" ht="24" customHeight="1">
      <c r="B8" s="151" t="s">
        <v>78</v>
      </c>
      <c r="C8" s="815" t="s">
        <v>2</v>
      </c>
      <c r="D8" s="815"/>
      <c r="E8" s="815"/>
      <c r="F8" s="815"/>
      <c r="G8" s="815"/>
      <c r="H8" s="815"/>
      <c r="I8" s="815"/>
      <c r="J8" s="815"/>
      <c r="K8" s="815"/>
      <c r="L8" s="815"/>
      <c r="M8" s="815"/>
      <c r="N8" s="815"/>
      <c r="O8" s="815"/>
      <c r="P8" s="816"/>
      <c r="Q8" s="817" t="s">
        <v>2</v>
      </c>
      <c r="R8" s="815"/>
      <c r="S8" s="815"/>
      <c r="T8" s="815"/>
      <c r="U8" s="815"/>
      <c r="V8" s="815"/>
      <c r="W8" s="815"/>
      <c r="X8" s="815"/>
      <c r="Y8" s="815"/>
      <c r="Z8" s="815"/>
      <c r="AA8" s="815"/>
      <c r="AB8" s="815"/>
      <c r="AC8" s="815"/>
      <c r="AD8" s="815"/>
      <c r="AE8" s="815"/>
      <c r="AF8" s="816"/>
    </row>
    <row r="9" spans="1:39" ht="6" customHeight="1">
      <c r="B9" s="810"/>
      <c r="C9" s="810"/>
      <c r="D9" s="810"/>
      <c r="E9" s="810"/>
      <c r="F9" s="810"/>
      <c r="G9" s="810"/>
      <c r="H9" s="810"/>
      <c r="I9" s="810"/>
      <c r="J9" s="810"/>
      <c r="K9" s="810"/>
      <c r="L9" s="810"/>
      <c r="M9" s="810"/>
      <c r="N9" s="810"/>
      <c r="O9" s="810"/>
      <c r="P9" s="810"/>
      <c r="Q9" s="810"/>
      <c r="R9" s="810"/>
      <c r="S9" s="810"/>
      <c r="T9" s="810"/>
      <c r="U9" s="810"/>
      <c r="V9" s="810"/>
      <c r="W9" s="810"/>
      <c r="X9" s="810"/>
      <c r="Y9" s="810"/>
      <c r="Z9" s="810"/>
      <c r="AA9" s="810"/>
      <c r="AB9" s="810"/>
      <c r="AC9" s="810"/>
      <c r="AD9" s="810"/>
      <c r="AE9" s="810"/>
      <c r="AF9" s="810"/>
    </row>
    <row r="10" spans="1:39" ht="24" customHeight="1">
      <c r="B10" s="827" t="s">
        <v>39</v>
      </c>
      <c r="C10" s="827"/>
      <c r="D10" s="827"/>
      <c r="E10" s="827"/>
      <c r="F10" s="827"/>
      <c r="G10" s="827"/>
      <c r="H10" s="827"/>
      <c r="I10" s="827"/>
      <c r="J10" s="827"/>
      <c r="K10" s="827"/>
      <c r="L10" s="827"/>
      <c r="M10" s="827"/>
      <c r="N10" s="827"/>
      <c r="O10" s="827"/>
      <c r="P10" s="827"/>
      <c r="Q10" s="827"/>
      <c r="R10" s="827"/>
      <c r="S10" s="827"/>
      <c r="T10" s="827"/>
      <c r="U10" s="827"/>
      <c r="V10" s="827"/>
      <c r="W10" s="827"/>
      <c r="X10" s="827"/>
      <c r="Y10" s="827"/>
      <c r="Z10" s="827"/>
      <c r="AA10" s="827"/>
      <c r="AB10" s="827"/>
      <c r="AC10" s="827"/>
      <c r="AD10" s="827"/>
      <c r="AE10" s="827"/>
      <c r="AF10" s="827"/>
    </row>
    <row r="11" spans="1:39" ht="294" customHeight="1">
      <c r="B11" s="160"/>
      <c r="C11" s="1024"/>
      <c r="D11" s="1024"/>
      <c r="E11" s="1024"/>
      <c r="F11" s="1024"/>
      <c r="G11" s="1024"/>
      <c r="H11" s="1024"/>
      <c r="I11" s="1024"/>
      <c r="J11" s="1024"/>
      <c r="K11" s="1024"/>
      <c r="L11" s="1024"/>
      <c r="M11" s="1024"/>
      <c r="N11" s="1024"/>
      <c r="O11" s="1024"/>
      <c r="P11" s="1024"/>
      <c r="Q11" s="1024"/>
      <c r="R11" s="1024"/>
      <c r="S11" s="1024"/>
      <c r="T11" s="1024"/>
      <c r="U11" s="1024"/>
      <c r="V11" s="1024"/>
      <c r="W11" s="1024"/>
      <c r="X11" s="1024"/>
      <c r="Y11" s="1024"/>
      <c r="Z11" s="1024"/>
      <c r="AA11" s="1024"/>
      <c r="AB11" s="1024"/>
      <c r="AC11" s="1024"/>
      <c r="AD11" s="1024"/>
      <c r="AE11" s="516"/>
      <c r="AF11" s="159"/>
      <c r="AM11" s="514"/>
    </row>
    <row r="12" spans="1:39" s="514" customFormat="1" ht="294" customHeight="1">
      <c r="B12" s="160"/>
      <c r="C12" s="1024"/>
      <c r="D12" s="1024"/>
      <c r="E12" s="1024"/>
      <c r="F12" s="1024"/>
      <c r="G12" s="1024"/>
      <c r="H12" s="1024"/>
      <c r="I12" s="1024"/>
      <c r="J12" s="1024"/>
      <c r="K12" s="1024"/>
      <c r="L12" s="1024"/>
      <c r="M12" s="1024"/>
      <c r="N12" s="1024"/>
      <c r="O12" s="1024"/>
      <c r="P12" s="1024"/>
      <c r="Q12" s="1024"/>
      <c r="R12" s="1024"/>
      <c r="S12" s="1024"/>
      <c r="T12" s="1024"/>
      <c r="U12" s="1024"/>
      <c r="V12" s="1024"/>
      <c r="W12" s="1024"/>
      <c r="X12" s="1024"/>
      <c r="Y12" s="1024"/>
      <c r="Z12" s="1024"/>
      <c r="AA12" s="1024"/>
      <c r="AB12" s="1024"/>
      <c r="AC12" s="1024"/>
      <c r="AD12" s="1024"/>
      <c r="AE12" s="516"/>
      <c r="AF12" s="159"/>
    </row>
    <row r="13" spans="1:39" ht="9.9499999999999993" customHeight="1">
      <c r="B13" s="159"/>
      <c r="C13" s="159"/>
      <c r="D13" s="159"/>
      <c r="E13" s="159"/>
      <c r="F13" s="159"/>
      <c r="G13" s="159"/>
      <c r="H13" s="159"/>
      <c r="I13" s="159"/>
      <c r="J13" s="159"/>
      <c r="K13" s="159"/>
      <c r="L13" s="159"/>
      <c r="M13" s="159"/>
      <c r="N13" s="159"/>
      <c r="O13" s="159"/>
      <c r="P13" s="159"/>
      <c r="Q13" s="159"/>
      <c r="R13" s="159"/>
      <c r="S13" s="159"/>
      <c r="T13" s="159"/>
      <c r="U13" s="159"/>
      <c r="V13" s="159"/>
      <c r="W13" s="159"/>
      <c r="X13" s="159"/>
      <c r="Y13" s="159"/>
      <c r="Z13" s="159"/>
      <c r="AA13" s="159"/>
      <c r="AB13" s="159"/>
      <c r="AC13" s="159"/>
      <c r="AD13" s="159"/>
      <c r="AE13" s="159"/>
      <c r="AF13" s="159"/>
    </row>
    <row r="14" spans="1:39" ht="24" customHeight="1"/>
    <row r="15" spans="1:39" ht="18.75" customHeight="1"/>
    <row r="16" spans="1:39" customFormat="1" ht="12.75"/>
    <row r="17" customFormat="1" ht="16.5" customHeight="1"/>
    <row r="18" customFormat="1" ht="15.75" customHeight="1"/>
    <row r="19" customFormat="1" ht="15.75" customHeight="1"/>
    <row r="20" customFormat="1" ht="15.75" customHeight="1"/>
    <row r="21" customFormat="1" ht="15.75" customHeight="1"/>
    <row r="22" customFormat="1" ht="15.75" customHeight="1"/>
    <row r="23" customFormat="1" ht="15.75" customHeight="1"/>
    <row r="24" customFormat="1" ht="15.75" customHeight="1"/>
    <row r="25" customFormat="1" ht="15.75" customHeight="1"/>
    <row r="26" customFormat="1" ht="15.75" customHeight="1"/>
    <row r="27" customFormat="1" ht="15.75" customHeight="1"/>
    <row r="28" customFormat="1" ht="15.75" customHeight="1"/>
    <row r="29" customFormat="1" ht="15.75" customHeight="1"/>
    <row r="30" customFormat="1" ht="15.75" customHeight="1"/>
    <row r="31" customFormat="1" ht="15.75" customHeight="1"/>
    <row r="32" customFormat="1" ht="15.75" customHeight="1"/>
    <row r="33" customFormat="1" ht="15.75" customHeight="1"/>
    <row r="34" customFormat="1" ht="15.75" customHeight="1"/>
    <row r="35" customFormat="1" ht="15.75" customHeight="1"/>
    <row r="36" customFormat="1" ht="15.75" customHeight="1"/>
    <row r="37" customFormat="1" ht="15.75" customHeight="1"/>
    <row r="38" customFormat="1" ht="15.75" customHeight="1"/>
    <row r="39" customFormat="1" ht="15.75" customHeight="1"/>
    <row r="40" customFormat="1" ht="15.75" customHeight="1"/>
    <row r="41" customFormat="1" ht="15.75" customHeight="1"/>
    <row r="42" customFormat="1" ht="15.75" customHeight="1"/>
    <row r="43" customFormat="1" ht="15.75" customHeight="1"/>
    <row r="44" customFormat="1" ht="15.75" customHeight="1"/>
    <row r="45" customFormat="1" ht="16.5" customHeight="1"/>
    <row r="46" customFormat="1" ht="16.5" customHeight="1"/>
  </sheetData>
  <dataConsolidate/>
  <customSheetViews>
    <customSheetView guid="{5CFEF769-FEAF-4620-A221-C361CF5B525B}" scale="50" showGridLines="0" fitToPage="1">
      <selection activeCell="B3" sqref="B3:AF3"/>
      <pageMargins left="0.25" right="0.25" top="0.75" bottom="0.75" header="0.3" footer="0.3"/>
      <printOptions horizontalCentered="1"/>
      <pageSetup paperSize="9" scale="62" orientation="landscape" horizontalDpi="1200" verticalDpi="1200" r:id="rId1"/>
      <headerFooter alignWithMargins="0">
        <oddFooter>&amp;LTechnical Dashboard 
Printed :&amp;D &amp;T&amp;CCONFIDENTIAL&amp;RPage &amp;P of &amp;N
&amp;F</oddFooter>
      </headerFooter>
    </customSheetView>
  </customSheetViews>
  <mergeCells count="17">
    <mergeCell ref="B1:AF1"/>
    <mergeCell ref="B9:AF9"/>
    <mergeCell ref="Q6:AF6"/>
    <mergeCell ref="Q7:AF7"/>
    <mergeCell ref="B4:P4"/>
    <mergeCell ref="Q4:AF4"/>
    <mergeCell ref="Q8:AF8"/>
    <mergeCell ref="Q5:AF5"/>
    <mergeCell ref="B2:AF2"/>
    <mergeCell ref="C5:P5"/>
    <mergeCell ref="C6:P6"/>
    <mergeCell ref="C7:P7"/>
    <mergeCell ref="C8:P8"/>
    <mergeCell ref="B3:D3"/>
    <mergeCell ref="E3:F3"/>
    <mergeCell ref="B10:AF10"/>
    <mergeCell ref="C11:AD12"/>
  </mergeCells>
  <hyperlinks>
    <hyperlink ref="B3" r:id="rId2"/>
    <hyperlink ref="B3:C3" location="Overview!A1" display="Overview"/>
    <hyperlink ref="E3:F3" location="'Orchestra import'!CodeQualityImportData" display="Data import"/>
  </hyperlinks>
  <printOptions horizontalCentered="1"/>
  <pageMargins left="0.25" right="0.25" top="0.75" bottom="0.75" header="0.3" footer="0.3"/>
  <pageSetup paperSize="9" scale="62" orientation="landscape" horizontalDpi="1200" verticalDpi="1200" r:id="rId3"/>
  <headerFooter alignWithMargins="0">
    <oddFooter>&amp;LTechnical Dashboard 
Printed :&amp;D &amp;T&amp;CCONFIDENTIAL&amp;RPage &amp;P of &amp;N
&amp;F</oddFooter>
  </headerFooter>
  <drawing r:id="rId4"/>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de_Reuse_Sheet">
    <pageSetUpPr autoPageBreaks="0" fitToPage="1"/>
  </sheetPr>
  <dimension ref="A1:DG3971"/>
  <sheetViews>
    <sheetView showGridLines="0" zoomScale="60" zoomScaleNormal="60" workbookViewId="0"/>
  </sheetViews>
  <sheetFormatPr defaultColWidth="18.7109375" defaultRowHeight="11.25"/>
  <cols>
    <col min="1" max="1" width="1.140625" style="147" customWidth="1"/>
    <col min="2" max="2" width="4.28515625" style="147" customWidth="1"/>
    <col min="3" max="4" width="5.42578125" style="147" customWidth="1"/>
    <col min="5" max="5" width="18.42578125" style="147" customWidth="1"/>
    <col min="6" max="12" width="5.7109375" style="147" customWidth="1"/>
    <col min="13" max="13" width="6" style="147" customWidth="1"/>
    <col min="14" max="32" width="5.7109375" style="147" customWidth="1"/>
    <col min="33" max="33" width="5.42578125" style="147" customWidth="1"/>
    <col min="34" max="36" width="5.42578125" style="553" customWidth="1"/>
    <col min="37" max="37" width="5.42578125" style="147" customWidth="1"/>
    <col min="38" max="38" width="5.42578125" style="586" customWidth="1"/>
    <col min="39" max="39" width="5.42578125" style="147" customWidth="1"/>
    <col min="40" max="40" width="36.7109375" style="147" customWidth="1"/>
    <col min="41" max="41" width="14" style="147" customWidth="1"/>
    <col min="42" max="42" width="14.42578125" style="147" customWidth="1"/>
    <col min="43" max="43" width="14" style="147" customWidth="1"/>
    <col min="44" max="45" width="14.42578125" style="147" customWidth="1"/>
    <col min="46" max="46" width="13.28515625" style="147" customWidth="1"/>
    <col min="47" max="47" width="12.7109375" style="147" customWidth="1"/>
    <col min="48" max="49" width="13.28515625" style="147" customWidth="1"/>
    <col min="50" max="50" width="13.7109375" style="147" customWidth="1"/>
    <col min="51" max="52" width="13.28515625" style="147" customWidth="1"/>
    <col min="53" max="53" width="13.7109375" style="147" customWidth="1"/>
    <col min="54" max="54" width="12.7109375" style="147" customWidth="1"/>
    <col min="55" max="55" width="13.28515625" style="147" customWidth="1"/>
    <col min="56" max="56" width="12.7109375" style="147" customWidth="1"/>
    <col min="57" max="58" width="13.28515625" style="147" customWidth="1"/>
    <col min="59" max="59" width="14.140625" style="147" customWidth="1"/>
    <col min="60" max="61" width="13.7109375" style="147" customWidth="1"/>
    <col min="62" max="62" width="14.140625" style="147" customWidth="1"/>
    <col min="63" max="64" width="13.7109375" style="147" customWidth="1"/>
    <col min="65" max="65" width="13.28515625" style="147" customWidth="1"/>
    <col min="66" max="66" width="13.7109375" style="147" customWidth="1"/>
    <col min="67" max="68" width="15.140625" style="147" customWidth="1"/>
    <col min="69" max="69" width="14.7109375" style="147" customWidth="1"/>
    <col min="70" max="71" width="15.140625" style="147" customWidth="1"/>
    <col min="72" max="72" width="13" style="147" customWidth="1"/>
    <col min="73" max="73" width="12.5703125" style="147" customWidth="1"/>
    <col min="74" max="75" width="13" style="147" customWidth="1"/>
    <col min="76" max="76" width="13.42578125" style="147" customWidth="1"/>
    <col min="77" max="77" width="12.5703125" style="147" customWidth="1"/>
    <col min="78" max="78" width="13" style="147" customWidth="1"/>
    <col min="79" max="79" width="13.42578125" style="147" customWidth="1"/>
    <col min="80" max="80" width="13" style="147" customWidth="1"/>
    <col min="81" max="81" width="13.42578125" style="147" customWidth="1"/>
    <col min="82" max="82" width="13" style="147" customWidth="1"/>
    <col min="83" max="84" width="13.42578125" style="147" customWidth="1"/>
    <col min="85" max="85" width="12.7109375" style="147" customWidth="1"/>
    <col min="86" max="86" width="12.28515625" style="147" customWidth="1"/>
    <col min="87" max="88" width="12.7109375" style="147" customWidth="1"/>
    <col min="89" max="89" width="14.42578125" style="147" customWidth="1"/>
    <col min="90" max="91" width="14" style="147" customWidth="1"/>
    <col min="92" max="92" width="14.42578125" style="147" customWidth="1"/>
    <col min="93" max="93" width="14" style="147" customWidth="1"/>
    <col min="94" max="94" width="14.42578125" style="147" customWidth="1"/>
    <col min="95" max="96" width="14" style="147" customWidth="1"/>
    <col min="97" max="97" width="14.42578125" style="147" customWidth="1"/>
    <col min="98" max="98" width="13.28515625" style="147" customWidth="1"/>
    <col min="99" max="100" width="12.7109375" style="147" customWidth="1"/>
    <col min="101" max="101" width="13.28515625" style="147" customWidth="1"/>
    <col min="102" max="103" width="13.7109375" style="147" customWidth="1"/>
    <col min="104" max="104" width="13.28515625" style="147" customWidth="1"/>
    <col min="105" max="106" width="13.7109375" style="147" customWidth="1"/>
    <col min="107" max="107" width="13.28515625" style="147" customWidth="1"/>
    <col min="108" max="109" width="12.7109375" style="147" customWidth="1"/>
    <col min="110" max="110" width="13.28515625" style="147" customWidth="1"/>
    <col min="111" max="111" width="13.7109375" style="147" customWidth="1"/>
    <col min="112" max="16384" width="18.7109375" style="147"/>
  </cols>
  <sheetData>
    <row r="1" spans="1:41" ht="6" customHeight="1">
      <c r="B1" s="953"/>
      <c r="C1" s="953"/>
      <c r="D1" s="953"/>
      <c r="E1" s="953"/>
      <c r="F1" s="953"/>
      <c r="G1" s="953"/>
      <c r="H1" s="953"/>
      <c r="I1" s="953"/>
      <c r="J1" s="953"/>
      <c r="K1" s="953"/>
      <c r="L1" s="953"/>
      <c r="M1" s="953"/>
      <c r="N1" s="953"/>
      <c r="O1" s="953"/>
      <c r="P1" s="953"/>
      <c r="Q1" s="953"/>
      <c r="R1" s="953"/>
      <c r="S1" s="953"/>
      <c r="T1" s="953"/>
      <c r="U1" s="953"/>
      <c r="V1" s="953"/>
      <c r="W1" s="953"/>
      <c r="X1" s="953"/>
      <c r="Y1" s="953"/>
      <c r="Z1" s="953"/>
      <c r="AA1" s="953"/>
      <c r="AB1" s="953"/>
      <c r="AC1" s="953"/>
      <c r="AD1" s="953"/>
      <c r="AE1" s="953"/>
      <c r="AF1" s="953"/>
    </row>
    <row r="2" spans="1:41" ht="39" customHeight="1">
      <c r="A2" s="161"/>
      <c r="B2" s="712" t="str">
        <f>CONCATENATE(Parameters!C6," - Code reuse")</f>
        <v>Orchestra - Code reuse</v>
      </c>
      <c r="C2" s="712"/>
      <c r="D2" s="712"/>
      <c r="E2" s="712"/>
      <c r="F2" s="712"/>
      <c r="G2" s="712"/>
      <c r="H2" s="712"/>
      <c r="I2" s="712"/>
      <c r="J2" s="712"/>
      <c r="K2" s="712"/>
      <c r="L2" s="712"/>
      <c r="M2" s="712"/>
      <c r="N2" s="712"/>
      <c r="O2" s="712"/>
      <c r="P2" s="712"/>
      <c r="Q2" s="712"/>
      <c r="R2" s="712"/>
      <c r="S2" s="712"/>
      <c r="T2" s="712"/>
      <c r="U2" s="712"/>
      <c r="V2" s="712"/>
      <c r="W2" s="712"/>
      <c r="X2" s="712"/>
      <c r="Y2" s="712"/>
      <c r="Z2" s="712"/>
      <c r="AA2" s="712"/>
      <c r="AB2" s="712"/>
      <c r="AC2" s="712"/>
      <c r="AD2" s="712"/>
      <c r="AE2" s="712"/>
      <c r="AF2" s="712"/>
    </row>
    <row r="3" spans="1:41" s="663" customFormat="1" ht="18" customHeight="1">
      <c r="B3" s="824" t="s">
        <v>20</v>
      </c>
      <c r="C3" s="824"/>
      <c r="D3" s="824" t="s">
        <v>259</v>
      </c>
      <c r="E3" s="824"/>
      <c r="F3" s="660"/>
      <c r="G3" s="660"/>
      <c r="H3" s="660"/>
      <c r="I3" s="660"/>
      <c r="J3" s="660"/>
      <c r="K3" s="660"/>
      <c r="L3" s="660"/>
      <c r="M3" s="660"/>
      <c r="N3" s="660"/>
      <c r="O3" s="660"/>
      <c r="P3" s="660"/>
      <c r="Q3" s="660"/>
      <c r="R3" s="660"/>
      <c r="S3" s="660"/>
      <c r="T3" s="660"/>
      <c r="U3" s="660"/>
      <c r="V3" s="660"/>
      <c r="W3" s="660"/>
      <c r="X3" s="660"/>
      <c r="Y3" s="660"/>
      <c r="Z3" s="660"/>
      <c r="AA3" s="660"/>
      <c r="AB3" s="660"/>
      <c r="AC3" s="660"/>
      <c r="AD3" s="660"/>
      <c r="AE3" s="660"/>
      <c r="AF3" s="660"/>
    </row>
    <row r="4" spans="1:41" s="153" customFormat="1" ht="24" customHeight="1">
      <c r="B4" s="818" t="s">
        <v>80</v>
      </c>
      <c r="C4" s="819"/>
      <c r="D4" s="819"/>
      <c r="E4" s="819"/>
      <c r="F4" s="819"/>
      <c r="G4" s="819"/>
      <c r="H4" s="819"/>
      <c r="I4" s="819"/>
      <c r="J4" s="819"/>
      <c r="K4" s="819"/>
      <c r="L4" s="819"/>
      <c r="M4" s="819"/>
      <c r="N4" s="819"/>
      <c r="O4" s="819"/>
      <c r="P4" s="819"/>
      <c r="Q4" s="820"/>
      <c r="R4" s="821" t="s">
        <v>79</v>
      </c>
      <c r="S4" s="822"/>
      <c r="T4" s="822"/>
      <c r="U4" s="822"/>
      <c r="V4" s="822"/>
      <c r="W4" s="822"/>
      <c r="X4" s="822"/>
      <c r="Y4" s="822"/>
      <c r="Z4" s="822"/>
      <c r="AA4" s="822"/>
      <c r="AB4" s="822"/>
      <c r="AC4" s="822"/>
      <c r="AD4" s="822"/>
      <c r="AE4" s="822"/>
      <c r="AF4" s="823"/>
    </row>
    <row r="5" spans="1:41" s="149" customFormat="1" ht="24" customHeight="1">
      <c r="B5" s="152" t="s">
        <v>78</v>
      </c>
      <c r="C5" s="812" t="s">
        <v>2</v>
      </c>
      <c r="D5" s="812"/>
      <c r="E5" s="812"/>
      <c r="F5" s="812"/>
      <c r="G5" s="812"/>
      <c r="H5" s="812"/>
      <c r="I5" s="812"/>
      <c r="J5" s="812"/>
      <c r="K5" s="812"/>
      <c r="L5" s="812"/>
      <c r="M5" s="812"/>
      <c r="N5" s="812"/>
      <c r="O5" s="812"/>
      <c r="P5" s="812"/>
      <c r="Q5" s="813"/>
      <c r="R5" s="811" t="s">
        <v>2</v>
      </c>
      <c r="S5" s="812"/>
      <c r="T5" s="812"/>
      <c r="U5" s="812"/>
      <c r="V5" s="812"/>
      <c r="W5" s="812"/>
      <c r="X5" s="812"/>
      <c r="Y5" s="812"/>
      <c r="Z5" s="812"/>
      <c r="AA5" s="812"/>
      <c r="AB5" s="812"/>
      <c r="AC5" s="812"/>
      <c r="AD5" s="812"/>
      <c r="AE5" s="812"/>
      <c r="AF5" s="813"/>
    </row>
    <row r="6" spans="1:41" s="149" customFormat="1" ht="24" customHeight="1">
      <c r="B6" s="152" t="s">
        <v>78</v>
      </c>
      <c r="C6" s="812" t="s">
        <v>2</v>
      </c>
      <c r="D6" s="812"/>
      <c r="E6" s="812"/>
      <c r="F6" s="812"/>
      <c r="G6" s="812"/>
      <c r="H6" s="812"/>
      <c r="I6" s="812"/>
      <c r="J6" s="812"/>
      <c r="K6" s="812"/>
      <c r="L6" s="812"/>
      <c r="M6" s="812"/>
      <c r="N6" s="812"/>
      <c r="O6" s="812"/>
      <c r="P6" s="812"/>
      <c r="Q6" s="813"/>
      <c r="R6" s="811" t="s">
        <v>2</v>
      </c>
      <c r="S6" s="812"/>
      <c r="T6" s="812"/>
      <c r="U6" s="812"/>
      <c r="V6" s="812"/>
      <c r="W6" s="812"/>
      <c r="X6" s="812"/>
      <c r="Y6" s="812"/>
      <c r="Z6" s="812"/>
      <c r="AA6" s="812"/>
      <c r="AB6" s="812"/>
      <c r="AC6" s="812"/>
      <c r="AD6" s="812"/>
      <c r="AE6" s="812"/>
      <c r="AF6" s="813"/>
    </row>
    <row r="7" spans="1:41" s="149" customFormat="1" ht="24" customHeight="1">
      <c r="B7" s="152" t="s">
        <v>78</v>
      </c>
      <c r="C7" s="812" t="s">
        <v>2</v>
      </c>
      <c r="D7" s="812"/>
      <c r="E7" s="812"/>
      <c r="F7" s="812"/>
      <c r="G7" s="812"/>
      <c r="H7" s="812"/>
      <c r="I7" s="812"/>
      <c r="J7" s="812"/>
      <c r="K7" s="812"/>
      <c r="L7" s="812"/>
      <c r="M7" s="812"/>
      <c r="N7" s="812"/>
      <c r="O7" s="812"/>
      <c r="P7" s="812"/>
      <c r="Q7" s="813"/>
      <c r="R7" s="811" t="s">
        <v>2</v>
      </c>
      <c r="S7" s="812"/>
      <c r="T7" s="812"/>
      <c r="U7" s="812"/>
      <c r="V7" s="812"/>
      <c r="W7" s="812"/>
      <c r="X7" s="812"/>
      <c r="Y7" s="812"/>
      <c r="Z7" s="812"/>
      <c r="AA7" s="812"/>
      <c r="AB7" s="812"/>
      <c r="AC7" s="812"/>
      <c r="AD7" s="812"/>
      <c r="AE7" s="812"/>
      <c r="AF7" s="813"/>
    </row>
    <row r="8" spans="1:41" s="149" customFormat="1" ht="24" customHeight="1">
      <c r="B8" s="151" t="s">
        <v>78</v>
      </c>
      <c r="C8" s="815" t="s">
        <v>2</v>
      </c>
      <c r="D8" s="815"/>
      <c r="E8" s="815"/>
      <c r="F8" s="815"/>
      <c r="G8" s="815"/>
      <c r="H8" s="815"/>
      <c r="I8" s="815"/>
      <c r="J8" s="815"/>
      <c r="K8" s="815"/>
      <c r="L8" s="815"/>
      <c r="M8" s="815"/>
      <c r="N8" s="815"/>
      <c r="O8" s="815"/>
      <c r="P8" s="815"/>
      <c r="Q8" s="816"/>
      <c r="R8" s="817" t="s">
        <v>2</v>
      </c>
      <c r="S8" s="815"/>
      <c r="T8" s="815"/>
      <c r="U8" s="815"/>
      <c r="V8" s="815"/>
      <c r="W8" s="815"/>
      <c r="X8" s="815"/>
      <c r="Y8" s="815"/>
      <c r="Z8" s="815"/>
      <c r="AA8" s="815"/>
      <c r="AB8" s="815"/>
      <c r="AC8" s="815"/>
      <c r="AD8" s="815"/>
      <c r="AE8" s="815"/>
      <c r="AF8" s="816"/>
    </row>
    <row r="9" spans="1:41" ht="6" customHeight="1">
      <c r="B9" s="810"/>
      <c r="C9" s="810"/>
      <c r="D9" s="810"/>
      <c r="E9" s="810"/>
      <c r="F9" s="810"/>
      <c r="G9" s="810"/>
      <c r="H9" s="810"/>
      <c r="I9" s="810"/>
      <c r="J9" s="810"/>
      <c r="K9" s="810"/>
      <c r="L9" s="810"/>
      <c r="M9" s="810"/>
      <c r="N9" s="810"/>
      <c r="O9" s="810"/>
      <c r="P9" s="810"/>
      <c r="Q9" s="810"/>
      <c r="R9" s="810"/>
      <c r="S9" s="810"/>
      <c r="T9" s="810"/>
      <c r="U9" s="810"/>
      <c r="V9" s="810"/>
      <c r="W9" s="810"/>
      <c r="X9" s="810"/>
      <c r="Y9" s="810"/>
      <c r="Z9" s="810"/>
      <c r="AA9" s="810"/>
      <c r="AB9" s="810"/>
      <c r="AC9" s="810"/>
      <c r="AD9" s="810"/>
      <c r="AE9" s="810"/>
      <c r="AF9" s="810"/>
    </row>
    <row r="10" spans="1:41" ht="24" customHeight="1">
      <c r="B10" s="827" t="s">
        <v>188</v>
      </c>
      <c r="C10" s="827"/>
      <c r="D10" s="827"/>
      <c r="E10" s="827"/>
      <c r="F10" s="827"/>
      <c r="G10" s="827"/>
      <c r="H10" s="827"/>
      <c r="I10" s="827"/>
      <c r="J10" s="827"/>
      <c r="K10" s="827"/>
      <c r="L10" s="827"/>
      <c r="M10" s="827"/>
      <c r="N10" s="827"/>
      <c r="O10" s="827"/>
      <c r="P10" s="827"/>
      <c r="Q10" s="827"/>
      <c r="R10" s="827"/>
      <c r="S10" s="827"/>
      <c r="T10" s="827"/>
      <c r="U10" s="827"/>
      <c r="V10" s="827"/>
      <c r="W10" s="827"/>
      <c r="X10" s="827"/>
      <c r="Y10" s="827"/>
      <c r="Z10" s="827"/>
      <c r="AA10" s="827"/>
      <c r="AB10" s="827"/>
      <c r="AC10" s="827"/>
      <c r="AD10" s="827"/>
      <c r="AE10" s="827"/>
      <c r="AF10" s="827"/>
    </row>
    <row r="11" spans="1:41" ht="294" customHeight="1">
      <c r="B11" s="160"/>
      <c r="C11" s="159"/>
      <c r="D11" s="159"/>
      <c r="E11" s="159"/>
      <c r="F11" s="159"/>
      <c r="G11" s="159"/>
      <c r="H11" s="159"/>
      <c r="I11" s="159"/>
      <c r="J11" s="159"/>
      <c r="K11" s="159"/>
      <c r="L11" s="159"/>
      <c r="M11" s="159"/>
      <c r="N11" s="159"/>
      <c r="O11" s="159"/>
      <c r="P11" s="159"/>
      <c r="Q11" s="159"/>
      <c r="R11" s="159"/>
      <c r="S11" s="159"/>
      <c r="T11" s="159"/>
      <c r="U11" s="159"/>
      <c r="V11" s="159"/>
      <c r="W11" s="159"/>
      <c r="X11" s="159"/>
      <c r="Y11" s="159"/>
      <c r="Z11" s="159"/>
      <c r="AA11" s="159"/>
      <c r="AB11" s="159"/>
      <c r="AC11" s="159"/>
      <c r="AD11" s="159"/>
      <c r="AE11" s="159"/>
      <c r="AF11" s="159"/>
    </row>
    <row r="12" spans="1:41" ht="184.5" customHeight="1">
      <c r="B12" s="159"/>
      <c r="C12" s="159"/>
      <c r="D12" s="159"/>
      <c r="E12" s="159"/>
      <c r="F12" s="159"/>
      <c r="G12" s="159"/>
      <c r="H12" s="159"/>
      <c r="I12" s="159"/>
      <c r="J12" s="159"/>
      <c r="K12" s="159"/>
      <c r="L12" s="159"/>
      <c r="M12" s="159"/>
      <c r="N12" s="159"/>
      <c r="O12" s="159"/>
      <c r="P12" s="159"/>
      <c r="Q12" s="159"/>
      <c r="R12" s="159"/>
      <c r="S12" s="159"/>
      <c r="T12" s="159"/>
      <c r="U12" s="159"/>
      <c r="V12" s="159"/>
      <c r="W12" s="159"/>
      <c r="X12" s="159"/>
      <c r="Y12" s="159"/>
      <c r="Z12" s="159"/>
      <c r="AA12" s="159"/>
      <c r="AB12" s="159"/>
      <c r="AC12" s="159"/>
      <c r="AD12" s="159"/>
      <c r="AE12" s="159"/>
      <c r="AF12" s="159"/>
    </row>
    <row r="13" spans="1:41" ht="11.25" customHeight="1"/>
    <row r="14" spans="1:41" s="553" customFormat="1" ht="11.25" customHeight="1">
      <c r="AL14" s="586"/>
      <c r="AO14" s="545" t="s">
        <v>20</v>
      </c>
    </row>
    <row r="15" spans="1:41" s="553" customFormat="1" ht="11.25" customHeight="1">
      <c r="AL15" s="586"/>
    </row>
    <row r="16" spans="1:41" s="553" customFormat="1" ht="11.25" customHeight="1">
      <c r="AL16" s="586"/>
      <c r="AO16" s="545" t="s">
        <v>422</v>
      </c>
    </row>
    <row r="17" spans="40:111" ht="11.25" customHeight="1"/>
    <row r="18" spans="40:111" s="586" customFormat="1" ht="11.25" customHeight="1"/>
    <row r="19" spans="40:111" ht="11.25" customHeight="1"/>
    <row r="20" spans="40:111" s="158" customFormat="1" ht="30" customHeight="1">
      <c r="AN20" s="594" t="s">
        <v>228</v>
      </c>
      <c r="AO20" s="704">
        <v>41153</v>
      </c>
      <c r="AP20" s="704">
        <v>41160</v>
      </c>
      <c r="AQ20" s="704">
        <v>41167</v>
      </c>
      <c r="AR20" s="704">
        <v>41174</v>
      </c>
      <c r="AS20" s="704">
        <v>41181</v>
      </c>
      <c r="AT20" s="704">
        <v>41188</v>
      </c>
      <c r="AU20" s="704">
        <v>41195</v>
      </c>
      <c r="AV20" s="704">
        <v>41202</v>
      </c>
      <c r="AW20" s="704">
        <v>41209</v>
      </c>
      <c r="AX20" s="704">
        <v>41216</v>
      </c>
      <c r="AY20" s="704">
        <v>41223</v>
      </c>
      <c r="AZ20" s="704">
        <v>41230</v>
      </c>
      <c r="BA20" s="704">
        <v>41237</v>
      </c>
      <c r="BB20" s="704">
        <v>41244</v>
      </c>
      <c r="BC20" s="704">
        <v>41251</v>
      </c>
      <c r="BD20" s="704">
        <v>41258</v>
      </c>
      <c r="BE20" s="704">
        <v>41265</v>
      </c>
      <c r="BF20" s="704">
        <v>41272</v>
      </c>
      <c r="BG20" s="704">
        <v>41279</v>
      </c>
      <c r="BH20" s="704">
        <v>41286</v>
      </c>
      <c r="BI20" s="704">
        <v>41293</v>
      </c>
      <c r="BJ20" s="704">
        <v>41300</v>
      </c>
      <c r="BK20" s="704">
        <v>41307</v>
      </c>
      <c r="BL20" s="704">
        <v>41314</v>
      </c>
      <c r="BM20" s="704">
        <v>41321</v>
      </c>
      <c r="BN20" s="704">
        <v>41328</v>
      </c>
      <c r="BO20" s="704">
        <v>41335</v>
      </c>
      <c r="BP20" s="704">
        <v>41342</v>
      </c>
      <c r="BQ20" s="704">
        <v>41349</v>
      </c>
      <c r="BR20" s="704">
        <v>41356</v>
      </c>
      <c r="BS20" s="704">
        <v>41363</v>
      </c>
      <c r="BT20" s="704">
        <v>41370</v>
      </c>
      <c r="BU20" s="704">
        <v>41377</v>
      </c>
      <c r="BV20" s="704">
        <v>41384</v>
      </c>
      <c r="BW20" s="704">
        <v>41391</v>
      </c>
      <c r="BX20" s="704">
        <v>41398</v>
      </c>
      <c r="BY20" s="704">
        <v>41405</v>
      </c>
      <c r="BZ20" s="704">
        <v>41412</v>
      </c>
      <c r="CA20" s="704">
        <v>41419</v>
      </c>
      <c r="CB20" s="704">
        <v>41426</v>
      </c>
      <c r="CC20" s="704">
        <v>41433</v>
      </c>
      <c r="CD20" s="704">
        <v>41440</v>
      </c>
      <c r="CE20" s="704">
        <v>41447</v>
      </c>
      <c r="CF20" s="704">
        <v>41454</v>
      </c>
      <c r="CG20" s="704">
        <v>41461</v>
      </c>
      <c r="CH20" s="704">
        <v>41468</v>
      </c>
      <c r="CI20" s="704">
        <v>41475</v>
      </c>
      <c r="CJ20" s="704">
        <v>41482</v>
      </c>
      <c r="CK20" s="704">
        <v>41489</v>
      </c>
      <c r="CL20" s="704">
        <v>41496</v>
      </c>
      <c r="CM20" s="704">
        <v>41503</v>
      </c>
      <c r="CN20" s="704">
        <v>41510</v>
      </c>
      <c r="CO20" s="704">
        <v>41517</v>
      </c>
      <c r="CP20" s="704">
        <v>41524</v>
      </c>
      <c r="CQ20" s="704">
        <v>41531</v>
      </c>
      <c r="CR20" s="704">
        <v>41538</v>
      </c>
      <c r="CS20" s="704">
        <v>41545</v>
      </c>
      <c r="CT20" s="704">
        <v>41552</v>
      </c>
      <c r="CU20" s="704">
        <v>41559</v>
      </c>
      <c r="CV20" s="704">
        <v>41566</v>
      </c>
      <c r="CW20" s="704">
        <v>41573</v>
      </c>
      <c r="CX20" s="704">
        <v>41580</v>
      </c>
      <c r="CY20" s="704">
        <v>41587</v>
      </c>
      <c r="CZ20" s="704">
        <v>41594</v>
      </c>
      <c r="DA20" s="704">
        <v>41601</v>
      </c>
      <c r="DB20" s="704">
        <v>41608</v>
      </c>
      <c r="DC20" s="704">
        <v>41615</v>
      </c>
      <c r="DD20" s="704">
        <v>41622</v>
      </c>
      <c r="DE20" s="704">
        <v>41629</v>
      </c>
      <c r="DF20" s="704">
        <v>41636</v>
      </c>
      <c r="DG20" s="704">
        <v>41640</v>
      </c>
    </row>
    <row r="21" spans="40:111" s="157" customFormat="1" ht="16.5">
      <c r="AN21" s="392" t="s">
        <v>191</v>
      </c>
      <c r="AO21" s="595"/>
      <c r="AP21" s="595"/>
      <c r="AQ21" s="595"/>
      <c r="AR21" s="595"/>
      <c r="AS21" s="595"/>
      <c r="AT21" s="595"/>
      <c r="AU21" s="595"/>
      <c r="AV21" s="595"/>
      <c r="AW21" s="595"/>
      <c r="AX21" s="595"/>
      <c r="AY21" s="595"/>
      <c r="AZ21" s="595"/>
      <c r="BA21" s="595"/>
      <c r="BB21" s="595"/>
      <c r="BC21" s="595"/>
      <c r="BD21" s="595"/>
      <c r="BE21" s="595"/>
      <c r="BF21" s="595"/>
      <c r="BG21" s="595"/>
      <c r="BH21" s="595"/>
      <c r="BI21" s="595"/>
      <c r="BJ21" s="595"/>
      <c r="BK21" s="595"/>
      <c r="BL21" s="595"/>
      <c r="BM21" s="595"/>
      <c r="BN21" s="595"/>
      <c r="BO21" s="595"/>
      <c r="BP21" s="595"/>
      <c r="BQ21" s="595"/>
      <c r="BR21" s="595"/>
      <c r="BS21" s="595"/>
      <c r="BT21" s="595"/>
      <c r="BU21" s="595"/>
      <c r="BV21" s="595"/>
      <c r="BW21" s="595"/>
      <c r="BX21" s="595"/>
      <c r="BY21" s="595"/>
      <c r="BZ21" s="595"/>
      <c r="CA21" s="595"/>
      <c r="CB21" s="595"/>
      <c r="CC21" s="595"/>
      <c r="CD21" s="595"/>
      <c r="CE21" s="595"/>
      <c r="CF21" s="595"/>
      <c r="CG21" s="595"/>
      <c r="CH21" s="595"/>
      <c r="CI21" s="595"/>
      <c r="CJ21" s="595"/>
      <c r="CK21" s="595"/>
      <c r="CL21" s="595"/>
      <c r="CM21" s="595"/>
      <c r="CN21" s="595"/>
      <c r="CO21" s="595"/>
      <c r="CP21" s="595"/>
      <c r="CQ21" s="595"/>
      <c r="CR21" s="595"/>
      <c r="CS21" s="595"/>
      <c r="CT21" s="595"/>
      <c r="CU21" s="595"/>
      <c r="CV21" s="595"/>
      <c r="CW21" s="595"/>
      <c r="CX21" s="595"/>
      <c r="CY21" s="595"/>
      <c r="CZ21" s="595"/>
      <c r="DA21" s="595"/>
      <c r="DB21" s="595"/>
      <c r="DC21" s="595"/>
      <c r="DD21" s="595"/>
      <c r="DE21" s="595"/>
      <c r="DF21" s="595"/>
      <c r="DG21" s="595"/>
    </row>
    <row r="22" spans="40:111" s="156" customFormat="1" ht="16.5">
      <c r="AN22" s="393" t="s">
        <v>190</v>
      </c>
      <c r="AO22" s="596"/>
      <c r="AP22" s="596"/>
      <c r="AQ22" s="596"/>
      <c r="AR22" s="596"/>
      <c r="AS22" s="596"/>
      <c r="AT22" s="596"/>
      <c r="AU22" s="596"/>
      <c r="AV22" s="596"/>
      <c r="AW22" s="596"/>
      <c r="AX22" s="596"/>
      <c r="AY22" s="596"/>
      <c r="AZ22" s="596"/>
      <c r="BA22" s="596"/>
      <c r="BB22" s="596"/>
      <c r="BC22" s="596"/>
      <c r="BD22" s="596"/>
      <c r="BE22" s="596"/>
      <c r="BF22" s="596"/>
      <c r="BG22" s="596"/>
      <c r="BH22" s="596"/>
      <c r="BI22" s="596"/>
      <c r="BJ22" s="596"/>
      <c r="BK22" s="596"/>
      <c r="BL22" s="596"/>
      <c r="BM22" s="596"/>
      <c r="BN22" s="596"/>
      <c r="BO22" s="596"/>
      <c r="BP22" s="596"/>
      <c r="BQ22" s="596"/>
      <c r="BR22" s="596"/>
      <c r="BS22" s="596"/>
      <c r="BT22" s="596"/>
      <c r="BU22" s="596"/>
      <c r="BV22" s="596"/>
      <c r="BW22" s="596"/>
      <c r="BX22" s="596"/>
      <c r="BY22" s="596"/>
      <c r="BZ22" s="596"/>
      <c r="CA22" s="596"/>
      <c r="CB22" s="596"/>
      <c r="CC22" s="596"/>
      <c r="CD22" s="596"/>
      <c r="CE22" s="596"/>
      <c r="CF22" s="596"/>
      <c r="CG22" s="596"/>
      <c r="CH22" s="596"/>
      <c r="CI22" s="596"/>
      <c r="CJ22" s="596"/>
      <c r="CK22" s="596"/>
      <c r="CL22" s="596"/>
      <c r="CM22" s="596"/>
      <c r="CN22" s="596"/>
      <c r="CO22" s="596"/>
      <c r="CP22" s="596"/>
      <c r="CQ22" s="596"/>
      <c r="CR22" s="596"/>
      <c r="CS22" s="596"/>
      <c r="CT22" s="596"/>
      <c r="CU22" s="596"/>
      <c r="CV22" s="596"/>
      <c r="CW22" s="596"/>
      <c r="CX22" s="596"/>
      <c r="CY22" s="596"/>
      <c r="CZ22" s="596"/>
      <c r="DA22" s="596"/>
      <c r="DB22" s="596"/>
      <c r="DC22" s="596"/>
      <c r="DD22" s="596"/>
      <c r="DE22" s="596"/>
      <c r="DF22" s="596"/>
      <c r="DG22" s="596"/>
    </row>
    <row r="23" spans="40:111" s="157" customFormat="1" ht="16.5">
      <c r="AN23" s="394" t="s">
        <v>189</v>
      </c>
      <c r="AO23" s="597"/>
      <c r="AP23" s="597"/>
      <c r="AQ23" s="597"/>
      <c r="AR23" s="597"/>
      <c r="AS23" s="597"/>
      <c r="AT23" s="597"/>
      <c r="AU23" s="597"/>
      <c r="AV23" s="597"/>
      <c r="AW23" s="597"/>
      <c r="AX23" s="597"/>
      <c r="AY23" s="597"/>
      <c r="AZ23" s="597"/>
      <c r="BA23" s="597"/>
      <c r="BB23" s="597"/>
      <c r="BC23" s="597"/>
      <c r="BD23" s="597"/>
      <c r="BE23" s="597"/>
      <c r="BF23" s="597"/>
      <c r="BG23" s="597"/>
      <c r="BH23" s="597"/>
      <c r="BI23" s="597"/>
      <c r="BJ23" s="597"/>
      <c r="BK23" s="597"/>
      <c r="BL23" s="597"/>
      <c r="BM23" s="597"/>
      <c r="BN23" s="597"/>
      <c r="BO23" s="597"/>
      <c r="BP23" s="597"/>
      <c r="BQ23" s="597"/>
      <c r="BR23" s="597"/>
      <c r="BS23" s="597"/>
      <c r="BT23" s="597"/>
      <c r="BU23" s="597"/>
      <c r="BV23" s="597"/>
      <c r="BW23" s="597"/>
      <c r="BX23" s="597"/>
      <c r="BY23" s="597"/>
      <c r="BZ23" s="597"/>
      <c r="CA23" s="597"/>
      <c r="CB23" s="597"/>
      <c r="CC23" s="597"/>
      <c r="CD23" s="597"/>
      <c r="CE23" s="597"/>
      <c r="CF23" s="597"/>
      <c r="CG23" s="597"/>
      <c r="CH23" s="597"/>
      <c r="CI23" s="597"/>
      <c r="CJ23" s="597"/>
      <c r="CK23" s="597"/>
      <c r="CL23" s="597"/>
      <c r="CM23" s="597"/>
      <c r="CN23" s="597"/>
      <c r="CO23" s="597"/>
      <c r="CP23" s="597"/>
      <c r="CQ23" s="597"/>
      <c r="CR23" s="597"/>
      <c r="CS23" s="597"/>
      <c r="CT23" s="597"/>
      <c r="CU23" s="597"/>
      <c r="CV23" s="597"/>
      <c r="CW23" s="597"/>
      <c r="CX23" s="597"/>
      <c r="CY23" s="597"/>
      <c r="CZ23" s="597"/>
      <c r="DA23" s="597"/>
      <c r="DB23" s="597"/>
      <c r="DC23" s="597"/>
      <c r="DD23" s="597"/>
      <c r="DE23" s="597"/>
      <c r="DF23" s="597"/>
      <c r="DG23" s="597"/>
    </row>
    <row r="25" spans="40:111" ht="11.25" customHeight="1"/>
    <row r="26" spans="40:111" ht="11.25" customHeight="1"/>
    <row r="27" spans="40:111" ht="11.25" customHeight="1"/>
    <row r="28" spans="40:111" ht="11.25" customHeight="1"/>
    <row r="29" spans="40:111" ht="11.25" customHeight="1"/>
    <row r="30" spans="40:111" ht="11.25" customHeight="1"/>
    <row r="31" spans="40:111" customFormat="1" ht="11.25" customHeight="1"/>
    <row r="32" spans="40:111" customFormat="1" ht="11.25" customHeight="1"/>
    <row r="33" customFormat="1" ht="11.25" customHeight="1"/>
    <row r="34" customFormat="1" ht="11.25" customHeight="1"/>
    <row r="35" customFormat="1" ht="11.25" customHeight="1"/>
    <row r="36" customFormat="1" ht="11.25" customHeight="1"/>
    <row r="37" customFormat="1" ht="11.25" customHeight="1"/>
    <row r="38" customFormat="1" ht="11.25" customHeight="1"/>
    <row r="39" customFormat="1" ht="11.25" customHeight="1"/>
    <row r="40" customFormat="1" ht="11.25" customHeight="1"/>
    <row r="41" customFormat="1" ht="11.25" customHeight="1"/>
    <row r="42" customFormat="1" ht="11.25" customHeight="1"/>
    <row r="43" customFormat="1" ht="11.25" customHeight="1"/>
    <row r="44" customFormat="1" ht="11.25" customHeight="1"/>
    <row r="45" customFormat="1" ht="11.25" customHeight="1"/>
    <row r="46" customFormat="1" ht="11.25" customHeight="1"/>
    <row r="47" customFormat="1" ht="11.25" customHeight="1"/>
    <row r="48" customFormat="1" ht="11.25" customHeight="1"/>
    <row r="49" customFormat="1" ht="11.25" customHeight="1"/>
    <row r="50" customFormat="1" ht="11.25" customHeight="1"/>
    <row r="51" customFormat="1" ht="11.25" customHeight="1"/>
    <row r="52" customFormat="1" ht="11.25" customHeight="1"/>
    <row r="53" customFormat="1" ht="11.25" customHeight="1"/>
    <row r="54" customFormat="1" ht="11.25" customHeight="1"/>
    <row r="55" customFormat="1" ht="11.25" customHeight="1"/>
    <row r="56" customFormat="1" ht="11.25" customHeight="1"/>
    <row r="57" customFormat="1" ht="11.25" customHeight="1"/>
    <row r="58" customFormat="1" ht="11.25" customHeight="1"/>
    <row r="59" customFormat="1" ht="11.25" customHeight="1"/>
    <row r="60" customFormat="1" ht="11.25" customHeight="1"/>
    <row r="61" customFormat="1" ht="11.25" customHeight="1"/>
    <row r="62" ht="11.25" customHeight="1"/>
    <row r="63" ht="11.25" customHeight="1"/>
    <row r="64" ht="11.25" customHeight="1"/>
    <row r="65" ht="11.25" customHeight="1"/>
    <row r="66" ht="11.25" customHeight="1"/>
    <row r="67" ht="11.25" customHeight="1"/>
    <row r="68" ht="11.25" customHeight="1"/>
    <row r="69" ht="11.25" customHeight="1"/>
    <row r="70" ht="11.25" customHeight="1"/>
    <row r="71" ht="11.25" customHeight="1"/>
    <row r="72" ht="11.25" customHeight="1"/>
    <row r="73" ht="11.25" customHeight="1"/>
    <row r="74" ht="11.25" customHeight="1"/>
    <row r="75" ht="11.25" customHeight="1"/>
    <row r="76" ht="11.25" customHeight="1"/>
    <row r="77" ht="11.25" customHeight="1"/>
    <row r="78" ht="11.25" customHeight="1"/>
    <row r="79" ht="11.25" customHeight="1"/>
    <row r="80" ht="11.25" customHeight="1"/>
    <row r="81" ht="11.25" customHeight="1"/>
    <row r="82" ht="11.25" customHeight="1"/>
    <row r="83" ht="11.25" customHeight="1"/>
    <row r="84" ht="11.25" customHeight="1"/>
    <row r="85" ht="11.25" customHeight="1"/>
    <row r="86" ht="11.25" customHeight="1"/>
    <row r="87" ht="11.25" customHeight="1"/>
    <row r="88" ht="11.25" customHeight="1"/>
    <row r="89" ht="11.25" customHeight="1"/>
    <row r="90" ht="11.25" customHeight="1"/>
    <row r="91" ht="11.25" customHeight="1"/>
    <row r="92" ht="11.25" customHeight="1"/>
    <row r="93" ht="11.25" customHeight="1"/>
    <row r="94" ht="11.25" customHeight="1"/>
    <row r="95" ht="11.25" customHeight="1"/>
    <row r="96" ht="11.25" customHeight="1"/>
    <row r="97" ht="11.25" customHeight="1"/>
    <row r="98" ht="11.25" customHeight="1"/>
    <row r="99" ht="11.25" customHeight="1"/>
    <row r="100" ht="11.25" customHeight="1"/>
    <row r="101" ht="11.25" customHeight="1"/>
    <row r="102" ht="11.25" customHeight="1"/>
    <row r="103" ht="11.25" customHeight="1"/>
    <row r="104" ht="11.25" customHeight="1"/>
    <row r="105" ht="11.25" customHeight="1"/>
    <row r="106" ht="11.25" customHeight="1"/>
    <row r="107" ht="11.25" customHeight="1"/>
    <row r="108" ht="11.25" customHeight="1"/>
    <row r="109" ht="11.25" customHeight="1"/>
    <row r="110" ht="11.25" customHeight="1"/>
    <row r="111" ht="11.25" customHeight="1"/>
    <row r="112" ht="11.25" customHeight="1"/>
    <row r="113" ht="11.25" customHeight="1"/>
    <row r="114" ht="11.25" customHeight="1"/>
    <row r="115" ht="11.25" customHeight="1"/>
    <row r="116" ht="11.25" customHeight="1"/>
    <row r="117" ht="11.25" customHeight="1"/>
    <row r="118" ht="11.25" customHeight="1"/>
    <row r="119" ht="11.25" customHeight="1"/>
    <row r="120" ht="11.25" customHeight="1"/>
    <row r="121" ht="11.25" customHeight="1"/>
    <row r="122" ht="11.25" customHeight="1"/>
    <row r="123" ht="11.25" customHeight="1"/>
    <row r="124" ht="11.25" customHeight="1"/>
    <row r="125" ht="11.25" customHeight="1"/>
    <row r="126" ht="11.25" customHeight="1"/>
    <row r="127" ht="11.25" customHeight="1"/>
    <row r="128" ht="11.25" customHeight="1"/>
    <row r="129" ht="11.25" customHeight="1"/>
    <row r="130" ht="11.25" customHeight="1"/>
    <row r="131" ht="11.25" customHeight="1"/>
    <row r="132" ht="11.25" customHeight="1"/>
    <row r="133" ht="11.25" customHeight="1"/>
    <row r="134" ht="11.25" customHeight="1"/>
    <row r="135" ht="11.25" customHeight="1"/>
    <row r="136" ht="11.25" customHeight="1"/>
    <row r="137" ht="11.25" customHeight="1"/>
    <row r="138" ht="11.25" customHeight="1"/>
    <row r="139" ht="11.25" customHeight="1"/>
    <row r="140" ht="11.25" customHeight="1"/>
    <row r="141" ht="11.25" customHeight="1"/>
    <row r="142" ht="11.25" customHeight="1"/>
    <row r="143" ht="11.25" customHeight="1"/>
    <row r="144" ht="11.25" customHeight="1"/>
    <row r="145" ht="11.25" customHeight="1"/>
    <row r="146" ht="11.25" customHeight="1"/>
    <row r="147" ht="11.25" customHeight="1"/>
    <row r="148" ht="11.25" customHeight="1"/>
    <row r="149" ht="11.25" customHeight="1"/>
    <row r="150" ht="11.25" customHeight="1"/>
    <row r="151" ht="11.25" customHeight="1"/>
    <row r="152" ht="11.25" customHeight="1"/>
    <row r="153" ht="11.25" customHeight="1"/>
    <row r="154" ht="11.25" customHeight="1"/>
    <row r="155" ht="11.25" customHeight="1"/>
    <row r="156" ht="11.25" customHeight="1"/>
    <row r="157" ht="11.25" customHeight="1"/>
    <row r="158" ht="11.25" customHeight="1"/>
    <row r="159" ht="11.25" customHeight="1"/>
    <row r="160" ht="11.25" customHeight="1"/>
    <row r="161" ht="11.25" customHeight="1"/>
    <row r="162" ht="11.25" customHeight="1"/>
    <row r="163" ht="11.25" customHeight="1"/>
    <row r="164" ht="11.25" customHeight="1"/>
    <row r="165" ht="11.25" customHeight="1"/>
    <row r="166" ht="11.25" customHeight="1"/>
    <row r="167" ht="11.25" customHeight="1"/>
    <row r="168" ht="11.25" customHeight="1"/>
    <row r="169" ht="11.25" customHeight="1"/>
    <row r="170" ht="11.25" customHeight="1"/>
    <row r="171" ht="11.25" customHeight="1"/>
    <row r="172" ht="11.25" customHeight="1"/>
    <row r="173" ht="11.25" customHeight="1"/>
    <row r="174" ht="11.25" customHeight="1"/>
    <row r="175" ht="11.25" customHeight="1"/>
    <row r="176" ht="11.25" customHeight="1"/>
    <row r="177" ht="11.25" customHeight="1"/>
    <row r="178" ht="11.25" customHeight="1"/>
    <row r="179" ht="11.25" customHeight="1"/>
    <row r="180" ht="11.25" customHeight="1"/>
    <row r="181" ht="11.25" customHeight="1"/>
    <row r="182" ht="11.25" customHeight="1"/>
    <row r="183" ht="11.25" customHeight="1"/>
    <row r="184" ht="11.25" customHeight="1"/>
    <row r="185" ht="11.25" customHeight="1"/>
    <row r="186" ht="11.25" customHeight="1"/>
    <row r="187" ht="11.25" customHeight="1"/>
    <row r="188" ht="11.25" customHeight="1"/>
    <row r="189" ht="11.25" customHeight="1"/>
    <row r="190" ht="11.25" customHeight="1"/>
    <row r="191" ht="11.25" customHeight="1"/>
    <row r="192" ht="11.25" customHeight="1"/>
    <row r="193" ht="11.25" customHeight="1"/>
    <row r="194" ht="11.25" customHeight="1"/>
    <row r="195" ht="11.25" customHeight="1"/>
    <row r="196" ht="11.25" customHeight="1"/>
    <row r="197" ht="11.25" customHeight="1"/>
    <row r="198" ht="11.25" customHeight="1"/>
    <row r="199" ht="11.25" customHeight="1"/>
    <row r="200" ht="11.25" customHeight="1"/>
    <row r="201" ht="11.25" customHeight="1"/>
    <row r="202" ht="11.25" customHeight="1"/>
    <row r="203" ht="11.25" customHeight="1"/>
    <row r="204" ht="11.25" customHeight="1"/>
    <row r="205" ht="11.25" customHeight="1"/>
    <row r="206" ht="11.25" customHeight="1"/>
    <row r="207" ht="11.25" customHeight="1"/>
    <row r="208" ht="11.25" customHeight="1"/>
    <row r="209" ht="11.25" customHeight="1"/>
    <row r="210" ht="11.25" customHeight="1"/>
    <row r="211" ht="11.25" customHeight="1"/>
    <row r="212" ht="11.25" customHeight="1"/>
    <row r="213" ht="11.25" customHeight="1"/>
    <row r="214" ht="11.25" customHeight="1"/>
    <row r="215" ht="11.25" customHeight="1"/>
    <row r="216" ht="11.25" customHeight="1"/>
    <row r="217" ht="11.25" customHeight="1"/>
    <row r="218" ht="11.25" customHeight="1"/>
    <row r="219" ht="11.25" customHeight="1"/>
    <row r="220" ht="11.25" customHeight="1"/>
    <row r="221" ht="11.25" customHeight="1"/>
    <row r="222" ht="11.25" customHeight="1"/>
    <row r="223" ht="11.25" customHeight="1"/>
    <row r="224" ht="11.25" customHeight="1"/>
    <row r="225" ht="11.25" customHeight="1"/>
    <row r="226" ht="11.25" customHeight="1"/>
    <row r="227" ht="11.25" customHeight="1"/>
    <row r="228" ht="11.25" customHeight="1"/>
    <row r="229" ht="11.25" customHeight="1"/>
    <row r="230" ht="11.25" customHeight="1"/>
    <row r="231" ht="11.25" customHeight="1"/>
    <row r="232" ht="11.25" customHeight="1"/>
    <row r="233" ht="11.25" customHeight="1"/>
    <row r="234" ht="11.25" customHeight="1"/>
    <row r="235" ht="11.25" customHeight="1"/>
    <row r="236" ht="11.25" customHeight="1"/>
    <row r="237" ht="11.25" customHeight="1"/>
    <row r="238" ht="11.25" customHeight="1"/>
    <row r="239" ht="11.25" customHeight="1"/>
    <row r="240" ht="11.25" customHeight="1"/>
    <row r="241" ht="11.25" customHeight="1"/>
    <row r="242" ht="11.25" customHeight="1"/>
    <row r="243" ht="11.25" customHeight="1"/>
    <row r="244" ht="11.25" customHeight="1"/>
    <row r="245" ht="11.25" customHeight="1"/>
    <row r="246" ht="11.25" customHeight="1"/>
    <row r="247" ht="11.25" customHeight="1"/>
    <row r="248" ht="11.25" customHeight="1"/>
    <row r="249" ht="11.25" customHeight="1"/>
    <row r="250" ht="11.25" customHeight="1"/>
    <row r="251" ht="11.25" customHeight="1"/>
    <row r="252" ht="11.25" customHeight="1"/>
    <row r="253" ht="11.25" customHeight="1"/>
    <row r="254" ht="11.25" customHeight="1"/>
    <row r="255" ht="11.25" customHeight="1"/>
    <row r="256" ht="11.25" customHeight="1"/>
    <row r="257" ht="11.25" customHeight="1"/>
    <row r="258" ht="11.25" customHeight="1"/>
    <row r="259" ht="11.25" customHeight="1"/>
    <row r="260" ht="11.25" customHeight="1"/>
    <row r="261" ht="11.25" customHeight="1"/>
    <row r="262" ht="11.25" customHeight="1"/>
    <row r="263" ht="11.25" customHeight="1"/>
    <row r="264" ht="11.25" customHeight="1"/>
    <row r="265" ht="11.25" customHeight="1"/>
    <row r="266" ht="11.25" customHeight="1"/>
    <row r="267" ht="11.25" customHeight="1"/>
    <row r="268" ht="11.25" customHeight="1"/>
    <row r="269" ht="11.25" customHeight="1"/>
    <row r="270" ht="11.25" customHeight="1"/>
    <row r="271" ht="11.25" customHeight="1"/>
    <row r="272" ht="11.25" customHeight="1"/>
    <row r="273" ht="11.25" customHeight="1"/>
    <row r="274" ht="11.25" customHeight="1"/>
    <row r="275" ht="11.25" customHeight="1"/>
    <row r="276" ht="11.25" customHeight="1"/>
    <row r="277" ht="11.25" customHeight="1"/>
    <row r="278" ht="11.25" customHeight="1"/>
    <row r="279" ht="11.25" customHeight="1"/>
    <row r="280" ht="11.25" customHeight="1"/>
    <row r="281" ht="11.25" customHeight="1"/>
    <row r="282" ht="11.25" customHeight="1"/>
    <row r="283" ht="11.25" customHeight="1"/>
    <row r="284" ht="11.25" customHeight="1"/>
    <row r="285" ht="11.25" customHeight="1"/>
    <row r="286" ht="11.25" customHeight="1"/>
    <row r="287" ht="11.25" customHeight="1"/>
    <row r="288" ht="11.25" customHeight="1"/>
    <row r="289" ht="11.25" customHeight="1"/>
    <row r="290" ht="11.25" customHeight="1"/>
    <row r="291" ht="11.25" customHeight="1"/>
    <row r="292" ht="11.25" customHeight="1"/>
    <row r="293" ht="11.25" customHeight="1"/>
    <row r="294" ht="11.25" customHeight="1"/>
    <row r="295" ht="11.25" customHeight="1"/>
    <row r="296" ht="11.25" customHeight="1"/>
    <row r="297" ht="11.25" customHeight="1"/>
    <row r="298" ht="11.25" customHeight="1"/>
    <row r="299" ht="11.25" customHeight="1"/>
    <row r="300" ht="11.25" customHeight="1"/>
    <row r="301" ht="11.25" customHeight="1"/>
    <row r="302" ht="11.25" customHeight="1"/>
    <row r="303" ht="11.25" customHeight="1"/>
    <row r="304" ht="11.25" customHeight="1"/>
    <row r="305" ht="11.25" customHeight="1"/>
    <row r="306" ht="11.25" customHeight="1"/>
    <row r="307" ht="11.25" customHeight="1"/>
    <row r="308" ht="11.25" customHeight="1"/>
    <row r="309" ht="11.25" customHeight="1"/>
    <row r="310" ht="11.25" customHeight="1"/>
    <row r="311" ht="11.25" customHeight="1"/>
    <row r="312" ht="11.25" customHeight="1"/>
    <row r="313" ht="11.25" customHeight="1"/>
    <row r="314" ht="11.25" customHeight="1"/>
    <row r="315" ht="11.25" customHeight="1"/>
    <row r="316" ht="11.25" customHeight="1"/>
    <row r="317" ht="11.25" customHeight="1"/>
    <row r="318" ht="11.25" customHeight="1"/>
    <row r="319" ht="11.25" customHeight="1"/>
    <row r="320" ht="11.25" customHeight="1"/>
    <row r="321" ht="11.25" customHeight="1"/>
    <row r="322" ht="11.25" customHeight="1"/>
    <row r="323" ht="11.25" customHeight="1"/>
    <row r="324" ht="11.25" customHeight="1"/>
    <row r="325" ht="11.25" customHeight="1"/>
    <row r="326" ht="11.25" customHeight="1"/>
    <row r="327" ht="11.25" customHeight="1"/>
    <row r="328" ht="11.25" customHeight="1"/>
    <row r="329" ht="11.25" customHeight="1"/>
    <row r="330" ht="11.25" customHeight="1"/>
    <row r="331" ht="11.25" customHeight="1"/>
    <row r="332" ht="11.25" customHeight="1"/>
    <row r="333" ht="11.25" customHeight="1"/>
    <row r="334" ht="11.25" customHeight="1"/>
    <row r="335" ht="11.25" customHeight="1"/>
    <row r="336" ht="11.25" customHeight="1"/>
    <row r="337" ht="11.25" customHeight="1"/>
    <row r="338" ht="11.25" customHeight="1"/>
    <row r="339" ht="11.25" customHeight="1"/>
    <row r="340" ht="11.25" customHeight="1"/>
    <row r="341" ht="11.25" customHeight="1"/>
    <row r="342" ht="11.25" customHeight="1"/>
    <row r="343" ht="11.25" customHeight="1"/>
    <row r="344" ht="11.25" customHeight="1"/>
    <row r="345" ht="11.25" customHeight="1"/>
    <row r="346" ht="11.25" customHeight="1"/>
    <row r="347" ht="11.25" customHeight="1"/>
    <row r="348" ht="11.25" customHeight="1"/>
    <row r="349" ht="11.25" customHeight="1"/>
    <row r="350" ht="11.25" customHeight="1"/>
    <row r="351" ht="11.25" customHeight="1"/>
    <row r="352" ht="11.25" customHeight="1"/>
    <row r="353" ht="11.25" customHeight="1"/>
    <row r="354" ht="11.25" customHeight="1"/>
    <row r="355" ht="11.25" customHeight="1"/>
    <row r="356" ht="11.25" customHeight="1"/>
    <row r="357" ht="11.25" customHeight="1"/>
    <row r="358" ht="11.25" customHeight="1"/>
    <row r="359" ht="11.25" customHeight="1"/>
    <row r="360" ht="11.25" customHeight="1"/>
    <row r="361" ht="11.25" customHeight="1"/>
    <row r="362" ht="11.25" customHeight="1"/>
    <row r="363" ht="11.25" customHeight="1"/>
    <row r="364" ht="11.25" customHeight="1"/>
    <row r="365" ht="11.25" customHeight="1"/>
    <row r="366" ht="11.25" customHeight="1"/>
    <row r="367" ht="11.25" customHeight="1"/>
    <row r="368" ht="11.25" customHeight="1"/>
    <row r="369" ht="11.25" customHeight="1"/>
    <row r="370" ht="11.25" customHeight="1"/>
    <row r="371" ht="11.25" customHeight="1"/>
    <row r="372" ht="11.25" customHeight="1"/>
    <row r="373" ht="11.25" customHeight="1"/>
    <row r="374" ht="11.25" customHeight="1"/>
    <row r="375" ht="11.25" customHeight="1"/>
    <row r="376" ht="11.25" customHeight="1"/>
    <row r="377" ht="11.25" customHeight="1"/>
    <row r="378" ht="11.25" customHeight="1"/>
    <row r="379" ht="11.25" customHeight="1"/>
    <row r="380" ht="11.25" customHeight="1"/>
    <row r="381" ht="11.25" customHeight="1"/>
    <row r="382" ht="11.25" customHeight="1"/>
    <row r="383" ht="11.25" customHeight="1"/>
    <row r="384" ht="11.25" customHeight="1"/>
    <row r="385" ht="11.25" customHeight="1"/>
    <row r="386" ht="11.25" customHeight="1"/>
    <row r="387" ht="11.25" customHeight="1"/>
    <row r="388" ht="11.25" customHeight="1"/>
    <row r="389" ht="11.25" customHeight="1"/>
    <row r="390" ht="11.25" customHeight="1"/>
    <row r="391" ht="11.25" customHeight="1"/>
    <row r="392" ht="11.25" customHeight="1"/>
    <row r="393" ht="11.25" customHeight="1"/>
    <row r="394" ht="11.25" customHeight="1"/>
    <row r="395" ht="11.25" customHeight="1"/>
    <row r="396" ht="11.25" customHeight="1"/>
    <row r="397" ht="11.25" customHeight="1"/>
    <row r="398" ht="11.25" customHeight="1"/>
    <row r="399" ht="11.25" customHeight="1"/>
    <row r="400" ht="11.25" customHeight="1"/>
    <row r="401" ht="11.25" customHeight="1"/>
    <row r="402" ht="11.25" customHeight="1"/>
    <row r="403" ht="11.25" customHeight="1"/>
    <row r="404" ht="11.25" customHeight="1"/>
    <row r="405" ht="11.25" customHeight="1"/>
    <row r="406" ht="11.25" customHeight="1"/>
    <row r="407" ht="11.25" customHeight="1"/>
    <row r="408" ht="11.25" customHeight="1"/>
    <row r="409" ht="11.25" customHeight="1"/>
    <row r="410" ht="11.25" customHeight="1"/>
    <row r="411" ht="11.25" customHeight="1"/>
    <row r="412" ht="11.25" customHeight="1"/>
    <row r="413" ht="11.25" customHeight="1"/>
    <row r="414" ht="11.25" customHeight="1"/>
    <row r="415" ht="11.25" customHeight="1"/>
    <row r="416" ht="11.25" customHeight="1"/>
    <row r="417" ht="11.25" customHeight="1"/>
    <row r="418" ht="11.25" customHeight="1"/>
    <row r="419" ht="11.25" customHeight="1"/>
    <row r="420" ht="11.25" customHeight="1"/>
    <row r="421" ht="11.25" customHeight="1"/>
    <row r="422" ht="11.25" customHeight="1"/>
    <row r="423" ht="11.25" customHeight="1"/>
    <row r="424" ht="11.25" customHeight="1"/>
    <row r="425" ht="11.25" customHeight="1"/>
    <row r="426" ht="11.25" customHeight="1"/>
    <row r="427" ht="11.25" customHeight="1"/>
    <row r="428" ht="11.25" customHeight="1"/>
    <row r="429" ht="11.25" customHeight="1"/>
    <row r="430" ht="11.25" customHeight="1"/>
    <row r="431" ht="11.25" customHeight="1"/>
    <row r="432" ht="11.25" customHeight="1"/>
    <row r="433" ht="11.25" customHeight="1"/>
    <row r="434" ht="11.25" customHeight="1"/>
    <row r="435" ht="11.25" customHeight="1"/>
    <row r="436" ht="11.25" customHeight="1"/>
    <row r="437" ht="11.25" customHeight="1"/>
    <row r="438" ht="11.25" customHeight="1"/>
    <row r="439" ht="11.25" customHeight="1"/>
    <row r="440" ht="11.25" customHeight="1"/>
    <row r="441" ht="11.25" customHeight="1"/>
    <row r="442" ht="11.25" customHeight="1"/>
    <row r="443" ht="11.25" customHeight="1"/>
    <row r="444" ht="11.25" customHeight="1"/>
    <row r="445" ht="11.25" customHeight="1"/>
    <row r="446" ht="11.25" customHeight="1"/>
    <row r="447" ht="11.25" customHeight="1"/>
    <row r="448" ht="11.25" customHeight="1"/>
    <row r="449" ht="11.25" customHeight="1"/>
    <row r="450" ht="11.25" customHeight="1"/>
    <row r="451" ht="11.25" customHeight="1"/>
    <row r="452" ht="11.25" customHeight="1"/>
    <row r="453" ht="11.25" customHeight="1"/>
    <row r="454" ht="11.25" customHeight="1"/>
    <row r="455" ht="11.25" customHeight="1"/>
    <row r="456" ht="11.25" customHeight="1"/>
    <row r="457" ht="11.25" customHeight="1"/>
    <row r="458" ht="11.25" customHeight="1"/>
    <row r="459" ht="11.25" customHeight="1"/>
    <row r="460" ht="11.25" customHeight="1"/>
    <row r="461" ht="11.25" customHeight="1"/>
    <row r="462" ht="11.25" customHeight="1"/>
    <row r="463" ht="11.25" customHeight="1"/>
    <row r="464" ht="11.25" customHeight="1"/>
    <row r="465" ht="11.25" customHeight="1"/>
    <row r="466" ht="11.25" customHeight="1"/>
    <row r="467" ht="11.25" customHeight="1"/>
    <row r="468" ht="11.25" customHeight="1"/>
    <row r="469" ht="11.25" customHeight="1"/>
    <row r="470" ht="11.25" customHeight="1"/>
    <row r="471" ht="11.25" customHeight="1"/>
    <row r="472" ht="11.25" customHeight="1"/>
    <row r="473" ht="11.25" customHeight="1"/>
    <row r="474" ht="11.25" customHeight="1"/>
    <row r="475" ht="11.25" customHeight="1"/>
    <row r="476" ht="11.25" customHeight="1"/>
    <row r="477" ht="11.25" customHeight="1"/>
    <row r="478" ht="11.25" customHeight="1"/>
    <row r="479" ht="11.25" customHeight="1"/>
    <row r="480" ht="11.25" customHeight="1"/>
    <row r="481" ht="11.25" customHeight="1"/>
    <row r="482" ht="11.25" customHeight="1"/>
    <row r="483" ht="11.25" customHeight="1"/>
    <row r="484" ht="11.25" customHeight="1"/>
    <row r="485" ht="11.25" customHeight="1"/>
    <row r="486" ht="11.25" customHeight="1"/>
    <row r="487" ht="11.25" customHeight="1"/>
    <row r="488" ht="11.25" customHeight="1"/>
    <row r="489" ht="11.25" customHeight="1"/>
    <row r="490" ht="11.25" customHeight="1"/>
    <row r="491" ht="11.25" customHeight="1"/>
    <row r="492" ht="11.25" customHeight="1"/>
    <row r="493" ht="11.25" customHeight="1"/>
    <row r="494" ht="11.25" customHeight="1"/>
    <row r="495" ht="11.25" customHeight="1"/>
    <row r="496" ht="11.25" customHeight="1"/>
    <row r="497" ht="11.25" customHeight="1"/>
    <row r="498" ht="11.25" customHeight="1"/>
    <row r="499" ht="11.25" customHeight="1"/>
    <row r="500" ht="11.25" customHeight="1"/>
    <row r="501" ht="11.25" customHeight="1"/>
    <row r="502" ht="11.25" customHeight="1"/>
    <row r="503" ht="11.25" customHeight="1"/>
    <row r="504" ht="11.25" customHeight="1"/>
    <row r="505" ht="11.25" customHeight="1"/>
    <row r="506" ht="11.25" customHeight="1"/>
    <row r="507" ht="11.25" customHeight="1"/>
    <row r="508" ht="11.25" customHeight="1"/>
    <row r="509" ht="11.25" customHeight="1"/>
    <row r="510" ht="11.25" customHeight="1"/>
    <row r="511" ht="11.25" customHeight="1"/>
    <row r="512" ht="11.25" customHeight="1"/>
    <row r="513" ht="11.25" customHeight="1"/>
    <row r="514" ht="11.25" customHeight="1"/>
    <row r="515" ht="11.25" customHeight="1"/>
    <row r="516" ht="11.25" customHeight="1"/>
    <row r="517" ht="11.25" customHeight="1"/>
    <row r="518" ht="11.25" customHeight="1"/>
    <row r="519" ht="11.25" customHeight="1"/>
    <row r="520" ht="11.25" customHeight="1"/>
    <row r="521" ht="11.25" customHeight="1"/>
    <row r="522" ht="11.25" customHeight="1"/>
    <row r="523" ht="11.25" customHeight="1"/>
    <row r="524" ht="11.25" customHeight="1"/>
    <row r="525" ht="11.25" customHeight="1"/>
    <row r="526" ht="11.25" customHeight="1"/>
    <row r="527" ht="11.25" customHeight="1"/>
    <row r="528" ht="11.25" customHeight="1"/>
    <row r="529" ht="11.25" customHeight="1"/>
    <row r="530" ht="11.25" customHeight="1"/>
    <row r="531" ht="11.25" customHeight="1"/>
    <row r="532" ht="11.25" customHeight="1"/>
    <row r="533" ht="11.25" customHeight="1"/>
    <row r="534" ht="11.25" customHeight="1"/>
    <row r="535" ht="11.25" customHeight="1"/>
    <row r="536" ht="11.25" customHeight="1"/>
    <row r="537" ht="11.25" customHeight="1"/>
    <row r="538" ht="11.25" customHeight="1"/>
    <row r="539" ht="11.25" customHeight="1"/>
    <row r="540" ht="11.25" customHeight="1"/>
    <row r="541" ht="11.25" customHeight="1"/>
    <row r="542" ht="11.25" customHeight="1"/>
    <row r="543" ht="11.25" customHeight="1"/>
    <row r="544" ht="11.25" customHeight="1"/>
    <row r="545" ht="11.25" customHeight="1"/>
    <row r="546" ht="11.25" customHeight="1"/>
    <row r="547" ht="11.25" customHeight="1"/>
    <row r="548" ht="11.25" customHeight="1"/>
    <row r="549" ht="11.25" customHeight="1"/>
    <row r="550" ht="11.25" customHeight="1"/>
    <row r="551" ht="11.25" customHeight="1"/>
    <row r="552" ht="11.25" customHeight="1"/>
    <row r="553" ht="11.25" customHeight="1"/>
    <row r="554" ht="11.25" customHeight="1"/>
    <row r="555" ht="11.25" customHeight="1"/>
    <row r="556" ht="11.25" customHeight="1"/>
    <row r="557" ht="11.25" customHeight="1"/>
    <row r="558" ht="11.25" customHeight="1"/>
    <row r="559" ht="11.25" customHeight="1"/>
    <row r="560" ht="11.25" customHeight="1"/>
    <row r="561" ht="11.25" customHeight="1"/>
    <row r="562" ht="11.25" customHeight="1"/>
    <row r="563" ht="11.25" customHeight="1"/>
    <row r="564" ht="11.25" customHeight="1"/>
    <row r="565" ht="11.25" customHeight="1"/>
    <row r="566" ht="11.25" customHeight="1"/>
    <row r="567" ht="11.25" customHeight="1"/>
    <row r="568" ht="11.25" customHeight="1"/>
    <row r="569" ht="11.25" customHeight="1"/>
    <row r="570" ht="11.25" customHeight="1"/>
    <row r="571" ht="11.25" customHeight="1"/>
    <row r="572" ht="11.25" customHeight="1"/>
    <row r="573" ht="11.25" customHeight="1"/>
    <row r="574" ht="11.25" customHeight="1"/>
    <row r="575" ht="11.25" customHeight="1"/>
    <row r="576" ht="11.25" customHeight="1"/>
    <row r="577" ht="11.25" customHeight="1"/>
    <row r="578" ht="11.25" customHeight="1"/>
    <row r="579" ht="11.25" customHeight="1"/>
    <row r="580" ht="11.25" customHeight="1"/>
    <row r="581" ht="11.25" customHeight="1"/>
    <row r="582" ht="11.25" customHeight="1"/>
    <row r="583" ht="11.25" customHeight="1"/>
    <row r="584" ht="11.25" customHeight="1"/>
    <row r="585" ht="11.25" customHeight="1"/>
    <row r="586" ht="11.25" customHeight="1"/>
    <row r="587" ht="11.25" customHeight="1"/>
    <row r="588" ht="11.25" customHeight="1"/>
    <row r="589" ht="11.25" customHeight="1"/>
    <row r="590" ht="11.25" customHeight="1"/>
    <row r="591" ht="11.25" customHeight="1"/>
    <row r="592" ht="11.25" customHeight="1"/>
    <row r="593" ht="11.25" customHeight="1"/>
    <row r="594" ht="11.25" customHeight="1"/>
    <row r="595" ht="11.25" customHeight="1"/>
    <row r="596" ht="11.25" customHeight="1"/>
    <row r="597" ht="11.25" customHeight="1"/>
    <row r="598" ht="11.25" customHeight="1"/>
    <row r="599" ht="11.25" customHeight="1"/>
    <row r="600" ht="11.25" customHeight="1"/>
    <row r="601" ht="11.25" customHeight="1"/>
    <row r="602" ht="11.25" customHeight="1"/>
    <row r="603" ht="11.25" customHeight="1"/>
    <row r="604" ht="11.25" customHeight="1"/>
    <row r="605" ht="11.25" customHeight="1"/>
    <row r="606" ht="11.25" customHeight="1"/>
    <row r="607" ht="11.25" customHeight="1"/>
    <row r="608" ht="11.25" customHeight="1"/>
    <row r="609" ht="11.25" customHeight="1"/>
    <row r="610" ht="11.25" customHeight="1"/>
    <row r="611" ht="11.25" customHeight="1"/>
    <row r="612" ht="11.25" customHeight="1"/>
    <row r="613" ht="11.25" customHeight="1"/>
    <row r="614" ht="11.25" customHeight="1"/>
    <row r="615" ht="11.25" customHeight="1"/>
    <row r="616" ht="11.25" customHeight="1"/>
    <row r="617" ht="11.25" customHeight="1"/>
    <row r="618" ht="11.25" customHeight="1"/>
    <row r="619" ht="11.25" customHeight="1"/>
    <row r="620" ht="11.25" customHeight="1"/>
    <row r="621" ht="11.25" customHeight="1"/>
    <row r="622" ht="11.25" customHeight="1"/>
    <row r="623" ht="11.25" customHeight="1"/>
    <row r="624" ht="11.25" customHeight="1"/>
    <row r="625" ht="11.25" customHeight="1"/>
    <row r="626" ht="11.25" customHeight="1"/>
    <row r="627" ht="11.25" customHeight="1"/>
    <row r="628" ht="11.25" customHeight="1"/>
    <row r="629" ht="11.25" customHeight="1"/>
    <row r="630" ht="11.25" customHeight="1"/>
    <row r="631" ht="11.25" customHeight="1"/>
    <row r="632" ht="11.25" customHeight="1"/>
    <row r="633" ht="11.25" customHeight="1"/>
    <row r="634" ht="11.25" customHeight="1"/>
    <row r="635" ht="11.25" customHeight="1"/>
    <row r="636" ht="11.25" customHeight="1"/>
    <row r="637" ht="11.25" customHeight="1"/>
    <row r="638" ht="11.25" customHeight="1"/>
    <row r="639" ht="11.25" customHeight="1"/>
    <row r="640" ht="11.25" customHeight="1"/>
    <row r="641" ht="11.25" customHeight="1"/>
    <row r="642" ht="11.25" customHeight="1"/>
    <row r="643" ht="11.25" customHeight="1"/>
    <row r="644" ht="11.25" customHeight="1"/>
    <row r="645" ht="11.25" customHeight="1"/>
    <row r="646" ht="11.25" customHeight="1"/>
    <row r="647" ht="11.25" customHeight="1"/>
    <row r="648" ht="11.25" customHeight="1"/>
    <row r="649" ht="11.25" customHeight="1"/>
    <row r="650" ht="11.25" customHeight="1"/>
    <row r="651" ht="11.25" customHeight="1"/>
    <row r="652" ht="11.25" customHeight="1"/>
    <row r="653" ht="11.25" customHeight="1"/>
    <row r="654" ht="11.25" customHeight="1"/>
    <row r="655" ht="11.25" customHeight="1"/>
    <row r="656" ht="11.25" customHeight="1"/>
    <row r="657" ht="11.25" customHeight="1"/>
    <row r="658" ht="11.25" customHeight="1"/>
    <row r="659" ht="11.25" customHeight="1"/>
    <row r="660" ht="11.25" customHeight="1"/>
    <row r="661" ht="11.25" customHeight="1"/>
    <row r="662" ht="11.25" customHeight="1"/>
    <row r="663" ht="11.25" customHeight="1"/>
    <row r="664" ht="11.25" customHeight="1"/>
    <row r="665" ht="11.25" customHeight="1"/>
    <row r="666" ht="11.25" customHeight="1"/>
    <row r="667" ht="11.25" customHeight="1"/>
    <row r="668" ht="11.25" customHeight="1"/>
    <row r="669" ht="11.25" customHeight="1"/>
    <row r="670" ht="11.25" customHeight="1"/>
    <row r="671" ht="11.25" customHeight="1"/>
    <row r="672" ht="11.25" customHeight="1"/>
    <row r="673" ht="11.25" customHeight="1"/>
    <row r="674" ht="11.25" customHeight="1"/>
    <row r="675" ht="11.25" customHeight="1"/>
    <row r="676" ht="11.25" customHeight="1"/>
    <row r="677" ht="11.25" customHeight="1"/>
    <row r="678" ht="11.25" customHeight="1"/>
    <row r="679" ht="11.25" customHeight="1"/>
    <row r="680" ht="11.25" customHeight="1"/>
    <row r="681" ht="11.25" customHeight="1"/>
    <row r="682" ht="11.25" customHeight="1"/>
    <row r="683" ht="11.25" customHeight="1"/>
    <row r="684" ht="11.25" customHeight="1"/>
    <row r="685" ht="11.25" customHeight="1"/>
    <row r="686" ht="11.25" customHeight="1"/>
    <row r="687" ht="11.25" customHeight="1"/>
    <row r="688" ht="11.25" customHeight="1"/>
    <row r="689" ht="11.25" customHeight="1"/>
    <row r="690" ht="11.25" customHeight="1"/>
    <row r="691" ht="11.25" customHeight="1"/>
    <row r="692" ht="11.25" customHeight="1"/>
    <row r="693" ht="11.25" customHeight="1"/>
    <row r="694" ht="11.25" customHeight="1"/>
    <row r="695" ht="11.25" customHeight="1"/>
    <row r="696" ht="11.25" customHeight="1"/>
    <row r="697" ht="11.25" customHeight="1"/>
    <row r="698" ht="11.25" customHeight="1"/>
    <row r="699" ht="11.25" customHeight="1"/>
    <row r="700" ht="11.25" customHeight="1"/>
    <row r="701" ht="11.25" customHeight="1"/>
    <row r="702" ht="11.25" customHeight="1"/>
    <row r="703" ht="11.25" customHeight="1"/>
    <row r="704" ht="11.25" customHeight="1"/>
    <row r="705" ht="11.25" customHeight="1"/>
    <row r="706" ht="11.25" customHeight="1"/>
    <row r="707" ht="11.25" customHeight="1"/>
    <row r="708" ht="11.25" customHeight="1"/>
    <row r="709" ht="11.25" customHeight="1"/>
    <row r="710" ht="11.25" customHeight="1"/>
    <row r="711" ht="11.25" customHeight="1"/>
    <row r="712" ht="11.25" customHeight="1"/>
    <row r="713" ht="11.25" customHeight="1"/>
    <row r="714" ht="11.25" customHeight="1"/>
    <row r="715" ht="11.25" customHeight="1"/>
    <row r="716" ht="11.25" customHeight="1"/>
    <row r="717" ht="11.25" customHeight="1"/>
    <row r="718" ht="11.25" customHeight="1"/>
    <row r="719" ht="11.25" customHeight="1"/>
    <row r="720" ht="11.25" customHeight="1"/>
    <row r="721" ht="11.25" customHeight="1"/>
    <row r="722" ht="11.25" customHeight="1"/>
    <row r="723" ht="11.25" customHeight="1"/>
    <row r="724" ht="11.25" customHeight="1"/>
    <row r="725" ht="11.25" customHeight="1"/>
    <row r="726" ht="11.25" customHeight="1"/>
    <row r="727" ht="11.25" customHeight="1"/>
    <row r="728" ht="11.25" customHeight="1"/>
    <row r="729" ht="11.25" customHeight="1"/>
    <row r="730" ht="11.25" customHeight="1"/>
    <row r="731" ht="11.25" customHeight="1"/>
    <row r="732" ht="11.25" customHeight="1"/>
    <row r="733" ht="11.25" customHeight="1"/>
    <row r="734" ht="11.25" customHeight="1"/>
    <row r="735" ht="11.25" customHeight="1"/>
    <row r="736" ht="11.25" customHeight="1"/>
    <row r="737" ht="11.25" customHeight="1"/>
    <row r="738" ht="11.25" customHeight="1"/>
    <row r="739" ht="11.25" customHeight="1"/>
    <row r="740" ht="11.25" customHeight="1"/>
    <row r="741" ht="11.25" customHeight="1"/>
    <row r="742" ht="11.25" customHeight="1"/>
    <row r="743" ht="11.25" customHeight="1"/>
    <row r="744" ht="11.25" customHeight="1"/>
    <row r="745" ht="11.25" customHeight="1"/>
    <row r="746" ht="11.25" customHeight="1"/>
    <row r="747" ht="11.25" customHeight="1"/>
    <row r="748" ht="11.25" customHeight="1"/>
    <row r="749" ht="11.25" customHeight="1"/>
    <row r="750" ht="11.25" customHeight="1"/>
    <row r="751" ht="11.25" customHeight="1"/>
    <row r="752" ht="11.25" customHeight="1"/>
    <row r="753" ht="11.25" customHeight="1"/>
    <row r="754" ht="11.25" customHeight="1"/>
    <row r="755" ht="11.25" customHeight="1"/>
    <row r="756" ht="11.25" customHeight="1"/>
    <row r="757" ht="11.25" customHeight="1"/>
    <row r="758" ht="11.25" customHeight="1"/>
    <row r="759" ht="11.25" customHeight="1"/>
    <row r="760" ht="11.25" customHeight="1"/>
    <row r="761" ht="11.25" customHeight="1"/>
    <row r="762" ht="11.25" customHeight="1"/>
    <row r="763" ht="11.25" customHeight="1"/>
    <row r="764" ht="11.25" customHeight="1"/>
    <row r="765" ht="11.25" customHeight="1"/>
    <row r="766" ht="11.25" customHeight="1"/>
    <row r="767" ht="11.25" customHeight="1"/>
    <row r="768" ht="11.25" customHeight="1"/>
    <row r="769" ht="11.25" customHeight="1"/>
    <row r="770" ht="11.25" customHeight="1"/>
    <row r="771" ht="11.25" customHeight="1"/>
    <row r="772" ht="11.25" customHeight="1"/>
    <row r="773" ht="11.25" customHeight="1"/>
    <row r="774" ht="11.25" customHeight="1"/>
    <row r="775" ht="11.25" customHeight="1"/>
    <row r="776" ht="11.25" customHeight="1"/>
    <row r="777" ht="11.25" customHeight="1"/>
    <row r="778" ht="11.25" customHeight="1"/>
    <row r="779" ht="11.25" customHeight="1"/>
    <row r="780" ht="11.25" customHeight="1"/>
    <row r="781" ht="11.25" customHeight="1"/>
    <row r="782" ht="11.25" customHeight="1"/>
    <row r="783" ht="11.25" customHeight="1"/>
    <row r="784" ht="11.25" customHeight="1"/>
    <row r="785" ht="11.25" customHeight="1"/>
    <row r="786" ht="11.25" customHeight="1"/>
    <row r="787" ht="11.25" customHeight="1"/>
    <row r="788" ht="11.25" customHeight="1"/>
    <row r="789" ht="11.25" customHeight="1"/>
    <row r="790" ht="11.25" customHeight="1"/>
    <row r="791" ht="11.25" customHeight="1"/>
    <row r="792" ht="11.25" customHeight="1"/>
    <row r="793" ht="11.25" customHeight="1"/>
    <row r="794" ht="11.25" customHeight="1"/>
    <row r="795" ht="11.25" customHeight="1"/>
    <row r="796" ht="11.25" customHeight="1"/>
    <row r="797" ht="11.25" customHeight="1"/>
    <row r="798" ht="11.25" customHeight="1"/>
    <row r="799" ht="11.25" customHeight="1"/>
    <row r="800" ht="11.25" customHeight="1"/>
    <row r="801" ht="11.25" customHeight="1"/>
    <row r="802" ht="11.25" customHeight="1"/>
    <row r="803" ht="11.25" customHeight="1"/>
    <row r="804" ht="11.25" customHeight="1"/>
    <row r="805" ht="11.25" customHeight="1"/>
    <row r="806" ht="11.25" customHeight="1"/>
    <row r="807" ht="11.25" customHeight="1"/>
    <row r="808" ht="11.25" customHeight="1"/>
    <row r="809" ht="11.25" customHeight="1"/>
    <row r="810" ht="11.25" customHeight="1"/>
    <row r="811" ht="11.25" customHeight="1"/>
    <row r="812" ht="11.25" customHeight="1"/>
    <row r="813" ht="11.25" customHeight="1"/>
    <row r="814" ht="11.25" customHeight="1"/>
    <row r="815" ht="11.25" customHeight="1"/>
    <row r="816" ht="11.25" customHeight="1"/>
    <row r="817" ht="11.25" customHeight="1"/>
    <row r="818" ht="11.25" customHeight="1"/>
    <row r="819" ht="11.25" customHeight="1"/>
    <row r="820" ht="11.25" customHeight="1"/>
    <row r="821" ht="11.25" customHeight="1"/>
    <row r="822" ht="11.25" customHeight="1"/>
    <row r="823" ht="11.25" customHeight="1"/>
    <row r="824" ht="11.25" customHeight="1"/>
    <row r="825" ht="11.25" customHeight="1"/>
    <row r="826" ht="11.25" customHeight="1"/>
    <row r="827" ht="11.25" customHeight="1"/>
    <row r="828" ht="11.25" customHeight="1"/>
    <row r="829" ht="11.25" customHeight="1"/>
    <row r="830" ht="11.25" customHeight="1"/>
    <row r="831" ht="11.25" customHeight="1"/>
    <row r="832" ht="11.25" customHeight="1"/>
    <row r="833" ht="11.25" customHeight="1"/>
    <row r="834" ht="11.25" customHeight="1"/>
    <row r="835" ht="11.25" customHeight="1"/>
    <row r="836" ht="11.25" customHeight="1"/>
    <row r="837" ht="11.25" customHeight="1"/>
    <row r="838" ht="11.25" customHeight="1"/>
    <row r="839" ht="11.25" customHeight="1"/>
    <row r="840" ht="11.25" customHeight="1"/>
    <row r="841" ht="11.25" customHeight="1"/>
    <row r="842" ht="11.25" customHeight="1"/>
    <row r="843" ht="11.25" customHeight="1"/>
    <row r="844" ht="11.25" customHeight="1"/>
    <row r="845" ht="11.25" customHeight="1"/>
    <row r="846" ht="11.25" customHeight="1"/>
    <row r="847" ht="11.25" customHeight="1"/>
    <row r="848" ht="11.25" customHeight="1"/>
    <row r="849" ht="11.25" customHeight="1"/>
    <row r="850" ht="11.25" customHeight="1"/>
    <row r="851" ht="11.25" customHeight="1"/>
    <row r="852" ht="11.25" customHeight="1"/>
    <row r="853" ht="11.25" customHeight="1"/>
    <row r="854" ht="11.25" customHeight="1"/>
    <row r="855" ht="11.25" customHeight="1"/>
    <row r="856" ht="11.25" customHeight="1"/>
    <row r="857" ht="11.25" customHeight="1"/>
    <row r="858" ht="11.25" customHeight="1"/>
    <row r="859" ht="11.25" customHeight="1"/>
    <row r="860" ht="11.25" customHeight="1"/>
    <row r="861" ht="11.25" customHeight="1"/>
    <row r="862" ht="11.25" customHeight="1"/>
    <row r="863" ht="11.25" customHeight="1"/>
    <row r="864" ht="11.25" customHeight="1"/>
    <row r="865" ht="11.25" customHeight="1"/>
    <row r="866" ht="11.25" customHeight="1"/>
    <row r="867" ht="11.25" customHeight="1"/>
    <row r="868" ht="11.25" customHeight="1"/>
    <row r="869" ht="11.25" customHeight="1"/>
    <row r="870" ht="11.25" customHeight="1"/>
    <row r="871" ht="11.25" customHeight="1"/>
    <row r="872" ht="11.25" customHeight="1"/>
    <row r="873" ht="11.25" customHeight="1"/>
    <row r="874" ht="11.25" customHeight="1"/>
    <row r="875" ht="11.25" customHeight="1"/>
    <row r="876" ht="11.25" customHeight="1"/>
    <row r="877" ht="11.25" customHeight="1"/>
    <row r="878" ht="11.25" customHeight="1"/>
    <row r="879" ht="11.25" customHeight="1"/>
    <row r="880" ht="11.25" customHeight="1"/>
    <row r="881" ht="11.25" customHeight="1"/>
    <row r="882" ht="11.25" customHeight="1"/>
    <row r="883" ht="11.25" customHeight="1"/>
    <row r="884" ht="11.25" customHeight="1"/>
    <row r="885" ht="11.25" customHeight="1"/>
    <row r="886" ht="11.25" customHeight="1"/>
    <row r="887" ht="11.25" customHeight="1"/>
    <row r="888" ht="11.25" customHeight="1"/>
    <row r="889" ht="11.25" customHeight="1"/>
    <row r="890" ht="11.25" customHeight="1"/>
    <row r="891" ht="11.25" customHeight="1"/>
    <row r="892" ht="11.25" customHeight="1"/>
    <row r="893" ht="11.25" customHeight="1"/>
    <row r="894" ht="11.25" customHeight="1"/>
    <row r="895" ht="11.25" customHeight="1"/>
    <row r="896" ht="11.25" customHeight="1"/>
    <row r="897" ht="11.25" customHeight="1"/>
    <row r="898" ht="11.25" customHeight="1"/>
    <row r="899" ht="11.25" customHeight="1"/>
    <row r="900" ht="11.25" customHeight="1"/>
    <row r="901" ht="11.25" customHeight="1"/>
    <row r="902" ht="11.25" customHeight="1"/>
    <row r="903" ht="11.25" customHeight="1"/>
    <row r="904" ht="11.25" customHeight="1"/>
    <row r="905" ht="11.25" customHeight="1"/>
    <row r="906" ht="11.25" customHeight="1"/>
    <row r="907" ht="11.25" customHeight="1"/>
    <row r="908" ht="11.25" customHeight="1"/>
    <row r="909" ht="11.25" customHeight="1"/>
    <row r="910" ht="11.25" customHeight="1"/>
    <row r="911" ht="11.25" customHeight="1"/>
    <row r="912" ht="11.25" customHeight="1"/>
    <row r="913" ht="11.25" customHeight="1"/>
    <row r="914" ht="11.25" customHeight="1"/>
    <row r="915" ht="11.25" customHeight="1"/>
    <row r="916" ht="11.25" customHeight="1"/>
    <row r="917" ht="11.25" customHeight="1"/>
    <row r="918" ht="11.25" customHeight="1"/>
    <row r="919" ht="11.25" customHeight="1"/>
    <row r="920" ht="11.25" customHeight="1"/>
    <row r="921" ht="11.25" customHeight="1"/>
    <row r="922" ht="11.25" customHeight="1"/>
    <row r="923" ht="11.25" customHeight="1"/>
    <row r="924" ht="11.25" customHeight="1"/>
    <row r="925" ht="11.25" customHeight="1"/>
    <row r="926" ht="11.25" customHeight="1"/>
    <row r="927" ht="11.25" customHeight="1"/>
    <row r="928" ht="11.25" customHeight="1"/>
    <row r="929" ht="11.25" customHeight="1"/>
    <row r="930" ht="11.25" customHeight="1"/>
    <row r="931" ht="11.25" customHeight="1"/>
    <row r="932" ht="11.25" customHeight="1"/>
    <row r="933" ht="11.25" customHeight="1"/>
    <row r="934" ht="11.25" customHeight="1"/>
    <row r="935" ht="11.25" customHeight="1"/>
    <row r="936" ht="11.25" customHeight="1"/>
    <row r="937" ht="11.25" customHeight="1"/>
    <row r="938" ht="11.25" customHeight="1"/>
    <row r="939" ht="11.25" customHeight="1"/>
    <row r="940" ht="11.25" customHeight="1"/>
    <row r="941" ht="11.25" customHeight="1"/>
    <row r="942" ht="11.25" customHeight="1"/>
    <row r="943" ht="11.25" customHeight="1"/>
    <row r="944" ht="11.25" customHeight="1"/>
    <row r="945" ht="11.25" customHeight="1"/>
    <row r="946" ht="11.25" customHeight="1"/>
    <row r="947" ht="11.25" customHeight="1"/>
    <row r="948" ht="11.25" customHeight="1"/>
    <row r="949" ht="11.25" customHeight="1"/>
    <row r="950" ht="11.25" customHeight="1"/>
    <row r="951" ht="11.25" customHeight="1"/>
    <row r="952" ht="11.25" customHeight="1"/>
    <row r="953" ht="11.25" customHeight="1"/>
    <row r="954" ht="11.25" customHeight="1"/>
    <row r="955" ht="11.25" customHeight="1"/>
    <row r="956" ht="11.25" customHeight="1"/>
    <row r="957" ht="11.25" customHeight="1"/>
    <row r="958" ht="11.25" customHeight="1"/>
    <row r="959" ht="11.25" customHeight="1"/>
    <row r="960" ht="11.25" customHeight="1"/>
    <row r="961" ht="11.25" customHeight="1"/>
    <row r="962" ht="11.25" customHeight="1"/>
    <row r="963" ht="11.25" customHeight="1"/>
    <row r="964" ht="11.25" customHeight="1"/>
    <row r="965" ht="11.25" customHeight="1"/>
    <row r="966" ht="11.25" customHeight="1"/>
    <row r="967" ht="11.25" customHeight="1"/>
    <row r="968" ht="11.25" customHeight="1"/>
    <row r="969" ht="11.25" customHeight="1"/>
    <row r="970" ht="11.25" customHeight="1"/>
    <row r="971" ht="11.25" customHeight="1"/>
    <row r="972" ht="11.25" customHeight="1"/>
    <row r="973" ht="11.25" customHeight="1"/>
    <row r="974" ht="11.25" customHeight="1"/>
    <row r="975" ht="11.25" customHeight="1"/>
    <row r="976" ht="11.25" customHeight="1"/>
    <row r="977" ht="11.25" customHeight="1"/>
    <row r="978" ht="11.25" customHeight="1"/>
    <row r="979" ht="11.25" customHeight="1"/>
    <row r="980" ht="11.25" customHeight="1"/>
    <row r="981" ht="11.25" customHeight="1"/>
    <row r="982" ht="11.25" customHeight="1"/>
    <row r="983" ht="11.25" customHeight="1"/>
    <row r="984" ht="11.25" customHeight="1"/>
    <row r="985" ht="11.25" customHeight="1"/>
    <row r="986" ht="11.25" customHeight="1"/>
    <row r="987" ht="11.25" customHeight="1"/>
    <row r="988" ht="11.25" customHeight="1"/>
    <row r="989" ht="11.25" customHeight="1"/>
    <row r="990" ht="11.25" customHeight="1"/>
    <row r="991" ht="11.25" customHeight="1"/>
    <row r="992" ht="11.25" customHeight="1"/>
    <row r="993" ht="11.25" customHeight="1"/>
    <row r="994" ht="11.25" customHeight="1"/>
    <row r="995" ht="11.25" customHeight="1"/>
    <row r="996" ht="11.25" customHeight="1"/>
    <row r="997" ht="11.25" customHeight="1"/>
    <row r="998" ht="11.25" customHeight="1"/>
    <row r="999" ht="11.25" customHeight="1"/>
    <row r="1000" ht="11.25" customHeight="1"/>
    <row r="1001" ht="11.25" customHeight="1"/>
    <row r="1002" ht="11.25" customHeight="1"/>
    <row r="1003" ht="11.25" customHeight="1"/>
    <row r="1004" ht="11.25" customHeight="1"/>
    <row r="1005" ht="11.25" customHeight="1"/>
    <row r="1006" ht="11.25" customHeight="1"/>
    <row r="1007" ht="11.25" customHeight="1"/>
    <row r="1008" ht="11.25" customHeight="1"/>
    <row r="1009" ht="11.25" customHeight="1"/>
    <row r="1010" ht="11.25" customHeight="1"/>
    <row r="1011" ht="11.25" customHeight="1"/>
    <row r="1012" ht="11.25" customHeight="1"/>
    <row r="1013" ht="11.25" customHeight="1"/>
    <row r="1014" ht="11.25" customHeight="1"/>
    <row r="1015" ht="11.25" customHeight="1"/>
    <row r="1016" ht="11.25" customHeight="1"/>
    <row r="1017" ht="11.25" customHeight="1"/>
    <row r="1018" ht="11.25" customHeight="1"/>
    <row r="1019" ht="11.25" customHeight="1"/>
    <row r="1020" ht="11.25" customHeight="1"/>
    <row r="1021" ht="11.25" customHeight="1"/>
    <row r="1022" ht="11.25" customHeight="1"/>
    <row r="1023" ht="11.25" customHeight="1"/>
    <row r="1024" ht="11.25" customHeight="1"/>
    <row r="1025" ht="11.25" customHeight="1"/>
    <row r="1026" ht="11.25" customHeight="1"/>
    <row r="1027" ht="11.25" customHeight="1"/>
    <row r="1028" ht="11.25" customHeight="1"/>
    <row r="1029" ht="11.25" customHeight="1"/>
    <row r="1030" ht="11.25" customHeight="1"/>
    <row r="1031" ht="11.25" customHeight="1"/>
    <row r="1032" ht="11.25" customHeight="1"/>
    <row r="1033" ht="11.25" customHeight="1"/>
    <row r="1034" ht="11.25" customHeight="1"/>
    <row r="1035" ht="11.25" customHeight="1"/>
    <row r="1036" ht="11.25" customHeight="1"/>
    <row r="1037" ht="11.25" customHeight="1"/>
    <row r="1038" ht="11.25" customHeight="1"/>
    <row r="1039" ht="11.25" customHeight="1"/>
    <row r="1040" ht="11.25" customHeight="1"/>
    <row r="1041" ht="11.25" customHeight="1"/>
    <row r="1042" ht="11.25" customHeight="1"/>
    <row r="1043" ht="11.25" customHeight="1"/>
    <row r="1044" ht="11.25" customHeight="1"/>
    <row r="1045" ht="11.25" customHeight="1"/>
    <row r="1046" ht="11.25" customHeight="1"/>
    <row r="1047" ht="11.25" customHeight="1"/>
    <row r="1048" ht="11.25" customHeight="1"/>
    <row r="1049" ht="11.25" customHeight="1"/>
    <row r="1050" ht="11.25" customHeight="1"/>
    <row r="1051" ht="11.25" customHeight="1"/>
    <row r="1052" ht="11.25" customHeight="1"/>
    <row r="1053" ht="11.25" customHeight="1"/>
    <row r="1054" ht="11.25" customHeight="1"/>
    <row r="1055" ht="11.25" customHeight="1"/>
    <row r="1056" ht="11.25" customHeight="1"/>
    <row r="1057" ht="11.25" customHeight="1"/>
    <row r="1058" ht="11.25" customHeight="1"/>
    <row r="1059" ht="11.25" customHeight="1"/>
    <row r="1060" ht="11.25" customHeight="1"/>
    <row r="1061" ht="11.25" customHeight="1"/>
    <row r="1062" ht="11.25" customHeight="1"/>
    <row r="1063" ht="11.25" customHeight="1"/>
    <row r="1064" ht="11.25" customHeight="1"/>
    <row r="1065" ht="11.25" customHeight="1"/>
    <row r="1066" ht="11.25" customHeight="1"/>
    <row r="1067" ht="11.25" customHeight="1"/>
    <row r="1068" ht="11.25" customHeight="1"/>
    <row r="1069" ht="11.25" customHeight="1"/>
    <row r="1070" ht="11.25" customHeight="1"/>
    <row r="1071" ht="11.25" customHeight="1"/>
    <row r="1072" ht="11.25" customHeight="1"/>
    <row r="1073" ht="11.25" customHeight="1"/>
    <row r="1074" ht="11.25" customHeight="1"/>
    <row r="1075" ht="11.25" customHeight="1"/>
    <row r="1076" ht="11.25" customHeight="1"/>
    <row r="1077" ht="11.25" customHeight="1"/>
    <row r="1078" ht="11.25" customHeight="1"/>
    <row r="1079" ht="11.25" customHeight="1"/>
    <row r="1080" ht="11.25" customHeight="1"/>
    <row r="1081" ht="11.25" customHeight="1"/>
    <row r="1082" ht="11.25" customHeight="1"/>
    <row r="1083" ht="11.25" customHeight="1"/>
    <row r="1084" ht="11.25" customHeight="1"/>
    <row r="1085" ht="11.25" customHeight="1"/>
    <row r="1086" ht="11.25" customHeight="1"/>
    <row r="1087" ht="11.25" customHeight="1"/>
    <row r="1088" ht="11.25" customHeight="1"/>
    <row r="1089" ht="11.25" customHeight="1"/>
    <row r="1090" ht="11.25" customHeight="1"/>
    <row r="1091" ht="11.25" customHeight="1"/>
    <row r="1092" ht="11.25" customHeight="1"/>
    <row r="1093" ht="11.25" customHeight="1"/>
    <row r="1094" ht="11.25" customHeight="1"/>
    <row r="1095" ht="11.25" customHeight="1"/>
    <row r="1096" ht="11.25" customHeight="1"/>
    <row r="1097" ht="11.25" customHeight="1"/>
    <row r="1098" ht="11.25" customHeight="1"/>
    <row r="1099" ht="11.25" customHeight="1"/>
    <row r="1100" ht="11.25" customHeight="1"/>
    <row r="1101" ht="11.25" customHeight="1"/>
    <row r="1102" ht="11.25" customHeight="1"/>
    <row r="1103" ht="11.25" customHeight="1"/>
    <row r="1104" ht="11.25" customHeight="1"/>
    <row r="1105" ht="11.25" customHeight="1"/>
    <row r="1106" ht="11.25" customHeight="1"/>
    <row r="1107" ht="11.25" customHeight="1"/>
    <row r="1108" ht="11.25" customHeight="1"/>
    <row r="1109" ht="11.25" customHeight="1"/>
    <row r="1110" ht="11.25" customHeight="1"/>
    <row r="1111" ht="11.25" customHeight="1"/>
    <row r="1112" ht="11.25" customHeight="1"/>
    <row r="1113" ht="11.25" customHeight="1"/>
    <row r="1114" ht="11.25" customHeight="1"/>
    <row r="1115" ht="11.25" customHeight="1"/>
    <row r="1116" ht="11.25" customHeight="1"/>
    <row r="1117" ht="11.25" customHeight="1"/>
    <row r="1118" ht="11.25" customHeight="1"/>
    <row r="1119" ht="11.25" customHeight="1"/>
    <row r="1120" ht="11.25" customHeight="1"/>
    <row r="1121" ht="11.25" customHeight="1"/>
    <row r="1122" ht="11.25" customHeight="1"/>
    <row r="1123" ht="11.25" customHeight="1"/>
    <row r="1124" ht="11.25" customHeight="1"/>
    <row r="1125" ht="11.25" customHeight="1"/>
    <row r="1126" ht="11.25" customHeight="1"/>
    <row r="1127" ht="11.25" customHeight="1"/>
    <row r="1128" ht="11.25" customHeight="1"/>
    <row r="1129" ht="11.25" customHeight="1"/>
    <row r="1130" ht="11.25" customHeight="1"/>
    <row r="1131" ht="11.25" customHeight="1"/>
    <row r="1132" ht="11.25" customHeight="1"/>
    <row r="1133" ht="11.25" customHeight="1"/>
    <row r="1134" ht="11.25" customHeight="1"/>
    <row r="1135" ht="11.25" customHeight="1"/>
    <row r="1136" ht="11.25" customHeight="1"/>
    <row r="1137" ht="11.25" customHeight="1"/>
    <row r="1138" ht="11.25" customHeight="1"/>
    <row r="1139" ht="11.25" customHeight="1"/>
    <row r="1140" ht="11.25" customHeight="1"/>
    <row r="1141" ht="11.25" customHeight="1"/>
    <row r="1142" ht="11.25" customHeight="1"/>
    <row r="1143" ht="11.25" customHeight="1"/>
    <row r="1144" ht="11.25" customHeight="1"/>
    <row r="1145" ht="11.25" customHeight="1"/>
    <row r="1146" ht="11.25" customHeight="1"/>
    <row r="1147" ht="11.25" customHeight="1"/>
    <row r="1148" ht="11.25" customHeight="1"/>
    <row r="1149" ht="11.25" customHeight="1"/>
    <row r="1150" ht="11.25" customHeight="1"/>
    <row r="1151" ht="11.25" customHeight="1"/>
    <row r="1152" ht="11.25" customHeight="1"/>
    <row r="1153" ht="11.25" customHeight="1"/>
    <row r="1154" ht="11.25" customHeight="1"/>
    <row r="1155" ht="11.25" customHeight="1"/>
    <row r="1156" ht="11.25" customHeight="1"/>
    <row r="1157" ht="11.25" customHeight="1"/>
    <row r="1158" ht="11.25" customHeight="1"/>
    <row r="1159" ht="11.25" customHeight="1"/>
    <row r="1160" ht="11.25" customHeight="1"/>
    <row r="1161" ht="11.25" customHeight="1"/>
    <row r="1162" ht="11.25" customHeight="1"/>
    <row r="1163" ht="11.25" customHeight="1"/>
    <row r="1164" ht="11.25" customHeight="1"/>
    <row r="1165" ht="11.25" customHeight="1"/>
    <row r="1166" ht="11.25" customHeight="1"/>
    <row r="1167" ht="11.25" customHeight="1"/>
    <row r="1168" ht="11.25" customHeight="1"/>
    <row r="1169" ht="11.25" customHeight="1"/>
    <row r="1170" ht="11.25" customHeight="1"/>
    <row r="1171" ht="11.25" customHeight="1"/>
    <row r="1172" ht="11.25" customHeight="1"/>
    <row r="1173" ht="11.25" customHeight="1"/>
    <row r="1174" ht="11.25" customHeight="1"/>
    <row r="1175" ht="11.25" customHeight="1"/>
    <row r="1176" ht="11.25" customHeight="1"/>
    <row r="1177" ht="11.25" customHeight="1"/>
    <row r="1178" ht="11.25" customHeight="1"/>
    <row r="1179" ht="11.25" customHeight="1"/>
    <row r="1180" ht="11.25" customHeight="1"/>
    <row r="1181" ht="11.25" customHeight="1"/>
    <row r="1182" ht="11.25" customHeight="1"/>
    <row r="1183" ht="11.25" customHeight="1"/>
    <row r="1184" ht="11.25" customHeight="1"/>
    <row r="1185" ht="11.25" customHeight="1"/>
    <row r="1186" ht="11.25" customHeight="1"/>
    <row r="1187" ht="11.25" customHeight="1"/>
    <row r="1188" ht="11.25" customHeight="1"/>
    <row r="1189" ht="11.25" customHeight="1"/>
    <row r="1190" ht="11.25" customHeight="1"/>
    <row r="1191" ht="11.25" customHeight="1"/>
    <row r="1192" ht="11.25" customHeight="1"/>
    <row r="1193" ht="11.25" customHeight="1"/>
    <row r="1194" ht="11.25" customHeight="1"/>
    <row r="1195" ht="11.25" customHeight="1"/>
    <row r="1196" ht="11.25" customHeight="1"/>
    <row r="1197" ht="11.25" customHeight="1"/>
    <row r="1198" ht="11.25" customHeight="1"/>
    <row r="1199" ht="11.25" customHeight="1"/>
    <row r="1200" ht="11.25" customHeight="1"/>
    <row r="1201" ht="11.25" customHeight="1"/>
    <row r="1202" ht="11.25" customHeight="1"/>
    <row r="1203" ht="11.25" customHeight="1"/>
    <row r="1204" ht="11.25" customHeight="1"/>
    <row r="1205" ht="11.25" customHeight="1"/>
    <row r="1206" ht="11.25" customHeight="1"/>
    <row r="1207" ht="11.25" customHeight="1"/>
    <row r="1208" ht="11.25" customHeight="1"/>
    <row r="1209" ht="11.25" customHeight="1"/>
    <row r="1210" ht="11.25" customHeight="1"/>
    <row r="1211" ht="11.25" customHeight="1"/>
    <row r="1212" ht="11.25" customHeight="1"/>
    <row r="1213" ht="11.25" customHeight="1"/>
    <row r="1214" ht="11.25" customHeight="1"/>
    <row r="1215" ht="11.25" customHeight="1"/>
    <row r="1216" ht="11.25" customHeight="1"/>
    <row r="1217" ht="11.25" customHeight="1"/>
    <row r="1218" ht="11.25" customHeight="1"/>
    <row r="1219" ht="11.25" customHeight="1"/>
    <row r="1220" ht="11.25" customHeight="1"/>
    <row r="1221" ht="11.25" customHeight="1"/>
    <row r="1222" ht="11.25" customHeight="1"/>
    <row r="1223" ht="11.25" customHeight="1"/>
    <row r="1224" ht="11.25" customHeight="1"/>
    <row r="1225" ht="11.25" customHeight="1"/>
    <row r="1226" ht="11.25" customHeight="1"/>
    <row r="1227" ht="11.25" customHeight="1"/>
    <row r="1228" ht="11.25" customHeight="1"/>
    <row r="1229" ht="11.25" customHeight="1"/>
    <row r="1230" ht="11.25" customHeight="1"/>
    <row r="1231" ht="11.25" customHeight="1"/>
    <row r="1232" ht="11.25" customHeight="1"/>
    <row r="1233" ht="11.25" customHeight="1"/>
    <row r="1234" ht="11.25" customHeight="1"/>
    <row r="1235" ht="11.25" customHeight="1"/>
    <row r="1236" ht="11.25" customHeight="1"/>
    <row r="1237" ht="11.25" customHeight="1"/>
    <row r="1238" ht="11.25" customHeight="1"/>
    <row r="1239" ht="11.25" customHeight="1"/>
    <row r="1240" ht="11.25" customHeight="1"/>
    <row r="1241" ht="11.25" customHeight="1"/>
    <row r="1242" ht="11.25" customHeight="1"/>
    <row r="1243" ht="11.25" customHeight="1"/>
    <row r="1244" ht="11.25" customHeight="1"/>
    <row r="1245" ht="11.25" customHeight="1"/>
    <row r="1246" ht="11.25" customHeight="1"/>
    <row r="1247" ht="11.25" customHeight="1"/>
    <row r="1248" ht="11.25" customHeight="1"/>
    <row r="1249" ht="11.25" customHeight="1"/>
    <row r="1250" ht="11.25" customHeight="1"/>
    <row r="1251" ht="11.25" customHeight="1"/>
    <row r="1252" ht="11.25" customHeight="1"/>
    <row r="1253" ht="11.25" customHeight="1"/>
    <row r="1254" ht="11.25" customHeight="1"/>
    <row r="1255" ht="11.25" customHeight="1"/>
    <row r="1256" ht="11.25" customHeight="1"/>
    <row r="1257" ht="11.25" customHeight="1"/>
    <row r="1258" ht="11.25" customHeight="1"/>
    <row r="1259" ht="11.25" customHeight="1"/>
    <row r="1260" ht="11.25" customHeight="1"/>
    <row r="1261" ht="11.25" customHeight="1"/>
    <row r="1262" ht="11.25" customHeight="1"/>
    <row r="1263" ht="11.25" customHeight="1"/>
    <row r="1264" ht="11.25" customHeight="1"/>
    <row r="1265" ht="11.25" customHeight="1"/>
    <row r="1266" ht="11.25" customHeight="1"/>
    <row r="1267" ht="11.25" customHeight="1"/>
    <row r="1268" ht="11.25" customHeight="1"/>
    <row r="1269" ht="11.25" customHeight="1"/>
    <row r="1270" ht="11.25" customHeight="1"/>
    <row r="1271" ht="11.25" customHeight="1"/>
    <row r="1272" ht="11.25" customHeight="1"/>
    <row r="1273" ht="11.25" customHeight="1"/>
    <row r="1274" ht="11.25" customHeight="1"/>
    <row r="1275" ht="11.25" customHeight="1"/>
    <row r="1276" ht="11.25" customHeight="1"/>
    <row r="1277" ht="11.25" customHeight="1"/>
    <row r="1278" ht="11.25" customHeight="1"/>
    <row r="1279" ht="11.25" customHeight="1"/>
    <row r="1280" ht="11.25" customHeight="1"/>
    <row r="1281" ht="11.25" customHeight="1"/>
    <row r="1282" ht="11.25" customHeight="1"/>
    <row r="1283" ht="11.25" customHeight="1"/>
    <row r="1284" ht="11.25" customHeight="1"/>
    <row r="1285" ht="11.25" customHeight="1"/>
    <row r="1286" ht="11.25" customHeight="1"/>
    <row r="1287" ht="11.25" customHeight="1"/>
    <row r="1288" ht="11.25" customHeight="1"/>
    <row r="1289" ht="11.25" customHeight="1"/>
    <row r="1290" ht="11.25" customHeight="1"/>
    <row r="1291" ht="11.25" customHeight="1"/>
    <row r="1292" ht="11.25" customHeight="1"/>
    <row r="1293" ht="11.25" customHeight="1"/>
    <row r="1294" ht="11.25" customHeight="1"/>
    <row r="1295" ht="11.25" customHeight="1"/>
    <row r="1296" ht="11.25" customHeight="1"/>
    <row r="1297" ht="11.25" customHeight="1"/>
    <row r="1298" ht="11.25" customHeight="1"/>
    <row r="1299" ht="11.25" customHeight="1"/>
    <row r="1300" ht="11.25" customHeight="1"/>
    <row r="1301" ht="11.25" customHeight="1"/>
    <row r="1302" ht="11.25" customHeight="1"/>
    <row r="1303" ht="11.25" customHeight="1"/>
    <row r="1304" ht="11.25" customHeight="1"/>
    <row r="1305" ht="11.25" customHeight="1"/>
    <row r="1306" ht="11.25" customHeight="1"/>
    <row r="1307" ht="11.25" customHeight="1"/>
    <row r="1308" ht="11.25" customHeight="1"/>
    <row r="1309" ht="11.25" customHeight="1"/>
    <row r="1310" ht="11.25" customHeight="1"/>
    <row r="1311" ht="11.25" customHeight="1"/>
    <row r="1312" ht="11.25" customHeight="1"/>
    <row r="1313" ht="11.25" customHeight="1"/>
    <row r="1314" ht="11.25" customHeight="1"/>
    <row r="1315" ht="11.25" customHeight="1"/>
    <row r="1316" ht="11.25" customHeight="1"/>
    <row r="1317" ht="11.25" customHeight="1"/>
    <row r="1318" ht="11.25" customHeight="1"/>
    <row r="1319" ht="11.25" customHeight="1"/>
    <row r="1320" ht="11.25" customHeight="1"/>
    <row r="1321" ht="11.25" customHeight="1"/>
    <row r="1322" ht="11.25" customHeight="1"/>
    <row r="1323" ht="11.25" customHeight="1"/>
    <row r="1324" ht="11.25" customHeight="1"/>
    <row r="1325" ht="11.25" customHeight="1"/>
    <row r="1326" ht="11.25" customHeight="1"/>
    <row r="1327" ht="11.25" customHeight="1"/>
    <row r="1328" ht="11.25" customHeight="1"/>
    <row r="1329" ht="11.25" customHeight="1"/>
    <row r="1330" ht="11.25" customHeight="1"/>
    <row r="1331" ht="11.25" customHeight="1"/>
    <row r="1332" ht="11.25" customHeight="1"/>
    <row r="1333" ht="11.25" customHeight="1"/>
    <row r="1334" ht="11.25" customHeight="1"/>
    <row r="1335" ht="11.25" customHeight="1"/>
    <row r="1336" ht="11.25" customHeight="1"/>
    <row r="1337" ht="11.25" customHeight="1"/>
    <row r="1338" ht="11.25" customHeight="1"/>
    <row r="1339" ht="11.25" customHeight="1"/>
    <row r="1340" ht="11.25" customHeight="1"/>
    <row r="1341" ht="11.25" customHeight="1"/>
    <row r="1342" ht="11.25" customHeight="1"/>
    <row r="1343" ht="11.25" customHeight="1"/>
    <row r="1344" ht="11.25" customHeight="1"/>
    <row r="1345" ht="11.25" customHeight="1"/>
    <row r="1346" ht="11.25" customHeight="1"/>
    <row r="1347" ht="11.25" customHeight="1"/>
    <row r="1348" ht="11.25" customHeight="1"/>
    <row r="1349" ht="11.25" customHeight="1"/>
    <row r="1350" ht="11.25" customHeight="1"/>
    <row r="1351" ht="11.25" customHeight="1"/>
    <row r="1352" ht="11.25" customHeight="1"/>
    <row r="1353" ht="11.25" customHeight="1"/>
    <row r="1354" ht="11.25" customHeight="1"/>
    <row r="1355" ht="11.25" customHeight="1"/>
    <row r="1356" ht="11.25" customHeight="1"/>
    <row r="1357" ht="11.25" customHeight="1"/>
    <row r="1358" ht="11.25" customHeight="1"/>
    <row r="1359" ht="11.25" customHeight="1"/>
    <row r="1360" ht="11.25" customHeight="1"/>
    <row r="1361" ht="11.25" customHeight="1"/>
    <row r="1362" ht="11.25" customHeight="1"/>
    <row r="1363" ht="11.25" customHeight="1"/>
    <row r="1364" ht="11.25" customHeight="1"/>
    <row r="1365" ht="11.25" customHeight="1"/>
    <row r="1366" ht="11.25" customHeight="1"/>
    <row r="1367" ht="11.25" customHeight="1"/>
    <row r="1368" ht="11.25" customHeight="1"/>
    <row r="1369" ht="11.25" customHeight="1"/>
    <row r="1370" ht="11.25" customHeight="1"/>
    <row r="1371" ht="11.25" customHeight="1"/>
    <row r="1372" ht="11.25" customHeight="1"/>
    <row r="1373" ht="11.25" customHeight="1"/>
    <row r="1374" ht="11.25" customHeight="1"/>
    <row r="1375" ht="11.25" customHeight="1"/>
    <row r="1376" ht="11.25" customHeight="1"/>
    <row r="1377" ht="11.25" customHeight="1"/>
    <row r="1378" ht="11.25" customHeight="1"/>
    <row r="1379" ht="11.25" customHeight="1"/>
    <row r="1380" ht="11.25" customHeight="1"/>
    <row r="1381" ht="11.25" customHeight="1"/>
    <row r="1382" ht="11.25" customHeight="1"/>
    <row r="1383" ht="11.25" customHeight="1"/>
    <row r="1384" ht="11.25" customHeight="1"/>
    <row r="1385" ht="11.25" customHeight="1"/>
    <row r="1386" ht="11.25" customHeight="1"/>
    <row r="1387" ht="11.25" customHeight="1"/>
    <row r="1388" ht="11.25" customHeight="1"/>
    <row r="1389" ht="11.25" customHeight="1"/>
    <row r="1390" ht="11.25" customHeight="1"/>
    <row r="1391" ht="11.25" customHeight="1"/>
    <row r="1392" ht="11.25" customHeight="1"/>
    <row r="1393" ht="11.25" customHeight="1"/>
    <row r="1394" ht="11.25" customHeight="1"/>
    <row r="1395" ht="11.25" customHeight="1"/>
    <row r="1396" ht="11.25" customHeight="1"/>
    <row r="1397" ht="11.25" customHeight="1"/>
    <row r="1398" ht="11.25" customHeight="1"/>
    <row r="1399" ht="11.25" customHeight="1"/>
    <row r="1400" ht="11.25" customHeight="1"/>
    <row r="1401" ht="11.25" customHeight="1"/>
    <row r="1402" ht="11.25" customHeight="1"/>
    <row r="1403" ht="11.25" customHeight="1"/>
    <row r="1404" ht="11.25" customHeight="1"/>
    <row r="1405" ht="11.25" customHeight="1"/>
    <row r="1406" ht="11.25" customHeight="1"/>
    <row r="1407" ht="11.25" customHeight="1"/>
    <row r="1408" ht="11.25" customHeight="1"/>
    <row r="1409" ht="11.25" customHeight="1"/>
    <row r="1410" ht="11.25" customHeight="1"/>
    <row r="1411" ht="11.25" customHeight="1"/>
    <row r="1412" ht="11.25" customHeight="1"/>
    <row r="1413" ht="11.25" customHeight="1"/>
    <row r="1414" ht="11.25" customHeight="1"/>
    <row r="1415" ht="11.25" customHeight="1"/>
    <row r="1416" ht="11.25" customHeight="1"/>
    <row r="1417" ht="11.25" customHeight="1"/>
    <row r="1418" ht="11.25" customHeight="1"/>
    <row r="1419" ht="11.25" customHeight="1"/>
    <row r="1420" ht="11.25" customHeight="1"/>
    <row r="1421" ht="11.25" customHeight="1"/>
    <row r="1422" ht="11.25" customHeight="1"/>
    <row r="1423" ht="11.25" customHeight="1"/>
    <row r="1424" ht="11.25" customHeight="1"/>
    <row r="1425" ht="11.25" customHeight="1"/>
    <row r="1426" ht="11.25" customHeight="1"/>
    <row r="1427" ht="11.25" customHeight="1"/>
    <row r="1428" ht="11.25" customHeight="1"/>
    <row r="1429" ht="11.25" customHeight="1"/>
    <row r="1430" ht="11.25" customHeight="1"/>
    <row r="1431" ht="11.25" customHeight="1"/>
    <row r="1432" ht="11.25" customHeight="1"/>
    <row r="1433" ht="11.25" customHeight="1"/>
    <row r="1434" ht="11.25" customHeight="1"/>
    <row r="1435" ht="11.25" customHeight="1"/>
    <row r="1436" ht="11.25" customHeight="1"/>
    <row r="1437" ht="11.25" customHeight="1"/>
    <row r="1438" ht="11.25" customHeight="1"/>
    <row r="1439" ht="11.25" customHeight="1"/>
    <row r="1440" ht="11.25" customHeight="1"/>
    <row r="1441" ht="11.25" customHeight="1"/>
    <row r="1442" ht="11.25" customHeight="1"/>
    <row r="1443" ht="11.25" customHeight="1"/>
    <row r="1444" ht="11.25" customHeight="1"/>
    <row r="1445" ht="11.25" customHeight="1"/>
    <row r="1446" ht="11.25" customHeight="1"/>
    <row r="1447" ht="11.25" customHeight="1"/>
    <row r="1448" ht="11.25" customHeight="1"/>
    <row r="1449" ht="11.25" customHeight="1"/>
    <row r="1450" ht="11.25" customHeight="1"/>
    <row r="1451" ht="11.25" customHeight="1"/>
    <row r="1452" ht="11.25" customHeight="1"/>
    <row r="1453" ht="11.25" customHeight="1"/>
    <row r="1454" ht="11.25" customHeight="1"/>
    <row r="1455" ht="11.25" customHeight="1"/>
    <row r="1456" ht="11.25" customHeight="1"/>
    <row r="1457" ht="11.25" customHeight="1"/>
    <row r="1458" ht="11.25" customHeight="1"/>
    <row r="1459" ht="11.25" customHeight="1"/>
    <row r="1460" ht="11.25" customHeight="1"/>
    <row r="1461" ht="11.25" customHeight="1"/>
    <row r="1462" ht="11.25" customHeight="1"/>
    <row r="1463" ht="11.25" customHeight="1"/>
    <row r="1464" ht="11.25" customHeight="1"/>
    <row r="1465" ht="11.25" customHeight="1"/>
    <row r="1466" ht="11.25" customHeight="1"/>
    <row r="1467" ht="11.25" customHeight="1"/>
    <row r="1468" ht="11.25" customHeight="1"/>
    <row r="1469" ht="11.25" customHeight="1"/>
    <row r="1470" ht="11.25" customHeight="1"/>
    <row r="1471" ht="11.25" customHeight="1"/>
    <row r="1472" ht="11.25" customHeight="1"/>
    <row r="1473" ht="11.25" customHeight="1"/>
    <row r="1474" ht="11.25" customHeight="1"/>
    <row r="1475" ht="11.25" customHeight="1"/>
    <row r="1476" ht="11.25" customHeight="1"/>
    <row r="1477" ht="11.25" customHeight="1"/>
    <row r="1478" ht="11.25" customHeight="1"/>
    <row r="1479" ht="11.25" customHeight="1"/>
    <row r="1480" ht="11.25" customHeight="1"/>
    <row r="1481" ht="11.25" customHeight="1"/>
    <row r="1482" ht="11.25" customHeight="1"/>
    <row r="1483" ht="11.25" customHeight="1"/>
    <row r="1484" ht="11.25" customHeight="1"/>
    <row r="1485" ht="11.25" customHeight="1"/>
    <row r="1486" ht="11.25" customHeight="1"/>
    <row r="1487" ht="11.25" customHeight="1"/>
    <row r="1488" ht="11.25" customHeight="1"/>
    <row r="1489" ht="11.25" customHeight="1"/>
    <row r="1490" ht="11.25" customHeight="1"/>
    <row r="1491" ht="11.25" customHeight="1"/>
    <row r="1492" ht="11.25" customHeight="1"/>
    <row r="1493" ht="11.25" customHeight="1"/>
    <row r="1494" ht="11.25" customHeight="1"/>
    <row r="1495" ht="11.25" customHeight="1"/>
    <row r="1496" ht="11.25" customHeight="1"/>
    <row r="1497" ht="11.25" customHeight="1"/>
    <row r="1498" ht="11.25" customHeight="1"/>
    <row r="1499" ht="11.25" customHeight="1"/>
    <row r="1500" ht="11.25" customHeight="1"/>
    <row r="1501" ht="11.25" customHeight="1"/>
    <row r="1502" ht="11.25" customHeight="1"/>
    <row r="1503" ht="11.25" customHeight="1"/>
    <row r="1504" ht="11.25" customHeight="1"/>
    <row r="1505" ht="11.25" customHeight="1"/>
    <row r="1506" ht="11.25" customHeight="1"/>
    <row r="1507" ht="11.25" customHeight="1"/>
    <row r="1508" ht="11.25" customHeight="1"/>
    <row r="1509" ht="11.25" customHeight="1"/>
    <row r="1510" ht="11.25" customHeight="1"/>
    <row r="1511" ht="11.25" customHeight="1"/>
    <row r="1512" ht="11.25" customHeight="1"/>
    <row r="1513" ht="11.25" customHeight="1"/>
    <row r="1514" ht="11.25" customHeight="1"/>
    <row r="1515" ht="11.25" customHeight="1"/>
    <row r="1516" ht="11.25" customHeight="1"/>
    <row r="1517" ht="11.25" customHeight="1"/>
    <row r="1518" ht="11.25" customHeight="1"/>
    <row r="1519" ht="11.25" customHeight="1"/>
    <row r="1520" ht="11.25" customHeight="1"/>
    <row r="1521" ht="11.25" customHeight="1"/>
    <row r="1522" ht="11.25" customHeight="1"/>
    <row r="1523" ht="11.25" customHeight="1"/>
    <row r="1524" ht="11.25" customHeight="1"/>
    <row r="1525" ht="11.25" customHeight="1"/>
    <row r="1526" ht="11.25" customHeight="1"/>
    <row r="1527" ht="11.25" customHeight="1"/>
    <row r="1528" ht="11.25" customHeight="1"/>
    <row r="1529" ht="11.25" customHeight="1"/>
    <row r="1530" ht="11.25" customHeight="1"/>
    <row r="1531" ht="11.25" customHeight="1"/>
    <row r="1532" ht="11.25" customHeight="1"/>
    <row r="1533" ht="11.25" customHeight="1"/>
    <row r="1534" ht="11.25" customHeight="1"/>
    <row r="1535" ht="11.25" customHeight="1"/>
    <row r="1536" ht="11.25" customHeight="1"/>
    <row r="1537" ht="11.25" customHeight="1"/>
    <row r="1538" ht="11.25" customHeight="1"/>
    <row r="1539" ht="11.25" customHeight="1"/>
    <row r="1540" ht="11.25" customHeight="1"/>
    <row r="1541" ht="11.25" customHeight="1"/>
    <row r="1542" ht="11.25" customHeight="1"/>
    <row r="1543" ht="11.25" customHeight="1"/>
    <row r="1544" ht="11.25" customHeight="1"/>
    <row r="1545" ht="11.25" customHeight="1"/>
    <row r="1546" ht="11.25" customHeight="1"/>
    <row r="1547" ht="11.25" customHeight="1"/>
    <row r="1548" ht="11.25" customHeight="1"/>
    <row r="1549" ht="11.25" customHeight="1"/>
    <row r="1550" ht="11.25" customHeight="1"/>
    <row r="1551" ht="11.25" customHeight="1"/>
    <row r="1552" ht="11.25" customHeight="1"/>
    <row r="1553" ht="11.25" customHeight="1"/>
    <row r="1554" ht="11.25" customHeight="1"/>
    <row r="1555" ht="11.25" customHeight="1"/>
    <row r="1556" ht="11.25" customHeight="1"/>
    <row r="1557" ht="11.25" customHeight="1"/>
    <row r="1558" ht="11.25" customHeight="1"/>
    <row r="1559" ht="11.25" customHeight="1"/>
    <row r="1560" ht="11.25" customHeight="1"/>
    <row r="1561" ht="11.25" customHeight="1"/>
    <row r="1562" ht="11.25" customHeight="1"/>
    <row r="1563" ht="11.25" customHeight="1"/>
    <row r="1564" ht="11.25" customHeight="1"/>
    <row r="1565" ht="11.25" customHeight="1"/>
    <row r="1566" ht="11.25" customHeight="1"/>
    <row r="1567" ht="11.25" customHeight="1"/>
    <row r="1568" ht="11.25" customHeight="1"/>
    <row r="1569" ht="11.25" customHeight="1"/>
    <row r="1570" ht="11.25" customHeight="1"/>
    <row r="1571" ht="11.25" customHeight="1"/>
    <row r="1572" ht="11.25" customHeight="1"/>
    <row r="1573" ht="11.25" customHeight="1"/>
    <row r="1574" ht="11.25" customHeight="1"/>
    <row r="1575" ht="11.25" customHeight="1"/>
    <row r="1576" ht="11.25" customHeight="1"/>
    <row r="1577" ht="11.25" customHeight="1"/>
    <row r="1578" ht="11.25" customHeight="1"/>
    <row r="1579" ht="11.25" customHeight="1"/>
    <row r="1580" ht="11.25" customHeight="1"/>
    <row r="1581" ht="11.25" customHeight="1"/>
    <row r="1582" ht="11.25" customHeight="1"/>
    <row r="1583" ht="11.25" customHeight="1"/>
    <row r="1584" ht="11.25" customHeight="1"/>
    <row r="1585" ht="11.25" customHeight="1"/>
    <row r="1586" ht="11.25" customHeight="1"/>
    <row r="1587" ht="11.25" customHeight="1"/>
    <row r="1588" ht="11.25" customHeight="1"/>
    <row r="1589" ht="11.25" customHeight="1"/>
    <row r="1590" ht="11.25" customHeight="1"/>
    <row r="1591" ht="11.25" customHeight="1"/>
    <row r="1592" ht="11.25" customHeight="1"/>
    <row r="1593" ht="11.25" customHeight="1"/>
    <row r="1594" ht="11.25" customHeight="1"/>
    <row r="1595" ht="11.25" customHeight="1"/>
    <row r="1596" ht="11.25" customHeight="1"/>
    <row r="1597" ht="11.25" customHeight="1"/>
    <row r="1598" ht="11.25" customHeight="1"/>
    <row r="1599" ht="11.25" customHeight="1"/>
    <row r="1600" ht="11.25" customHeight="1"/>
    <row r="1601" ht="11.25" customHeight="1"/>
    <row r="1602" ht="11.25" customHeight="1"/>
    <row r="1603" ht="11.25" customHeight="1"/>
    <row r="1604" ht="11.25" customHeight="1"/>
    <row r="1605" ht="11.25" customHeight="1"/>
    <row r="1606" ht="11.25" customHeight="1"/>
    <row r="1607" ht="11.25" customHeight="1"/>
    <row r="1608" ht="11.25" customHeight="1"/>
    <row r="1609" ht="11.25" customHeight="1"/>
    <row r="1610" ht="11.25" customHeight="1"/>
    <row r="1611" ht="11.25" customHeight="1"/>
    <row r="1612" ht="11.25" customHeight="1"/>
    <row r="1613" ht="11.25" customHeight="1"/>
    <row r="1614" ht="11.25" customHeight="1"/>
    <row r="1615" ht="11.25" customHeight="1"/>
    <row r="1616" ht="11.25" customHeight="1"/>
    <row r="1617" ht="11.25" customHeight="1"/>
    <row r="1618" ht="11.25" customHeight="1"/>
    <row r="1619" ht="11.25" customHeight="1"/>
    <row r="1620" ht="11.25" customHeight="1"/>
    <row r="1621" ht="11.25" customHeight="1"/>
    <row r="1622" ht="11.25" customHeight="1"/>
    <row r="1623" ht="11.25" customHeight="1"/>
    <row r="1624" ht="11.25" customHeight="1"/>
    <row r="1625" ht="11.25" customHeight="1"/>
    <row r="1626" ht="11.25" customHeight="1"/>
    <row r="1627" ht="11.25" customHeight="1"/>
    <row r="1628" ht="11.25" customHeight="1"/>
    <row r="1629" ht="11.25" customHeight="1"/>
    <row r="1630" ht="11.25" customHeight="1"/>
    <row r="1631" ht="11.25" customHeight="1"/>
    <row r="1632" ht="11.25" customHeight="1"/>
    <row r="1633" ht="11.25" customHeight="1"/>
    <row r="1634" ht="11.25" customHeight="1"/>
    <row r="1635" ht="11.25" customHeight="1"/>
    <row r="1636" ht="11.25" customHeight="1"/>
    <row r="1637" ht="11.25" customHeight="1"/>
    <row r="1638" ht="11.25" customHeight="1"/>
    <row r="1639" ht="11.25" customHeight="1"/>
    <row r="1640" ht="11.25" customHeight="1"/>
    <row r="1641" ht="11.25" customHeight="1"/>
    <row r="1642" ht="11.25" customHeight="1"/>
    <row r="1643" ht="11.25" customHeight="1"/>
    <row r="1644" ht="11.25" customHeight="1"/>
    <row r="1645" ht="11.25" customHeight="1"/>
    <row r="1646" ht="11.25" customHeight="1"/>
    <row r="1647" ht="11.25" customHeight="1"/>
    <row r="1648" ht="11.25" customHeight="1"/>
    <row r="1649" ht="11.25" customHeight="1"/>
    <row r="1650" ht="11.25" customHeight="1"/>
    <row r="1651" ht="11.25" customHeight="1"/>
    <row r="1652" ht="11.25" customHeight="1"/>
    <row r="1653" ht="11.25" customHeight="1"/>
    <row r="1654" ht="11.25" customHeight="1"/>
    <row r="1655" ht="11.25" customHeight="1"/>
    <row r="1656" ht="11.25" customHeight="1"/>
    <row r="1657" ht="11.25" customHeight="1"/>
    <row r="1658" ht="11.25" customHeight="1"/>
    <row r="1659" ht="11.25" customHeight="1"/>
    <row r="1660" ht="11.25" customHeight="1"/>
    <row r="1661" ht="11.25" customHeight="1"/>
    <row r="1662" ht="11.25" customHeight="1"/>
    <row r="1663" ht="11.25" customHeight="1"/>
    <row r="1664" ht="11.25" customHeight="1"/>
    <row r="1665" ht="11.25" customHeight="1"/>
    <row r="1666" ht="11.25" customHeight="1"/>
    <row r="1667" ht="11.25" customHeight="1"/>
    <row r="1668" ht="11.25" customHeight="1"/>
    <row r="1669" ht="11.25" customHeight="1"/>
    <row r="1670" ht="11.25" customHeight="1"/>
    <row r="1671" ht="11.25" customHeight="1"/>
    <row r="1672" ht="11.25" customHeight="1"/>
    <row r="1673" ht="11.25" customHeight="1"/>
    <row r="1674" ht="11.25" customHeight="1"/>
    <row r="1675" ht="11.25" customHeight="1"/>
    <row r="1676" ht="11.25" customHeight="1"/>
    <row r="1677" ht="11.25" customHeight="1"/>
    <row r="1678" ht="11.25" customHeight="1"/>
    <row r="1679" ht="11.25" customHeight="1"/>
    <row r="1680" ht="11.25" customHeight="1"/>
    <row r="1681" ht="11.25" customHeight="1"/>
    <row r="1682" ht="11.25" customHeight="1"/>
    <row r="1683" ht="11.25" customHeight="1"/>
    <row r="1684" ht="11.25" customHeight="1"/>
    <row r="1685" ht="11.25" customHeight="1"/>
    <row r="1686" ht="11.25" customHeight="1"/>
    <row r="1687" ht="11.25" customHeight="1"/>
    <row r="1688" ht="11.25" customHeight="1"/>
    <row r="1689" ht="11.25" customHeight="1"/>
    <row r="1690" ht="11.25" customHeight="1"/>
    <row r="1691" ht="11.25" customHeight="1"/>
    <row r="1692" ht="11.25" customHeight="1"/>
    <row r="1693" ht="11.25" customHeight="1"/>
    <row r="1694" ht="11.25" customHeight="1"/>
    <row r="1695" ht="11.25" customHeight="1"/>
    <row r="1696" ht="11.25" customHeight="1"/>
    <row r="1697" ht="11.25" customHeight="1"/>
    <row r="1698" ht="11.25" customHeight="1"/>
    <row r="1699" ht="11.25" customHeight="1"/>
    <row r="1700" ht="11.25" customHeight="1"/>
    <row r="1701" ht="11.25" customHeight="1"/>
    <row r="1702" ht="11.25" customHeight="1"/>
    <row r="1703" ht="11.25" customHeight="1"/>
    <row r="1704" ht="11.25" customHeight="1"/>
    <row r="1705" ht="11.25" customHeight="1"/>
    <row r="1706" ht="11.25" customHeight="1"/>
    <row r="1707" ht="11.25" customHeight="1"/>
    <row r="1708" ht="11.25" customHeight="1"/>
    <row r="1709" ht="11.25" customHeight="1"/>
    <row r="1710" ht="11.25" customHeight="1"/>
    <row r="1711" ht="11.25" customHeight="1"/>
    <row r="1712" ht="11.25" customHeight="1"/>
    <row r="1713" ht="11.25" customHeight="1"/>
    <row r="1714" ht="11.25" customHeight="1"/>
    <row r="1715" ht="11.25" customHeight="1"/>
    <row r="1716" ht="11.25" customHeight="1"/>
    <row r="1717" ht="11.25" customHeight="1"/>
    <row r="1718" ht="11.25" customHeight="1"/>
    <row r="1719" ht="11.25" customHeight="1"/>
    <row r="1720" ht="11.25" customHeight="1"/>
    <row r="1721" ht="11.25" customHeight="1"/>
    <row r="1722" ht="11.25" customHeight="1"/>
    <row r="1723" ht="11.25" customHeight="1"/>
    <row r="1724" ht="11.25" customHeight="1"/>
    <row r="1725" ht="11.25" customHeight="1"/>
    <row r="1726" ht="11.25" customHeight="1"/>
    <row r="1727" ht="11.25" customHeight="1"/>
    <row r="1728" ht="11.25" customHeight="1"/>
    <row r="1729" ht="11.25" customHeight="1"/>
    <row r="1730" ht="11.25" customHeight="1"/>
    <row r="1731" ht="11.25" customHeight="1"/>
    <row r="1732" ht="11.25" customHeight="1"/>
    <row r="1733" ht="11.25" customHeight="1"/>
    <row r="1734" ht="11.25" customHeight="1"/>
    <row r="1735" ht="11.25" customHeight="1"/>
    <row r="1736" ht="11.25" customHeight="1"/>
    <row r="1737" ht="11.25" customHeight="1"/>
    <row r="1738" ht="11.25" customHeight="1"/>
    <row r="1739" ht="11.25" customHeight="1"/>
    <row r="1740" ht="11.25" customHeight="1"/>
    <row r="1741" ht="11.25" customHeight="1"/>
    <row r="1742" ht="11.25" customHeight="1"/>
    <row r="1743" ht="11.25" customHeight="1"/>
    <row r="1744" ht="11.25" customHeight="1"/>
    <row r="1745" ht="11.25" customHeight="1"/>
    <row r="1746" ht="11.25" customHeight="1"/>
    <row r="1747" ht="11.25" customHeight="1"/>
    <row r="1748" ht="11.25" customHeight="1"/>
    <row r="1749" ht="11.25" customHeight="1"/>
    <row r="1750" ht="11.25" customHeight="1"/>
    <row r="1751" ht="11.25" customHeight="1"/>
    <row r="1752" ht="11.25" customHeight="1"/>
    <row r="1753" ht="11.25" customHeight="1"/>
    <row r="1754" ht="11.25" customHeight="1"/>
    <row r="1755" ht="11.25" customHeight="1"/>
    <row r="1756" ht="11.25" customHeight="1"/>
    <row r="1757" ht="11.25" customHeight="1"/>
    <row r="1758" ht="11.25" customHeight="1"/>
    <row r="1759" ht="11.25" customHeight="1"/>
    <row r="1760" ht="11.25" customHeight="1"/>
    <row r="1761" ht="11.25" customHeight="1"/>
    <row r="1762" ht="11.25" customHeight="1"/>
    <row r="1763" ht="11.25" customHeight="1"/>
    <row r="1764" ht="11.25" customHeight="1"/>
    <row r="1765" ht="11.25" customHeight="1"/>
    <row r="1766" ht="11.25" customHeight="1"/>
    <row r="1767" ht="11.25" customHeight="1"/>
    <row r="1768" ht="11.25" customHeight="1"/>
    <row r="1769" ht="11.25" customHeight="1"/>
    <row r="1770" ht="11.25" customHeight="1"/>
    <row r="1771" ht="11.25" customHeight="1"/>
    <row r="1772" ht="11.25" customHeight="1"/>
    <row r="1773" ht="11.25" customHeight="1"/>
    <row r="1774" ht="11.25" customHeight="1"/>
    <row r="1775" ht="11.25" customHeight="1"/>
    <row r="1776" ht="11.25" customHeight="1"/>
    <row r="1777" ht="11.25" customHeight="1"/>
    <row r="1778" ht="11.25" customHeight="1"/>
    <row r="1779" ht="11.25" customHeight="1"/>
    <row r="1780" ht="11.25" customHeight="1"/>
    <row r="1781" ht="11.25" customHeight="1"/>
    <row r="1782" ht="11.25" customHeight="1"/>
    <row r="1783" ht="11.25" customHeight="1"/>
    <row r="1784" ht="11.25" customHeight="1"/>
    <row r="1785" ht="11.25" customHeight="1"/>
    <row r="1786" ht="11.25" customHeight="1"/>
    <row r="1787" ht="11.25" customHeight="1"/>
    <row r="1788" ht="11.25" customHeight="1"/>
    <row r="1789" ht="11.25" customHeight="1"/>
    <row r="1790" ht="11.25" customHeight="1"/>
    <row r="1791" ht="11.25" customHeight="1"/>
    <row r="1792" ht="11.25" customHeight="1"/>
    <row r="1793" ht="11.25" customHeight="1"/>
    <row r="1794" ht="11.25" customHeight="1"/>
    <row r="1795" ht="11.25" customHeight="1"/>
    <row r="1796" ht="11.25" customHeight="1"/>
    <row r="1797" ht="11.25" customHeight="1"/>
    <row r="1798" ht="11.25" customHeight="1"/>
    <row r="1799" ht="11.25" customHeight="1"/>
    <row r="1800" ht="11.25" customHeight="1"/>
    <row r="1801" ht="11.25" customHeight="1"/>
    <row r="1802" ht="11.25" customHeight="1"/>
    <row r="1803" ht="11.25" customHeight="1"/>
    <row r="1804" ht="11.25" customHeight="1"/>
    <row r="1805" ht="11.25" customHeight="1"/>
    <row r="1806" ht="11.25" customHeight="1"/>
    <row r="1807" ht="11.25" customHeight="1"/>
    <row r="1808" ht="11.25" customHeight="1"/>
    <row r="1809" ht="11.25" customHeight="1"/>
    <row r="1810" ht="11.25" customHeight="1"/>
    <row r="1811" ht="11.25" customHeight="1"/>
    <row r="1812" ht="11.25" customHeight="1"/>
    <row r="1813" ht="11.25" customHeight="1"/>
    <row r="1814" ht="11.25" customHeight="1"/>
    <row r="1815" ht="11.25" customHeight="1"/>
    <row r="1816" ht="11.25" customHeight="1"/>
    <row r="1817" ht="11.25" customHeight="1"/>
    <row r="1818" ht="11.25" customHeight="1"/>
    <row r="1819" ht="11.25" customHeight="1"/>
    <row r="1820" ht="11.25" customHeight="1"/>
    <row r="1821" ht="11.25" customHeight="1"/>
    <row r="1822" ht="11.25" customHeight="1"/>
    <row r="1823" ht="11.25" customHeight="1"/>
    <row r="1824" ht="11.25" customHeight="1"/>
    <row r="1825" ht="11.25" customHeight="1"/>
    <row r="1826" ht="11.25" customHeight="1"/>
    <row r="1827" ht="11.25" customHeight="1"/>
    <row r="1828" ht="11.25" customHeight="1"/>
    <row r="1829" ht="11.25" customHeight="1"/>
    <row r="1830" ht="11.25" customHeight="1"/>
    <row r="1831" ht="11.25" customHeight="1"/>
    <row r="1832" ht="11.25" customHeight="1"/>
    <row r="1833" ht="11.25" customHeight="1"/>
    <row r="1834" ht="11.25" customHeight="1"/>
    <row r="1835" ht="11.25" customHeight="1"/>
    <row r="1836" ht="11.25" customHeight="1"/>
    <row r="1837" ht="11.25" customHeight="1"/>
    <row r="1838" ht="11.25" customHeight="1"/>
    <row r="1839" ht="11.25" customHeight="1"/>
    <row r="1840" ht="11.25" customHeight="1"/>
    <row r="1841" ht="11.25" customHeight="1"/>
    <row r="1842" ht="11.25" customHeight="1"/>
    <row r="1843" ht="11.25" customHeight="1"/>
    <row r="1844" ht="11.25" customHeight="1"/>
    <row r="1845" ht="11.25" customHeight="1"/>
    <row r="1846" ht="11.25" customHeight="1"/>
    <row r="1847" ht="11.25" customHeight="1"/>
    <row r="1848" ht="11.25" customHeight="1"/>
    <row r="1849" ht="11.25" customHeight="1"/>
    <row r="1850" ht="11.25" customHeight="1"/>
    <row r="1851" ht="11.25" customHeight="1"/>
    <row r="1852" ht="11.25" customHeight="1"/>
    <row r="1853" ht="11.25" customHeight="1"/>
    <row r="1854" ht="11.25" customHeight="1"/>
    <row r="1855" ht="11.25" customHeight="1"/>
    <row r="1856" ht="11.25" customHeight="1"/>
    <row r="1857" ht="11.25" customHeight="1"/>
    <row r="1858" ht="11.25" customHeight="1"/>
    <row r="1859" ht="11.25" customHeight="1"/>
    <row r="1860" ht="11.25" customHeight="1"/>
    <row r="1861" ht="11.25" customHeight="1"/>
    <row r="1862" ht="11.25" customHeight="1"/>
    <row r="1863" ht="11.25" customHeight="1"/>
    <row r="1864" ht="11.25" customHeight="1"/>
    <row r="1865" ht="11.25" customHeight="1"/>
    <row r="1866" ht="11.25" customHeight="1"/>
    <row r="1867" ht="11.25" customHeight="1"/>
    <row r="1868" ht="11.25" customHeight="1"/>
    <row r="1869" ht="11.25" customHeight="1"/>
    <row r="1870" ht="11.25" customHeight="1"/>
    <row r="1871" ht="11.25" customHeight="1"/>
    <row r="1872" ht="11.25" customHeight="1"/>
    <row r="1873" ht="11.25" customHeight="1"/>
    <row r="1874" ht="11.25" customHeight="1"/>
    <row r="1875" ht="11.25" customHeight="1"/>
    <row r="1876" ht="11.25" customHeight="1"/>
    <row r="1877" ht="11.25" customHeight="1"/>
    <row r="1878" ht="11.25" customHeight="1"/>
    <row r="1879" ht="11.25" customHeight="1"/>
    <row r="1880" ht="11.25" customHeight="1"/>
    <row r="1881" ht="11.25" customHeight="1"/>
    <row r="1882" ht="11.25" customHeight="1"/>
    <row r="1883" ht="11.25" customHeight="1"/>
    <row r="1884" ht="11.25" customHeight="1"/>
    <row r="1885" ht="11.25" customHeight="1"/>
    <row r="1886" ht="11.25" customHeight="1"/>
    <row r="1887" ht="11.25" customHeight="1"/>
    <row r="1888" ht="11.25" customHeight="1"/>
    <row r="1889" ht="11.25" customHeight="1"/>
    <row r="1890" ht="11.25" customHeight="1"/>
    <row r="1891" ht="11.25" customHeight="1"/>
    <row r="1892" ht="11.25" customHeight="1"/>
    <row r="1893" ht="11.25" customHeight="1"/>
    <row r="1894" ht="11.25" customHeight="1"/>
    <row r="1895" ht="11.25" customHeight="1"/>
    <row r="1896" ht="11.25" customHeight="1"/>
    <row r="1897" ht="11.25" customHeight="1"/>
    <row r="1898" ht="11.25" customHeight="1"/>
    <row r="1899" ht="11.25" customHeight="1"/>
    <row r="1900" ht="11.25" customHeight="1"/>
    <row r="1901" ht="11.25" customHeight="1"/>
    <row r="1902" ht="11.25" customHeight="1"/>
    <row r="1903" ht="11.25" customHeight="1"/>
    <row r="1904" ht="11.25" customHeight="1"/>
    <row r="1905" ht="11.25" customHeight="1"/>
    <row r="1906" ht="11.25" customHeight="1"/>
    <row r="1907" ht="11.25" customHeight="1"/>
    <row r="1908" ht="11.25" customHeight="1"/>
    <row r="1909" ht="11.25" customHeight="1"/>
    <row r="1910" ht="11.25" customHeight="1"/>
    <row r="1911" ht="11.25" customHeight="1"/>
    <row r="1912" ht="11.25" customHeight="1"/>
    <row r="1913" ht="11.25" customHeight="1"/>
    <row r="1914" ht="11.25" customHeight="1"/>
    <row r="1915" ht="11.25" customHeight="1"/>
    <row r="1916" ht="11.25" customHeight="1"/>
    <row r="1917" ht="11.25" customHeight="1"/>
    <row r="1918" ht="11.25" customHeight="1"/>
    <row r="1919" ht="11.25" customHeight="1"/>
    <row r="1920" ht="11.25" customHeight="1"/>
    <row r="1921" ht="11.25" customHeight="1"/>
    <row r="1922" ht="11.25" customHeight="1"/>
    <row r="1923" ht="11.25" customHeight="1"/>
    <row r="1924" ht="11.25" customHeight="1"/>
    <row r="1925" ht="11.25" customHeight="1"/>
    <row r="1926" ht="11.25" customHeight="1"/>
    <row r="1927" ht="11.25" customHeight="1"/>
    <row r="1928" ht="11.25" customHeight="1"/>
    <row r="1929" ht="11.25" customHeight="1"/>
    <row r="1930" ht="11.25" customHeight="1"/>
    <row r="1931" ht="11.25" customHeight="1"/>
    <row r="1932" ht="11.25" customHeight="1"/>
    <row r="1933" ht="11.25" customHeight="1"/>
    <row r="1934" ht="11.25" customHeight="1"/>
    <row r="1935" ht="11.25" customHeight="1"/>
    <row r="1936" ht="11.25" customHeight="1"/>
    <row r="1937" ht="11.25" customHeight="1"/>
    <row r="1938" ht="11.25" customHeight="1"/>
    <row r="1939" ht="11.25" customHeight="1"/>
    <row r="1940" ht="11.25" customHeight="1"/>
    <row r="1941" ht="11.25" customHeight="1"/>
    <row r="1942" ht="11.25" customHeight="1"/>
    <row r="1943" ht="11.25" customHeight="1"/>
    <row r="1944" ht="11.25" customHeight="1"/>
    <row r="1945" ht="11.25" customHeight="1"/>
    <row r="1946" ht="11.25" customHeight="1"/>
    <row r="1947" ht="11.25" customHeight="1"/>
    <row r="1948" ht="11.25" customHeight="1"/>
    <row r="1949" ht="11.25" customHeight="1"/>
    <row r="1950" ht="11.25" customHeight="1"/>
    <row r="1951" ht="11.25" customHeight="1"/>
    <row r="1952" ht="11.25" customHeight="1"/>
    <row r="1953" ht="11.25" customHeight="1"/>
    <row r="1954" ht="11.25" customHeight="1"/>
    <row r="1955" ht="11.25" customHeight="1"/>
    <row r="1956" ht="11.25" customHeight="1"/>
    <row r="1957" ht="11.25" customHeight="1"/>
    <row r="1958" ht="11.25" customHeight="1"/>
    <row r="1959" ht="11.25" customHeight="1"/>
    <row r="1960" ht="11.25" customHeight="1"/>
    <row r="1961" ht="11.25" customHeight="1"/>
    <row r="1962" ht="11.25" customHeight="1"/>
    <row r="1963" ht="11.25" customHeight="1"/>
    <row r="1964" ht="11.25" customHeight="1"/>
    <row r="1965" ht="11.25" customHeight="1"/>
    <row r="1966" ht="11.25" customHeight="1"/>
    <row r="1967" ht="11.25" customHeight="1"/>
    <row r="1968" ht="11.25" customHeight="1"/>
    <row r="1969" ht="11.25" customHeight="1"/>
    <row r="1970" ht="11.25" customHeight="1"/>
    <row r="1971" ht="11.25" customHeight="1"/>
    <row r="1972" ht="11.25" customHeight="1"/>
    <row r="1973" ht="11.25" customHeight="1"/>
    <row r="1974" ht="11.25" customHeight="1"/>
    <row r="1975" ht="11.25" customHeight="1"/>
    <row r="1976" ht="11.25" customHeight="1"/>
    <row r="1977" ht="11.25" customHeight="1"/>
    <row r="1978" ht="11.25" customHeight="1"/>
    <row r="1979" ht="11.25" customHeight="1"/>
    <row r="1980" ht="11.25" customHeight="1"/>
    <row r="1981" ht="11.25" customHeight="1"/>
    <row r="1982" ht="11.25" customHeight="1"/>
    <row r="1983" ht="11.25" customHeight="1"/>
    <row r="1984" ht="11.25" customHeight="1"/>
    <row r="1985" ht="11.25" customHeight="1"/>
    <row r="1986" ht="11.25" customHeight="1"/>
    <row r="1987" ht="11.25" customHeight="1"/>
    <row r="1988" ht="11.25" customHeight="1"/>
    <row r="1989" ht="11.25" customHeight="1"/>
    <row r="1990" ht="11.25" customHeight="1"/>
    <row r="1991" ht="11.25" customHeight="1"/>
    <row r="1992" ht="11.25" customHeight="1"/>
    <row r="1993" ht="11.25" customHeight="1"/>
    <row r="1994" ht="11.25" customHeight="1"/>
    <row r="1995" ht="11.25" customHeight="1"/>
    <row r="1996" ht="11.25" customHeight="1"/>
    <row r="1997" ht="11.25" customHeight="1"/>
    <row r="1998" ht="11.25" customHeight="1"/>
    <row r="1999" ht="11.25" customHeight="1"/>
    <row r="2000" ht="11.25" customHeight="1"/>
    <row r="2001" ht="11.25" customHeight="1"/>
    <row r="2002" ht="11.25" customHeight="1"/>
    <row r="2003" ht="11.25" customHeight="1"/>
    <row r="2004" ht="11.25" customHeight="1"/>
    <row r="2005" ht="11.25" customHeight="1"/>
    <row r="2006" ht="11.25" customHeight="1"/>
    <row r="2007" ht="11.25" customHeight="1"/>
    <row r="2008" ht="11.25" customHeight="1"/>
    <row r="2009" ht="11.25" customHeight="1"/>
    <row r="2010" ht="11.25" customHeight="1"/>
    <row r="2011" ht="11.25" customHeight="1"/>
    <row r="2012" ht="11.25" customHeight="1"/>
    <row r="2013" ht="11.25" customHeight="1"/>
    <row r="2014" ht="11.25" customHeight="1"/>
    <row r="2015" ht="11.25" customHeight="1"/>
    <row r="2016" ht="11.25" customHeight="1"/>
    <row r="2017" ht="11.25" customHeight="1"/>
    <row r="2018" ht="11.25" customHeight="1"/>
    <row r="2019" ht="11.25" customHeight="1"/>
    <row r="2020" ht="11.25" customHeight="1"/>
    <row r="2021" ht="11.25" customHeight="1"/>
    <row r="2022" ht="11.25" customHeight="1"/>
    <row r="2023" ht="11.25" customHeight="1"/>
    <row r="2024" ht="11.25" customHeight="1"/>
    <row r="2025" ht="11.25" customHeight="1"/>
    <row r="2026" ht="11.25" customHeight="1"/>
    <row r="2027" ht="11.25" customHeight="1"/>
    <row r="2028" ht="11.25" customHeight="1"/>
    <row r="2029" ht="11.25" customHeight="1"/>
    <row r="2030" ht="11.25" customHeight="1"/>
    <row r="2031" ht="11.25" customHeight="1"/>
    <row r="2032" ht="11.25" customHeight="1"/>
    <row r="2033" ht="11.25" customHeight="1"/>
    <row r="2034" ht="11.25" customHeight="1"/>
    <row r="2035" ht="11.25" customHeight="1"/>
    <row r="2036" ht="11.25" customHeight="1"/>
    <row r="2037" ht="11.25" customHeight="1"/>
    <row r="2038" ht="11.25" customHeight="1"/>
    <row r="2039" ht="11.25" customHeight="1"/>
    <row r="2040" ht="11.25" customHeight="1"/>
    <row r="2041" ht="11.25" customHeight="1"/>
    <row r="2042" ht="11.25" customHeight="1"/>
    <row r="2043" ht="11.25" customHeight="1"/>
    <row r="2044" ht="11.25" customHeight="1"/>
    <row r="2045" ht="11.25" customHeight="1"/>
    <row r="2046" ht="11.25" customHeight="1"/>
    <row r="2047" ht="11.25" customHeight="1"/>
    <row r="2048" ht="11.25" customHeight="1"/>
    <row r="2049" ht="11.25" customHeight="1"/>
    <row r="2050" ht="11.25" customHeight="1"/>
    <row r="2051" ht="11.25" customHeight="1"/>
    <row r="2052" ht="11.25" customHeight="1"/>
    <row r="2053" ht="11.25" customHeight="1"/>
    <row r="2054" ht="11.25" customHeight="1"/>
    <row r="2055" ht="11.25" customHeight="1"/>
    <row r="2056" ht="11.25" customHeight="1"/>
    <row r="2057" ht="11.25" customHeight="1"/>
    <row r="2058" ht="11.25" customHeight="1"/>
    <row r="2059" ht="11.25" customHeight="1"/>
    <row r="2060" ht="11.25" customHeight="1"/>
    <row r="2061" ht="11.25" customHeight="1"/>
    <row r="2062" ht="11.25" customHeight="1"/>
    <row r="2063" ht="11.25" customHeight="1"/>
    <row r="2064" ht="11.25" customHeight="1"/>
    <row r="2065" ht="11.25" customHeight="1"/>
    <row r="2066" ht="11.25" customHeight="1"/>
    <row r="2067" ht="11.25" customHeight="1"/>
    <row r="2068" ht="11.25" customHeight="1"/>
    <row r="2069" ht="11.25" customHeight="1"/>
    <row r="2070" ht="11.25" customHeight="1"/>
    <row r="2071" ht="11.25" customHeight="1"/>
    <row r="2072" ht="11.25" customHeight="1"/>
    <row r="2073" ht="11.25" customHeight="1"/>
    <row r="2074" ht="11.25" customHeight="1"/>
    <row r="2075" ht="11.25" customHeight="1"/>
    <row r="2076" ht="11.25" customHeight="1"/>
    <row r="2077" ht="11.25" customHeight="1"/>
    <row r="2078" ht="11.25" customHeight="1"/>
    <row r="2079" ht="11.25" customHeight="1"/>
    <row r="2080" ht="11.25" customHeight="1"/>
    <row r="2081" ht="11.25" customHeight="1"/>
    <row r="2082" ht="11.25" customHeight="1"/>
    <row r="2083" ht="11.25" customHeight="1"/>
    <row r="2084" ht="11.25" customHeight="1"/>
    <row r="2085" ht="11.25" customHeight="1"/>
    <row r="2086" ht="11.25" customHeight="1"/>
    <row r="2087" ht="11.25" customHeight="1"/>
    <row r="2088" ht="11.25" customHeight="1"/>
    <row r="2089" ht="11.25" customHeight="1"/>
    <row r="2090" ht="11.25" customHeight="1"/>
    <row r="2091" ht="11.25" customHeight="1"/>
    <row r="2092" ht="11.25" customHeight="1"/>
    <row r="2093" ht="11.25" customHeight="1"/>
    <row r="2094" ht="11.25" customHeight="1"/>
    <row r="2095" ht="11.25" customHeight="1"/>
    <row r="2096" ht="11.25" customHeight="1"/>
    <row r="2097" ht="11.25" customHeight="1"/>
    <row r="2098" ht="11.25" customHeight="1"/>
    <row r="2099" ht="11.25" customHeight="1"/>
    <row r="2100" ht="11.25" customHeight="1"/>
    <row r="2101" ht="11.25" customHeight="1"/>
    <row r="2102" ht="11.25" customHeight="1"/>
    <row r="2103" ht="11.25" customHeight="1"/>
    <row r="2104" ht="11.25" customHeight="1"/>
    <row r="2105" ht="11.25" customHeight="1"/>
    <row r="2106" ht="11.25" customHeight="1"/>
    <row r="2107" ht="11.25" customHeight="1"/>
    <row r="2108" ht="11.25" customHeight="1"/>
    <row r="2109" ht="11.25" customHeight="1"/>
    <row r="2110" ht="11.25" customHeight="1"/>
    <row r="2111" ht="11.25" customHeight="1"/>
    <row r="2112" ht="11.25" customHeight="1"/>
    <row r="2113" ht="11.25" customHeight="1"/>
    <row r="2114" ht="11.25" customHeight="1"/>
    <row r="2115" ht="11.25" customHeight="1"/>
    <row r="2116" ht="11.25" customHeight="1"/>
    <row r="2117" ht="11.25" customHeight="1"/>
    <row r="2118" ht="11.25" customHeight="1"/>
    <row r="2119" ht="11.25" customHeight="1"/>
    <row r="2120" ht="11.25" customHeight="1"/>
    <row r="2121" ht="11.25" customHeight="1"/>
    <row r="2122" ht="11.25" customHeight="1"/>
    <row r="2123" ht="11.25" customHeight="1"/>
    <row r="2124" ht="11.25" customHeight="1"/>
    <row r="2125" ht="11.25" customHeight="1"/>
    <row r="2126" ht="11.25" customHeight="1"/>
    <row r="2127" ht="11.25" customHeight="1"/>
    <row r="2128" ht="11.25" customHeight="1"/>
    <row r="2129" ht="11.25" customHeight="1"/>
    <row r="2130" ht="11.25" customHeight="1"/>
    <row r="2131" ht="11.25" customHeight="1"/>
    <row r="2132" ht="11.25" customHeight="1"/>
    <row r="2133" ht="11.25" customHeight="1"/>
    <row r="2134" ht="11.25" customHeight="1"/>
    <row r="2135" ht="11.25" customHeight="1"/>
    <row r="2136" ht="11.25" customHeight="1"/>
    <row r="2137" ht="11.25" customHeight="1"/>
    <row r="2138" ht="11.25" customHeight="1"/>
    <row r="2139" ht="11.25" customHeight="1"/>
    <row r="2140" ht="11.25" customHeight="1"/>
    <row r="2141" ht="11.25" customHeight="1"/>
    <row r="2142" ht="11.25" customHeight="1"/>
    <row r="2143" ht="11.25" customHeight="1"/>
    <row r="2144" ht="11.25" customHeight="1"/>
    <row r="2145" ht="11.25" customHeight="1"/>
    <row r="2146" ht="11.25" customHeight="1"/>
    <row r="2147" ht="11.25" customHeight="1"/>
    <row r="2148" ht="11.25" customHeight="1"/>
    <row r="2149" ht="11.25" customHeight="1"/>
    <row r="2150" ht="11.25" customHeight="1"/>
    <row r="2151" ht="11.25" customHeight="1"/>
    <row r="2152" ht="11.25" customHeight="1"/>
    <row r="2153" ht="11.25" customHeight="1"/>
    <row r="2154" ht="11.25" customHeight="1"/>
    <row r="2155" ht="11.25" customHeight="1"/>
    <row r="2156" ht="11.25" customHeight="1"/>
    <row r="2157" ht="11.25" customHeight="1"/>
    <row r="2158" ht="11.25" customHeight="1"/>
    <row r="2159" ht="11.25" customHeight="1"/>
    <row r="2160" ht="11.25" customHeight="1"/>
    <row r="2161" ht="11.25" customHeight="1"/>
    <row r="2162" ht="11.25" customHeight="1"/>
    <row r="2163" ht="11.25" customHeight="1"/>
    <row r="2164" ht="11.25" customHeight="1"/>
    <row r="2165" ht="11.25" customHeight="1"/>
    <row r="2166" ht="11.25" customHeight="1"/>
    <row r="2167" ht="11.25" customHeight="1"/>
    <row r="2168" ht="11.25" customHeight="1"/>
    <row r="2169" ht="11.25" customHeight="1"/>
    <row r="2170" ht="11.25" customHeight="1"/>
    <row r="2171" ht="11.25" customHeight="1"/>
    <row r="2172" ht="11.25" customHeight="1"/>
    <row r="2173" ht="11.25" customHeight="1"/>
    <row r="2174" ht="11.25" customHeight="1"/>
    <row r="2175" ht="11.25" customHeight="1"/>
    <row r="2176" ht="11.25" customHeight="1"/>
    <row r="2177" ht="11.25" customHeight="1"/>
    <row r="2178" ht="11.25" customHeight="1"/>
    <row r="2179" ht="11.25" customHeight="1"/>
    <row r="2180" ht="11.25" customHeight="1"/>
    <row r="2181" ht="11.25" customHeight="1"/>
    <row r="2182" ht="11.25" customHeight="1"/>
    <row r="2183" ht="11.25" customHeight="1"/>
    <row r="2184" ht="11.25" customHeight="1"/>
    <row r="2185" ht="11.25" customHeight="1"/>
    <row r="2186" ht="11.25" customHeight="1"/>
    <row r="2187" ht="11.25" customHeight="1"/>
    <row r="2188" ht="11.25" customHeight="1"/>
    <row r="2189" ht="11.25" customHeight="1"/>
    <row r="2190" ht="11.25" customHeight="1"/>
    <row r="2191" ht="11.25" customHeight="1"/>
    <row r="2192" ht="11.25" customHeight="1"/>
    <row r="2193" ht="11.25" customHeight="1"/>
    <row r="2194" ht="11.25" customHeight="1"/>
    <row r="2195" ht="11.25" customHeight="1"/>
    <row r="2196" ht="11.25" customHeight="1"/>
    <row r="2197" ht="11.25" customHeight="1"/>
    <row r="2198" ht="11.25" customHeight="1"/>
    <row r="2199" ht="11.25" customHeight="1"/>
    <row r="2200" ht="11.25" customHeight="1"/>
    <row r="2201" ht="11.25" customHeight="1"/>
    <row r="2202" ht="11.25" customHeight="1"/>
    <row r="2203" ht="11.25" customHeight="1"/>
    <row r="2204" ht="11.25" customHeight="1"/>
    <row r="2205" ht="11.25" customHeight="1"/>
    <row r="2206" ht="11.25" customHeight="1"/>
    <row r="2207" ht="11.25" customHeight="1"/>
    <row r="2208" ht="11.25" customHeight="1"/>
    <row r="2209" ht="11.25" customHeight="1"/>
    <row r="2210" ht="11.25" customHeight="1"/>
    <row r="2211" ht="11.25" customHeight="1"/>
    <row r="2212" ht="11.25" customHeight="1"/>
    <row r="2213" ht="11.25" customHeight="1"/>
    <row r="2214" ht="11.25" customHeight="1"/>
    <row r="2215" ht="11.25" customHeight="1"/>
    <row r="2216" ht="11.25" customHeight="1"/>
    <row r="2217" ht="11.25" customHeight="1"/>
    <row r="2218" ht="11.25" customHeight="1"/>
    <row r="2219" ht="11.25" customHeight="1"/>
    <row r="2220" ht="11.25" customHeight="1"/>
    <row r="2221" ht="11.25" customHeight="1"/>
    <row r="2222" ht="11.25" customHeight="1"/>
    <row r="2223" ht="11.25" customHeight="1"/>
    <row r="2224" ht="11.25" customHeight="1"/>
    <row r="2225" ht="11.25" customHeight="1"/>
    <row r="2226" ht="11.25" customHeight="1"/>
    <row r="2227" ht="11.25" customHeight="1"/>
    <row r="2228" ht="11.25" customHeight="1"/>
    <row r="2229" ht="11.25" customHeight="1"/>
    <row r="2230" ht="11.25" customHeight="1"/>
    <row r="2231" ht="11.25" customHeight="1"/>
    <row r="2232" ht="11.25" customHeight="1"/>
    <row r="2233" ht="11.25" customHeight="1"/>
    <row r="2234" ht="11.25" customHeight="1"/>
    <row r="2235" ht="11.25" customHeight="1"/>
    <row r="2236" ht="11.25" customHeight="1"/>
    <row r="2237" ht="11.25" customHeight="1"/>
    <row r="2238" ht="11.25" customHeight="1"/>
    <row r="2239" ht="11.25" customHeight="1"/>
    <row r="2240" ht="11.25" customHeight="1"/>
    <row r="2241" ht="11.25" customHeight="1"/>
    <row r="2242" ht="11.25" customHeight="1"/>
    <row r="2243" ht="11.25" customHeight="1"/>
    <row r="2244" ht="11.25" customHeight="1"/>
    <row r="2245" ht="11.25" customHeight="1"/>
    <row r="2246" ht="11.25" customHeight="1"/>
    <row r="2247" ht="11.25" customHeight="1"/>
    <row r="2248" ht="11.25" customHeight="1"/>
    <row r="2249" ht="11.25" customHeight="1"/>
    <row r="2250" ht="11.25" customHeight="1"/>
    <row r="2251" ht="11.25" customHeight="1"/>
    <row r="2252" ht="11.25" customHeight="1"/>
    <row r="2253" ht="11.25" customHeight="1"/>
    <row r="2254" ht="11.25" customHeight="1"/>
    <row r="2255" ht="11.25" customHeight="1"/>
    <row r="2256" ht="11.25" customHeight="1"/>
    <row r="2257" ht="11.25" customHeight="1"/>
    <row r="2258" ht="11.25" customHeight="1"/>
    <row r="2259" ht="11.25" customHeight="1"/>
    <row r="2260" ht="11.25" customHeight="1"/>
    <row r="2261" ht="11.25" customHeight="1"/>
    <row r="2262" ht="11.25" customHeight="1"/>
    <row r="2263" ht="11.25" customHeight="1"/>
    <row r="2264" ht="11.25" customHeight="1"/>
    <row r="2265" ht="11.25" customHeight="1"/>
    <row r="2266" ht="11.25" customHeight="1"/>
    <row r="2267" ht="11.25" customHeight="1"/>
    <row r="2268" ht="11.25" customHeight="1"/>
    <row r="2269" ht="11.25" customHeight="1"/>
    <row r="2270" ht="11.25" customHeight="1"/>
    <row r="2271" ht="11.25" customHeight="1"/>
    <row r="2272" ht="11.25" customHeight="1"/>
    <row r="2273" ht="11.25" customHeight="1"/>
    <row r="2274" ht="11.25" customHeight="1"/>
    <row r="2275" ht="11.25" customHeight="1"/>
    <row r="2276" ht="11.25" customHeight="1"/>
    <row r="2277" ht="11.25" customHeight="1"/>
    <row r="2278" ht="11.25" customHeight="1"/>
    <row r="2279" ht="11.25" customHeight="1"/>
    <row r="2280" ht="11.25" customHeight="1"/>
    <row r="2281" ht="11.25" customHeight="1"/>
    <row r="2282" ht="11.25" customHeight="1"/>
    <row r="2283" ht="11.25" customHeight="1"/>
    <row r="2284" ht="11.25" customHeight="1"/>
    <row r="2285" ht="11.25" customHeight="1"/>
    <row r="2286" ht="11.25" customHeight="1"/>
    <row r="2287" ht="11.25" customHeight="1"/>
    <row r="2288" ht="11.25" customHeight="1"/>
    <row r="2289" ht="11.25" customHeight="1"/>
    <row r="2290" ht="11.25" customHeight="1"/>
    <row r="2291" ht="11.25" customHeight="1"/>
    <row r="2292" ht="11.25" customHeight="1"/>
    <row r="2293" ht="11.25" customHeight="1"/>
    <row r="2294" ht="11.25" customHeight="1"/>
    <row r="2295" ht="11.25" customHeight="1"/>
    <row r="2296" ht="11.25" customHeight="1"/>
    <row r="2297" ht="11.25" customHeight="1"/>
    <row r="2298" ht="11.25" customHeight="1"/>
    <row r="2299" ht="11.25" customHeight="1"/>
    <row r="2300" ht="11.25" customHeight="1"/>
    <row r="2301" ht="11.25" customHeight="1"/>
    <row r="2302" ht="11.25" customHeight="1"/>
    <row r="2303" ht="11.25" customHeight="1"/>
    <row r="2304" ht="11.25" customHeight="1"/>
    <row r="2305" ht="11.25" customHeight="1"/>
    <row r="2306" ht="11.25" customHeight="1"/>
    <row r="2307" ht="11.25" customHeight="1"/>
    <row r="2308" ht="11.25" customHeight="1"/>
    <row r="2309" ht="11.25" customHeight="1"/>
    <row r="2310" ht="11.25" customHeight="1"/>
    <row r="2311" ht="11.25" customHeight="1"/>
    <row r="2312" ht="11.25" customHeight="1"/>
    <row r="2313" ht="11.25" customHeight="1"/>
    <row r="2314" ht="11.25" customHeight="1"/>
    <row r="2315" ht="11.25" customHeight="1"/>
    <row r="2316" ht="11.25" customHeight="1"/>
    <row r="2317" ht="11.25" customHeight="1"/>
    <row r="2318" ht="11.25" customHeight="1"/>
    <row r="2319" ht="11.25" customHeight="1"/>
    <row r="2320" ht="11.25" customHeight="1"/>
    <row r="2321" ht="11.25" customHeight="1"/>
    <row r="2322" ht="11.25" customHeight="1"/>
    <row r="2323" ht="11.25" customHeight="1"/>
    <row r="2324" ht="11.25" customHeight="1"/>
    <row r="2325" ht="11.25" customHeight="1"/>
    <row r="2326" ht="11.25" customHeight="1"/>
    <row r="2327" ht="11.25" customHeight="1"/>
    <row r="2328" ht="11.25" customHeight="1"/>
    <row r="2329" ht="11.25" customHeight="1"/>
    <row r="2330" ht="11.25" customHeight="1"/>
    <row r="2331" ht="11.25" customHeight="1"/>
    <row r="2332" ht="11.25" customHeight="1"/>
    <row r="2333" ht="11.25" customHeight="1"/>
    <row r="2334" ht="11.25" customHeight="1"/>
    <row r="2335" ht="11.25" customHeight="1"/>
    <row r="2336" ht="11.25" customHeight="1"/>
    <row r="2337" ht="11.25" customHeight="1"/>
    <row r="2338" ht="11.25" customHeight="1"/>
    <row r="2339" ht="11.25" customHeight="1"/>
    <row r="2340" ht="11.25" customHeight="1"/>
    <row r="2341" ht="11.25" customHeight="1"/>
    <row r="2342" ht="11.25" customHeight="1"/>
    <row r="2343" ht="11.25" customHeight="1"/>
    <row r="2344" ht="11.25" customHeight="1"/>
    <row r="2345" ht="11.25" customHeight="1"/>
    <row r="2346" ht="11.25" customHeight="1"/>
    <row r="2347" ht="11.25" customHeight="1"/>
    <row r="2348" ht="11.25" customHeight="1"/>
    <row r="2349" ht="11.25" customHeight="1"/>
    <row r="2350" ht="11.25" customHeight="1"/>
    <row r="2351" ht="11.25" customHeight="1"/>
    <row r="2352" ht="11.25" customHeight="1"/>
    <row r="2353" ht="11.25" customHeight="1"/>
    <row r="2354" ht="11.25" customHeight="1"/>
    <row r="2355" ht="11.25" customHeight="1"/>
    <row r="2356" ht="11.25" customHeight="1"/>
    <row r="2357" ht="11.25" customHeight="1"/>
    <row r="2358" ht="11.25" customHeight="1"/>
    <row r="2359" ht="11.25" customHeight="1"/>
    <row r="2360" ht="11.25" customHeight="1"/>
    <row r="2361" ht="11.25" customHeight="1"/>
    <row r="2362" ht="11.25" customHeight="1"/>
    <row r="2363" ht="11.25" customHeight="1"/>
    <row r="2364" ht="11.25" customHeight="1"/>
    <row r="2365" ht="11.25" customHeight="1"/>
    <row r="2366" ht="11.25" customHeight="1"/>
    <row r="2367" ht="11.25" customHeight="1"/>
    <row r="2368" ht="11.25" customHeight="1"/>
    <row r="2369" ht="11.25" customHeight="1"/>
    <row r="2370" ht="11.25" customHeight="1"/>
    <row r="2371" ht="11.25" customHeight="1"/>
    <row r="2372" ht="11.25" customHeight="1"/>
    <row r="2373" ht="11.25" customHeight="1"/>
    <row r="2374" ht="11.25" customHeight="1"/>
    <row r="2375" ht="11.25" customHeight="1"/>
    <row r="2376" ht="11.25" customHeight="1"/>
    <row r="2377" ht="11.25" customHeight="1"/>
    <row r="2378" ht="11.25" customHeight="1"/>
    <row r="2379" ht="11.25" customHeight="1"/>
    <row r="2380" ht="11.25" customHeight="1"/>
    <row r="2381" ht="11.25" customHeight="1"/>
    <row r="2382" ht="11.25" customHeight="1"/>
    <row r="2383" ht="11.25" customHeight="1"/>
    <row r="2384" ht="11.25" customHeight="1"/>
    <row r="2385" ht="11.25" customHeight="1"/>
    <row r="2386" ht="11.25" customHeight="1"/>
    <row r="2387" ht="11.25" customHeight="1"/>
    <row r="2388" ht="11.25" customHeight="1"/>
    <row r="2389" ht="11.25" customHeight="1"/>
    <row r="2390" ht="11.25" customHeight="1"/>
    <row r="2391" ht="11.25" customHeight="1"/>
    <row r="2392" ht="11.25" customHeight="1"/>
    <row r="2393" ht="11.25" customHeight="1"/>
    <row r="2394" ht="11.25" customHeight="1"/>
    <row r="2395" ht="11.25" customHeight="1"/>
    <row r="2396" ht="11.25" customHeight="1"/>
    <row r="2397" ht="11.25" customHeight="1"/>
    <row r="2398" ht="11.25" customHeight="1"/>
    <row r="2399" ht="11.25" customHeight="1"/>
    <row r="2400" ht="11.25" customHeight="1"/>
    <row r="2401" ht="11.25" customHeight="1"/>
    <row r="2402" ht="11.25" customHeight="1"/>
    <row r="2403" ht="11.25" customHeight="1"/>
    <row r="2404" ht="11.25" customHeight="1"/>
    <row r="2405" ht="11.25" customHeight="1"/>
    <row r="2406" ht="11.25" customHeight="1"/>
    <row r="2407" ht="11.25" customHeight="1"/>
    <row r="2408" ht="11.25" customHeight="1"/>
    <row r="2409" ht="11.25" customHeight="1"/>
    <row r="2410" ht="11.25" customHeight="1"/>
    <row r="2411" ht="11.25" customHeight="1"/>
    <row r="2412" ht="11.25" customHeight="1"/>
    <row r="2413" ht="11.25" customHeight="1"/>
    <row r="2414" ht="11.25" customHeight="1"/>
    <row r="2415" ht="11.25" customHeight="1"/>
    <row r="2416" ht="11.25" customHeight="1"/>
    <row r="2417" ht="11.25" customHeight="1"/>
    <row r="2418" ht="11.25" customHeight="1"/>
    <row r="2419" ht="11.25" customHeight="1"/>
    <row r="2420" ht="11.25" customHeight="1"/>
    <row r="2421" ht="11.25" customHeight="1"/>
    <row r="2422" ht="11.25" customHeight="1"/>
    <row r="2423" ht="11.25" customHeight="1"/>
    <row r="2424" ht="11.25" customHeight="1"/>
    <row r="2425" ht="11.25" customHeight="1"/>
    <row r="2426" ht="11.25" customHeight="1"/>
    <row r="2427" ht="11.25" customHeight="1"/>
    <row r="2428" ht="11.25" customHeight="1"/>
    <row r="2429" ht="11.25" customHeight="1"/>
    <row r="2430" ht="11.25" customHeight="1"/>
    <row r="2431" ht="11.25" customHeight="1"/>
    <row r="2432" ht="11.25" customHeight="1"/>
    <row r="2433" ht="11.25" customHeight="1"/>
    <row r="2434" ht="11.25" customHeight="1"/>
    <row r="2435" ht="11.25" customHeight="1"/>
    <row r="2436" ht="11.25" customHeight="1"/>
    <row r="2437" ht="11.25" customHeight="1"/>
    <row r="2438" ht="11.25" customHeight="1"/>
    <row r="2439" ht="11.25" customHeight="1"/>
    <row r="2440" ht="11.25" customHeight="1"/>
    <row r="2441" ht="11.25" customHeight="1"/>
    <row r="2442" ht="11.25" customHeight="1"/>
    <row r="2443" ht="11.25" customHeight="1"/>
    <row r="2444" ht="11.25" customHeight="1"/>
    <row r="2445" ht="11.25" customHeight="1"/>
    <row r="2446" ht="11.25" customHeight="1"/>
    <row r="2447" ht="11.25" customHeight="1"/>
    <row r="2448" ht="11.25" customHeight="1"/>
    <row r="2449" ht="11.25" customHeight="1"/>
    <row r="2450" ht="11.25" customHeight="1"/>
    <row r="2451" ht="11.25" customHeight="1"/>
    <row r="2452" ht="11.25" customHeight="1"/>
    <row r="2453" ht="11.25" customHeight="1"/>
    <row r="2454" ht="11.25" customHeight="1"/>
    <row r="2455" ht="11.25" customHeight="1"/>
    <row r="2456" ht="11.25" customHeight="1"/>
    <row r="2457" ht="11.25" customHeight="1"/>
    <row r="2458" ht="11.25" customHeight="1"/>
    <row r="2459" ht="11.25" customHeight="1"/>
    <row r="2460" ht="11.25" customHeight="1"/>
    <row r="2461" ht="11.25" customHeight="1"/>
    <row r="2462" ht="11.25" customHeight="1"/>
    <row r="2463" ht="11.25" customHeight="1"/>
    <row r="2464" ht="11.25" customHeight="1"/>
    <row r="2465" ht="11.25" customHeight="1"/>
    <row r="2466" ht="11.25" customHeight="1"/>
    <row r="2467" ht="11.25" customHeight="1"/>
    <row r="2468" ht="11.25" customHeight="1"/>
    <row r="2469" ht="11.25" customHeight="1"/>
    <row r="2470" ht="11.25" customHeight="1"/>
    <row r="2471" ht="11.25" customHeight="1"/>
    <row r="2472" ht="11.25" customHeight="1"/>
    <row r="2473" ht="11.25" customHeight="1"/>
    <row r="2474" ht="11.25" customHeight="1"/>
    <row r="2475" ht="11.25" customHeight="1"/>
    <row r="2476" ht="11.25" customHeight="1"/>
    <row r="2477" ht="11.25" customHeight="1"/>
    <row r="2478" ht="11.25" customHeight="1"/>
    <row r="2479" ht="11.25" customHeight="1"/>
    <row r="2480" ht="11.25" customHeight="1"/>
    <row r="2481" ht="11.25" customHeight="1"/>
    <row r="2482" ht="11.25" customHeight="1"/>
    <row r="2483" ht="11.25" customHeight="1"/>
    <row r="2484" ht="11.25" customHeight="1"/>
    <row r="2485" ht="11.25" customHeight="1"/>
    <row r="2486" ht="11.25" customHeight="1"/>
    <row r="2487" ht="11.25" customHeight="1"/>
    <row r="2488" ht="11.25" customHeight="1"/>
    <row r="2489" ht="11.25" customHeight="1"/>
    <row r="2490" ht="11.25" customHeight="1"/>
    <row r="2491" ht="11.25" customHeight="1"/>
    <row r="2492" ht="11.25" customHeight="1"/>
    <row r="2493" ht="11.25" customHeight="1"/>
    <row r="2494" ht="11.25" customHeight="1"/>
    <row r="2495" ht="11.25" customHeight="1"/>
    <row r="2496" ht="11.25" customHeight="1"/>
    <row r="2497" ht="11.25" customHeight="1"/>
    <row r="2498" ht="11.25" customHeight="1"/>
    <row r="2499" ht="11.25" customHeight="1"/>
    <row r="2500" ht="11.25" customHeight="1"/>
    <row r="2501" ht="11.25" customHeight="1"/>
    <row r="2502" ht="11.25" customHeight="1"/>
    <row r="2503" ht="11.25" customHeight="1"/>
    <row r="2504" ht="11.25" customHeight="1"/>
    <row r="2505" ht="11.25" customHeight="1"/>
    <row r="2506" ht="11.25" customHeight="1"/>
    <row r="2507" ht="11.25" customHeight="1"/>
    <row r="2508" ht="11.25" customHeight="1"/>
    <row r="2509" ht="11.25" customHeight="1"/>
    <row r="2510" ht="11.25" customHeight="1"/>
    <row r="2511" ht="11.25" customHeight="1"/>
    <row r="2512" ht="11.25" customHeight="1"/>
    <row r="2513" ht="11.25" customHeight="1"/>
    <row r="2514" ht="11.25" customHeight="1"/>
    <row r="2515" ht="11.25" customHeight="1"/>
    <row r="2516" ht="11.25" customHeight="1"/>
    <row r="2517" ht="11.25" customHeight="1"/>
    <row r="2518" ht="11.25" customHeight="1"/>
    <row r="2519" ht="11.25" customHeight="1"/>
    <row r="2520" ht="11.25" customHeight="1"/>
    <row r="2521" ht="11.25" customHeight="1"/>
    <row r="2522" ht="11.25" customHeight="1"/>
    <row r="2523" ht="11.25" customHeight="1"/>
    <row r="2524" ht="11.25" customHeight="1"/>
    <row r="2525" ht="11.25" customHeight="1"/>
    <row r="2526" ht="11.25" customHeight="1"/>
    <row r="2527" ht="11.25" customHeight="1"/>
    <row r="2528" ht="11.25" customHeight="1"/>
    <row r="2529" ht="11.25" customHeight="1"/>
    <row r="2530" ht="11.25" customHeight="1"/>
    <row r="2531" ht="11.25" customHeight="1"/>
    <row r="2532" ht="11.25" customHeight="1"/>
    <row r="2533" ht="11.25" customHeight="1"/>
    <row r="2534" ht="11.25" customHeight="1"/>
    <row r="2535" ht="11.25" customHeight="1"/>
    <row r="2536" ht="11.25" customHeight="1"/>
    <row r="2537" ht="11.25" customHeight="1"/>
    <row r="2538" ht="11.25" customHeight="1"/>
    <row r="2539" ht="11.25" customHeight="1"/>
    <row r="2540" ht="11.25" customHeight="1"/>
    <row r="2541" ht="11.25" customHeight="1"/>
    <row r="2542" ht="11.25" customHeight="1"/>
    <row r="2543" ht="11.25" customHeight="1"/>
    <row r="2544" ht="11.25" customHeight="1"/>
    <row r="2545" ht="11.25" customHeight="1"/>
    <row r="2546" ht="11.25" customHeight="1"/>
    <row r="2547" ht="11.25" customHeight="1"/>
    <row r="2548" ht="11.25" customHeight="1"/>
    <row r="2549" ht="11.25" customHeight="1"/>
    <row r="2550" ht="11.25" customHeight="1"/>
    <row r="2551" ht="11.25" customHeight="1"/>
    <row r="2552" ht="11.25" customHeight="1"/>
    <row r="2553" ht="11.25" customHeight="1"/>
    <row r="2554" ht="11.25" customHeight="1"/>
    <row r="2555" ht="11.25" customHeight="1"/>
    <row r="2556" ht="11.25" customHeight="1"/>
    <row r="2557" ht="11.25" customHeight="1"/>
    <row r="2558" ht="11.25" customHeight="1"/>
    <row r="2559" ht="11.25" customHeight="1"/>
    <row r="2560" ht="11.25" customHeight="1"/>
    <row r="2561" ht="11.25" customHeight="1"/>
    <row r="2562" ht="11.25" customHeight="1"/>
    <row r="2563" ht="11.25" customHeight="1"/>
    <row r="2564" ht="11.25" customHeight="1"/>
    <row r="2565" ht="11.25" customHeight="1"/>
    <row r="2566" ht="11.25" customHeight="1"/>
    <row r="2567" ht="11.25" customHeight="1"/>
    <row r="2568" ht="11.25" customHeight="1"/>
    <row r="2569" ht="11.25" customHeight="1"/>
    <row r="2570" ht="11.25" customHeight="1"/>
    <row r="2571" ht="11.25" customHeight="1"/>
    <row r="2572" ht="11.25" customHeight="1"/>
    <row r="2573" ht="11.25" customHeight="1"/>
    <row r="2574" ht="11.25" customHeight="1"/>
    <row r="2575" ht="11.25" customHeight="1"/>
    <row r="2576" ht="11.25" customHeight="1"/>
    <row r="2577" ht="11.25" customHeight="1"/>
    <row r="2578" ht="11.25" customHeight="1"/>
    <row r="2579" ht="11.25" customHeight="1"/>
    <row r="2580" ht="11.25" customHeight="1"/>
    <row r="2581" ht="11.25" customHeight="1"/>
    <row r="2582" ht="11.25" customHeight="1"/>
    <row r="2583" ht="11.25" customHeight="1"/>
    <row r="2584" ht="11.25" customHeight="1"/>
    <row r="2585" ht="11.25" customHeight="1"/>
    <row r="2586" ht="11.25" customHeight="1"/>
    <row r="2587" ht="11.25" customHeight="1"/>
    <row r="2588" ht="11.25" customHeight="1"/>
    <row r="2589" ht="11.25" customHeight="1"/>
    <row r="2590" ht="11.25" customHeight="1"/>
    <row r="2591" ht="11.25" customHeight="1"/>
    <row r="2592" ht="11.25" customHeight="1"/>
    <row r="2593" ht="11.25" customHeight="1"/>
    <row r="2594" ht="11.25" customHeight="1"/>
    <row r="2595" ht="11.25" customHeight="1"/>
    <row r="2596" ht="11.25" customHeight="1"/>
    <row r="2597" ht="11.25" customHeight="1"/>
    <row r="2598" ht="11.25" customHeight="1"/>
    <row r="2599" ht="11.25" customHeight="1"/>
    <row r="2600" ht="11.25" customHeight="1"/>
    <row r="2601" ht="11.25" customHeight="1"/>
    <row r="2602" ht="11.25" customHeight="1"/>
    <row r="2603" ht="11.25" customHeight="1"/>
    <row r="2604" ht="11.25" customHeight="1"/>
    <row r="2605" ht="11.25" customHeight="1"/>
    <row r="2606" ht="11.25" customHeight="1"/>
    <row r="2607" ht="11.25" customHeight="1"/>
    <row r="2608" ht="11.25" customHeight="1"/>
    <row r="2609" ht="11.25" customHeight="1"/>
    <row r="2610" ht="11.25" customHeight="1"/>
    <row r="2611" ht="11.25" customHeight="1"/>
    <row r="2612" ht="11.25" customHeight="1"/>
    <row r="2613" ht="11.25" customHeight="1"/>
    <row r="2614" ht="11.25" customHeight="1"/>
    <row r="2615" ht="11.25" customHeight="1"/>
    <row r="2616" ht="11.25" customHeight="1"/>
    <row r="2617" ht="11.25" customHeight="1"/>
    <row r="2618" ht="11.25" customHeight="1"/>
    <row r="2619" ht="11.25" customHeight="1"/>
    <row r="2620" ht="11.25" customHeight="1"/>
    <row r="2621" ht="11.25" customHeight="1"/>
    <row r="2622" ht="11.25" customHeight="1"/>
    <row r="2623" ht="11.25" customHeight="1"/>
    <row r="2624" ht="11.25" customHeight="1"/>
    <row r="2625" ht="11.25" customHeight="1"/>
    <row r="2626" ht="11.25" customHeight="1"/>
    <row r="2627" ht="11.25" customHeight="1"/>
    <row r="2628" ht="11.25" customHeight="1"/>
    <row r="2629" ht="11.25" customHeight="1"/>
    <row r="2630" ht="11.25" customHeight="1"/>
    <row r="2631" ht="11.25" customHeight="1"/>
    <row r="2632" ht="11.25" customHeight="1"/>
    <row r="2633" ht="11.25" customHeight="1"/>
    <row r="2634" ht="11.25" customHeight="1"/>
    <row r="2635" ht="11.25" customHeight="1"/>
    <row r="2636" ht="11.25" customHeight="1"/>
    <row r="2637" ht="11.25" customHeight="1"/>
    <row r="2638" ht="11.25" customHeight="1"/>
    <row r="2639" ht="11.25" customHeight="1"/>
    <row r="2640" ht="11.25" customHeight="1"/>
    <row r="2641" ht="11.25" customHeight="1"/>
    <row r="2642" ht="11.25" customHeight="1"/>
    <row r="2643" ht="11.25" customHeight="1"/>
    <row r="2644" ht="11.25" customHeight="1"/>
    <row r="2645" ht="11.25" customHeight="1"/>
    <row r="2646" ht="11.25" customHeight="1"/>
    <row r="2647" ht="11.25" customHeight="1"/>
    <row r="2648" ht="11.25" customHeight="1"/>
    <row r="2649" ht="11.25" customHeight="1"/>
    <row r="2650" ht="11.25" customHeight="1"/>
    <row r="2651" ht="11.25" customHeight="1"/>
    <row r="2652" ht="11.25" customHeight="1"/>
    <row r="2653" ht="11.25" customHeight="1"/>
    <row r="2654" ht="11.25" customHeight="1"/>
    <row r="2655" ht="11.25" customHeight="1"/>
    <row r="2656" ht="11.25" customHeight="1"/>
    <row r="2657" ht="11.25" customHeight="1"/>
    <row r="2658" ht="11.25" customHeight="1"/>
    <row r="2659" ht="11.25" customHeight="1"/>
    <row r="2660" ht="11.25" customHeight="1"/>
    <row r="2661" ht="11.25" customHeight="1"/>
    <row r="2662" ht="11.25" customHeight="1"/>
    <row r="2663" ht="11.25" customHeight="1"/>
    <row r="2664" ht="11.25" customHeight="1"/>
    <row r="2665" ht="11.25" customHeight="1"/>
    <row r="2666" ht="11.25" customHeight="1"/>
    <row r="2667" ht="11.25" customHeight="1"/>
    <row r="2668" ht="11.25" customHeight="1"/>
    <row r="2669" ht="11.25" customHeight="1"/>
    <row r="2670" ht="11.25" customHeight="1"/>
    <row r="2671" ht="11.25" customHeight="1"/>
    <row r="2672" ht="11.25" customHeight="1"/>
    <row r="2673" ht="11.25" customHeight="1"/>
    <row r="2674" ht="11.25" customHeight="1"/>
    <row r="2675" ht="11.25" customHeight="1"/>
    <row r="2676" ht="11.25" customHeight="1"/>
    <row r="2677" ht="11.25" customHeight="1"/>
    <row r="2678" ht="11.25" customHeight="1"/>
    <row r="2679" ht="11.25" customHeight="1"/>
    <row r="2680" ht="11.25" customHeight="1"/>
    <row r="2681" ht="11.25" customHeight="1"/>
    <row r="2682" ht="11.25" customHeight="1"/>
    <row r="2683" ht="11.25" customHeight="1"/>
    <row r="2684" ht="11.25" customHeight="1"/>
    <row r="2685" ht="11.25" customHeight="1"/>
    <row r="2686" ht="11.25" customHeight="1"/>
    <row r="2687" ht="11.25" customHeight="1"/>
    <row r="2688" ht="11.25" customHeight="1"/>
    <row r="2689" ht="11.25" customHeight="1"/>
    <row r="2690" ht="11.25" customHeight="1"/>
    <row r="2691" ht="11.25" customHeight="1"/>
    <row r="2692" ht="11.25" customHeight="1"/>
    <row r="2693" ht="11.25" customHeight="1"/>
    <row r="2694" ht="11.25" customHeight="1"/>
    <row r="2695" ht="11.25" customHeight="1"/>
    <row r="2696" ht="11.25" customHeight="1"/>
    <row r="2697" ht="11.25" customHeight="1"/>
    <row r="2698" ht="11.25" customHeight="1"/>
    <row r="2699" ht="11.25" customHeight="1"/>
    <row r="2700" ht="11.25" customHeight="1"/>
    <row r="2701" ht="11.25" customHeight="1"/>
    <row r="2702" ht="11.25" customHeight="1"/>
    <row r="2703" ht="11.25" customHeight="1"/>
    <row r="2704" ht="11.25" customHeight="1"/>
    <row r="2705" ht="11.25" customHeight="1"/>
    <row r="2706" ht="11.25" customHeight="1"/>
    <row r="2707" ht="11.25" customHeight="1"/>
    <row r="2708" ht="11.25" customHeight="1"/>
    <row r="2709" ht="11.25" customHeight="1"/>
    <row r="2710" ht="11.25" customHeight="1"/>
    <row r="2711" ht="11.25" customHeight="1"/>
    <row r="2712" ht="11.25" customHeight="1"/>
    <row r="2713" ht="11.25" customHeight="1"/>
    <row r="2714" ht="11.25" customHeight="1"/>
    <row r="2715" ht="11.25" customHeight="1"/>
    <row r="2716" ht="11.25" customHeight="1"/>
    <row r="2717" ht="11.25" customHeight="1"/>
    <row r="2718" ht="11.25" customHeight="1"/>
    <row r="2719" ht="11.25" customHeight="1"/>
    <row r="2720" ht="11.25" customHeight="1"/>
    <row r="2721" ht="11.25" customHeight="1"/>
    <row r="2722" ht="11.25" customHeight="1"/>
    <row r="2723" ht="11.25" customHeight="1"/>
    <row r="2724" ht="11.25" customHeight="1"/>
    <row r="2725" ht="11.25" customHeight="1"/>
    <row r="2726" ht="11.25" customHeight="1"/>
    <row r="2727" ht="11.25" customHeight="1"/>
    <row r="2728" ht="11.25" customHeight="1"/>
    <row r="2729" ht="11.25" customHeight="1"/>
    <row r="2730" ht="11.25" customHeight="1"/>
    <row r="2731" ht="11.25" customHeight="1"/>
    <row r="2732" ht="11.25" customHeight="1"/>
    <row r="2733" ht="11.25" customHeight="1"/>
    <row r="2734" ht="11.25" customHeight="1"/>
    <row r="2735" ht="11.25" customHeight="1"/>
    <row r="2736" ht="11.25" customHeight="1"/>
    <row r="2737" ht="11.25" customHeight="1"/>
    <row r="2738" ht="11.25" customHeight="1"/>
    <row r="2739" ht="11.25" customHeight="1"/>
    <row r="2740" ht="11.25" customHeight="1"/>
    <row r="2741" ht="11.25" customHeight="1"/>
    <row r="2742" ht="11.25" customHeight="1"/>
    <row r="2743" ht="11.25" customHeight="1"/>
    <row r="2744" ht="11.25" customHeight="1"/>
    <row r="2745" ht="11.25" customHeight="1"/>
    <row r="2746" ht="11.25" customHeight="1"/>
    <row r="2747" ht="11.25" customHeight="1"/>
    <row r="2748" ht="11.25" customHeight="1"/>
    <row r="2749" ht="11.25" customHeight="1"/>
    <row r="2750" ht="11.25" customHeight="1"/>
    <row r="2751" ht="11.25" customHeight="1"/>
    <row r="2752" ht="11.25" customHeight="1"/>
    <row r="2753" ht="11.25" customHeight="1"/>
    <row r="2754" ht="11.25" customHeight="1"/>
    <row r="2755" ht="11.25" customHeight="1"/>
    <row r="2756" ht="11.25" customHeight="1"/>
    <row r="2757" ht="11.25" customHeight="1"/>
    <row r="2758" ht="11.25" customHeight="1"/>
    <row r="2759" ht="11.25" customHeight="1"/>
    <row r="2760" ht="11.25" customHeight="1"/>
    <row r="2761" ht="11.25" customHeight="1"/>
    <row r="2762" ht="11.25" customHeight="1"/>
    <row r="2763" ht="11.25" customHeight="1"/>
    <row r="2764" ht="11.25" customHeight="1"/>
    <row r="2765" ht="11.25" customHeight="1"/>
    <row r="2766" ht="11.25" customHeight="1"/>
    <row r="2767" ht="11.25" customHeight="1"/>
    <row r="2768" ht="11.25" customHeight="1"/>
    <row r="2769" ht="11.25" customHeight="1"/>
    <row r="2770" ht="11.25" customHeight="1"/>
    <row r="2771" ht="11.25" customHeight="1"/>
    <row r="2772" ht="11.25" customHeight="1"/>
    <row r="2773" ht="11.25" customHeight="1"/>
    <row r="2774" ht="11.25" customHeight="1"/>
    <row r="2775" ht="11.25" customHeight="1"/>
    <row r="2776" ht="11.25" customHeight="1"/>
    <row r="2777" ht="11.25" customHeight="1"/>
    <row r="2778" ht="11.25" customHeight="1"/>
    <row r="2779" ht="11.25" customHeight="1"/>
    <row r="2780" ht="11.25" customHeight="1"/>
    <row r="2781" ht="11.25" customHeight="1"/>
    <row r="2782" ht="11.25" customHeight="1"/>
    <row r="2783" ht="11.25" customHeight="1"/>
    <row r="2784" ht="11.25" customHeight="1"/>
    <row r="2785" ht="11.25" customHeight="1"/>
    <row r="2786" ht="11.25" customHeight="1"/>
    <row r="2787" ht="11.25" customHeight="1"/>
    <row r="2788" ht="11.25" customHeight="1"/>
    <row r="2789" ht="11.25" customHeight="1"/>
    <row r="2790" ht="11.25" customHeight="1"/>
    <row r="2791" ht="11.25" customHeight="1"/>
    <row r="2792" ht="11.25" customHeight="1"/>
    <row r="2793" ht="11.25" customHeight="1"/>
    <row r="2794" ht="11.25" customHeight="1"/>
    <row r="2795" ht="11.25" customHeight="1"/>
    <row r="2796" ht="11.25" customHeight="1"/>
    <row r="2797" ht="11.25" customHeight="1"/>
    <row r="2798" ht="11.25" customHeight="1"/>
    <row r="2799" ht="11.25" customHeight="1"/>
    <row r="2800" ht="11.25" customHeight="1"/>
    <row r="2801" ht="11.25" customHeight="1"/>
    <row r="2802" ht="11.25" customHeight="1"/>
    <row r="2803" ht="11.25" customHeight="1"/>
    <row r="2804" ht="11.25" customHeight="1"/>
    <row r="2805" ht="11.25" customHeight="1"/>
    <row r="2806" ht="11.25" customHeight="1"/>
    <row r="2807" ht="11.25" customHeight="1"/>
    <row r="2808" ht="11.25" customHeight="1"/>
    <row r="2809" ht="11.25" customHeight="1"/>
    <row r="2810" ht="11.25" customHeight="1"/>
    <row r="2811" ht="11.25" customHeight="1"/>
    <row r="2812" ht="11.25" customHeight="1"/>
    <row r="2813" ht="11.25" customHeight="1"/>
    <row r="2814" ht="11.25" customHeight="1"/>
    <row r="2815" ht="11.25" customHeight="1"/>
    <row r="2816" ht="11.25" customHeight="1"/>
    <row r="2817" ht="11.25" customHeight="1"/>
    <row r="2818" ht="11.25" customHeight="1"/>
    <row r="2819" ht="11.25" customHeight="1"/>
    <row r="2820" ht="11.25" customHeight="1"/>
    <row r="2821" ht="11.25" customHeight="1"/>
    <row r="2822" ht="11.25" customHeight="1"/>
    <row r="2823" ht="11.25" customHeight="1"/>
    <row r="2824" ht="11.25" customHeight="1"/>
    <row r="2825" ht="11.25" customHeight="1"/>
    <row r="2826" ht="11.25" customHeight="1"/>
    <row r="2827" ht="11.25" customHeight="1"/>
    <row r="2828" ht="11.25" customHeight="1"/>
    <row r="2829" ht="11.25" customHeight="1"/>
    <row r="2830" ht="11.25" customHeight="1"/>
    <row r="2831" ht="11.25" customHeight="1"/>
    <row r="2832" ht="11.25" customHeight="1"/>
    <row r="2833" ht="11.25" customHeight="1"/>
    <row r="2834" ht="11.25" customHeight="1"/>
    <row r="2835" ht="11.25" customHeight="1"/>
    <row r="2836" ht="11.25" customHeight="1"/>
    <row r="2837" ht="11.25" customHeight="1"/>
    <row r="2838" ht="11.25" customHeight="1"/>
    <row r="2839" ht="11.25" customHeight="1"/>
    <row r="2840" ht="11.25" customHeight="1"/>
    <row r="2841" ht="11.25" customHeight="1"/>
    <row r="2842" ht="11.25" customHeight="1"/>
    <row r="2843" ht="11.25" customHeight="1"/>
    <row r="2844" ht="11.25" customHeight="1"/>
    <row r="2845" ht="11.25" customHeight="1"/>
    <row r="2846" ht="11.25" customHeight="1"/>
    <row r="2847" ht="11.25" customHeight="1"/>
    <row r="2848" ht="11.25" customHeight="1"/>
    <row r="2849" ht="11.25" customHeight="1"/>
    <row r="2850" ht="11.25" customHeight="1"/>
    <row r="2851" ht="11.25" customHeight="1"/>
    <row r="2852" ht="11.25" customHeight="1"/>
    <row r="2853" ht="11.25" customHeight="1"/>
    <row r="2854" ht="11.25" customHeight="1"/>
    <row r="2855" ht="11.25" customHeight="1"/>
    <row r="2856" ht="11.25" customHeight="1"/>
    <row r="2857" ht="11.25" customHeight="1"/>
    <row r="2858" ht="11.25" customHeight="1"/>
    <row r="2859" ht="11.25" customHeight="1"/>
    <row r="2860" ht="11.25" customHeight="1"/>
    <row r="2861" ht="11.25" customHeight="1"/>
    <row r="2862" ht="11.25" customHeight="1"/>
    <row r="2863" ht="11.25" customHeight="1"/>
    <row r="2864" ht="11.25" customHeight="1"/>
    <row r="2865" ht="11.25" customHeight="1"/>
    <row r="2866" ht="11.25" customHeight="1"/>
    <row r="2867" ht="11.25" customHeight="1"/>
    <row r="2868" ht="11.25" customHeight="1"/>
    <row r="2869" ht="11.25" customHeight="1"/>
    <row r="2870" ht="11.25" customHeight="1"/>
    <row r="2871" ht="11.25" customHeight="1"/>
    <row r="2872" ht="11.25" customHeight="1"/>
    <row r="2873" ht="11.25" customHeight="1"/>
    <row r="2874" ht="11.25" customHeight="1"/>
    <row r="2875" ht="11.25" customHeight="1"/>
    <row r="2876" ht="11.25" customHeight="1"/>
    <row r="2877" ht="11.25" customHeight="1"/>
    <row r="2878" ht="11.25" customHeight="1"/>
    <row r="2879" ht="11.25" customHeight="1"/>
    <row r="2880" ht="11.25" customHeight="1"/>
    <row r="2881" ht="11.25" customHeight="1"/>
    <row r="2882" ht="11.25" customHeight="1"/>
    <row r="2883" ht="11.25" customHeight="1"/>
    <row r="2884" ht="11.25" customHeight="1"/>
    <row r="2885" ht="11.25" customHeight="1"/>
    <row r="2886" ht="11.25" customHeight="1"/>
    <row r="2887" ht="11.25" customHeight="1"/>
    <row r="2888" ht="11.25" customHeight="1"/>
    <row r="2889" ht="11.25" customHeight="1"/>
    <row r="2890" ht="11.25" customHeight="1"/>
    <row r="2891" ht="11.25" customHeight="1"/>
    <row r="2892" ht="11.25" customHeight="1"/>
    <row r="2893" ht="11.25" customHeight="1"/>
    <row r="2894" ht="11.25" customHeight="1"/>
    <row r="2895" ht="11.25" customHeight="1"/>
    <row r="2896" ht="11.25" customHeight="1"/>
    <row r="2897" ht="11.25" customHeight="1"/>
    <row r="2898" ht="11.25" customHeight="1"/>
    <row r="2899" ht="11.25" customHeight="1"/>
    <row r="2900" ht="11.25" customHeight="1"/>
    <row r="2901" ht="11.25" customHeight="1"/>
    <row r="2902" ht="11.25" customHeight="1"/>
    <row r="2903" ht="11.25" customHeight="1"/>
    <row r="2904" ht="11.25" customHeight="1"/>
    <row r="2905" ht="11.25" customHeight="1"/>
    <row r="2906" ht="11.25" customHeight="1"/>
    <row r="2907" ht="11.25" customHeight="1"/>
    <row r="2908" ht="11.25" customHeight="1"/>
    <row r="2909" ht="11.25" customHeight="1"/>
    <row r="2910" ht="11.25" customHeight="1"/>
    <row r="2911" ht="11.25" customHeight="1"/>
    <row r="2912" ht="11.25" customHeight="1"/>
    <row r="2913" ht="11.25" customHeight="1"/>
    <row r="2914" ht="11.25" customHeight="1"/>
    <row r="2915" ht="11.25" customHeight="1"/>
    <row r="2916" ht="11.25" customHeight="1"/>
    <row r="2917" ht="11.25" customHeight="1"/>
    <row r="2918" ht="11.25" customHeight="1"/>
    <row r="2919" ht="11.25" customHeight="1"/>
    <row r="2920" ht="11.25" customHeight="1"/>
    <row r="2921" ht="11.25" customHeight="1"/>
    <row r="2922" ht="11.25" customHeight="1"/>
    <row r="2923" ht="11.25" customHeight="1"/>
    <row r="2924" ht="11.25" customHeight="1"/>
    <row r="2925" ht="11.25" customHeight="1"/>
    <row r="2926" ht="11.25" customHeight="1"/>
    <row r="2927" ht="11.25" customHeight="1"/>
    <row r="2928" ht="11.25" customHeight="1"/>
    <row r="2929" ht="11.25" customHeight="1"/>
    <row r="2930" ht="11.25" customHeight="1"/>
    <row r="2931" ht="11.25" customHeight="1"/>
    <row r="2932" ht="11.25" customHeight="1"/>
    <row r="2933" ht="11.25" customHeight="1"/>
    <row r="2934" ht="11.25" customHeight="1"/>
    <row r="2935" ht="11.25" customHeight="1"/>
    <row r="2936" ht="11.25" customHeight="1"/>
    <row r="2937" ht="11.25" customHeight="1"/>
    <row r="2938" ht="11.25" customHeight="1"/>
    <row r="2939" ht="11.25" customHeight="1"/>
    <row r="2940" ht="11.25" customHeight="1"/>
    <row r="2941" ht="11.25" customHeight="1"/>
    <row r="2942" ht="11.25" customHeight="1"/>
    <row r="2943" ht="11.25" customHeight="1"/>
    <row r="2944" ht="11.25" customHeight="1"/>
    <row r="2945" ht="11.25" customHeight="1"/>
    <row r="2946" ht="11.25" customHeight="1"/>
    <row r="2947" ht="11.25" customHeight="1"/>
    <row r="2948" ht="11.25" customHeight="1"/>
    <row r="2949" ht="11.25" customHeight="1"/>
    <row r="2950" ht="11.25" customHeight="1"/>
    <row r="2951" ht="11.25" customHeight="1"/>
    <row r="2952" ht="11.25" customHeight="1"/>
    <row r="2953" ht="11.25" customHeight="1"/>
    <row r="2954" ht="11.25" customHeight="1"/>
    <row r="2955" ht="11.25" customHeight="1"/>
    <row r="2956" ht="11.25" customHeight="1"/>
    <row r="2957" ht="11.25" customHeight="1"/>
    <row r="2958" ht="11.25" customHeight="1"/>
    <row r="2959" ht="11.25" customHeight="1"/>
    <row r="2960" ht="11.25" customHeight="1"/>
    <row r="2961" ht="11.25" customHeight="1"/>
    <row r="2962" ht="11.25" customHeight="1"/>
    <row r="2963" ht="11.25" customHeight="1"/>
    <row r="2964" ht="11.25" customHeight="1"/>
    <row r="2965" ht="11.25" customHeight="1"/>
    <row r="2966" ht="11.25" customHeight="1"/>
    <row r="2967" ht="11.25" customHeight="1"/>
    <row r="2968" ht="11.25" customHeight="1"/>
    <row r="2969" ht="11.25" customHeight="1"/>
    <row r="2970" ht="11.25" customHeight="1"/>
    <row r="2971" ht="11.25" customHeight="1"/>
    <row r="2972" ht="11.25" customHeight="1"/>
    <row r="2973" ht="11.25" customHeight="1"/>
    <row r="2974" ht="11.25" customHeight="1"/>
    <row r="2975" ht="11.25" customHeight="1"/>
    <row r="2976" ht="11.25" customHeight="1"/>
    <row r="2977" ht="11.25" customHeight="1"/>
    <row r="2978" ht="11.25" customHeight="1"/>
    <row r="2979" ht="11.25" customHeight="1"/>
    <row r="2980" ht="11.25" customHeight="1"/>
    <row r="2981" ht="11.25" customHeight="1"/>
    <row r="2982" ht="11.25" customHeight="1"/>
    <row r="2983" ht="11.25" customHeight="1"/>
    <row r="2984" ht="11.25" customHeight="1"/>
    <row r="2985" ht="11.25" customHeight="1"/>
    <row r="2986" ht="11.25" customHeight="1"/>
    <row r="2987" ht="11.25" customHeight="1"/>
    <row r="2988" ht="11.25" customHeight="1"/>
    <row r="2989" ht="11.25" customHeight="1"/>
    <row r="2990" ht="11.25" customHeight="1"/>
    <row r="2991" ht="11.25" customHeight="1"/>
    <row r="2992" ht="11.25" customHeight="1"/>
    <row r="2993" ht="11.25" customHeight="1"/>
    <row r="2994" ht="11.25" customHeight="1"/>
    <row r="2995" ht="11.25" customHeight="1"/>
    <row r="2996" ht="11.25" customHeight="1"/>
    <row r="2997" ht="11.25" customHeight="1"/>
    <row r="2998" ht="11.25" customHeight="1"/>
    <row r="2999" ht="11.25" customHeight="1"/>
    <row r="3000" ht="11.25" customHeight="1"/>
    <row r="3001" ht="11.25" customHeight="1"/>
    <row r="3002" ht="11.25" customHeight="1"/>
    <row r="3003" ht="11.25" customHeight="1"/>
    <row r="3004" ht="11.25" customHeight="1"/>
    <row r="3005" ht="11.25" customHeight="1"/>
    <row r="3006" ht="11.25" customHeight="1"/>
    <row r="3007" ht="11.25" customHeight="1"/>
    <row r="3008" ht="11.25" customHeight="1"/>
    <row r="3009" ht="11.25" customHeight="1"/>
    <row r="3010" ht="11.25" customHeight="1"/>
    <row r="3011" ht="11.25" customHeight="1"/>
    <row r="3012" ht="11.25" customHeight="1"/>
    <row r="3013" ht="11.25" customHeight="1"/>
    <row r="3014" ht="11.25" customHeight="1"/>
    <row r="3015" ht="11.25" customHeight="1"/>
    <row r="3016" ht="11.25" customHeight="1"/>
    <row r="3017" ht="11.25" customHeight="1"/>
    <row r="3018" ht="11.25" customHeight="1"/>
    <row r="3019" ht="11.25" customHeight="1"/>
    <row r="3020" ht="11.25" customHeight="1"/>
    <row r="3021" ht="11.25" customHeight="1"/>
    <row r="3022" ht="11.25" customHeight="1"/>
    <row r="3023" ht="11.25" customHeight="1"/>
    <row r="3024" ht="11.25" customHeight="1"/>
    <row r="3025" ht="11.25" customHeight="1"/>
    <row r="3026" ht="11.25" customHeight="1"/>
    <row r="3027" ht="11.25" customHeight="1"/>
    <row r="3028" ht="11.25" customHeight="1"/>
    <row r="3029" ht="11.25" customHeight="1"/>
    <row r="3030" ht="11.25" customHeight="1"/>
    <row r="3031" ht="11.25" customHeight="1"/>
    <row r="3032" ht="11.25" customHeight="1"/>
    <row r="3033" ht="11.25" customHeight="1"/>
    <row r="3034" ht="11.25" customHeight="1"/>
    <row r="3035" ht="11.25" customHeight="1"/>
    <row r="3036" ht="11.25" customHeight="1"/>
    <row r="3037" ht="11.25" customHeight="1"/>
    <row r="3038" ht="11.25" customHeight="1"/>
    <row r="3039" ht="11.25" customHeight="1"/>
    <row r="3040" ht="11.25" customHeight="1"/>
    <row r="3041" ht="11.25" customHeight="1"/>
    <row r="3042" ht="11.25" customHeight="1"/>
    <row r="3043" ht="11.25" customHeight="1"/>
    <row r="3044" ht="11.25" customHeight="1"/>
    <row r="3045" ht="11.25" customHeight="1"/>
    <row r="3046" ht="11.25" customHeight="1"/>
    <row r="3047" ht="11.25" customHeight="1"/>
    <row r="3048" ht="11.25" customHeight="1"/>
    <row r="3049" ht="11.25" customHeight="1"/>
    <row r="3050" ht="11.25" customHeight="1"/>
    <row r="3051" ht="11.25" customHeight="1"/>
    <row r="3052" ht="11.25" customHeight="1"/>
    <row r="3053" ht="11.25" customHeight="1"/>
    <row r="3054" ht="11.25" customHeight="1"/>
    <row r="3055" ht="11.25" customHeight="1"/>
    <row r="3056" ht="11.25" customHeight="1"/>
    <row r="3057" ht="11.25" customHeight="1"/>
    <row r="3058" ht="11.25" customHeight="1"/>
    <row r="3059" ht="11.25" customHeight="1"/>
    <row r="3060" ht="11.25" customHeight="1"/>
    <row r="3061" ht="11.25" customHeight="1"/>
    <row r="3062" ht="11.25" customHeight="1"/>
    <row r="3063" ht="11.25" customHeight="1"/>
    <row r="3064" ht="11.25" customHeight="1"/>
    <row r="3065" ht="11.25" customHeight="1"/>
    <row r="3066" ht="11.25" customHeight="1"/>
    <row r="3067" ht="11.25" customHeight="1"/>
    <row r="3068" ht="11.25" customHeight="1"/>
    <row r="3069" ht="11.25" customHeight="1"/>
    <row r="3070" ht="11.25" customHeight="1"/>
    <row r="3071" ht="11.25" customHeight="1"/>
    <row r="3072" ht="11.25" customHeight="1"/>
    <row r="3073" ht="11.25" customHeight="1"/>
    <row r="3074" ht="11.25" customHeight="1"/>
    <row r="3075" ht="11.25" customHeight="1"/>
    <row r="3076" ht="11.25" customHeight="1"/>
    <row r="3077" ht="11.25" customHeight="1"/>
    <row r="3078" ht="11.25" customHeight="1"/>
    <row r="3079" ht="11.25" customHeight="1"/>
    <row r="3080" ht="11.25" customHeight="1"/>
    <row r="3081" ht="11.25" customHeight="1"/>
    <row r="3082" ht="11.25" customHeight="1"/>
    <row r="3083" ht="11.25" customHeight="1"/>
    <row r="3084" ht="11.25" customHeight="1"/>
    <row r="3085" ht="11.25" customHeight="1"/>
    <row r="3086" ht="11.25" customHeight="1"/>
    <row r="3087" ht="11.25" customHeight="1"/>
    <row r="3088" ht="11.25" customHeight="1"/>
    <row r="3089" ht="11.25" customHeight="1"/>
    <row r="3090" ht="11.25" customHeight="1"/>
    <row r="3091" ht="11.25" customHeight="1"/>
    <row r="3092" ht="11.25" customHeight="1"/>
    <row r="3093" ht="11.25" customHeight="1"/>
    <row r="3094" ht="11.25" customHeight="1"/>
    <row r="3095" ht="11.25" customHeight="1"/>
    <row r="3096" ht="11.25" customHeight="1"/>
    <row r="3097" ht="11.25" customHeight="1"/>
    <row r="3098" ht="11.25" customHeight="1"/>
    <row r="3099" ht="11.25" customHeight="1"/>
    <row r="3100" ht="11.25" customHeight="1"/>
    <row r="3101" ht="11.25" customHeight="1"/>
    <row r="3102" ht="11.25" customHeight="1"/>
    <row r="3103" ht="11.25" customHeight="1"/>
    <row r="3104" ht="11.25" customHeight="1"/>
    <row r="3105" ht="11.25" customHeight="1"/>
    <row r="3106" ht="11.25" customHeight="1"/>
    <row r="3107" ht="11.25" customHeight="1"/>
    <row r="3108" ht="11.25" customHeight="1"/>
    <row r="3109" ht="11.25" customHeight="1"/>
    <row r="3110" ht="11.25" customHeight="1"/>
    <row r="3111" ht="11.25" customHeight="1"/>
    <row r="3112" ht="11.25" customHeight="1"/>
    <row r="3113" ht="11.25" customHeight="1"/>
    <row r="3114" ht="11.25" customHeight="1"/>
    <row r="3115" ht="11.25" customHeight="1"/>
    <row r="3116" ht="11.25" customHeight="1"/>
    <row r="3117" ht="11.25" customHeight="1"/>
    <row r="3118" ht="11.25" customHeight="1"/>
    <row r="3119" ht="11.25" customHeight="1"/>
    <row r="3120" ht="11.25" customHeight="1"/>
    <row r="3121" ht="11.25" customHeight="1"/>
    <row r="3122" ht="11.25" customHeight="1"/>
    <row r="3123" ht="11.25" customHeight="1"/>
    <row r="3124" ht="11.25" customHeight="1"/>
    <row r="3125" ht="11.25" customHeight="1"/>
    <row r="3126" ht="11.25" customHeight="1"/>
    <row r="3127" ht="11.25" customHeight="1"/>
    <row r="3128" ht="11.25" customHeight="1"/>
    <row r="3129" ht="11.25" customHeight="1"/>
    <row r="3130" ht="11.25" customHeight="1"/>
    <row r="3131" ht="11.25" customHeight="1"/>
    <row r="3132" ht="11.25" customHeight="1"/>
    <row r="3133" ht="11.25" customHeight="1"/>
    <row r="3134" ht="11.25" customHeight="1"/>
    <row r="3135" ht="11.25" customHeight="1"/>
    <row r="3136" ht="11.25" customHeight="1"/>
    <row r="3137" ht="11.25" customHeight="1"/>
    <row r="3138" ht="11.25" customHeight="1"/>
    <row r="3139" ht="11.25" customHeight="1"/>
    <row r="3140" ht="11.25" customHeight="1"/>
    <row r="3141" ht="11.25" customHeight="1"/>
    <row r="3142" ht="11.25" customHeight="1"/>
    <row r="3143" ht="11.25" customHeight="1"/>
    <row r="3144" ht="11.25" customHeight="1"/>
    <row r="3145" ht="11.25" customHeight="1"/>
    <row r="3146" ht="11.25" customHeight="1"/>
    <row r="3147" ht="11.25" customHeight="1"/>
    <row r="3148" ht="11.25" customHeight="1"/>
    <row r="3149" ht="11.25" customHeight="1"/>
    <row r="3150" ht="11.25" customHeight="1"/>
    <row r="3151" ht="11.25" customHeight="1"/>
    <row r="3152" ht="11.25" customHeight="1"/>
    <row r="3153" ht="11.25" customHeight="1"/>
    <row r="3154" ht="11.25" customHeight="1"/>
    <row r="3155" ht="11.25" customHeight="1"/>
    <row r="3156" ht="11.25" customHeight="1"/>
    <row r="3157" ht="11.25" customHeight="1"/>
    <row r="3158" ht="11.25" customHeight="1"/>
    <row r="3159" ht="11.25" customHeight="1"/>
    <row r="3160" ht="11.25" customHeight="1"/>
    <row r="3161" ht="11.25" customHeight="1"/>
    <row r="3162" ht="11.25" customHeight="1"/>
    <row r="3163" ht="11.25" customHeight="1"/>
    <row r="3164" ht="11.25" customHeight="1"/>
    <row r="3165" ht="11.25" customHeight="1"/>
    <row r="3166" ht="11.25" customHeight="1"/>
    <row r="3167" ht="11.25" customHeight="1"/>
    <row r="3168" ht="11.25" customHeight="1"/>
    <row r="3169" ht="11.25" customHeight="1"/>
    <row r="3170" ht="11.25" customHeight="1"/>
    <row r="3171" ht="11.25" customHeight="1"/>
    <row r="3172" ht="11.25" customHeight="1"/>
    <row r="3173" ht="11.25" customHeight="1"/>
    <row r="3174" ht="11.25" customHeight="1"/>
    <row r="3175" ht="11.25" customHeight="1"/>
    <row r="3176" ht="11.25" customHeight="1"/>
    <row r="3177" ht="11.25" customHeight="1"/>
    <row r="3178" ht="11.25" customHeight="1"/>
    <row r="3179" ht="11.25" customHeight="1"/>
    <row r="3180" ht="11.25" customHeight="1"/>
    <row r="3181" ht="11.25" customHeight="1"/>
    <row r="3182" ht="11.25" customHeight="1"/>
    <row r="3183" ht="11.25" customHeight="1"/>
    <row r="3184" ht="11.25" customHeight="1"/>
    <row r="3185" ht="11.25" customHeight="1"/>
    <row r="3186" ht="11.25" customHeight="1"/>
    <row r="3187" ht="11.25" customHeight="1"/>
    <row r="3188" ht="11.25" customHeight="1"/>
    <row r="3189" ht="11.25" customHeight="1"/>
    <row r="3190" ht="11.25" customHeight="1"/>
    <row r="3191" ht="11.25" customHeight="1"/>
    <row r="3192" ht="11.25" customHeight="1"/>
    <row r="3193" ht="11.25" customHeight="1"/>
    <row r="3194" ht="11.25" customHeight="1"/>
    <row r="3195" ht="11.25" customHeight="1"/>
    <row r="3196" ht="11.25" customHeight="1"/>
    <row r="3197" ht="11.25" customHeight="1"/>
    <row r="3198" ht="11.25" customHeight="1"/>
    <row r="3199" ht="11.25" customHeight="1"/>
    <row r="3200" ht="11.25" customHeight="1"/>
    <row r="3201" ht="11.25" customHeight="1"/>
    <row r="3202" ht="11.25" customHeight="1"/>
    <row r="3203" ht="11.25" customHeight="1"/>
    <row r="3204" ht="11.25" customHeight="1"/>
    <row r="3205" ht="11.25" customHeight="1"/>
    <row r="3206" ht="11.25" customHeight="1"/>
    <row r="3207" ht="11.25" customHeight="1"/>
    <row r="3208" ht="11.25" customHeight="1"/>
    <row r="3209" ht="11.25" customHeight="1"/>
    <row r="3210" ht="11.25" customHeight="1"/>
    <row r="3211" ht="11.25" customHeight="1"/>
    <row r="3212" ht="11.25" customHeight="1"/>
    <row r="3213" ht="11.25" customHeight="1"/>
    <row r="3214" ht="11.25" customHeight="1"/>
    <row r="3215" ht="11.25" customHeight="1"/>
    <row r="3216" ht="11.25" customHeight="1"/>
    <row r="3217" ht="11.25" customHeight="1"/>
    <row r="3218" ht="11.25" customHeight="1"/>
    <row r="3219" ht="11.25" customHeight="1"/>
    <row r="3220" ht="11.25" customHeight="1"/>
    <row r="3221" ht="11.25" customHeight="1"/>
    <row r="3222" ht="11.25" customHeight="1"/>
    <row r="3223" ht="11.25" customHeight="1"/>
    <row r="3224" ht="11.25" customHeight="1"/>
    <row r="3225" ht="11.25" customHeight="1"/>
    <row r="3226" ht="11.25" customHeight="1"/>
    <row r="3227" ht="11.25" customHeight="1"/>
    <row r="3228" ht="11.25" customHeight="1"/>
    <row r="3229" ht="11.25" customHeight="1"/>
    <row r="3230" ht="11.25" customHeight="1"/>
    <row r="3231" ht="11.25" customHeight="1"/>
    <row r="3232" ht="11.25" customHeight="1"/>
    <row r="3233" ht="11.25" customHeight="1"/>
    <row r="3234" ht="11.25" customHeight="1"/>
    <row r="3235" ht="11.25" customHeight="1"/>
    <row r="3236" ht="11.25" customHeight="1"/>
    <row r="3237" ht="11.25" customHeight="1"/>
    <row r="3238" ht="11.25" customHeight="1"/>
    <row r="3239" ht="11.25" customHeight="1"/>
    <row r="3240" ht="11.25" customHeight="1"/>
    <row r="3241" ht="11.25" customHeight="1"/>
    <row r="3242" ht="11.25" customHeight="1"/>
    <row r="3243" ht="11.25" customHeight="1"/>
    <row r="3244" ht="11.25" customHeight="1"/>
    <row r="3245" ht="11.25" customHeight="1"/>
    <row r="3246" ht="11.25" customHeight="1"/>
    <row r="3247" ht="11.25" customHeight="1"/>
    <row r="3248" ht="11.25" customHeight="1"/>
    <row r="3249" ht="11.25" customHeight="1"/>
    <row r="3250" ht="11.25" customHeight="1"/>
    <row r="3251" ht="11.25" customHeight="1"/>
    <row r="3252" ht="11.25" customHeight="1"/>
    <row r="3253" ht="11.25" customHeight="1"/>
    <row r="3254" ht="11.25" customHeight="1"/>
    <row r="3255" ht="11.25" customHeight="1"/>
    <row r="3256" ht="11.25" customHeight="1"/>
    <row r="3257" ht="11.25" customHeight="1"/>
    <row r="3258" ht="11.25" customHeight="1"/>
    <row r="3259" ht="11.25" customHeight="1"/>
    <row r="3260" ht="11.25" customHeight="1"/>
    <row r="3261" ht="11.25" customHeight="1"/>
    <row r="3262" ht="11.25" customHeight="1"/>
    <row r="3263" ht="11.25" customHeight="1"/>
    <row r="3264" ht="11.25" customHeight="1"/>
    <row r="3265" ht="11.25" customHeight="1"/>
    <row r="3266" ht="11.25" customHeight="1"/>
    <row r="3267" ht="11.25" customHeight="1"/>
    <row r="3268" ht="11.25" customHeight="1"/>
    <row r="3269" ht="11.25" customHeight="1"/>
    <row r="3270" ht="11.25" customHeight="1"/>
    <row r="3271" ht="11.25" customHeight="1"/>
    <row r="3272" ht="11.25" customHeight="1"/>
    <row r="3273" ht="11.25" customHeight="1"/>
    <row r="3274" ht="11.25" customHeight="1"/>
    <row r="3275" ht="11.25" customHeight="1"/>
    <row r="3276" ht="11.25" customHeight="1"/>
    <row r="3277" ht="11.25" customHeight="1"/>
    <row r="3278" ht="11.25" customHeight="1"/>
    <row r="3279" ht="11.25" customHeight="1"/>
    <row r="3280" ht="11.25" customHeight="1"/>
    <row r="3281" ht="11.25" customHeight="1"/>
    <row r="3282" ht="11.25" customHeight="1"/>
    <row r="3283" ht="11.25" customHeight="1"/>
    <row r="3284" ht="11.25" customHeight="1"/>
    <row r="3285" ht="11.25" customHeight="1"/>
    <row r="3286" ht="11.25" customHeight="1"/>
    <row r="3287" ht="11.25" customHeight="1"/>
    <row r="3288" ht="11.25" customHeight="1"/>
    <row r="3289" ht="11.25" customHeight="1"/>
    <row r="3290" ht="11.25" customHeight="1"/>
    <row r="3291" ht="11.25" customHeight="1"/>
    <row r="3292" ht="11.25" customHeight="1"/>
    <row r="3293" ht="11.25" customHeight="1"/>
    <row r="3294" ht="11.25" customHeight="1"/>
    <row r="3295" ht="11.25" customHeight="1"/>
    <row r="3296" ht="11.25" customHeight="1"/>
    <row r="3297" ht="11.25" customHeight="1"/>
    <row r="3298" ht="11.25" customHeight="1"/>
    <row r="3299" ht="11.25" customHeight="1"/>
    <row r="3300" ht="11.25" customHeight="1"/>
    <row r="3301" ht="11.25" customHeight="1"/>
    <row r="3302" ht="11.25" customHeight="1"/>
    <row r="3303" ht="11.25" customHeight="1"/>
    <row r="3304" ht="11.25" customHeight="1"/>
    <row r="3305" ht="11.25" customHeight="1"/>
    <row r="3306" ht="11.25" customHeight="1"/>
    <row r="3307" ht="11.25" customHeight="1"/>
    <row r="3308" ht="11.25" customHeight="1"/>
    <row r="3309" ht="11.25" customHeight="1"/>
    <row r="3310" ht="11.25" customHeight="1"/>
    <row r="3311" ht="11.25" customHeight="1"/>
    <row r="3312" ht="11.25" customHeight="1"/>
    <row r="3313" ht="11.25" customHeight="1"/>
    <row r="3314" ht="11.25" customHeight="1"/>
    <row r="3315" ht="11.25" customHeight="1"/>
    <row r="3316" ht="11.25" customHeight="1"/>
    <row r="3317" ht="11.25" customHeight="1"/>
    <row r="3318" ht="11.25" customHeight="1"/>
    <row r="3319" ht="11.25" customHeight="1"/>
    <row r="3320" ht="11.25" customHeight="1"/>
    <row r="3321" ht="11.25" customHeight="1"/>
    <row r="3322" ht="11.25" customHeight="1"/>
    <row r="3323" ht="11.25" customHeight="1"/>
    <row r="3324" ht="11.25" customHeight="1"/>
    <row r="3325" ht="11.25" customHeight="1"/>
    <row r="3326" ht="11.25" customHeight="1"/>
    <row r="3327" ht="11.25" customHeight="1"/>
    <row r="3328" ht="11.25" customHeight="1"/>
    <row r="3329" ht="11.25" customHeight="1"/>
    <row r="3330" ht="11.25" customHeight="1"/>
    <row r="3331" ht="11.25" customHeight="1"/>
    <row r="3332" ht="11.25" customHeight="1"/>
    <row r="3333" ht="11.25" customHeight="1"/>
    <row r="3334" ht="11.25" customHeight="1"/>
    <row r="3335" ht="11.25" customHeight="1"/>
    <row r="3336" ht="11.25" customHeight="1"/>
    <row r="3337" ht="11.25" customHeight="1"/>
    <row r="3338" ht="11.25" customHeight="1"/>
    <row r="3339" ht="11.25" customHeight="1"/>
    <row r="3340" ht="11.25" customHeight="1"/>
    <row r="3341" ht="11.25" customHeight="1"/>
    <row r="3342" ht="11.25" customHeight="1"/>
    <row r="3343" ht="11.25" customHeight="1"/>
    <row r="3344" ht="11.25" customHeight="1"/>
    <row r="3345" ht="11.25" customHeight="1"/>
    <row r="3346" ht="11.25" customHeight="1"/>
    <row r="3347" ht="11.25" customHeight="1"/>
    <row r="3348" ht="11.25" customHeight="1"/>
    <row r="3349" ht="11.25" customHeight="1"/>
    <row r="3350" ht="11.25" customHeight="1"/>
    <row r="3351" ht="11.25" customHeight="1"/>
    <row r="3352" ht="11.25" customHeight="1"/>
    <row r="3353" ht="11.25" customHeight="1"/>
    <row r="3354" ht="11.25" customHeight="1"/>
    <row r="3355" ht="11.25" customHeight="1"/>
    <row r="3356" ht="11.25" customHeight="1"/>
    <row r="3357" ht="11.25" customHeight="1"/>
    <row r="3358" ht="11.25" customHeight="1"/>
    <row r="3359" ht="11.25" customHeight="1"/>
    <row r="3360" ht="11.25" customHeight="1"/>
    <row r="3361" ht="11.25" customHeight="1"/>
    <row r="3362" ht="11.25" customHeight="1"/>
    <row r="3363" ht="11.25" customHeight="1"/>
    <row r="3364" ht="11.25" customHeight="1"/>
    <row r="3365" ht="11.25" customHeight="1"/>
    <row r="3366" ht="11.25" customHeight="1"/>
    <row r="3367" ht="11.25" customHeight="1"/>
    <row r="3368" ht="11.25" customHeight="1"/>
    <row r="3369" ht="11.25" customHeight="1"/>
    <row r="3370" ht="11.25" customHeight="1"/>
    <row r="3371" ht="11.25" customHeight="1"/>
    <row r="3372" ht="11.25" customHeight="1"/>
    <row r="3373" ht="11.25" customHeight="1"/>
    <row r="3374" ht="11.25" customHeight="1"/>
    <row r="3375" ht="11.25" customHeight="1"/>
    <row r="3376" ht="11.25" customHeight="1"/>
    <row r="3377" ht="11.25" customHeight="1"/>
    <row r="3378" ht="11.25" customHeight="1"/>
    <row r="3379" ht="11.25" customHeight="1"/>
    <row r="3380" ht="11.25" customHeight="1"/>
    <row r="3381" ht="11.25" customHeight="1"/>
    <row r="3382" ht="11.25" customHeight="1"/>
    <row r="3383" ht="11.25" customHeight="1"/>
    <row r="3384" ht="11.25" customHeight="1"/>
    <row r="3385" ht="11.25" customHeight="1"/>
    <row r="3386" ht="11.25" customHeight="1"/>
    <row r="3387" ht="11.25" customHeight="1"/>
    <row r="3388" ht="11.25" customHeight="1"/>
    <row r="3389" ht="11.25" customHeight="1"/>
    <row r="3390" ht="11.25" customHeight="1"/>
    <row r="3391" ht="11.25" customHeight="1"/>
    <row r="3392" ht="11.25" customHeight="1"/>
    <row r="3393" ht="11.25" customHeight="1"/>
    <row r="3394" ht="11.25" customHeight="1"/>
    <row r="3395" ht="11.25" customHeight="1"/>
    <row r="3396" ht="11.25" customHeight="1"/>
    <row r="3397" ht="11.25" customHeight="1"/>
    <row r="3398" ht="11.25" customHeight="1"/>
    <row r="3399" ht="11.25" customHeight="1"/>
    <row r="3400" ht="11.25" customHeight="1"/>
    <row r="3401" ht="11.25" customHeight="1"/>
    <row r="3402" ht="11.25" customHeight="1"/>
    <row r="3403" ht="11.25" customHeight="1"/>
    <row r="3404" ht="11.25" customHeight="1"/>
    <row r="3405" ht="11.25" customHeight="1"/>
    <row r="3406" ht="11.25" customHeight="1"/>
    <row r="3407" ht="11.25" customHeight="1"/>
    <row r="3408" ht="11.25" customHeight="1"/>
    <row r="3409" ht="11.25" customHeight="1"/>
    <row r="3410" ht="11.25" customHeight="1"/>
    <row r="3411" ht="11.25" customHeight="1"/>
    <row r="3412" ht="11.25" customHeight="1"/>
    <row r="3413" ht="11.25" customHeight="1"/>
    <row r="3414" ht="11.25" customHeight="1"/>
    <row r="3415" ht="11.25" customHeight="1"/>
    <row r="3416" ht="11.25" customHeight="1"/>
    <row r="3417" ht="11.25" customHeight="1"/>
    <row r="3418" ht="11.25" customHeight="1"/>
    <row r="3419" ht="11.25" customHeight="1"/>
    <row r="3420" ht="11.25" customHeight="1"/>
    <row r="3421" ht="11.25" customHeight="1"/>
    <row r="3422" ht="11.25" customHeight="1"/>
    <row r="3423" ht="11.25" customHeight="1"/>
    <row r="3424" ht="11.25" customHeight="1"/>
    <row r="3425" ht="11.25" customHeight="1"/>
    <row r="3426" ht="11.25" customHeight="1"/>
    <row r="3427" ht="11.25" customHeight="1"/>
    <row r="3428" ht="11.25" customHeight="1"/>
    <row r="3429" ht="11.25" customHeight="1"/>
    <row r="3430" ht="11.25" customHeight="1"/>
    <row r="3431" ht="11.25" customHeight="1"/>
    <row r="3432" ht="11.25" customHeight="1"/>
    <row r="3433" ht="11.25" customHeight="1"/>
    <row r="3434" ht="11.25" customHeight="1"/>
    <row r="3435" ht="11.25" customHeight="1"/>
    <row r="3436" ht="11.25" customHeight="1"/>
    <row r="3437" ht="11.25" customHeight="1"/>
    <row r="3438" ht="11.25" customHeight="1"/>
    <row r="3439" ht="11.25" customHeight="1"/>
    <row r="3440" ht="11.25" customHeight="1"/>
    <row r="3441" ht="11.25" customHeight="1"/>
    <row r="3442" ht="11.25" customHeight="1"/>
    <row r="3443" ht="11.25" customHeight="1"/>
    <row r="3444" ht="11.25" customHeight="1"/>
    <row r="3445" ht="11.25" customHeight="1"/>
    <row r="3446" ht="11.25" customHeight="1"/>
    <row r="3447" ht="11.25" customHeight="1"/>
    <row r="3448" ht="11.25" customHeight="1"/>
    <row r="3449" ht="11.25" customHeight="1"/>
    <row r="3450" ht="11.25" customHeight="1"/>
    <row r="3451" ht="11.25" customHeight="1"/>
    <row r="3452" ht="11.25" customHeight="1"/>
    <row r="3453" ht="11.25" customHeight="1"/>
    <row r="3454" ht="11.25" customHeight="1"/>
    <row r="3455" ht="11.25" customHeight="1"/>
    <row r="3456" ht="11.25" customHeight="1"/>
    <row r="3457" ht="11.25" customHeight="1"/>
    <row r="3458" ht="11.25" customHeight="1"/>
    <row r="3459" ht="11.25" customHeight="1"/>
    <row r="3460" ht="11.25" customHeight="1"/>
    <row r="3461" ht="11.25" customHeight="1"/>
    <row r="3462" ht="11.25" customHeight="1"/>
    <row r="3463" ht="11.25" customHeight="1"/>
    <row r="3464" ht="11.25" customHeight="1"/>
    <row r="3465" ht="11.25" customHeight="1"/>
    <row r="3466" ht="11.25" customHeight="1"/>
    <row r="3467" ht="11.25" customHeight="1"/>
    <row r="3468" ht="11.25" customHeight="1"/>
    <row r="3469" ht="11.25" customHeight="1"/>
    <row r="3470" ht="11.25" customHeight="1"/>
    <row r="3471" ht="11.25" customHeight="1"/>
    <row r="3472" ht="11.25" customHeight="1"/>
    <row r="3473" ht="11.25" customHeight="1"/>
    <row r="3474" ht="11.25" customHeight="1"/>
    <row r="3475" ht="11.25" customHeight="1"/>
    <row r="3476" ht="11.25" customHeight="1"/>
    <row r="3477" ht="11.25" customHeight="1"/>
    <row r="3478" ht="11.25" customHeight="1"/>
    <row r="3479" ht="11.25" customHeight="1"/>
    <row r="3480" ht="11.25" customHeight="1"/>
    <row r="3481" ht="11.25" customHeight="1"/>
    <row r="3482" ht="11.25" customHeight="1"/>
    <row r="3483" ht="11.25" customHeight="1"/>
    <row r="3484" ht="11.25" customHeight="1"/>
    <row r="3485" ht="11.25" customHeight="1"/>
    <row r="3486" ht="11.25" customHeight="1"/>
    <row r="3487" ht="11.25" customHeight="1"/>
    <row r="3488" ht="11.25" customHeight="1"/>
    <row r="3489" ht="11.25" customHeight="1"/>
    <row r="3490" ht="11.25" customHeight="1"/>
    <row r="3491" ht="11.25" customHeight="1"/>
    <row r="3492" ht="11.25" customHeight="1"/>
    <row r="3493" ht="11.25" customHeight="1"/>
    <row r="3494" ht="11.25" customHeight="1"/>
    <row r="3495" ht="11.25" customHeight="1"/>
    <row r="3496" ht="11.25" customHeight="1"/>
    <row r="3497" ht="11.25" customHeight="1"/>
    <row r="3498" ht="11.25" customHeight="1"/>
    <row r="3499" ht="11.25" customHeight="1"/>
    <row r="3500" ht="11.25" customHeight="1"/>
    <row r="3501" ht="11.25" customHeight="1"/>
    <row r="3502" ht="11.25" customHeight="1"/>
    <row r="3503" ht="11.25" customHeight="1"/>
    <row r="3504" ht="11.25" customHeight="1"/>
    <row r="3505" ht="11.25" customHeight="1"/>
    <row r="3506" ht="11.25" customHeight="1"/>
    <row r="3507" ht="11.25" customHeight="1"/>
    <row r="3508" ht="11.25" customHeight="1"/>
    <row r="3509" ht="11.25" customHeight="1"/>
    <row r="3510" ht="11.25" customHeight="1"/>
    <row r="3511" ht="11.25" customHeight="1"/>
    <row r="3512" ht="11.25" customHeight="1"/>
    <row r="3513" ht="11.25" customHeight="1"/>
    <row r="3514" ht="11.25" customHeight="1"/>
    <row r="3515" ht="11.25" customHeight="1"/>
    <row r="3516" ht="11.25" customHeight="1"/>
    <row r="3517" ht="11.25" customHeight="1"/>
    <row r="3518" ht="11.25" customHeight="1"/>
    <row r="3519" ht="11.25" customHeight="1"/>
    <row r="3520" ht="11.25" customHeight="1"/>
    <row r="3521" ht="11.25" customHeight="1"/>
    <row r="3522" ht="11.25" customHeight="1"/>
    <row r="3523" ht="11.25" customHeight="1"/>
    <row r="3524" ht="11.25" customHeight="1"/>
    <row r="3525" ht="11.25" customHeight="1"/>
    <row r="3526" ht="11.25" customHeight="1"/>
    <row r="3527" ht="11.25" customHeight="1"/>
    <row r="3528" ht="11.25" customHeight="1"/>
    <row r="3529" ht="11.25" customHeight="1"/>
    <row r="3530" ht="11.25" customHeight="1"/>
    <row r="3531" ht="11.25" customHeight="1"/>
    <row r="3532" ht="11.25" customHeight="1"/>
    <row r="3533" ht="11.25" customHeight="1"/>
    <row r="3534" ht="11.25" customHeight="1"/>
    <row r="3535" ht="11.25" customHeight="1"/>
    <row r="3536" ht="11.25" customHeight="1"/>
    <row r="3537" ht="11.25" customHeight="1"/>
    <row r="3538" ht="11.25" customHeight="1"/>
    <row r="3539" ht="11.25" customHeight="1"/>
    <row r="3540" ht="11.25" customHeight="1"/>
    <row r="3541" ht="11.25" customHeight="1"/>
    <row r="3542" ht="11.25" customHeight="1"/>
    <row r="3543" ht="11.25" customHeight="1"/>
    <row r="3544" ht="11.25" customHeight="1"/>
    <row r="3545" ht="11.25" customHeight="1"/>
    <row r="3546" ht="11.25" customHeight="1"/>
    <row r="3547" ht="11.25" customHeight="1"/>
    <row r="3548" ht="11.25" customHeight="1"/>
    <row r="3549" ht="11.25" customHeight="1"/>
    <row r="3550" ht="11.25" customHeight="1"/>
    <row r="3551" ht="11.25" customHeight="1"/>
    <row r="3552" ht="11.25" customHeight="1"/>
    <row r="3553" ht="11.25" customHeight="1"/>
    <row r="3554" ht="11.25" customHeight="1"/>
    <row r="3555" ht="11.25" customHeight="1"/>
    <row r="3556" ht="11.25" customHeight="1"/>
    <row r="3557" ht="11.25" customHeight="1"/>
    <row r="3558" ht="11.25" customHeight="1"/>
    <row r="3559" ht="11.25" customHeight="1"/>
    <row r="3560" ht="11.25" customHeight="1"/>
    <row r="3561" ht="11.25" customHeight="1"/>
    <row r="3562" ht="11.25" customHeight="1"/>
    <row r="3563" ht="11.25" customHeight="1"/>
    <row r="3564" ht="11.25" customHeight="1"/>
    <row r="3565" ht="11.25" customHeight="1"/>
    <row r="3566" ht="11.25" customHeight="1"/>
    <row r="3567" ht="11.25" customHeight="1"/>
    <row r="3568" ht="11.25" customHeight="1"/>
    <row r="3569" ht="11.25" customHeight="1"/>
    <row r="3570" ht="11.25" customHeight="1"/>
    <row r="3571" ht="11.25" customHeight="1"/>
    <row r="3572" ht="11.25" customHeight="1"/>
    <row r="3573" ht="11.25" customHeight="1"/>
    <row r="3574" ht="11.25" customHeight="1"/>
    <row r="3575" ht="11.25" customHeight="1"/>
    <row r="3576" ht="11.25" customHeight="1"/>
    <row r="3577" ht="11.25" customHeight="1"/>
    <row r="3578" ht="11.25" customHeight="1"/>
    <row r="3579" ht="11.25" customHeight="1"/>
    <row r="3580" ht="11.25" customHeight="1"/>
    <row r="3581" ht="11.25" customHeight="1"/>
    <row r="3582" ht="11.25" customHeight="1"/>
    <row r="3583" ht="11.25" customHeight="1"/>
    <row r="3584" ht="11.25" customHeight="1"/>
    <row r="3585" ht="11.25" customHeight="1"/>
    <row r="3586" ht="11.25" customHeight="1"/>
    <row r="3587" ht="11.25" customHeight="1"/>
    <row r="3588" ht="11.25" customHeight="1"/>
    <row r="3589" ht="11.25" customHeight="1"/>
    <row r="3590" ht="11.25" customHeight="1"/>
    <row r="3591" ht="11.25" customHeight="1"/>
    <row r="3592" ht="11.25" customHeight="1"/>
    <row r="3593" ht="11.25" customHeight="1"/>
    <row r="3594" ht="11.25" customHeight="1"/>
    <row r="3595" ht="11.25" customHeight="1"/>
    <row r="3596" ht="11.25" customHeight="1"/>
    <row r="3597" ht="11.25" customHeight="1"/>
    <row r="3598" ht="11.25" customHeight="1"/>
    <row r="3599" ht="11.25" customHeight="1"/>
    <row r="3600" ht="11.25" customHeight="1"/>
    <row r="3601" ht="11.25" customHeight="1"/>
    <row r="3602" ht="11.25" customHeight="1"/>
    <row r="3603" ht="11.25" customHeight="1"/>
    <row r="3604" ht="11.25" customHeight="1"/>
    <row r="3605" ht="11.25" customHeight="1"/>
    <row r="3606" ht="11.25" customHeight="1"/>
    <row r="3607" ht="11.25" customHeight="1"/>
    <row r="3608" ht="11.25" customHeight="1"/>
    <row r="3609" ht="11.25" customHeight="1"/>
    <row r="3610" ht="11.25" customHeight="1"/>
    <row r="3611" ht="11.25" customHeight="1"/>
    <row r="3612" ht="11.25" customHeight="1"/>
    <row r="3613" ht="11.25" customHeight="1"/>
    <row r="3614" ht="11.25" customHeight="1"/>
    <row r="3615" ht="11.25" customHeight="1"/>
    <row r="3616" ht="11.25" customHeight="1"/>
    <row r="3617" ht="11.25" customHeight="1"/>
    <row r="3618" ht="11.25" customHeight="1"/>
    <row r="3619" ht="11.25" customHeight="1"/>
    <row r="3620" ht="11.25" customHeight="1"/>
    <row r="3621" ht="11.25" customHeight="1"/>
    <row r="3622" ht="11.25" customHeight="1"/>
    <row r="3623" ht="11.25" customHeight="1"/>
    <row r="3624" ht="11.25" customHeight="1"/>
    <row r="3625" ht="11.25" customHeight="1"/>
    <row r="3626" ht="11.25" customHeight="1"/>
    <row r="3627" ht="11.25" customHeight="1"/>
    <row r="3628" ht="11.25" customHeight="1"/>
    <row r="3629" ht="11.25" customHeight="1"/>
    <row r="3630" ht="11.25" customHeight="1"/>
    <row r="3631" ht="11.25" customHeight="1"/>
    <row r="3632" ht="11.25" customHeight="1"/>
    <row r="3633" ht="11.25" customHeight="1"/>
    <row r="3634" ht="11.25" customHeight="1"/>
    <row r="3635" ht="11.25" customHeight="1"/>
    <row r="3636" ht="11.25" customHeight="1"/>
    <row r="3637" ht="11.25" customHeight="1"/>
    <row r="3638" ht="11.25" customHeight="1"/>
    <row r="3639" ht="11.25" customHeight="1"/>
    <row r="3640" ht="11.25" customHeight="1"/>
    <row r="3641" ht="11.25" customHeight="1"/>
    <row r="3642" ht="11.25" customHeight="1"/>
    <row r="3643" ht="11.25" customHeight="1"/>
    <row r="3644" ht="11.25" customHeight="1"/>
    <row r="3645" ht="11.25" customHeight="1"/>
    <row r="3646" ht="11.25" customHeight="1"/>
    <row r="3647" ht="11.25" customHeight="1"/>
    <row r="3648" ht="11.25" customHeight="1"/>
    <row r="3649" ht="11.25" customHeight="1"/>
    <row r="3650" ht="11.25" customHeight="1"/>
    <row r="3651" ht="11.25" customHeight="1"/>
    <row r="3652" ht="11.25" customHeight="1"/>
    <row r="3653" ht="11.25" customHeight="1"/>
    <row r="3654" ht="11.25" customHeight="1"/>
    <row r="3655" ht="11.25" customHeight="1"/>
    <row r="3656" ht="11.25" customHeight="1"/>
    <row r="3657" ht="11.25" customHeight="1"/>
    <row r="3658" ht="11.25" customHeight="1"/>
    <row r="3659" ht="11.25" customHeight="1"/>
    <row r="3660" ht="11.25" customHeight="1"/>
    <row r="3661" ht="11.25" customHeight="1"/>
    <row r="3662" ht="11.25" customHeight="1"/>
    <row r="3663" ht="11.25" customHeight="1"/>
    <row r="3664" ht="11.25" customHeight="1"/>
    <row r="3665" ht="11.25" customHeight="1"/>
    <row r="3666" ht="11.25" customHeight="1"/>
    <row r="3667" ht="11.25" customHeight="1"/>
    <row r="3668" ht="11.25" customHeight="1"/>
    <row r="3669" ht="11.25" customHeight="1"/>
    <row r="3670" ht="11.25" customHeight="1"/>
    <row r="3671" ht="11.25" customHeight="1"/>
    <row r="3672" ht="11.25" customHeight="1"/>
    <row r="3673" ht="11.25" customHeight="1"/>
    <row r="3674" ht="11.25" customHeight="1"/>
    <row r="3675" ht="11.25" customHeight="1"/>
    <row r="3676" ht="11.25" customHeight="1"/>
    <row r="3677" ht="11.25" customHeight="1"/>
    <row r="3678" ht="11.25" customHeight="1"/>
    <row r="3679" ht="11.25" customHeight="1"/>
    <row r="3680" ht="11.25" customHeight="1"/>
    <row r="3681" ht="11.25" customHeight="1"/>
    <row r="3682" ht="11.25" customHeight="1"/>
    <row r="3683" ht="11.25" customHeight="1"/>
    <row r="3684" ht="11.25" customHeight="1"/>
    <row r="3685" ht="11.25" customHeight="1"/>
    <row r="3686" ht="11.25" customHeight="1"/>
    <row r="3687" ht="11.25" customHeight="1"/>
    <row r="3688" ht="11.25" customHeight="1"/>
    <row r="3689" ht="11.25" customHeight="1"/>
    <row r="3690" ht="11.25" customHeight="1"/>
    <row r="3691" ht="11.25" customHeight="1"/>
    <row r="3692" ht="11.25" customHeight="1"/>
    <row r="3693" ht="11.25" customHeight="1"/>
    <row r="3694" ht="11.25" customHeight="1"/>
    <row r="3695" ht="11.25" customHeight="1"/>
    <row r="3696" ht="11.25" customHeight="1"/>
    <row r="3697" ht="11.25" customHeight="1"/>
    <row r="3698" ht="11.25" customHeight="1"/>
    <row r="3699" ht="11.25" customHeight="1"/>
    <row r="3700" ht="11.25" customHeight="1"/>
    <row r="3701" ht="11.25" customHeight="1"/>
    <row r="3702" ht="11.25" customHeight="1"/>
    <row r="3703" ht="11.25" customHeight="1"/>
    <row r="3704" ht="11.25" customHeight="1"/>
    <row r="3705" ht="11.25" customHeight="1"/>
    <row r="3706" ht="11.25" customHeight="1"/>
    <row r="3707" ht="11.25" customHeight="1"/>
    <row r="3708" ht="11.25" customHeight="1"/>
    <row r="3709" ht="11.25" customHeight="1"/>
    <row r="3710" ht="11.25" customHeight="1"/>
    <row r="3711" ht="11.25" customHeight="1"/>
    <row r="3712" ht="11.25" customHeight="1"/>
    <row r="3713" ht="11.25" customHeight="1"/>
    <row r="3714" ht="11.25" customHeight="1"/>
    <row r="3715" ht="11.25" customHeight="1"/>
    <row r="3716" ht="11.25" customHeight="1"/>
    <row r="3717" ht="11.25" customHeight="1"/>
    <row r="3718" ht="11.25" customHeight="1"/>
    <row r="3719" ht="11.25" customHeight="1"/>
    <row r="3720" ht="11.25" customHeight="1"/>
    <row r="3721" ht="11.25" customHeight="1"/>
    <row r="3722" ht="11.25" customHeight="1"/>
    <row r="3723" ht="11.25" customHeight="1"/>
    <row r="3724" ht="11.25" customHeight="1"/>
    <row r="3725" ht="11.25" customHeight="1"/>
    <row r="3726" ht="11.25" customHeight="1"/>
    <row r="3727" ht="11.25" customHeight="1"/>
    <row r="3728" ht="11.25" customHeight="1"/>
    <row r="3729" ht="11.25" customHeight="1"/>
    <row r="3730" ht="11.25" customHeight="1"/>
    <row r="3731" ht="11.25" customHeight="1"/>
    <row r="3732" ht="11.25" customHeight="1"/>
    <row r="3733" ht="11.25" customHeight="1"/>
    <row r="3734" ht="11.25" customHeight="1"/>
    <row r="3735" ht="11.25" customHeight="1"/>
    <row r="3736" ht="11.25" customHeight="1"/>
    <row r="3737" ht="11.25" customHeight="1"/>
    <row r="3738" ht="11.25" customHeight="1"/>
    <row r="3739" ht="11.25" customHeight="1"/>
    <row r="3740" ht="11.25" customHeight="1"/>
    <row r="3741" ht="11.25" customHeight="1"/>
    <row r="3742" ht="11.25" customHeight="1"/>
    <row r="3743" ht="11.25" customHeight="1"/>
    <row r="3744" ht="11.25" customHeight="1"/>
    <row r="3745" ht="11.25" customHeight="1"/>
    <row r="3746" ht="11.25" customHeight="1"/>
    <row r="3747" ht="11.25" customHeight="1"/>
    <row r="3748" ht="11.25" customHeight="1"/>
    <row r="3749" ht="11.25" customHeight="1"/>
    <row r="3750" ht="11.25" customHeight="1"/>
    <row r="3751" ht="11.25" customHeight="1"/>
    <row r="3752" ht="11.25" customHeight="1"/>
    <row r="3753" ht="11.25" customHeight="1"/>
    <row r="3754" ht="11.25" customHeight="1"/>
    <row r="3755" ht="11.25" customHeight="1"/>
    <row r="3756" ht="11.25" customHeight="1"/>
    <row r="3757" ht="11.25" customHeight="1"/>
    <row r="3758" ht="11.25" customHeight="1"/>
    <row r="3759" ht="11.25" customHeight="1"/>
    <row r="3760" ht="11.25" customHeight="1"/>
    <row r="3761" ht="11.25" customHeight="1"/>
    <row r="3762" ht="11.25" customHeight="1"/>
    <row r="3763" ht="11.25" customHeight="1"/>
    <row r="3764" ht="11.25" customHeight="1"/>
    <row r="3765" ht="11.25" customHeight="1"/>
    <row r="3766" ht="11.25" customHeight="1"/>
    <row r="3767" ht="11.25" customHeight="1"/>
    <row r="3768" ht="11.25" customHeight="1"/>
    <row r="3769" ht="11.25" customHeight="1"/>
    <row r="3770" ht="11.25" customHeight="1"/>
    <row r="3771" ht="11.25" customHeight="1"/>
    <row r="3772" ht="11.25" customHeight="1"/>
    <row r="3773" ht="11.25" customHeight="1"/>
    <row r="3774" ht="11.25" customHeight="1"/>
    <row r="3775" ht="11.25" customHeight="1"/>
    <row r="3776" ht="11.25" customHeight="1"/>
    <row r="3777" ht="11.25" customHeight="1"/>
    <row r="3778" ht="11.25" customHeight="1"/>
    <row r="3779" ht="11.25" customHeight="1"/>
    <row r="3780" ht="11.25" customHeight="1"/>
    <row r="3781" ht="11.25" customHeight="1"/>
    <row r="3782" ht="11.25" customHeight="1"/>
    <row r="3783" ht="11.25" customHeight="1"/>
    <row r="3784" ht="11.25" customHeight="1"/>
    <row r="3785" ht="11.25" customHeight="1"/>
    <row r="3786" ht="11.25" customHeight="1"/>
    <row r="3787" ht="11.25" customHeight="1"/>
    <row r="3788" ht="11.25" customHeight="1"/>
    <row r="3789" ht="11.25" customHeight="1"/>
    <row r="3790" ht="11.25" customHeight="1"/>
    <row r="3791" ht="11.25" customHeight="1"/>
    <row r="3792" ht="11.25" customHeight="1"/>
    <row r="3793" ht="11.25" customHeight="1"/>
    <row r="3794" ht="11.25" customHeight="1"/>
    <row r="3795" ht="11.25" customHeight="1"/>
    <row r="3796" ht="11.25" customHeight="1"/>
    <row r="3797" ht="11.25" customHeight="1"/>
    <row r="3798" ht="11.25" customHeight="1"/>
    <row r="3799" ht="11.25" customHeight="1"/>
    <row r="3800" ht="11.25" customHeight="1"/>
    <row r="3801" ht="11.25" customHeight="1"/>
    <row r="3802" ht="11.25" customHeight="1"/>
    <row r="3803" ht="11.25" customHeight="1"/>
    <row r="3804" ht="11.25" customHeight="1"/>
    <row r="3805" ht="11.25" customHeight="1"/>
    <row r="3806" ht="11.25" customHeight="1"/>
    <row r="3807" ht="11.25" customHeight="1"/>
    <row r="3808" ht="11.25" customHeight="1"/>
    <row r="3809" ht="11.25" customHeight="1"/>
    <row r="3810" ht="11.25" customHeight="1"/>
    <row r="3811" ht="11.25" customHeight="1"/>
    <row r="3812" ht="11.25" customHeight="1"/>
    <row r="3813" ht="11.25" customHeight="1"/>
    <row r="3814" ht="11.25" customHeight="1"/>
    <row r="3815" ht="11.25" customHeight="1"/>
    <row r="3816" ht="11.25" customHeight="1"/>
    <row r="3817" ht="11.25" customHeight="1"/>
    <row r="3818" ht="11.25" customHeight="1"/>
    <row r="3819" ht="11.25" customHeight="1"/>
    <row r="3820" ht="11.25" customHeight="1"/>
    <row r="3821" ht="11.25" customHeight="1"/>
    <row r="3822" ht="11.25" customHeight="1"/>
    <row r="3823" ht="11.25" customHeight="1"/>
    <row r="3824" ht="11.25" customHeight="1"/>
    <row r="3825" ht="11.25" customHeight="1"/>
    <row r="3826" ht="11.25" customHeight="1"/>
    <row r="3827" ht="11.25" customHeight="1"/>
    <row r="3828" ht="11.25" customHeight="1"/>
    <row r="3829" ht="11.25" customHeight="1"/>
    <row r="3830" ht="11.25" customHeight="1"/>
    <row r="3831" ht="11.25" customHeight="1"/>
    <row r="3832" ht="11.25" customHeight="1"/>
    <row r="3833" ht="11.25" customHeight="1"/>
    <row r="3834" ht="11.25" customHeight="1"/>
    <row r="3835" ht="11.25" customHeight="1"/>
    <row r="3836" ht="11.25" customHeight="1"/>
    <row r="3837" ht="11.25" customHeight="1"/>
    <row r="3838" ht="11.25" customHeight="1"/>
    <row r="3839" ht="11.25" customHeight="1"/>
    <row r="3840" ht="11.25" customHeight="1"/>
    <row r="3841" ht="11.25" customHeight="1"/>
    <row r="3842" ht="11.25" customHeight="1"/>
    <row r="3843" ht="11.25" customHeight="1"/>
    <row r="3844" ht="11.25" customHeight="1"/>
    <row r="3845" ht="11.25" customHeight="1"/>
    <row r="3846" ht="11.25" customHeight="1"/>
    <row r="3847" ht="11.25" customHeight="1"/>
    <row r="3848" ht="11.25" customHeight="1"/>
    <row r="3849" ht="11.25" customHeight="1"/>
    <row r="3850" ht="11.25" customHeight="1"/>
    <row r="3851" ht="11.25" customHeight="1"/>
    <row r="3852" ht="11.25" customHeight="1"/>
    <row r="3853" ht="11.25" customHeight="1"/>
    <row r="3854" ht="11.25" customHeight="1"/>
    <row r="3855" ht="11.25" customHeight="1"/>
    <row r="3856" ht="11.25" customHeight="1"/>
    <row r="3857" ht="11.25" customHeight="1"/>
    <row r="3858" ht="11.25" customHeight="1"/>
    <row r="3859" ht="11.25" customHeight="1"/>
    <row r="3860" ht="11.25" customHeight="1"/>
    <row r="3861" ht="11.25" customHeight="1"/>
    <row r="3862" ht="11.25" customHeight="1"/>
    <row r="3863" ht="11.25" customHeight="1"/>
    <row r="3864" ht="11.25" customHeight="1"/>
    <row r="3865" ht="11.25" customHeight="1"/>
    <row r="3866" ht="11.25" customHeight="1"/>
    <row r="3867" ht="11.25" customHeight="1"/>
    <row r="3868" ht="11.25" customHeight="1"/>
    <row r="3869" ht="11.25" customHeight="1"/>
    <row r="3870" ht="11.25" customHeight="1"/>
    <row r="3871" ht="11.25" customHeight="1"/>
    <row r="3872" ht="11.25" customHeight="1"/>
    <row r="3873" ht="11.25" customHeight="1"/>
    <row r="3874" ht="11.25" customHeight="1"/>
    <row r="3875" ht="11.25" customHeight="1"/>
    <row r="3876" ht="11.25" customHeight="1"/>
    <row r="3877" ht="11.25" customHeight="1"/>
    <row r="3878" ht="11.25" customHeight="1"/>
    <row r="3879" ht="11.25" customHeight="1"/>
    <row r="3880" ht="11.25" customHeight="1"/>
    <row r="3881" ht="11.25" customHeight="1"/>
    <row r="3882" ht="11.25" customHeight="1"/>
    <row r="3883" ht="11.25" customHeight="1"/>
    <row r="3884" ht="11.25" customHeight="1"/>
    <row r="3885" ht="11.25" customHeight="1"/>
    <row r="3886" ht="11.25" customHeight="1"/>
    <row r="3887" ht="11.25" customHeight="1"/>
    <row r="3888" ht="11.25" customHeight="1"/>
    <row r="3889" ht="11.25" customHeight="1"/>
    <row r="3890" ht="11.25" customHeight="1"/>
    <row r="3891" ht="11.25" customHeight="1"/>
    <row r="3892" ht="11.25" customHeight="1"/>
    <row r="3893" ht="11.25" customHeight="1"/>
    <row r="3894" ht="11.25" customHeight="1"/>
    <row r="3895" ht="11.25" customHeight="1"/>
    <row r="3896" ht="11.25" customHeight="1"/>
    <row r="3897" ht="11.25" customHeight="1"/>
    <row r="3898" ht="11.25" customHeight="1"/>
    <row r="3899" ht="11.25" customHeight="1"/>
    <row r="3900" ht="11.25" customHeight="1"/>
    <row r="3901" ht="11.25" customHeight="1"/>
    <row r="3902" ht="11.25" customHeight="1"/>
    <row r="3903" ht="11.25" customHeight="1"/>
    <row r="3904" ht="11.25" customHeight="1"/>
    <row r="3905" ht="11.25" customHeight="1"/>
    <row r="3906" ht="11.25" customHeight="1"/>
    <row r="3907" ht="11.25" customHeight="1"/>
    <row r="3908" ht="11.25" customHeight="1"/>
    <row r="3909" ht="11.25" customHeight="1"/>
    <row r="3910" ht="11.25" customHeight="1"/>
    <row r="3911" ht="11.25" customHeight="1"/>
    <row r="3912" ht="11.25" customHeight="1"/>
    <row r="3913" ht="11.25" customHeight="1"/>
    <row r="3914" ht="11.25" customHeight="1"/>
    <row r="3915" ht="11.25" customHeight="1"/>
    <row r="3916" ht="11.25" customHeight="1"/>
    <row r="3917" ht="11.25" customHeight="1"/>
    <row r="3918" ht="11.25" customHeight="1"/>
    <row r="3919" ht="11.25" customHeight="1"/>
    <row r="3920" ht="11.25" customHeight="1"/>
    <row r="3921" ht="11.25" customHeight="1"/>
    <row r="3922" ht="11.25" customHeight="1"/>
    <row r="3923" ht="11.25" customHeight="1"/>
    <row r="3924" ht="11.25" customHeight="1"/>
    <row r="3925" ht="11.25" customHeight="1"/>
    <row r="3926" ht="11.25" customHeight="1"/>
    <row r="3927" ht="11.25" customHeight="1"/>
    <row r="3928" ht="11.25" customHeight="1"/>
    <row r="3929" ht="11.25" customHeight="1"/>
    <row r="3930" ht="11.25" customHeight="1"/>
    <row r="3931" ht="11.25" customHeight="1"/>
    <row r="3932" ht="11.25" customHeight="1"/>
    <row r="3933" ht="11.25" customHeight="1"/>
    <row r="3934" ht="11.25" customHeight="1"/>
    <row r="3935" ht="11.25" customHeight="1"/>
    <row r="3936" ht="11.25" customHeight="1"/>
    <row r="3937" ht="11.25" customHeight="1"/>
    <row r="3938" ht="11.25" customHeight="1"/>
    <row r="3939" ht="11.25" customHeight="1"/>
    <row r="3940" ht="11.25" customHeight="1"/>
    <row r="3941" ht="11.25" customHeight="1"/>
    <row r="3942" ht="11.25" customHeight="1"/>
    <row r="3943" ht="11.25" customHeight="1"/>
    <row r="3944" ht="11.25" customHeight="1"/>
    <row r="3945" ht="11.25" customHeight="1"/>
    <row r="3946" ht="11.25" customHeight="1"/>
    <row r="3947" ht="11.25" customHeight="1"/>
    <row r="3948" ht="11.25" customHeight="1"/>
    <row r="3949" ht="11.25" customHeight="1"/>
    <row r="3950" ht="11.25" customHeight="1"/>
    <row r="3951" ht="11.25" customHeight="1"/>
    <row r="3952" ht="11.25" customHeight="1"/>
    <row r="3953" ht="11.25" customHeight="1"/>
    <row r="3954" ht="11.25" customHeight="1"/>
    <row r="3955" ht="11.25" customHeight="1"/>
    <row r="3956" ht="11.25" customHeight="1"/>
    <row r="3957" ht="11.25" customHeight="1"/>
    <row r="3958" ht="11.25" customHeight="1"/>
    <row r="3959" ht="11.25" customHeight="1"/>
    <row r="3960" ht="11.25" customHeight="1"/>
    <row r="3961" ht="11.25" customHeight="1"/>
    <row r="3962" ht="11.25" customHeight="1"/>
    <row r="3963" ht="11.25" customHeight="1"/>
    <row r="3964" ht="11.25" customHeight="1"/>
    <row r="3965" ht="11.25" customHeight="1"/>
    <row r="3966" ht="11.25" customHeight="1"/>
    <row r="3967" ht="11.25" customHeight="1"/>
    <row r="3968" ht="11.25" customHeight="1"/>
    <row r="3969" ht="11.25" customHeight="1"/>
    <row r="3970" ht="11.25" customHeight="1"/>
    <row r="3971" ht="11.25" customHeight="1"/>
  </sheetData>
  <customSheetViews>
    <customSheetView guid="{5CFEF769-FEAF-4620-A221-C361CF5B525B}" scale="60" showGridLines="0" fitToPage="1">
      <pageMargins left="0.25" right="0.25" top="0.75" bottom="0.75" header="0.3" footer="0.3"/>
      <printOptions horizontalCentered="1"/>
      <pageSetup paperSize="9" scale="72" orientation="landscape" r:id="rId1"/>
      <headerFooter alignWithMargins="0">
        <oddFooter>&amp;LTechnical Dashboard 
Printed :&amp;D &amp;T&amp;CCONFIDENTIAL&amp;RPage &amp;P of &amp;N
&amp;F</oddFooter>
      </headerFooter>
    </customSheetView>
  </customSheetViews>
  <mergeCells count="16">
    <mergeCell ref="B2:AF2"/>
    <mergeCell ref="B1:AF1"/>
    <mergeCell ref="B9:AF9"/>
    <mergeCell ref="R6:AF6"/>
    <mergeCell ref="R7:AF7"/>
    <mergeCell ref="B3:C3"/>
    <mergeCell ref="D3:E3"/>
    <mergeCell ref="B10:AF10"/>
    <mergeCell ref="B4:Q4"/>
    <mergeCell ref="C5:Q5"/>
    <mergeCell ref="C6:Q6"/>
    <mergeCell ref="C7:Q7"/>
    <mergeCell ref="C8:Q8"/>
    <mergeCell ref="R4:AF4"/>
    <mergeCell ref="R8:AF8"/>
    <mergeCell ref="R5:AF5"/>
  </mergeCells>
  <hyperlinks>
    <hyperlink ref="B3" location="Overview!A1" display="Overview"/>
    <hyperlink ref="D3:E3" location="'Code reuse'!CodeReuseData" display="Data"/>
    <hyperlink ref="AO14" location="Overview!A1" display="Overview"/>
    <hyperlink ref="AO16" location="'Code reuse'!A1" display="Charts"/>
  </hyperlinks>
  <printOptions horizontalCentered="1"/>
  <pageMargins left="0.25" right="0.25" top="0.75" bottom="0.75" header="0.3" footer="0.3"/>
  <pageSetup paperSize="9" scale="72" orientation="landscape" r:id="rId2"/>
  <headerFooter alignWithMargins="0">
    <oddFooter>&amp;LTechnical Dashboard 
Printed :&amp;D &amp;T&amp;CCONFIDENTIAL&amp;RPage &amp;P of &amp;N
&amp;F</oddFooter>
  </headerFooter>
  <drawing r:id="rId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ode_Testing_Sheet">
    <pageSetUpPr autoPageBreaks="0" fitToPage="1"/>
  </sheetPr>
  <dimension ref="A1:BJ61"/>
  <sheetViews>
    <sheetView showGridLines="0" topLeftCell="A10" zoomScale="60" zoomScaleNormal="60" workbookViewId="0">
      <selection activeCell="AM11" sqref="AM11"/>
    </sheetView>
  </sheetViews>
  <sheetFormatPr defaultColWidth="18.7109375" defaultRowHeight="11.25"/>
  <cols>
    <col min="1" max="1" width="1.140625" style="558" customWidth="1"/>
    <col min="2" max="2" width="4.28515625" style="558" customWidth="1"/>
    <col min="3" max="3" width="5.42578125" style="558" customWidth="1"/>
    <col min="4" max="4" width="14.140625" style="558" customWidth="1"/>
    <col min="5" max="22" width="5.7109375" style="558" customWidth="1"/>
    <col min="23" max="23" width="1.140625" style="558" customWidth="1"/>
    <col min="24" max="24" width="18.85546875" style="558" customWidth="1"/>
    <col min="25" max="35" width="5.7109375" style="558" customWidth="1"/>
    <col min="36" max="36" width="21.7109375" style="558" customWidth="1"/>
    <col min="37" max="37" width="11" style="558" customWidth="1"/>
    <col min="38" max="38" width="3.42578125" style="558" customWidth="1"/>
    <col min="39" max="39" width="40.140625" style="558" customWidth="1"/>
    <col min="40" max="40" width="23.5703125" style="558" customWidth="1"/>
    <col min="41" max="41" width="13.5703125" style="558" customWidth="1"/>
    <col min="42" max="45" width="14.7109375" style="558" customWidth="1"/>
    <col min="46" max="46" width="10.5703125" style="558" customWidth="1"/>
    <col min="47" max="47" width="9.42578125" style="558" customWidth="1"/>
    <col min="48" max="48" width="9.85546875" style="558" customWidth="1"/>
    <col min="49" max="49" width="9.42578125" style="558" customWidth="1"/>
    <col min="50" max="50" width="10.42578125" style="558" customWidth="1"/>
    <col min="51" max="51" width="9.85546875" style="558" customWidth="1"/>
    <col min="52" max="52" width="11.28515625" style="558" customWidth="1"/>
    <col min="53" max="53" width="9.140625" style="558" customWidth="1"/>
    <col min="54" max="55" width="9.7109375" style="558" customWidth="1"/>
    <col min="56" max="56" width="9" style="558" customWidth="1"/>
    <col min="57" max="58" width="10.5703125" style="558" customWidth="1"/>
    <col min="59" max="59" width="9.42578125" style="558" customWidth="1"/>
    <col min="60" max="60" width="9.85546875" style="558" customWidth="1"/>
    <col min="61" max="61" width="9.42578125" style="558" customWidth="1"/>
    <col min="62" max="16384" width="18.7109375" style="558"/>
  </cols>
  <sheetData>
    <row r="1" spans="1:48" ht="6" customHeight="1">
      <c r="B1" s="953"/>
      <c r="C1" s="953"/>
      <c r="D1" s="953"/>
      <c r="E1" s="953"/>
      <c r="F1" s="953"/>
      <c r="G1" s="953"/>
      <c r="H1" s="953"/>
      <c r="I1" s="953"/>
      <c r="J1" s="953"/>
      <c r="K1" s="953"/>
      <c r="L1" s="953"/>
      <c r="M1" s="953"/>
      <c r="N1" s="953"/>
      <c r="O1" s="953"/>
      <c r="P1" s="953"/>
      <c r="Q1" s="953"/>
      <c r="R1" s="953"/>
      <c r="S1" s="953"/>
      <c r="T1" s="953"/>
      <c r="U1" s="953"/>
      <c r="V1" s="953"/>
      <c r="W1" s="953"/>
      <c r="X1" s="953"/>
      <c r="Y1" s="953"/>
      <c r="Z1" s="953"/>
      <c r="AA1" s="953"/>
      <c r="AB1" s="953"/>
      <c r="AC1" s="953"/>
      <c r="AD1" s="953"/>
      <c r="AE1" s="953"/>
      <c r="AF1" s="953"/>
    </row>
    <row r="2" spans="1:48" ht="39" customHeight="1">
      <c r="A2" s="161"/>
      <c r="B2" s="712" t="str">
        <f>CONCATENATE(Parameters!C6," - Code testing progress")</f>
        <v>Orchestra - Code testing progress</v>
      </c>
      <c r="C2" s="712"/>
      <c r="D2" s="712"/>
      <c r="E2" s="712"/>
      <c r="F2" s="712"/>
      <c r="G2" s="712"/>
      <c r="H2" s="712"/>
      <c r="I2" s="712"/>
      <c r="J2" s="712"/>
      <c r="K2" s="712"/>
      <c r="L2" s="712"/>
      <c r="M2" s="712"/>
      <c r="N2" s="712"/>
      <c r="O2" s="712"/>
      <c r="P2" s="712"/>
      <c r="Q2" s="712"/>
      <c r="R2" s="712"/>
      <c r="S2" s="712"/>
      <c r="T2" s="712"/>
      <c r="U2" s="712"/>
      <c r="V2" s="712"/>
      <c r="W2" s="712"/>
      <c r="X2" s="712"/>
      <c r="Y2" s="712"/>
      <c r="Z2" s="712"/>
      <c r="AA2" s="712"/>
      <c r="AB2" s="712"/>
      <c r="AC2" s="712"/>
      <c r="AD2" s="712"/>
      <c r="AE2" s="712"/>
      <c r="AF2" s="712"/>
    </row>
    <row r="3" spans="1:48" s="658" customFormat="1" ht="18" customHeight="1">
      <c r="B3" s="954" t="s">
        <v>20</v>
      </c>
      <c r="C3" s="954"/>
      <c r="D3" s="674" t="s">
        <v>259</v>
      </c>
      <c r="E3" s="825" t="s">
        <v>415</v>
      </c>
      <c r="F3" s="825"/>
      <c r="G3" s="825"/>
      <c r="I3" s="659"/>
      <c r="L3" s="659"/>
      <c r="M3" s="659"/>
      <c r="N3" s="659"/>
      <c r="O3" s="659"/>
      <c r="P3" s="659"/>
      <c r="Q3" s="659"/>
      <c r="R3" s="659"/>
      <c r="S3" s="659"/>
      <c r="T3" s="659"/>
      <c r="U3" s="659"/>
      <c r="V3" s="659"/>
      <c r="W3" s="659"/>
      <c r="X3" s="659"/>
      <c r="Y3" s="659"/>
      <c r="Z3" s="659"/>
      <c r="AA3" s="659"/>
      <c r="AB3" s="659"/>
      <c r="AC3" s="659"/>
      <c r="AD3" s="659"/>
      <c r="AE3" s="659"/>
      <c r="AF3" s="659"/>
    </row>
    <row r="4" spans="1:48" s="153" customFormat="1" ht="24" customHeight="1">
      <c r="B4" s="818" t="s">
        <v>80</v>
      </c>
      <c r="C4" s="819"/>
      <c r="D4" s="819"/>
      <c r="E4" s="819"/>
      <c r="F4" s="819"/>
      <c r="G4" s="819"/>
      <c r="H4" s="819"/>
      <c r="I4" s="819"/>
      <c r="J4" s="819"/>
      <c r="K4" s="819"/>
      <c r="L4" s="819"/>
      <c r="M4" s="819"/>
      <c r="N4" s="819"/>
      <c r="O4" s="819"/>
      <c r="P4" s="819"/>
      <c r="Q4" s="820"/>
      <c r="R4" s="821" t="s">
        <v>79</v>
      </c>
      <c r="S4" s="822"/>
      <c r="T4" s="822"/>
      <c r="U4" s="822"/>
      <c r="V4" s="822"/>
      <c r="W4" s="822"/>
      <c r="X4" s="822"/>
      <c r="Y4" s="822"/>
      <c r="Z4" s="822"/>
      <c r="AA4" s="822"/>
      <c r="AB4" s="822"/>
      <c r="AC4" s="822"/>
      <c r="AD4" s="822"/>
      <c r="AE4" s="822"/>
      <c r="AF4" s="823"/>
    </row>
    <row r="5" spans="1:48" s="149" customFormat="1" ht="24" customHeight="1">
      <c r="B5" s="152" t="s">
        <v>78</v>
      </c>
      <c r="C5" s="812" t="s">
        <v>2</v>
      </c>
      <c r="D5" s="812"/>
      <c r="E5" s="812"/>
      <c r="F5" s="812"/>
      <c r="G5" s="812"/>
      <c r="H5" s="812"/>
      <c r="I5" s="812"/>
      <c r="J5" s="812"/>
      <c r="K5" s="812"/>
      <c r="L5" s="812"/>
      <c r="M5" s="812"/>
      <c r="N5" s="812"/>
      <c r="O5" s="812"/>
      <c r="P5" s="812"/>
      <c r="Q5" s="813"/>
      <c r="R5" s="811" t="s">
        <v>2</v>
      </c>
      <c r="S5" s="812"/>
      <c r="T5" s="812"/>
      <c r="U5" s="812"/>
      <c r="V5" s="812"/>
      <c r="W5" s="812"/>
      <c r="X5" s="812"/>
      <c r="Y5" s="812"/>
      <c r="Z5" s="812"/>
      <c r="AA5" s="812"/>
      <c r="AB5" s="812"/>
      <c r="AC5" s="812"/>
      <c r="AD5" s="812"/>
      <c r="AE5" s="812"/>
      <c r="AF5" s="813"/>
    </row>
    <row r="6" spans="1:48" s="149" customFormat="1" ht="24" customHeight="1">
      <c r="B6" s="152" t="s">
        <v>78</v>
      </c>
      <c r="C6" s="812" t="s">
        <v>2</v>
      </c>
      <c r="D6" s="812"/>
      <c r="E6" s="812"/>
      <c r="F6" s="812"/>
      <c r="G6" s="812"/>
      <c r="H6" s="812"/>
      <c r="I6" s="812"/>
      <c r="J6" s="812"/>
      <c r="K6" s="812"/>
      <c r="L6" s="812"/>
      <c r="M6" s="812"/>
      <c r="N6" s="812"/>
      <c r="O6" s="812"/>
      <c r="P6" s="812"/>
      <c r="Q6" s="813"/>
      <c r="R6" s="811" t="s">
        <v>2</v>
      </c>
      <c r="S6" s="812"/>
      <c r="T6" s="812"/>
      <c r="U6" s="812"/>
      <c r="V6" s="812"/>
      <c r="W6" s="812"/>
      <c r="X6" s="812"/>
      <c r="Y6" s="812"/>
      <c r="Z6" s="812"/>
      <c r="AA6" s="812"/>
      <c r="AB6" s="812"/>
      <c r="AC6" s="812"/>
      <c r="AD6" s="812"/>
      <c r="AE6" s="812"/>
      <c r="AF6" s="813"/>
    </row>
    <row r="7" spans="1:48" s="149" customFormat="1" ht="24" customHeight="1">
      <c r="B7" s="152" t="s">
        <v>78</v>
      </c>
      <c r="C7" s="812" t="s">
        <v>2</v>
      </c>
      <c r="D7" s="812"/>
      <c r="E7" s="812"/>
      <c r="F7" s="812"/>
      <c r="G7" s="812"/>
      <c r="H7" s="812"/>
      <c r="I7" s="812"/>
      <c r="J7" s="812"/>
      <c r="K7" s="812"/>
      <c r="L7" s="812"/>
      <c r="M7" s="812"/>
      <c r="N7" s="812"/>
      <c r="O7" s="812"/>
      <c r="P7" s="812"/>
      <c r="Q7" s="813"/>
      <c r="R7" s="811" t="s">
        <v>2</v>
      </c>
      <c r="S7" s="812"/>
      <c r="T7" s="812"/>
      <c r="U7" s="812"/>
      <c r="V7" s="812"/>
      <c r="W7" s="812"/>
      <c r="X7" s="812"/>
      <c r="Y7" s="812"/>
      <c r="Z7" s="812"/>
      <c r="AA7" s="812"/>
      <c r="AB7" s="812"/>
      <c r="AC7" s="812"/>
      <c r="AD7" s="812"/>
      <c r="AE7" s="812"/>
      <c r="AF7" s="813"/>
    </row>
    <row r="8" spans="1:48" s="149" customFormat="1" ht="24" customHeight="1">
      <c r="B8" s="151" t="s">
        <v>78</v>
      </c>
      <c r="C8" s="815" t="s">
        <v>2</v>
      </c>
      <c r="D8" s="815"/>
      <c r="E8" s="815"/>
      <c r="F8" s="815"/>
      <c r="G8" s="815"/>
      <c r="H8" s="815"/>
      <c r="I8" s="815"/>
      <c r="J8" s="815"/>
      <c r="K8" s="815"/>
      <c r="L8" s="815"/>
      <c r="M8" s="815"/>
      <c r="N8" s="815"/>
      <c r="O8" s="815"/>
      <c r="P8" s="815"/>
      <c r="Q8" s="816"/>
      <c r="R8" s="817" t="s">
        <v>2</v>
      </c>
      <c r="S8" s="815"/>
      <c r="T8" s="815"/>
      <c r="U8" s="815"/>
      <c r="V8" s="815"/>
      <c r="W8" s="815"/>
      <c r="X8" s="815"/>
      <c r="Y8" s="815"/>
      <c r="Z8" s="815"/>
      <c r="AA8" s="815"/>
      <c r="AB8" s="815"/>
      <c r="AC8" s="815"/>
      <c r="AD8" s="815"/>
      <c r="AE8" s="815"/>
      <c r="AF8" s="816"/>
    </row>
    <row r="9" spans="1:48" ht="6" customHeight="1">
      <c r="B9" s="810"/>
      <c r="C9" s="810"/>
      <c r="D9" s="810"/>
      <c r="E9" s="810"/>
      <c r="F9" s="810"/>
      <c r="G9" s="810"/>
      <c r="H9" s="810"/>
      <c r="I9" s="810"/>
      <c r="J9" s="810"/>
      <c r="K9" s="810"/>
      <c r="L9" s="810"/>
      <c r="M9" s="810"/>
      <c r="N9" s="810"/>
      <c r="O9" s="810"/>
      <c r="P9" s="810"/>
      <c r="Q9" s="810"/>
      <c r="R9" s="810"/>
      <c r="S9" s="810"/>
      <c r="T9" s="810"/>
      <c r="U9" s="810"/>
      <c r="V9" s="810"/>
      <c r="W9" s="810"/>
      <c r="X9" s="810"/>
      <c r="Y9" s="810"/>
      <c r="Z9" s="810"/>
      <c r="AA9" s="810"/>
      <c r="AB9" s="810"/>
      <c r="AC9" s="810"/>
      <c r="AD9" s="810"/>
      <c r="AE9" s="810"/>
      <c r="AF9" s="810"/>
    </row>
    <row r="10" spans="1:48" ht="24" customHeight="1">
      <c r="B10" s="559" t="s">
        <v>192</v>
      </c>
      <c r="C10" s="559"/>
      <c r="D10" s="559"/>
      <c r="E10" s="559"/>
      <c r="F10" s="559"/>
      <c r="G10" s="559"/>
      <c r="H10" s="559"/>
      <c r="I10" s="559"/>
      <c r="J10" s="559"/>
      <c r="K10" s="559"/>
      <c r="L10" s="559"/>
      <c r="M10" s="559"/>
      <c r="N10" s="559"/>
      <c r="O10" s="559"/>
      <c r="P10" s="559"/>
      <c r="Q10" s="559"/>
      <c r="R10" s="559"/>
      <c r="S10" s="559"/>
      <c r="T10" s="559"/>
      <c r="U10" s="559"/>
      <c r="V10" s="559"/>
      <c r="W10" s="208"/>
      <c r="X10" s="559" t="s">
        <v>432</v>
      </c>
      <c r="Y10" s="559"/>
      <c r="Z10" s="559"/>
      <c r="AA10" s="559"/>
      <c r="AB10" s="559"/>
      <c r="AC10" s="559"/>
      <c r="AD10" s="559"/>
      <c r="AE10" s="559"/>
      <c r="AF10" s="559"/>
    </row>
    <row r="11" spans="1:48" ht="294" customHeight="1">
      <c r="B11" s="160"/>
      <c r="C11" s="159"/>
      <c r="D11" s="159"/>
      <c r="E11" s="159"/>
      <c r="F11" s="159"/>
      <c r="G11" s="159"/>
      <c r="H11" s="159"/>
      <c r="I11" s="159"/>
      <c r="J11" s="159"/>
      <c r="K11" s="159"/>
      <c r="L11" s="159"/>
      <c r="M11" s="159"/>
      <c r="N11" s="159"/>
      <c r="O11" s="159"/>
      <c r="P11" s="159"/>
      <c r="Q11" s="159"/>
      <c r="R11" s="159"/>
      <c r="S11" s="159"/>
      <c r="T11" s="159"/>
      <c r="U11" s="159"/>
      <c r="V11" s="159"/>
      <c r="W11" s="164"/>
      <c r="X11" s="159"/>
      <c r="Y11" s="159"/>
      <c r="Z11" s="159"/>
      <c r="AA11" s="159"/>
      <c r="AB11" s="159"/>
      <c r="AC11" s="159"/>
      <c r="AD11" s="159"/>
      <c r="AE11" s="159"/>
      <c r="AF11" s="159"/>
    </row>
    <row r="12" spans="1:48" ht="185.25" customHeight="1">
      <c r="B12" s="159"/>
      <c r="C12" s="159"/>
      <c r="D12" s="159"/>
      <c r="E12" s="159"/>
      <c r="F12" s="159"/>
      <c r="G12" s="159"/>
      <c r="H12" s="159"/>
      <c r="I12" s="159"/>
      <c r="J12" s="159"/>
      <c r="K12" s="159"/>
      <c r="L12" s="159"/>
      <c r="M12" s="159"/>
      <c r="N12" s="159"/>
      <c r="O12" s="159"/>
      <c r="P12" s="159"/>
      <c r="Q12" s="159"/>
      <c r="R12" s="159"/>
      <c r="S12" s="159"/>
      <c r="T12" s="159"/>
      <c r="U12" s="159"/>
      <c r="V12" s="159"/>
      <c r="W12" s="164"/>
      <c r="X12" s="159"/>
      <c r="Y12" s="159"/>
      <c r="Z12" s="159"/>
      <c r="AA12" s="159"/>
      <c r="AB12" s="159"/>
      <c r="AC12" s="159"/>
      <c r="AD12" s="159"/>
      <c r="AE12" s="159"/>
      <c r="AF12" s="159"/>
    </row>
    <row r="13" spans="1:48" ht="11.25" customHeight="1"/>
    <row r="14" spans="1:48" ht="11.25" customHeight="1"/>
    <row r="15" spans="1:48" ht="11.25" customHeight="1"/>
    <row r="16" spans="1:48" s="158" customFormat="1" ht="11.25" customHeight="1">
      <c r="AG16" s="558"/>
      <c r="AH16" s="558"/>
      <c r="AI16" s="558"/>
      <c r="AJ16" s="558"/>
      <c r="AK16" s="558"/>
      <c r="AL16" s="558"/>
      <c r="AM16" s="558"/>
      <c r="AN16" s="558"/>
      <c r="AO16" s="558"/>
      <c r="AP16" s="558"/>
      <c r="AQ16" s="558"/>
      <c r="AR16" s="558"/>
      <c r="AS16" s="558"/>
      <c r="AT16" s="558"/>
      <c r="AU16" s="558"/>
      <c r="AV16" s="558"/>
    </row>
    <row r="17" spans="33:62" s="157" customFormat="1" ht="11.25" customHeight="1">
      <c r="AG17" s="558"/>
      <c r="AH17" s="558"/>
      <c r="AI17" s="558"/>
      <c r="AJ17" s="558"/>
      <c r="AK17" s="558"/>
      <c r="AL17" s="558"/>
      <c r="AM17" s="558"/>
      <c r="AN17" s="558"/>
      <c r="AO17" s="558"/>
      <c r="AP17" s="558"/>
      <c r="AQ17" s="558"/>
      <c r="AR17" s="558"/>
      <c r="AS17" s="558"/>
      <c r="AT17" s="558"/>
      <c r="AU17" s="558"/>
      <c r="AV17" s="558"/>
    </row>
    <row r="18" spans="33:62" s="156" customFormat="1" ht="11.25" customHeight="1">
      <c r="AG18" s="558"/>
      <c r="AH18" s="558"/>
      <c r="AI18" s="558"/>
      <c r="AJ18" s="558"/>
      <c r="AK18" s="558"/>
      <c r="AL18" s="277"/>
      <c r="AM18" s="277"/>
      <c r="AN18" s="277"/>
      <c r="AO18" s="277"/>
      <c r="AP18" s="277"/>
      <c r="AQ18" s="277"/>
      <c r="AR18" s="277"/>
      <c r="AS18" s="277"/>
      <c r="AT18" s="277"/>
      <c r="AU18" s="277"/>
      <c r="AV18" s="277"/>
      <c r="AW18" s="277"/>
      <c r="AX18" s="277"/>
      <c r="AY18" s="277"/>
    </row>
    <row r="19" spans="33:62" s="157" customFormat="1" ht="12.75">
      <c r="AG19" s="558"/>
      <c r="AH19" s="558"/>
      <c r="AI19" s="558"/>
      <c r="AJ19" s="558"/>
      <c r="AK19" s="558"/>
      <c r="AL19" s="277"/>
      <c r="AM19"/>
      <c r="AN19" s="277"/>
      <c r="AO19" s="277"/>
      <c r="AP19" s="277"/>
      <c r="AQ19" s="277"/>
      <c r="AR19" s="277"/>
      <c r="AS19" s="277"/>
      <c r="AT19" s="277"/>
      <c r="AU19" s="277"/>
      <c r="AV19" s="277"/>
      <c r="AW19" s="277"/>
      <c r="AX19" s="277"/>
      <c r="AY19" s="277"/>
    </row>
    <row r="20" spans="33:62" s="157" customFormat="1" ht="12.75">
      <c r="AG20" s="558"/>
      <c r="AH20" s="558"/>
      <c r="AI20" s="558"/>
      <c r="AJ20" s="558"/>
      <c r="AK20" s="558"/>
      <c r="AL20" s="277"/>
      <c r="AM20" s="277"/>
      <c r="AN20" s="277"/>
      <c r="AO20" s="277"/>
      <c r="AP20" s="277"/>
      <c r="AQ20" s="277"/>
      <c r="AR20" s="277"/>
      <c r="AS20" s="277"/>
      <c r="AT20" s="277"/>
      <c r="AU20" s="277"/>
      <c r="AV20" s="277"/>
      <c r="AW20" s="277"/>
      <c r="AX20" s="277"/>
      <c r="AY20" s="277"/>
    </row>
    <row r="21" spans="33:62" s="157" customFormat="1" ht="18.75">
      <c r="AG21" s="558"/>
      <c r="AH21" s="558"/>
      <c r="AI21" s="558"/>
      <c r="AJ21" s="558"/>
      <c r="AK21" s="558"/>
      <c r="AL21" s="277"/>
      <c r="AM21" s="275" t="s">
        <v>226</v>
      </c>
      <c r="AN21" s="276">
        <v>41221.683611111112</v>
      </c>
      <c r="AO21" s="277"/>
      <c r="AP21" s="277"/>
      <c r="AQ21" s="277"/>
      <c r="AR21" s="277"/>
      <c r="AS21" s="277"/>
      <c r="AT21" s="540" t="s">
        <v>20</v>
      </c>
      <c r="AU21" s="539"/>
      <c r="AV21" s="292"/>
      <c r="AW21" s="277"/>
      <c r="AX21" s="277"/>
      <c r="AY21" s="277"/>
    </row>
    <row r="22" spans="33:62" s="156" customFormat="1" ht="18.75" customHeight="1">
      <c r="AG22" s="558"/>
      <c r="AH22" s="558"/>
      <c r="AI22" s="558"/>
      <c r="AJ22" s="558"/>
      <c r="AK22" s="558"/>
      <c r="AL22" s="277"/>
      <c r="AM22" s="277"/>
      <c r="AN22" s="278"/>
      <c r="AO22" s="277"/>
      <c r="AP22" s="277"/>
      <c r="AQ22" s="277"/>
      <c r="AR22" s="277"/>
      <c r="AS22" s="277"/>
      <c r="AT22" s="540" t="s">
        <v>422</v>
      </c>
      <c r="AU22" s="292"/>
      <c r="AV22" s="292"/>
      <c r="AW22" s="277"/>
      <c r="AX22" s="277"/>
      <c r="AY22" s="277"/>
    </row>
    <row r="23" spans="33:62" s="156" customFormat="1" ht="18.75">
      <c r="AG23" s="558"/>
      <c r="AH23" s="558"/>
      <c r="AI23" s="558"/>
      <c r="AJ23" s="558"/>
      <c r="AK23" s="558"/>
      <c r="AL23" s="277"/>
      <c r="AM23" s="275" t="s">
        <v>227</v>
      </c>
      <c r="AN23" s="280" t="s">
        <v>414</v>
      </c>
      <c r="AO23" s="277"/>
      <c r="AP23" s="277"/>
      <c r="AQ23" s="277"/>
      <c r="AR23" s="277"/>
      <c r="AS23" s="277"/>
      <c r="AT23" s="540" t="s">
        <v>415</v>
      </c>
      <c r="AU23" s="539"/>
      <c r="AV23" s="292"/>
      <c r="AW23" s="277"/>
      <c r="AX23" s="277"/>
      <c r="AY23" s="277"/>
    </row>
    <row r="24" spans="33:62" ht="18.75">
      <c r="AL24" s="277"/>
      <c r="AM24" s="282"/>
      <c r="AN24" s="280"/>
      <c r="AO24" s="277"/>
      <c r="AP24" s="277"/>
      <c r="AQ24" s="277"/>
      <c r="AR24" s="277"/>
      <c r="AS24" s="277"/>
      <c r="AT24" s="281"/>
      <c r="AU24" s="277"/>
      <c r="AV24" s="277"/>
      <c r="AW24" s="277"/>
      <c r="AX24" s="277"/>
      <c r="AY24" s="277"/>
    </row>
    <row r="25" spans="33:62" ht="12.75">
      <c r="AL25" s="277"/>
      <c r="AM25" s="277"/>
      <c r="AN25" s="277"/>
      <c r="AO25" s="277"/>
      <c r="AP25" s="277"/>
      <c r="AQ25" s="277"/>
      <c r="AR25" s="277"/>
      <c r="AS25" s="277"/>
      <c r="AT25" s="277"/>
      <c r="AU25" s="277"/>
      <c r="AV25" s="277"/>
      <c r="AW25" s="277"/>
      <c r="AX25" s="277"/>
      <c r="AY25" s="277"/>
    </row>
    <row r="26" spans="33:62" ht="12.75">
      <c r="AL26" s="277"/>
      <c r="AM26" s="277"/>
      <c r="AN26" s="277"/>
      <c r="AO26" s="277"/>
      <c r="AP26" s="277"/>
      <c r="AQ26" s="277"/>
      <c r="AR26" s="277"/>
      <c r="AS26" s="277"/>
      <c r="AT26" s="277"/>
      <c r="AU26" s="277"/>
      <c r="AV26" s="277"/>
      <c r="AW26" s="277"/>
      <c r="AX26" s="277"/>
      <c r="AY26" s="277"/>
    </row>
    <row r="27" spans="33:62" ht="12.75">
      <c r="AL27" s="277"/>
      <c r="AM27" s="277"/>
      <c r="AN27" s="277"/>
      <c r="AO27" s="277"/>
      <c r="AP27" s="277"/>
      <c r="AQ27" s="277"/>
      <c r="AR27" s="277"/>
      <c r="AS27" s="277"/>
      <c r="AT27" s="277"/>
      <c r="AU27" s="277"/>
      <c r="AV27" s="277"/>
      <c r="AW27" s="277"/>
      <c r="AX27" s="277"/>
      <c r="AY27" s="277"/>
    </row>
    <row r="28" spans="33:62" ht="30" customHeight="1">
      <c r="AL28" s="277"/>
      <c r="AM28" s="277"/>
      <c r="AN28" s="277"/>
      <c r="AO28" s="283"/>
      <c r="AP28" s="856" t="s">
        <v>228</v>
      </c>
      <c r="AQ28" s="857"/>
      <c r="AR28" s="857"/>
      <c r="AS28" s="858"/>
      <c r="AT28" s="702">
        <v>41167</v>
      </c>
      <c r="AU28" s="702">
        <v>41197</v>
      </c>
      <c r="AV28" s="702">
        <v>41228</v>
      </c>
      <c r="AW28" s="702">
        <v>41258</v>
      </c>
      <c r="AX28" s="702">
        <v>41289</v>
      </c>
      <c r="AY28" s="702">
        <v>41320</v>
      </c>
      <c r="AZ28" s="702">
        <v>41348</v>
      </c>
      <c r="BA28" s="702">
        <v>41379</v>
      </c>
      <c r="BB28" s="702">
        <v>41409</v>
      </c>
      <c r="BC28" s="702">
        <v>41440</v>
      </c>
      <c r="BD28" s="702">
        <v>41470</v>
      </c>
      <c r="BE28" s="702">
        <v>41501</v>
      </c>
      <c r="BF28" s="702">
        <v>41532</v>
      </c>
      <c r="BG28" s="702">
        <v>41562</v>
      </c>
      <c r="BH28" s="702">
        <v>41593</v>
      </c>
      <c r="BI28" s="702">
        <v>41623</v>
      </c>
      <c r="BJ28" s="703">
        <v>41640</v>
      </c>
    </row>
    <row r="29" spans="33:62" ht="14.25">
      <c r="AL29" s="277"/>
      <c r="AM29" s="277"/>
      <c r="AN29" s="277"/>
      <c r="AO29" s="277"/>
      <c r="AP29" s="853" t="s">
        <v>366</v>
      </c>
      <c r="AQ29" s="854"/>
      <c r="AR29" s="854"/>
      <c r="AS29" s="855"/>
      <c r="AT29" s="284"/>
      <c r="AU29" s="284"/>
      <c r="AV29" s="284"/>
      <c r="AW29" s="284"/>
      <c r="AX29" s="284"/>
      <c r="AY29" s="284"/>
      <c r="AZ29" s="284"/>
      <c r="BA29" s="284"/>
      <c r="BB29" s="284"/>
      <c r="BC29" s="284"/>
      <c r="BD29" s="284"/>
      <c r="BE29" s="284"/>
      <c r="BF29" s="284"/>
      <c r="BG29" s="284"/>
      <c r="BH29" s="284"/>
      <c r="BI29" s="284"/>
      <c r="BJ29" s="284"/>
    </row>
    <row r="30" spans="33:62" ht="14.25">
      <c r="AL30" s="277"/>
      <c r="AM30" s="277"/>
      <c r="AN30" s="277"/>
      <c r="AO30" s="277"/>
      <c r="AP30" s="850" t="s">
        <v>82</v>
      </c>
      <c r="AQ30" s="851"/>
      <c r="AR30" s="851"/>
      <c r="AS30" s="852"/>
      <c r="AT30" s="285"/>
      <c r="AU30" s="285"/>
      <c r="AV30" s="285"/>
      <c r="AW30" s="285"/>
      <c r="AX30" s="285"/>
      <c r="AY30" s="285"/>
      <c r="AZ30" s="285"/>
      <c r="BA30" s="285"/>
      <c r="BB30" s="285"/>
      <c r="BC30" s="285"/>
      <c r="BD30" s="285"/>
      <c r="BE30" s="285"/>
      <c r="BF30" s="285"/>
      <c r="BG30" s="285"/>
      <c r="BH30" s="285"/>
      <c r="BI30" s="285"/>
      <c r="BJ30" s="285"/>
    </row>
    <row r="31" spans="33:62" customFormat="1" ht="14.25">
      <c r="AG31" s="558"/>
      <c r="AH31" s="558"/>
      <c r="AI31" s="558"/>
      <c r="AJ31" s="558"/>
      <c r="AK31" s="558"/>
      <c r="AL31" s="277"/>
      <c r="AM31" s="277"/>
      <c r="AN31" s="277"/>
      <c r="AO31" s="277"/>
      <c r="AP31" s="845" t="s">
        <v>367</v>
      </c>
      <c r="AQ31" s="846"/>
      <c r="AR31" s="846"/>
      <c r="AS31" s="847"/>
      <c r="AT31" s="286">
        <v>3</v>
      </c>
      <c r="AU31" s="286"/>
      <c r="AV31" s="286"/>
      <c r="AW31" s="286"/>
      <c r="AX31" s="286"/>
      <c r="AY31" s="286"/>
      <c r="AZ31" s="286"/>
      <c r="BA31" s="286"/>
      <c r="BB31" s="286"/>
      <c r="BC31" s="286"/>
      <c r="BD31" s="286"/>
      <c r="BE31" s="286"/>
      <c r="BF31" s="286"/>
      <c r="BG31" s="286"/>
      <c r="BH31" s="286"/>
      <c r="BI31" s="286"/>
      <c r="BJ31" s="286"/>
    </row>
    <row r="32" spans="33:62" customFormat="1" ht="16.5" customHeight="1">
      <c r="AG32" s="558"/>
      <c r="AH32" s="558"/>
      <c r="AI32" s="558"/>
      <c r="AJ32" s="558"/>
      <c r="AK32" s="558"/>
      <c r="AL32" s="277"/>
      <c r="AM32" s="277"/>
      <c r="AN32" s="277"/>
      <c r="AO32" s="277"/>
      <c r="AP32" s="853" t="s">
        <v>368</v>
      </c>
      <c r="AQ32" s="854"/>
      <c r="AR32" s="854"/>
      <c r="AS32" s="855"/>
      <c r="AT32" s="287">
        <v>3</v>
      </c>
      <c r="AU32" s="287"/>
      <c r="AV32" s="287"/>
      <c r="AW32" s="287"/>
      <c r="AX32" s="287"/>
      <c r="AY32" s="287"/>
      <c r="AZ32" s="287"/>
      <c r="BA32" s="287"/>
      <c r="BB32" s="287"/>
      <c r="BC32" s="287"/>
      <c r="BD32" s="287"/>
      <c r="BE32" s="287"/>
      <c r="BF32" s="287"/>
      <c r="BG32" s="287"/>
      <c r="BH32" s="287"/>
      <c r="BI32" s="287"/>
      <c r="BJ32" s="287"/>
    </row>
    <row r="33" spans="33:62" customFormat="1" ht="15.75" customHeight="1">
      <c r="AG33" s="558"/>
      <c r="AH33" s="558"/>
      <c r="AI33" s="558"/>
      <c r="AJ33" s="558"/>
      <c r="AK33" s="558"/>
      <c r="AL33" s="277"/>
      <c r="AM33" s="277"/>
      <c r="AN33" s="277"/>
      <c r="AO33" s="277"/>
      <c r="AP33" s="850" t="s">
        <v>437</v>
      </c>
      <c r="AQ33" s="851"/>
      <c r="AR33" s="851"/>
      <c r="AS33" s="852"/>
      <c r="AT33" s="289">
        <v>2</v>
      </c>
      <c r="AU33" s="289"/>
      <c r="AV33" s="289"/>
      <c r="AW33" s="289"/>
      <c r="AX33" s="289"/>
      <c r="AY33" s="289"/>
      <c r="AZ33" s="289"/>
      <c r="BA33" s="289"/>
      <c r="BB33" s="289"/>
      <c r="BC33" s="289"/>
      <c r="BD33" s="289"/>
      <c r="BE33" s="289"/>
      <c r="BF33" s="289"/>
      <c r="BG33" s="289"/>
      <c r="BH33" s="289"/>
      <c r="BI33" s="289"/>
      <c r="BJ33" s="289"/>
    </row>
    <row r="34" spans="33:62" customFormat="1" ht="15.75" customHeight="1">
      <c r="AG34" s="558"/>
      <c r="AH34" s="558"/>
      <c r="AI34" s="558"/>
      <c r="AJ34" s="558"/>
      <c r="AK34" s="558"/>
      <c r="AL34" s="277"/>
      <c r="AM34" s="277"/>
      <c r="AN34" s="277"/>
      <c r="AO34" s="277"/>
      <c r="AP34" s="850" t="s">
        <v>435</v>
      </c>
      <c r="AQ34" s="851"/>
      <c r="AR34" s="851"/>
      <c r="AS34" s="852"/>
      <c r="AT34" s="289">
        <v>1</v>
      </c>
      <c r="AU34" s="289"/>
      <c r="AV34" s="289"/>
      <c r="AW34" s="289"/>
      <c r="AX34" s="289"/>
      <c r="AY34" s="289"/>
      <c r="AZ34" s="289"/>
      <c r="BA34" s="289"/>
      <c r="BB34" s="289"/>
      <c r="BC34" s="289"/>
      <c r="BD34" s="289"/>
      <c r="BE34" s="289"/>
      <c r="BF34" s="289"/>
      <c r="BG34" s="289"/>
      <c r="BH34" s="289"/>
      <c r="BI34" s="289"/>
      <c r="BJ34" s="289"/>
    </row>
    <row r="35" spans="33:62" customFormat="1" ht="15.75" customHeight="1">
      <c r="AG35" s="558"/>
      <c r="AH35" s="558"/>
      <c r="AI35" s="558"/>
      <c r="AJ35" s="558"/>
      <c r="AK35" s="558"/>
      <c r="AL35" s="277"/>
      <c r="AM35" s="277"/>
      <c r="AN35" s="277"/>
      <c r="AO35" s="277"/>
      <c r="AP35" s="850" t="s">
        <v>436</v>
      </c>
      <c r="AQ35" s="851"/>
      <c r="AR35" s="851"/>
      <c r="AS35" s="852"/>
      <c r="AT35" s="488">
        <v>0.5714285714285714</v>
      </c>
      <c r="AU35" s="488"/>
      <c r="AV35" s="488"/>
      <c r="AW35" s="488"/>
      <c r="AX35" s="488"/>
      <c r="AY35" s="488"/>
      <c r="AZ35" s="488"/>
      <c r="BA35" s="488"/>
      <c r="BB35" s="488"/>
      <c r="BC35" s="488"/>
      <c r="BD35" s="488"/>
      <c r="BE35" s="488"/>
      <c r="BF35" s="488"/>
      <c r="BG35" s="488"/>
      <c r="BH35" s="488"/>
      <c r="BI35" s="488"/>
      <c r="BJ35" s="488"/>
    </row>
    <row r="36" spans="33:62" customFormat="1" ht="15.75" customHeight="1">
      <c r="AG36" s="558"/>
      <c r="AH36" s="558"/>
      <c r="AI36" s="558"/>
      <c r="AJ36" s="558"/>
      <c r="AK36" s="558"/>
      <c r="AL36" s="277"/>
      <c r="AM36" s="277"/>
      <c r="AN36" s="277"/>
      <c r="AO36" s="277"/>
      <c r="AP36" s="862" t="s">
        <v>300</v>
      </c>
      <c r="AQ36" s="863"/>
      <c r="AR36" s="863"/>
      <c r="AS36" s="864"/>
      <c r="AT36" s="445">
        <v>41221.683611111112</v>
      </c>
      <c r="AU36" s="445"/>
      <c r="AV36" s="445"/>
      <c r="AW36" s="445"/>
      <c r="AX36" s="445"/>
      <c r="AY36" s="445"/>
      <c r="AZ36" s="445"/>
      <c r="BA36" s="445"/>
      <c r="BB36" s="445"/>
      <c r="BC36" s="445"/>
      <c r="BD36" s="445"/>
      <c r="BE36" s="445"/>
      <c r="BF36" s="445"/>
      <c r="BG36" s="445"/>
      <c r="BH36" s="445"/>
      <c r="BI36" s="445"/>
      <c r="BJ36" s="358"/>
    </row>
    <row r="37" spans="33:62" customFormat="1" ht="15.75" customHeight="1">
      <c r="AG37" s="558"/>
      <c r="AH37" s="558"/>
      <c r="AI37" s="558"/>
      <c r="AJ37" s="558"/>
      <c r="AK37" s="558"/>
      <c r="AL37" s="277"/>
      <c r="AM37" s="277"/>
      <c r="AN37" s="277"/>
      <c r="AO37" s="277"/>
      <c r="AP37" s="865" t="s">
        <v>301</v>
      </c>
      <c r="AQ37" s="866"/>
      <c r="AR37" s="866"/>
      <c r="AS37" s="867"/>
      <c r="AT37" s="355" t="s">
        <v>506</v>
      </c>
      <c r="AU37" s="355"/>
      <c r="AV37" s="355"/>
      <c r="AW37" s="355"/>
      <c r="AX37" s="355"/>
      <c r="AY37" s="355"/>
      <c r="AZ37" s="355"/>
      <c r="BA37" s="355"/>
      <c r="BB37" s="355"/>
      <c r="BC37" s="355"/>
      <c r="BD37" s="355"/>
      <c r="BE37" s="355"/>
      <c r="BF37" s="355"/>
      <c r="BG37" s="355"/>
      <c r="BH37" s="355"/>
      <c r="BI37" s="355"/>
      <c r="BJ37" s="352"/>
    </row>
    <row r="38" spans="33:62" customFormat="1" ht="15.75" customHeight="1">
      <c r="AG38" s="558"/>
      <c r="AH38" s="558"/>
      <c r="AI38" s="558"/>
      <c r="AJ38" s="558"/>
      <c r="AK38" s="558"/>
      <c r="AL38" s="277"/>
      <c r="AM38" s="277"/>
      <c r="AN38" s="277"/>
      <c r="AO38" s="290"/>
      <c r="AP38" s="290"/>
      <c r="AQ38" s="290"/>
      <c r="AR38" s="290"/>
      <c r="AS38" s="290"/>
      <c r="AT38" s="290"/>
      <c r="AU38" s="290"/>
      <c r="AV38" s="290"/>
      <c r="AW38" s="290"/>
      <c r="AX38" s="290"/>
      <c r="AY38" s="290"/>
    </row>
    <row r="39" spans="33:62" customFormat="1" ht="15.75" customHeight="1">
      <c r="AG39" s="558"/>
      <c r="AH39" s="558"/>
      <c r="AI39" s="558"/>
      <c r="AJ39" s="558"/>
      <c r="AK39" s="558"/>
      <c r="AL39" s="558"/>
      <c r="AM39" s="558"/>
      <c r="AN39" s="558"/>
      <c r="AO39" s="558"/>
      <c r="AP39" s="558"/>
      <c r="AQ39" s="558"/>
      <c r="AR39" s="558"/>
      <c r="AS39" s="558"/>
      <c r="AT39" s="558"/>
      <c r="AU39" s="558"/>
      <c r="AV39" s="558"/>
    </row>
    <row r="40" spans="33:62" customFormat="1" ht="15.75" customHeight="1">
      <c r="AG40" s="558"/>
      <c r="AH40" s="558"/>
      <c r="AI40" s="558"/>
      <c r="AJ40" s="558"/>
      <c r="AK40" s="558"/>
      <c r="AL40" s="558"/>
      <c r="AM40" s="558"/>
      <c r="AN40" s="558"/>
      <c r="AO40" s="558"/>
      <c r="AP40" s="558"/>
      <c r="AQ40" s="558"/>
      <c r="AR40" s="558"/>
      <c r="AS40" s="558"/>
      <c r="AT40" s="558"/>
      <c r="AU40" s="558"/>
      <c r="AV40" s="558"/>
    </row>
    <row r="41" spans="33:62" customFormat="1" ht="15.75" customHeight="1">
      <c r="AG41" s="558"/>
      <c r="AH41" s="558"/>
      <c r="AI41" s="558"/>
      <c r="AJ41" s="558"/>
      <c r="AK41" s="558"/>
      <c r="AL41" s="558"/>
      <c r="AM41" s="558"/>
      <c r="AN41" s="558"/>
      <c r="AO41" s="558"/>
      <c r="AP41" s="558"/>
      <c r="AQ41" s="558"/>
      <c r="AR41" s="558"/>
      <c r="AS41" s="558"/>
      <c r="AT41" s="558"/>
      <c r="AU41" s="558"/>
      <c r="AV41" s="558"/>
    </row>
    <row r="42" spans="33:62" customFormat="1" ht="15.75" customHeight="1">
      <c r="AG42" s="558"/>
      <c r="AH42" s="558"/>
      <c r="AI42" s="558"/>
      <c r="AJ42" s="558"/>
      <c r="AK42" s="558"/>
      <c r="AL42" s="558"/>
      <c r="AM42" s="558"/>
      <c r="AN42" s="558"/>
      <c r="AO42" s="558"/>
      <c r="AP42" s="558"/>
      <c r="AQ42" s="558"/>
      <c r="AR42" s="558"/>
      <c r="AS42" s="558"/>
      <c r="AT42" s="558"/>
      <c r="AU42" s="558"/>
      <c r="AV42" s="558"/>
    </row>
    <row r="43" spans="33:62" customFormat="1" ht="15.75" customHeight="1">
      <c r="AG43" s="558"/>
      <c r="AH43" s="558"/>
      <c r="AI43" s="558"/>
      <c r="AJ43" s="558"/>
      <c r="AK43" s="558"/>
      <c r="AL43" s="558"/>
      <c r="AM43" s="558"/>
      <c r="AN43" s="558"/>
      <c r="AO43" s="558"/>
      <c r="AP43" s="558"/>
      <c r="AQ43" s="558"/>
      <c r="AR43" s="558"/>
      <c r="AS43" s="558"/>
      <c r="AT43" s="558"/>
      <c r="AU43" s="558"/>
      <c r="AV43" s="558"/>
    </row>
    <row r="44" spans="33:62" customFormat="1" ht="15.75" customHeight="1">
      <c r="AG44" s="558"/>
      <c r="AH44" s="558"/>
      <c r="AI44" s="558"/>
      <c r="AJ44" s="558"/>
      <c r="AK44" s="558"/>
      <c r="AL44" s="558"/>
      <c r="AM44" s="558"/>
      <c r="AN44" s="558"/>
      <c r="AO44" s="558"/>
      <c r="AP44" s="558"/>
      <c r="AQ44" s="558"/>
      <c r="AR44" s="558"/>
      <c r="AS44" s="558"/>
      <c r="AT44" s="558"/>
      <c r="AU44" s="558"/>
      <c r="AV44" s="558"/>
    </row>
    <row r="45" spans="33:62" customFormat="1" ht="15.75" customHeight="1">
      <c r="AG45" s="558"/>
      <c r="AH45" s="558"/>
      <c r="AI45" s="558"/>
      <c r="AJ45" s="558"/>
      <c r="AK45" s="558"/>
      <c r="AL45" s="558"/>
      <c r="AM45" s="558"/>
      <c r="AN45" s="558"/>
      <c r="AO45" s="558"/>
      <c r="AP45" s="558"/>
      <c r="AQ45" s="558"/>
      <c r="AR45" s="558"/>
      <c r="AS45" s="558"/>
      <c r="AT45" s="558"/>
      <c r="AU45" s="558"/>
      <c r="AV45" s="558"/>
    </row>
    <row r="46" spans="33:62" customFormat="1" ht="15.75" customHeight="1">
      <c r="AG46" s="558"/>
      <c r="AH46" s="558"/>
      <c r="AI46" s="558"/>
      <c r="AJ46" s="558"/>
      <c r="AK46" s="558"/>
      <c r="AL46" s="558"/>
      <c r="AM46" s="558"/>
      <c r="AN46" s="558"/>
      <c r="AO46" s="558"/>
      <c r="AP46" s="558"/>
      <c r="AQ46" s="558"/>
      <c r="AR46" s="558"/>
      <c r="AS46" s="558"/>
      <c r="AT46" s="558"/>
      <c r="AU46" s="558"/>
      <c r="AV46" s="558"/>
    </row>
    <row r="47" spans="33:62" customFormat="1" ht="15.75" customHeight="1">
      <c r="AG47" s="558"/>
      <c r="AH47" s="558"/>
      <c r="AI47" s="558"/>
      <c r="AJ47" s="558"/>
      <c r="AK47" s="558"/>
      <c r="AL47" s="558"/>
      <c r="AM47" s="558"/>
      <c r="AN47" s="558"/>
      <c r="AO47" s="558"/>
      <c r="AP47" s="558"/>
      <c r="AQ47" s="558"/>
      <c r="AR47" s="558"/>
      <c r="AS47" s="558"/>
      <c r="AT47" s="558"/>
      <c r="AU47" s="558"/>
      <c r="AV47" s="558"/>
    </row>
    <row r="48" spans="33:62" customFormat="1" ht="15.75" customHeight="1">
      <c r="AG48" s="558"/>
      <c r="AH48" s="558"/>
      <c r="AI48" s="558"/>
      <c r="AJ48" s="558"/>
      <c r="AK48" s="558"/>
      <c r="AL48" s="558"/>
      <c r="AM48" s="558"/>
      <c r="AN48" s="558"/>
      <c r="AO48" s="558"/>
      <c r="AP48" s="558"/>
      <c r="AQ48" s="558"/>
      <c r="AR48" s="558"/>
      <c r="AS48" s="558"/>
      <c r="AT48" s="558"/>
      <c r="AU48" s="558"/>
      <c r="AV48" s="558"/>
    </row>
    <row r="49" spans="33:48" customFormat="1" ht="15.75" customHeight="1">
      <c r="AG49" s="558"/>
      <c r="AH49" s="558"/>
      <c r="AI49" s="558"/>
      <c r="AJ49" s="558"/>
      <c r="AK49" s="558"/>
      <c r="AL49" s="558"/>
      <c r="AM49" s="558"/>
      <c r="AN49" s="558"/>
      <c r="AO49" s="558"/>
      <c r="AP49" s="558"/>
      <c r="AQ49" s="558"/>
      <c r="AR49" s="558"/>
      <c r="AS49" s="558"/>
      <c r="AT49" s="558"/>
      <c r="AU49" s="558"/>
      <c r="AV49" s="558"/>
    </row>
    <row r="50" spans="33:48" customFormat="1" ht="15.75" customHeight="1">
      <c r="AG50" s="558"/>
      <c r="AH50" s="558"/>
      <c r="AI50" s="558"/>
      <c r="AJ50" s="558"/>
      <c r="AK50" s="558"/>
      <c r="AL50" s="558"/>
      <c r="AM50" s="558"/>
      <c r="AN50" s="558"/>
      <c r="AO50" s="558"/>
      <c r="AP50" s="558"/>
      <c r="AQ50" s="558"/>
      <c r="AR50" s="558"/>
      <c r="AS50" s="558"/>
      <c r="AT50" s="558"/>
      <c r="AU50" s="558"/>
      <c r="AV50" s="558"/>
    </row>
    <row r="51" spans="33:48" customFormat="1" ht="15.75" customHeight="1">
      <c r="AG51" s="558"/>
      <c r="AH51" s="558"/>
      <c r="AI51" s="558"/>
      <c r="AJ51" s="558"/>
      <c r="AK51" s="558"/>
      <c r="AL51" s="558"/>
      <c r="AM51" s="558"/>
      <c r="AN51" s="558"/>
      <c r="AO51" s="558"/>
      <c r="AP51" s="558"/>
      <c r="AQ51" s="558"/>
      <c r="AR51" s="558"/>
      <c r="AS51" s="558"/>
      <c r="AT51" s="558"/>
      <c r="AU51" s="558"/>
      <c r="AV51" s="558"/>
    </row>
    <row r="52" spans="33:48" customFormat="1" ht="15.75" customHeight="1">
      <c r="AG52" s="558"/>
      <c r="AH52" s="558"/>
      <c r="AI52" s="558"/>
      <c r="AJ52" s="558"/>
      <c r="AK52" s="558"/>
      <c r="AL52" s="558"/>
      <c r="AM52" s="558"/>
      <c r="AN52" s="558"/>
      <c r="AO52" s="558"/>
      <c r="AP52" s="558"/>
      <c r="AQ52" s="558"/>
      <c r="AR52" s="558"/>
      <c r="AS52" s="558"/>
      <c r="AT52" s="558"/>
      <c r="AU52" s="558"/>
      <c r="AV52" s="558"/>
    </row>
    <row r="53" spans="33:48" customFormat="1" ht="15.75" customHeight="1">
      <c r="AG53" s="558"/>
      <c r="AH53" s="558"/>
      <c r="AI53" s="558"/>
      <c r="AJ53" s="558"/>
      <c r="AK53" s="558"/>
      <c r="AL53" s="558"/>
      <c r="AM53" s="558"/>
      <c r="AN53" s="558"/>
      <c r="AO53" s="558"/>
      <c r="AP53" s="558"/>
      <c r="AQ53" s="558"/>
      <c r="AR53" s="558"/>
      <c r="AS53" s="558"/>
      <c r="AT53" s="558"/>
      <c r="AU53" s="558"/>
      <c r="AV53" s="558"/>
    </row>
    <row r="54" spans="33:48" customFormat="1" ht="15.75" customHeight="1">
      <c r="AG54" s="558"/>
      <c r="AH54" s="558"/>
      <c r="AI54" s="558"/>
      <c r="AJ54" s="558"/>
      <c r="AK54" s="558"/>
      <c r="AL54" s="558"/>
      <c r="AM54" s="558"/>
      <c r="AN54" s="558"/>
      <c r="AO54" s="558"/>
      <c r="AP54" s="558"/>
      <c r="AQ54" s="558"/>
      <c r="AR54" s="558"/>
      <c r="AS54" s="558"/>
      <c r="AT54" s="558"/>
      <c r="AU54" s="558"/>
      <c r="AV54" s="558"/>
    </row>
    <row r="55" spans="33:48" customFormat="1" ht="15.75" customHeight="1">
      <c r="AG55" s="558"/>
      <c r="AH55" s="558"/>
      <c r="AI55" s="558"/>
      <c r="AJ55" s="558"/>
      <c r="AK55" s="558"/>
      <c r="AL55" s="558"/>
      <c r="AM55" s="558"/>
      <c r="AN55" s="558"/>
      <c r="AO55" s="558"/>
      <c r="AP55" s="558"/>
      <c r="AQ55" s="558"/>
      <c r="AR55" s="558"/>
      <c r="AS55" s="558"/>
      <c r="AT55" s="558"/>
      <c r="AU55" s="558"/>
      <c r="AV55" s="558"/>
    </row>
    <row r="56" spans="33:48" customFormat="1" ht="15.75" customHeight="1">
      <c r="AG56" s="558"/>
      <c r="AH56" s="558"/>
      <c r="AI56" s="558"/>
      <c r="AJ56" s="558"/>
      <c r="AK56" s="558"/>
      <c r="AL56" s="558"/>
      <c r="AM56" s="558"/>
      <c r="AN56" s="558"/>
      <c r="AO56" s="558"/>
      <c r="AP56" s="558"/>
      <c r="AQ56" s="558"/>
      <c r="AR56" s="558"/>
      <c r="AS56" s="558"/>
      <c r="AT56" s="558"/>
      <c r="AU56" s="558"/>
      <c r="AV56" s="558"/>
    </row>
    <row r="57" spans="33:48" customFormat="1" ht="15.75" customHeight="1">
      <c r="AG57" s="558"/>
      <c r="AH57" s="558"/>
      <c r="AI57" s="558"/>
      <c r="AJ57" s="558"/>
      <c r="AK57" s="558"/>
      <c r="AL57" s="558"/>
      <c r="AM57" s="558"/>
      <c r="AN57" s="558"/>
      <c r="AO57" s="558"/>
      <c r="AP57" s="558"/>
      <c r="AQ57" s="558"/>
      <c r="AR57" s="558"/>
      <c r="AS57" s="558"/>
      <c r="AT57" s="558"/>
      <c r="AU57" s="558"/>
      <c r="AV57" s="558"/>
    </row>
    <row r="58" spans="33:48" customFormat="1" ht="15.75" customHeight="1">
      <c r="AG58" s="558"/>
      <c r="AH58" s="558"/>
      <c r="AI58" s="558"/>
      <c r="AJ58" s="558"/>
      <c r="AK58" s="558"/>
      <c r="AL58" s="558"/>
      <c r="AM58" s="558"/>
      <c r="AN58" s="558"/>
      <c r="AO58" s="558"/>
      <c r="AP58" s="558"/>
      <c r="AQ58" s="558"/>
      <c r="AR58" s="558"/>
      <c r="AS58" s="558"/>
      <c r="AT58" s="558"/>
      <c r="AU58" s="558"/>
      <c r="AV58" s="558"/>
    </row>
    <row r="59" spans="33:48" customFormat="1" ht="15.75" customHeight="1"/>
    <row r="60" spans="33:48" customFormat="1" ht="16.5" customHeight="1"/>
    <row r="61" spans="33:48" customFormat="1" ht="16.5" customHeight="1"/>
  </sheetData>
  <mergeCells count="25">
    <mergeCell ref="B1:AF1"/>
    <mergeCell ref="B2:AF2"/>
    <mergeCell ref="B3:C3"/>
    <mergeCell ref="E3:G3"/>
    <mergeCell ref="B4:Q4"/>
    <mergeCell ref="R4:AF4"/>
    <mergeCell ref="AP30:AS30"/>
    <mergeCell ref="C5:Q5"/>
    <mergeCell ref="R5:AF5"/>
    <mergeCell ref="C6:Q6"/>
    <mergeCell ref="R6:AF6"/>
    <mergeCell ref="C7:Q7"/>
    <mergeCell ref="R7:AF7"/>
    <mergeCell ref="C8:Q8"/>
    <mergeCell ref="R8:AF8"/>
    <mergeCell ref="B9:AF9"/>
    <mergeCell ref="AP28:AS28"/>
    <mergeCell ref="AP29:AS29"/>
    <mergeCell ref="AP37:AS37"/>
    <mergeCell ref="AP31:AS31"/>
    <mergeCell ref="AP32:AS32"/>
    <mergeCell ref="AP33:AS33"/>
    <mergeCell ref="AP34:AS34"/>
    <mergeCell ref="AP35:AS35"/>
    <mergeCell ref="AP36:AS36"/>
  </mergeCells>
  <hyperlinks>
    <hyperlink ref="B3" r:id="rId1"/>
    <hyperlink ref="B3:C3" location="Overview!A1" display="Overview"/>
    <hyperlink ref="D3" location="'Code testing progress'!CodeTestingData" display="Data"/>
    <hyperlink ref="E3:F3" location="'Orchestra import'!ValidationAndQualificationImportData" display="Data import"/>
    <hyperlink ref="AT21" r:id="rId2"/>
    <hyperlink ref="AT21:AU21" location="Overview!A1" display="Overview"/>
    <hyperlink ref="AT23:AU23" location="'Orchestra import'!ValidationAndQualificationImportData" display="Data import"/>
    <hyperlink ref="AT22" location="'Code testing progress'!A1" display="Charts"/>
    <hyperlink ref="E3:G3" location="'Orchestra import'!CodeTestingImportData" display="Orchestra import"/>
    <hyperlink ref="AT23" location="'Orchestra import'!CodeTestingImportData" display="Orchestra import"/>
    <hyperlink ref="AT37" r:id="rId3" tooltip="Data collected via Orchestra and used for metrics computed._x000d__x000a_File: 20121108-162424.xlsx"/>
  </hyperlinks>
  <printOptions horizontalCentered="1"/>
  <pageMargins left="0.25" right="0.25" top="0.75" bottom="0.75" header="0.3" footer="0.3"/>
  <pageSetup paperSize="9" scale="74" orientation="landscape" r:id="rId4"/>
  <headerFooter alignWithMargins="0">
    <oddFooter>&amp;LTechnical Dashboard 
Printed :&amp;D &amp;T&amp;CCONFIDENTIAL&amp;RPage &amp;P of &amp;N
&amp;F</oddFooter>
  </headerFooter>
  <drawing r:id="rId5"/>
  <legacyDrawing r:id="rId6"/>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Interface_Testing_Sheet">
    <pageSetUpPr autoPageBreaks="0" fitToPage="1"/>
  </sheetPr>
  <dimension ref="A1:BW61"/>
  <sheetViews>
    <sheetView showGridLines="0" zoomScale="60" zoomScaleNormal="60" workbookViewId="0"/>
  </sheetViews>
  <sheetFormatPr defaultColWidth="18.7109375" defaultRowHeight="11.25"/>
  <cols>
    <col min="1" max="1" width="1.140625" style="558" customWidth="1"/>
    <col min="2" max="2" width="4.28515625" style="558" customWidth="1"/>
    <col min="3" max="3" width="5.42578125" style="558" customWidth="1"/>
    <col min="4" max="4" width="14.140625" style="558" customWidth="1"/>
    <col min="5" max="22" width="5.7109375" style="558" customWidth="1"/>
    <col min="23" max="23" width="1.140625" style="558" customWidth="1"/>
    <col min="24" max="24" width="18.85546875" style="558" customWidth="1"/>
    <col min="25" max="35" width="5.7109375" style="558" customWidth="1"/>
    <col min="36" max="36" width="21.7109375" style="558" customWidth="1"/>
    <col min="37" max="37" width="11" style="558" customWidth="1"/>
    <col min="38" max="38" width="3.42578125" style="558" customWidth="1"/>
    <col min="39" max="39" width="40.140625" style="558" customWidth="1"/>
    <col min="40" max="40" width="23.5703125" style="558" customWidth="1"/>
    <col min="41" max="41" width="13.5703125" style="558" customWidth="1"/>
    <col min="42" max="45" width="14.7109375" style="558" customWidth="1"/>
    <col min="46" max="47" width="12.7109375" style="558" customWidth="1"/>
    <col min="48" max="48" width="13.28515625" style="558" customWidth="1"/>
    <col min="49" max="49" width="13.7109375" style="558" customWidth="1"/>
    <col min="50" max="50" width="14.140625" style="558" customWidth="1"/>
    <col min="51" max="52" width="13.7109375" style="558" customWidth="1"/>
    <col min="53" max="54" width="15.140625" style="558" customWidth="1"/>
    <col min="55" max="56" width="13" style="558" customWidth="1"/>
    <col min="57" max="57" width="13.42578125" style="558" customWidth="1"/>
    <col min="58" max="60" width="13" style="558" customWidth="1"/>
    <col min="61" max="61" width="13.42578125" style="558" customWidth="1"/>
    <col min="62" max="62" width="12.28515625" style="558" customWidth="1"/>
    <col min="63" max="63" width="12.7109375" style="558" customWidth="1"/>
    <col min="64" max="64" width="14" style="558" customWidth="1"/>
    <col min="65" max="66" width="14.42578125" style="558" customWidth="1"/>
    <col min="67" max="67" width="14" style="558" customWidth="1"/>
    <col min="68" max="68" width="13.28515625" style="558" customWidth="1"/>
    <col min="69" max="69" width="12.7109375" style="558" customWidth="1"/>
    <col min="70" max="70" width="13.7109375" style="558" customWidth="1"/>
    <col min="71" max="71" width="13.28515625" style="558" customWidth="1"/>
    <col min="72" max="72" width="13.7109375" style="558" customWidth="1"/>
    <col min="73" max="73" width="12.7109375" style="558" customWidth="1"/>
    <col min="74" max="74" width="13.28515625" style="558" customWidth="1"/>
    <col min="75" max="16384" width="18.7109375" style="558"/>
  </cols>
  <sheetData>
    <row r="1" spans="1:48" ht="6" customHeight="1">
      <c r="A1" s="558" t="s">
        <v>431</v>
      </c>
      <c r="B1" s="953"/>
      <c r="C1" s="953"/>
      <c r="D1" s="953"/>
      <c r="E1" s="953"/>
      <c r="F1" s="953"/>
      <c r="G1" s="953"/>
      <c r="H1" s="953"/>
      <c r="I1" s="953"/>
      <c r="J1" s="953"/>
      <c r="K1" s="953"/>
      <c r="L1" s="953"/>
      <c r="M1" s="953"/>
      <c r="N1" s="953"/>
      <c r="O1" s="953"/>
      <c r="P1" s="953"/>
      <c r="Q1" s="953"/>
      <c r="R1" s="953"/>
      <c r="S1" s="953"/>
      <c r="T1" s="953"/>
      <c r="U1" s="953"/>
      <c r="V1" s="953"/>
      <c r="W1" s="953"/>
      <c r="X1" s="953"/>
      <c r="Y1" s="953"/>
      <c r="Z1" s="953"/>
      <c r="AA1" s="953"/>
      <c r="AB1" s="953"/>
      <c r="AC1" s="953"/>
      <c r="AD1" s="953"/>
      <c r="AE1" s="953"/>
      <c r="AF1" s="953"/>
    </row>
    <row r="2" spans="1:48" ht="39" customHeight="1">
      <c r="A2" s="161"/>
      <c r="B2" s="712" t="str">
        <f>CONCATENATE(Parameters!C6," - Interface testing progress")</f>
        <v>Orchestra - Interface testing progress</v>
      </c>
      <c r="C2" s="712"/>
      <c r="D2" s="712"/>
      <c r="E2" s="712"/>
      <c r="F2" s="712"/>
      <c r="G2" s="712"/>
      <c r="H2" s="712"/>
      <c r="I2" s="712"/>
      <c r="J2" s="712"/>
      <c r="K2" s="712"/>
      <c r="L2" s="712"/>
      <c r="M2" s="712"/>
      <c r="N2" s="712"/>
      <c r="O2" s="712"/>
      <c r="P2" s="712"/>
      <c r="Q2" s="712"/>
      <c r="R2" s="712"/>
      <c r="S2" s="712"/>
      <c r="T2" s="712"/>
      <c r="U2" s="712"/>
      <c r="V2" s="712"/>
      <c r="W2" s="712"/>
      <c r="X2" s="712"/>
      <c r="Y2" s="712"/>
      <c r="Z2" s="712"/>
      <c r="AA2" s="712"/>
      <c r="AB2" s="712"/>
      <c r="AC2" s="712"/>
      <c r="AD2" s="712"/>
      <c r="AE2" s="712"/>
      <c r="AF2" s="712"/>
    </row>
    <row r="3" spans="1:48" s="658" customFormat="1" ht="18" customHeight="1">
      <c r="B3" s="954" t="s">
        <v>20</v>
      </c>
      <c r="C3" s="954"/>
      <c r="D3" s="674" t="s">
        <v>259</v>
      </c>
      <c r="E3" s="825" t="s">
        <v>415</v>
      </c>
      <c r="F3" s="825"/>
      <c r="G3" s="825"/>
      <c r="I3" s="659"/>
      <c r="L3" s="659"/>
      <c r="M3" s="659"/>
      <c r="N3" s="659"/>
      <c r="O3" s="659"/>
      <c r="P3" s="659"/>
      <c r="Q3" s="659"/>
      <c r="R3" s="659"/>
      <c r="S3" s="659"/>
      <c r="T3" s="659"/>
      <c r="U3" s="659"/>
      <c r="V3" s="659"/>
      <c r="W3" s="659"/>
      <c r="X3" s="659"/>
      <c r="Y3" s="659"/>
      <c r="Z3" s="659"/>
      <c r="AA3" s="659"/>
      <c r="AB3" s="659"/>
      <c r="AC3" s="659"/>
      <c r="AD3" s="659"/>
      <c r="AE3" s="659"/>
      <c r="AF3" s="659"/>
    </row>
    <row r="4" spans="1:48" s="153" customFormat="1" ht="24" customHeight="1">
      <c r="B4" s="818" t="s">
        <v>80</v>
      </c>
      <c r="C4" s="819"/>
      <c r="D4" s="819"/>
      <c r="E4" s="819"/>
      <c r="F4" s="819"/>
      <c r="G4" s="819"/>
      <c r="H4" s="819"/>
      <c r="I4" s="819"/>
      <c r="J4" s="819"/>
      <c r="K4" s="819"/>
      <c r="L4" s="819"/>
      <c r="M4" s="819"/>
      <c r="N4" s="819"/>
      <c r="O4" s="819"/>
      <c r="P4" s="819"/>
      <c r="Q4" s="820"/>
      <c r="R4" s="821" t="s">
        <v>79</v>
      </c>
      <c r="S4" s="822"/>
      <c r="T4" s="822"/>
      <c r="U4" s="822"/>
      <c r="V4" s="822"/>
      <c r="W4" s="822"/>
      <c r="X4" s="822"/>
      <c r="Y4" s="822"/>
      <c r="Z4" s="822"/>
      <c r="AA4" s="822"/>
      <c r="AB4" s="822"/>
      <c r="AC4" s="822"/>
      <c r="AD4" s="822"/>
      <c r="AE4" s="822"/>
      <c r="AF4" s="823"/>
    </row>
    <row r="5" spans="1:48" s="149" customFormat="1" ht="24" customHeight="1">
      <c r="B5" s="152" t="s">
        <v>78</v>
      </c>
      <c r="C5" s="812" t="s">
        <v>2</v>
      </c>
      <c r="D5" s="812"/>
      <c r="E5" s="812"/>
      <c r="F5" s="812"/>
      <c r="G5" s="812"/>
      <c r="H5" s="812"/>
      <c r="I5" s="812"/>
      <c r="J5" s="812"/>
      <c r="K5" s="812"/>
      <c r="L5" s="812"/>
      <c r="M5" s="812"/>
      <c r="N5" s="812"/>
      <c r="O5" s="812"/>
      <c r="P5" s="812"/>
      <c r="Q5" s="813"/>
      <c r="R5" s="811" t="s">
        <v>2</v>
      </c>
      <c r="S5" s="812"/>
      <c r="T5" s="812"/>
      <c r="U5" s="812"/>
      <c r="V5" s="812"/>
      <c r="W5" s="812"/>
      <c r="X5" s="812"/>
      <c r="Y5" s="812"/>
      <c r="Z5" s="812"/>
      <c r="AA5" s="812"/>
      <c r="AB5" s="812"/>
      <c r="AC5" s="812"/>
      <c r="AD5" s="812"/>
      <c r="AE5" s="812"/>
      <c r="AF5" s="813"/>
    </row>
    <row r="6" spans="1:48" s="149" customFormat="1" ht="24" customHeight="1">
      <c r="B6" s="152" t="s">
        <v>78</v>
      </c>
      <c r="C6" s="812" t="s">
        <v>2</v>
      </c>
      <c r="D6" s="812"/>
      <c r="E6" s="812"/>
      <c r="F6" s="812"/>
      <c r="G6" s="812"/>
      <c r="H6" s="812"/>
      <c r="I6" s="812"/>
      <c r="J6" s="812"/>
      <c r="K6" s="812"/>
      <c r="L6" s="812"/>
      <c r="M6" s="812"/>
      <c r="N6" s="812"/>
      <c r="O6" s="812"/>
      <c r="P6" s="812"/>
      <c r="Q6" s="813"/>
      <c r="R6" s="811" t="s">
        <v>2</v>
      </c>
      <c r="S6" s="812"/>
      <c r="T6" s="812"/>
      <c r="U6" s="812"/>
      <c r="V6" s="812"/>
      <c r="W6" s="812"/>
      <c r="X6" s="812"/>
      <c r="Y6" s="812"/>
      <c r="Z6" s="812"/>
      <c r="AA6" s="812"/>
      <c r="AB6" s="812"/>
      <c r="AC6" s="812"/>
      <c r="AD6" s="812"/>
      <c r="AE6" s="812"/>
      <c r="AF6" s="813"/>
    </row>
    <row r="7" spans="1:48" s="149" customFormat="1" ht="24" customHeight="1">
      <c r="B7" s="152" t="s">
        <v>78</v>
      </c>
      <c r="C7" s="812" t="s">
        <v>2</v>
      </c>
      <c r="D7" s="812"/>
      <c r="E7" s="812"/>
      <c r="F7" s="812"/>
      <c r="G7" s="812"/>
      <c r="H7" s="812"/>
      <c r="I7" s="812"/>
      <c r="J7" s="812"/>
      <c r="K7" s="812"/>
      <c r="L7" s="812"/>
      <c r="M7" s="812"/>
      <c r="N7" s="812"/>
      <c r="O7" s="812"/>
      <c r="P7" s="812"/>
      <c r="Q7" s="813"/>
      <c r="R7" s="811" t="s">
        <v>2</v>
      </c>
      <c r="S7" s="812"/>
      <c r="T7" s="812"/>
      <c r="U7" s="812"/>
      <c r="V7" s="812"/>
      <c r="W7" s="812"/>
      <c r="X7" s="812"/>
      <c r="Y7" s="812"/>
      <c r="Z7" s="812"/>
      <c r="AA7" s="812"/>
      <c r="AB7" s="812"/>
      <c r="AC7" s="812"/>
      <c r="AD7" s="812"/>
      <c r="AE7" s="812"/>
      <c r="AF7" s="813"/>
    </row>
    <row r="8" spans="1:48" s="149" customFormat="1" ht="24" customHeight="1">
      <c r="B8" s="151" t="s">
        <v>78</v>
      </c>
      <c r="C8" s="815" t="s">
        <v>2</v>
      </c>
      <c r="D8" s="815"/>
      <c r="E8" s="815"/>
      <c r="F8" s="815"/>
      <c r="G8" s="815"/>
      <c r="H8" s="815"/>
      <c r="I8" s="815"/>
      <c r="J8" s="815"/>
      <c r="K8" s="815"/>
      <c r="L8" s="815"/>
      <c r="M8" s="815"/>
      <c r="N8" s="815"/>
      <c r="O8" s="815"/>
      <c r="P8" s="815"/>
      <c r="Q8" s="816"/>
      <c r="R8" s="817" t="s">
        <v>2</v>
      </c>
      <c r="S8" s="815"/>
      <c r="T8" s="815"/>
      <c r="U8" s="815"/>
      <c r="V8" s="815"/>
      <c r="W8" s="815"/>
      <c r="X8" s="815"/>
      <c r="Y8" s="815"/>
      <c r="Z8" s="815"/>
      <c r="AA8" s="815"/>
      <c r="AB8" s="815"/>
      <c r="AC8" s="815"/>
      <c r="AD8" s="815"/>
      <c r="AE8" s="815"/>
      <c r="AF8" s="816"/>
    </row>
    <row r="9" spans="1:48" ht="6" customHeight="1">
      <c r="B9" s="810"/>
      <c r="C9" s="810"/>
      <c r="D9" s="810"/>
      <c r="E9" s="810"/>
      <c r="F9" s="810"/>
      <c r="G9" s="810"/>
      <c r="H9" s="810"/>
      <c r="I9" s="810"/>
      <c r="J9" s="810"/>
      <c r="K9" s="810"/>
      <c r="L9" s="810"/>
      <c r="M9" s="810"/>
      <c r="N9" s="810"/>
      <c r="O9" s="810"/>
      <c r="P9" s="810"/>
      <c r="Q9" s="810"/>
      <c r="R9" s="810"/>
      <c r="S9" s="810"/>
      <c r="T9" s="810"/>
      <c r="U9" s="810"/>
      <c r="V9" s="810"/>
      <c r="W9" s="810"/>
      <c r="X9" s="810"/>
      <c r="Y9" s="810"/>
      <c r="Z9" s="810"/>
      <c r="AA9" s="810"/>
      <c r="AB9" s="810"/>
      <c r="AC9" s="810"/>
      <c r="AD9" s="810"/>
      <c r="AE9" s="810"/>
      <c r="AF9" s="810"/>
    </row>
    <row r="10" spans="1:48" ht="24" customHeight="1">
      <c r="B10" s="559" t="s">
        <v>467</v>
      </c>
      <c r="C10" s="559"/>
      <c r="D10" s="559"/>
      <c r="E10" s="559"/>
      <c r="F10" s="559"/>
      <c r="G10" s="559"/>
      <c r="H10" s="559"/>
      <c r="I10" s="559"/>
      <c r="J10" s="559"/>
      <c r="K10" s="559"/>
      <c r="L10" s="559"/>
      <c r="M10" s="559"/>
      <c r="N10" s="559"/>
      <c r="O10" s="559"/>
      <c r="P10" s="559"/>
      <c r="Q10" s="559"/>
      <c r="R10" s="559"/>
      <c r="S10" s="559"/>
      <c r="T10" s="559"/>
      <c r="U10" s="559"/>
      <c r="V10" s="559"/>
      <c r="W10" s="208"/>
      <c r="X10" s="559" t="s">
        <v>468</v>
      </c>
      <c r="Y10" s="559"/>
      <c r="Z10" s="559"/>
      <c r="AA10" s="559"/>
      <c r="AB10" s="559"/>
      <c r="AC10" s="559"/>
      <c r="AD10" s="559"/>
      <c r="AE10" s="559"/>
      <c r="AF10" s="559"/>
    </row>
    <row r="11" spans="1:48" ht="294" customHeight="1">
      <c r="B11" s="160"/>
      <c r="C11" s="159"/>
      <c r="D11" s="159"/>
      <c r="E11" s="159"/>
      <c r="F11" s="159"/>
      <c r="G11" s="159"/>
      <c r="H11" s="159"/>
      <c r="I11" s="159"/>
      <c r="J11" s="159"/>
      <c r="K11" s="159"/>
      <c r="L11" s="159"/>
      <c r="M11" s="159"/>
      <c r="N11" s="159"/>
      <c r="O11" s="159"/>
      <c r="P11" s="159"/>
      <c r="Q11" s="159"/>
      <c r="R11" s="159"/>
      <c r="S11" s="159"/>
      <c r="T11" s="159"/>
      <c r="U11" s="159"/>
      <c r="V11" s="159"/>
      <c r="W11" s="164"/>
      <c r="X11" s="159"/>
      <c r="Y11" s="159"/>
      <c r="Z11" s="159"/>
      <c r="AA11" s="159"/>
      <c r="AB11" s="159"/>
      <c r="AC11" s="159"/>
      <c r="AD11" s="159"/>
      <c r="AE11" s="159"/>
      <c r="AF11" s="159"/>
    </row>
    <row r="12" spans="1:48" ht="185.25" customHeight="1">
      <c r="B12" s="159"/>
      <c r="C12" s="159"/>
      <c r="D12" s="159"/>
      <c r="E12" s="159"/>
      <c r="F12" s="159"/>
      <c r="G12" s="159"/>
      <c r="H12" s="159"/>
      <c r="I12" s="159"/>
      <c r="J12" s="159"/>
      <c r="K12" s="159"/>
      <c r="L12" s="159"/>
      <c r="M12" s="159"/>
      <c r="N12" s="159"/>
      <c r="O12" s="159"/>
      <c r="P12" s="159"/>
      <c r="Q12" s="159"/>
      <c r="R12" s="159"/>
      <c r="S12" s="159"/>
      <c r="T12" s="159"/>
      <c r="U12" s="159"/>
      <c r="V12" s="159"/>
      <c r="W12" s="164"/>
      <c r="X12" s="159"/>
      <c r="Y12" s="159"/>
      <c r="Z12" s="159"/>
      <c r="AA12" s="159"/>
      <c r="AB12" s="159"/>
      <c r="AC12" s="159"/>
      <c r="AD12" s="159"/>
      <c r="AE12" s="159"/>
      <c r="AF12" s="159"/>
    </row>
    <row r="13" spans="1:48" ht="11.25" customHeight="1"/>
    <row r="14" spans="1:48" ht="11.25" customHeight="1"/>
    <row r="15" spans="1:48" ht="11.25" customHeight="1"/>
    <row r="16" spans="1:48" s="158" customFormat="1" ht="11.25" customHeight="1">
      <c r="AG16" s="558"/>
      <c r="AH16" s="558"/>
      <c r="AI16" s="558"/>
      <c r="AJ16" s="558"/>
      <c r="AK16" s="558"/>
      <c r="AL16" s="558"/>
      <c r="AM16" s="558"/>
      <c r="AN16" s="558"/>
      <c r="AO16" s="558"/>
      <c r="AP16" s="558"/>
      <c r="AQ16" s="558"/>
      <c r="AR16" s="558"/>
      <c r="AS16" s="558"/>
      <c r="AT16" s="558"/>
      <c r="AU16" s="558"/>
      <c r="AV16" s="558"/>
    </row>
    <row r="17" spans="33:75" s="157" customFormat="1" ht="11.25" customHeight="1">
      <c r="AG17" s="558"/>
      <c r="AH17" s="558"/>
      <c r="AI17" s="558"/>
      <c r="AJ17" s="558"/>
      <c r="AK17" s="558"/>
      <c r="AL17" s="558"/>
      <c r="AM17" s="558"/>
      <c r="AN17" s="558"/>
      <c r="AO17" s="558"/>
      <c r="AP17" s="558"/>
      <c r="AQ17" s="558"/>
      <c r="AR17" s="558"/>
      <c r="AS17" s="558"/>
      <c r="AT17" s="558"/>
      <c r="AU17" s="558"/>
      <c r="AV17" s="558"/>
    </row>
    <row r="18" spans="33:75" s="156" customFormat="1" ht="11.25" customHeight="1">
      <c r="AG18" s="558"/>
      <c r="AH18" s="558"/>
      <c r="AI18" s="558"/>
      <c r="AJ18" s="558"/>
      <c r="AK18" s="558"/>
      <c r="AL18" s="277"/>
      <c r="AM18" s="277"/>
      <c r="AN18" s="277"/>
      <c r="AO18" s="277"/>
      <c r="AP18" s="277"/>
      <c r="AQ18" s="277"/>
      <c r="AR18" s="277"/>
      <c r="AS18" s="277"/>
      <c r="AT18" s="277"/>
      <c r="AU18" s="277"/>
      <c r="AV18" s="277"/>
      <c r="AW18" s="277"/>
      <c r="AX18" s="277"/>
      <c r="AY18" s="277"/>
    </row>
    <row r="19" spans="33:75" s="157" customFormat="1" ht="12.75">
      <c r="AG19" s="558"/>
      <c r="AH19" s="558"/>
      <c r="AI19" s="558"/>
      <c r="AJ19" s="558"/>
      <c r="AK19" s="558"/>
      <c r="AL19" s="277"/>
      <c r="AM19"/>
      <c r="AN19" s="277"/>
      <c r="AO19" s="277"/>
      <c r="AP19" s="277"/>
      <c r="AQ19" s="277"/>
      <c r="AR19" s="277"/>
      <c r="AS19" s="277"/>
      <c r="AT19" s="277"/>
      <c r="AU19" s="277"/>
      <c r="AV19" s="277"/>
      <c r="AW19" s="277"/>
      <c r="AX19" s="277"/>
      <c r="AY19" s="277"/>
    </row>
    <row r="20" spans="33:75" s="157" customFormat="1" ht="12.75">
      <c r="AG20" s="558"/>
      <c r="AH20" s="558"/>
      <c r="AI20" s="558"/>
      <c r="AJ20" s="558"/>
      <c r="AK20" s="558"/>
      <c r="AL20" s="277"/>
      <c r="AM20" s="277"/>
      <c r="AN20" s="277"/>
      <c r="AO20" s="277"/>
      <c r="AP20" s="277"/>
      <c r="AQ20" s="277"/>
      <c r="AR20" s="277"/>
      <c r="AS20" s="277"/>
      <c r="AT20" s="277"/>
      <c r="AU20" s="277"/>
      <c r="AV20" s="277"/>
      <c r="AW20" s="277"/>
      <c r="AX20" s="277"/>
      <c r="AY20" s="277"/>
    </row>
    <row r="21" spans="33:75" s="157" customFormat="1" ht="18.75">
      <c r="AG21" s="558"/>
      <c r="AH21" s="558"/>
      <c r="AI21" s="558"/>
      <c r="AJ21" s="558"/>
      <c r="AK21" s="558"/>
      <c r="AL21" s="277"/>
      <c r="AM21" s="275" t="s">
        <v>226</v>
      </c>
      <c r="AN21" s="276" t="s">
        <v>302</v>
      </c>
      <c r="AO21" s="277"/>
      <c r="AP21" s="277"/>
      <c r="AQ21" s="277"/>
      <c r="AR21" s="277"/>
      <c r="AS21" s="277"/>
      <c r="AT21" s="540" t="s">
        <v>20</v>
      </c>
      <c r="AU21" s="539"/>
      <c r="AV21" s="292"/>
      <c r="AW21" s="277"/>
      <c r="AX21" s="277"/>
      <c r="AY21" s="277"/>
    </row>
    <row r="22" spans="33:75" s="156" customFormat="1" ht="18.75" customHeight="1">
      <c r="AG22" s="558"/>
      <c r="AH22" s="558"/>
      <c r="AI22" s="558"/>
      <c r="AJ22" s="558"/>
      <c r="AK22" s="558"/>
      <c r="AL22" s="277"/>
      <c r="AM22" s="277"/>
      <c r="AN22" s="278"/>
      <c r="AO22" s="277"/>
      <c r="AP22" s="277"/>
      <c r="AQ22" s="277"/>
      <c r="AR22" s="277"/>
      <c r="AS22" s="277"/>
      <c r="AT22" s="540" t="s">
        <v>422</v>
      </c>
      <c r="AU22" s="292"/>
      <c r="AV22" s="292"/>
      <c r="AW22" s="277"/>
      <c r="AX22" s="277"/>
      <c r="AY22" s="277"/>
    </row>
    <row r="23" spans="33:75" s="156" customFormat="1" ht="18.75">
      <c r="AG23" s="558"/>
      <c r="AH23" s="558"/>
      <c r="AI23" s="558"/>
      <c r="AJ23" s="558"/>
      <c r="AK23" s="558"/>
      <c r="AL23" s="277"/>
      <c r="AM23" s="275" t="s">
        <v>227</v>
      </c>
      <c r="AN23" s="280" t="s">
        <v>414</v>
      </c>
      <c r="AO23" s="277"/>
      <c r="AP23" s="277"/>
      <c r="AQ23" s="277"/>
      <c r="AR23" s="277"/>
      <c r="AS23" s="277"/>
      <c r="AT23" s="540" t="s">
        <v>415</v>
      </c>
      <c r="AU23" s="539"/>
      <c r="AV23" s="292"/>
      <c r="AW23" s="277"/>
      <c r="AX23" s="277"/>
      <c r="AY23" s="277"/>
    </row>
    <row r="24" spans="33:75" ht="18.75">
      <c r="AL24" s="277"/>
      <c r="AM24" s="282"/>
      <c r="AN24" s="280"/>
      <c r="AO24" s="277"/>
      <c r="AP24" s="277"/>
      <c r="AQ24" s="277"/>
      <c r="AR24" s="277"/>
      <c r="AS24" s="277"/>
      <c r="AT24" s="281"/>
      <c r="AU24" s="277"/>
      <c r="AV24" s="277"/>
      <c r="AW24" s="277"/>
      <c r="AX24" s="277"/>
      <c r="AY24" s="277"/>
    </row>
    <row r="25" spans="33:75" ht="12.75">
      <c r="AL25" s="277"/>
      <c r="AM25" s="277"/>
      <c r="AN25" s="277"/>
      <c r="AO25" s="277"/>
      <c r="AP25" s="277"/>
      <c r="AQ25" s="277"/>
      <c r="AR25" s="277"/>
      <c r="AS25" s="277"/>
      <c r="AT25" s="277"/>
      <c r="AU25" s="277"/>
      <c r="AV25" s="277"/>
      <c r="AW25" s="277"/>
      <c r="AX25" s="277"/>
      <c r="AY25" s="277"/>
    </row>
    <row r="26" spans="33:75" ht="12.75">
      <c r="AL26" s="277"/>
      <c r="AM26" s="277"/>
      <c r="AN26" s="277"/>
      <c r="AO26" s="277"/>
      <c r="AP26" s="277"/>
      <c r="AQ26" s="277"/>
      <c r="AR26" s="277"/>
      <c r="AS26" s="277"/>
      <c r="AT26" s="277"/>
      <c r="AU26" s="277"/>
      <c r="AV26" s="277"/>
      <c r="AW26" s="277"/>
      <c r="AX26" s="277"/>
      <c r="AY26" s="277"/>
    </row>
    <row r="27" spans="33:75" ht="12.75">
      <c r="AL27" s="277"/>
      <c r="AM27" s="277"/>
      <c r="AN27" s="277"/>
      <c r="AO27" s="277"/>
      <c r="AP27" s="277"/>
      <c r="AQ27" s="277"/>
      <c r="AR27" s="277"/>
      <c r="AS27" s="277"/>
      <c r="AT27" s="277"/>
      <c r="AU27" s="277"/>
      <c r="AV27" s="277"/>
      <c r="AW27" s="277"/>
      <c r="AX27" s="277"/>
      <c r="AY27" s="277"/>
    </row>
    <row r="28" spans="33:75" ht="30" customHeight="1">
      <c r="AL28" s="277"/>
      <c r="AM28" s="277"/>
      <c r="AN28" s="277"/>
      <c r="AO28" s="283"/>
      <c r="AP28" s="856" t="s">
        <v>228</v>
      </c>
      <c r="AQ28" s="857"/>
      <c r="AR28" s="857"/>
      <c r="AS28" s="858"/>
      <c r="AT28" s="406">
        <v>41244</v>
      </c>
      <c r="AU28" s="406">
        <v>41258</v>
      </c>
      <c r="AV28" s="406">
        <v>41272</v>
      </c>
      <c r="AW28" s="406">
        <v>41286</v>
      </c>
      <c r="AX28" s="406">
        <v>41300</v>
      </c>
      <c r="AY28" s="406">
        <v>41314</v>
      </c>
      <c r="AZ28" s="406">
        <v>41328</v>
      </c>
      <c r="BA28" s="406">
        <v>41342</v>
      </c>
      <c r="BB28" s="406">
        <v>41356</v>
      </c>
      <c r="BC28" s="406">
        <v>41370</v>
      </c>
      <c r="BD28" s="406">
        <v>41384</v>
      </c>
      <c r="BE28" s="406">
        <v>41398</v>
      </c>
      <c r="BF28" s="406">
        <v>41412</v>
      </c>
      <c r="BG28" s="406">
        <v>41426</v>
      </c>
      <c r="BH28" s="406">
        <v>41440</v>
      </c>
      <c r="BI28" s="406">
        <v>41454</v>
      </c>
      <c r="BJ28" s="406">
        <v>41468</v>
      </c>
      <c r="BK28" s="406">
        <v>41482</v>
      </c>
      <c r="BL28" s="406">
        <v>41496</v>
      </c>
      <c r="BM28" s="406">
        <v>41510</v>
      </c>
      <c r="BN28" s="406">
        <v>41524</v>
      </c>
      <c r="BO28" s="406">
        <v>41538</v>
      </c>
      <c r="BP28" s="406">
        <v>41552</v>
      </c>
      <c r="BQ28" s="406">
        <v>41566</v>
      </c>
      <c r="BR28" s="406">
        <v>41580</v>
      </c>
      <c r="BS28" s="406">
        <v>41594</v>
      </c>
      <c r="BT28" s="406">
        <v>41608</v>
      </c>
      <c r="BU28" s="406">
        <v>41622</v>
      </c>
      <c r="BV28" s="406">
        <v>41636</v>
      </c>
      <c r="BW28" s="407">
        <v>41640</v>
      </c>
    </row>
    <row r="29" spans="33:75" ht="14.25">
      <c r="AL29" s="277"/>
      <c r="AM29" s="277"/>
      <c r="AN29" s="277"/>
      <c r="AO29" s="277"/>
      <c r="AP29" s="853" t="s">
        <v>366</v>
      </c>
      <c r="AQ29" s="854"/>
      <c r="AR29" s="854"/>
      <c r="AS29" s="855"/>
      <c r="AT29" s="284"/>
      <c r="AU29" s="284"/>
      <c r="AV29" s="284"/>
      <c r="AW29" s="284"/>
      <c r="AX29" s="284"/>
      <c r="AY29" s="284"/>
      <c r="AZ29" s="284"/>
      <c r="BA29" s="284"/>
      <c r="BB29" s="284"/>
      <c r="BC29" s="284"/>
      <c r="BD29" s="284"/>
      <c r="BE29" s="284"/>
      <c r="BF29" s="284"/>
      <c r="BG29" s="284"/>
      <c r="BH29" s="284"/>
      <c r="BI29" s="284"/>
      <c r="BJ29" s="284"/>
      <c r="BK29" s="284"/>
      <c r="BL29" s="284"/>
      <c r="BM29" s="284"/>
      <c r="BN29" s="284"/>
      <c r="BO29" s="284"/>
      <c r="BP29" s="284"/>
      <c r="BQ29" s="284"/>
      <c r="BR29" s="284"/>
      <c r="BS29" s="284"/>
      <c r="BT29" s="284"/>
      <c r="BU29" s="284"/>
      <c r="BV29" s="284"/>
      <c r="BW29" s="284"/>
    </row>
    <row r="30" spans="33:75" ht="14.25">
      <c r="AL30" s="277"/>
      <c r="AM30" s="277"/>
      <c r="AN30" s="277"/>
      <c r="AO30" s="277"/>
      <c r="AP30" s="850" t="s">
        <v>82</v>
      </c>
      <c r="AQ30" s="851"/>
      <c r="AR30" s="851"/>
      <c r="AS30" s="852"/>
      <c r="AT30" s="285"/>
      <c r="AU30" s="285"/>
      <c r="AV30" s="285"/>
      <c r="AW30" s="285"/>
      <c r="AX30" s="285"/>
      <c r="AY30" s="285"/>
      <c r="AZ30" s="285"/>
      <c r="BA30" s="285"/>
      <c r="BB30" s="285"/>
      <c r="BC30" s="285"/>
      <c r="BD30" s="285"/>
      <c r="BE30" s="285"/>
      <c r="BF30" s="285"/>
      <c r="BG30" s="285"/>
      <c r="BH30" s="285"/>
      <c r="BI30" s="285"/>
      <c r="BJ30" s="285"/>
      <c r="BK30" s="285"/>
      <c r="BL30" s="285"/>
      <c r="BM30" s="285"/>
      <c r="BN30" s="285"/>
      <c r="BO30" s="285"/>
      <c r="BP30" s="285"/>
      <c r="BQ30" s="285"/>
      <c r="BR30" s="285"/>
      <c r="BS30" s="285"/>
      <c r="BT30" s="285"/>
      <c r="BU30" s="285"/>
      <c r="BV30" s="285"/>
      <c r="BW30" s="285"/>
    </row>
    <row r="31" spans="33:75" customFormat="1" ht="14.25">
      <c r="AG31" s="558"/>
      <c r="AH31" s="558"/>
      <c r="AI31" s="558"/>
      <c r="AJ31" s="558"/>
      <c r="AK31" s="558"/>
      <c r="AL31" s="277"/>
      <c r="AM31" s="277"/>
      <c r="AN31" s="277"/>
      <c r="AO31" s="277"/>
      <c r="AP31" s="845" t="s">
        <v>367</v>
      </c>
      <c r="AQ31" s="846"/>
      <c r="AR31" s="846"/>
      <c r="AS31" s="847"/>
      <c r="AT31" s="286"/>
      <c r="AU31" s="286"/>
      <c r="AV31" s="286"/>
      <c r="AW31" s="286"/>
      <c r="AX31" s="286"/>
      <c r="AY31" s="286"/>
      <c r="AZ31" s="286"/>
      <c r="BA31" s="286"/>
      <c r="BB31" s="286"/>
      <c r="BC31" s="286"/>
      <c r="BD31" s="286"/>
      <c r="BE31" s="286"/>
      <c r="BF31" s="286"/>
      <c r="BG31" s="286"/>
      <c r="BH31" s="286"/>
      <c r="BI31" s="286"/>
      <c r="BJ31" s="286"/>
      <c r="BK31" s="286"/>
      <c r="BL31" s="286"/>
      <c r="BM31" s="286"/>
      <c r="BN31" s="286"/>
      <c r="BO31" s="286"/>
      <c r="BP31" s="286"/>
      <c r="BQ31" s="286"/>
      <c r="BR31" s="286"/>
      <c r="BS31" s="286"/>
      <c r="BT31" s="286"/>
      <c r="BU31" s="286"/>
      <c r="BV31" s="286"/>
      <c r="BW31" s="286"/>
    </row>
    <row r="32" spans="33:75" customFormat="1" ht="16.5" customHeight="1">
      <c r="AG32" s="558"/>
      <c r="AH32" s="558"/>
      <c r="AI32" s="558"/>
      <c r="AJ32" s="558"/>
      <c r="AK32" s="558"/>
      <c r="AL32" s="277"/>
      <c r="AM32" s="277"/>
      <c r="AN32" s="277"/>
      <c r="AO32" s="277"/>
      <c r="AP32" s="853" t="s">
        <v>368</v>
      </c>
      <c r="AQ32" s="854"/>
      <c r="AR32" s="854"/>
      <c r="AS32" s="855"/>
      <c r="AT32" s="287"/>
      <c r="AU32" s="287"/>
      <c r="AV32" s="287"/>
      <c r="AW32" s="287"/>
      <c r="AX32" s="287"/>
      <c r="AY32" s="287"/>
      <c r="AZ32" s="287"/>
      <c r="BA32" s="287"/>
      <c r="BB32" s="287"/>
      <c r="BC32" s="287"/>
      <c r="BD32" s="287"/>
      <c r="BE32" s="287"/>
      <c r="BF32" s="287"/>
      <c r="BG32" s="287"/>
      <c r="BH32" s="287"/>
      <c r="BI32" s="287"/>
      <c r="BJ32" s="287"/>
      <c r="BK32" s="287"/>
      <c r="BL32" s="287"/>
      <c r="BM32" s="287"/>
      <c r="BN32" s="287"/>
      <c r="BO32" s="287"/>
      <c r="BP32" s="287"/>
      <c r="BQ32" s="287"/>
      <c r="BR32" s="287"/>
      <c r="BS32" s="287"/>
      <c r="BT32" s="287"/>
      <c r="BU32" s="287"/>
      <c r="BV32" s="287"/>
      <c r="BW32" s="287"/>
    </row>
    <row r="33" spans="33:75" customFormat="1" ht="15.75" customHeight="1">
      <c r="AG33" s="558"/>
      <c r="AH33" s="558"/>
      <c r="AI33" s="558"/>
      <c r="AJ33" s="558"/>
      <c r="AK33" s="558"/>
      <c r="AL33" s="277"/>
      <c r="AM33" s="277"/>
      <c r="AN33" s="277"/>
      <c r="AO33" s="277"/>
      <c r="AP33" s="850" t="s">
        <v>437</v>
      </c>
      <c r="AQ33" s="851"/>
      <c r="AR33" s="851"/>
      <c r="AS33" s="852"/>
      <c r="AT33" s="289"/>
      <c r="AU33" s="289"/>
      <c r="AV33" s="289"/>
      <c r="AW33" s="289"/>
      <c r="AX33" s="289"/>
      <c r="AY33" s="289"/>
      <c r="AZ33" s="289"/>
      <c r="BA33" s="289"/>
      <c r="BB33" s="289"/>
      <c r="BC33" s="289"/>
      <c r="BD33" s="289"/>
      <c r="BE33" s="289"/>
      <c r="BF33" s="289"/>
      <c r="BG33" s="289"/>
      <c r="BH33" s="289"/>
      <c r="BI33" s="289"/>
      <c r="BJ33" s="289"/>
      <c r="BK33" s="289"/>
      <c r="BL33" s="289"/>
      <c r="BM33" s="289"/>
      <c r="BN33" s="289"/>
      <c r="BO33" s="289"/>
      <c r="BP33" s="289"/>
      <c r="BQ33" s="289"/>
      <c r="BR33" s="289"/>
      <c r="BS33" s="289"/>
      <c r="BT33" s="289"/>
      <c r="BU33" s="289"/>
      <c r="BV33" s="289"/>
      <c r="BW33" s="289"/>
    </row>
    <row r="34" spans="33:75" customFormat="1" ht="15.75" customHeight="1">
      <c r="AG34" s="558"/>
      <c r="AH34" s="558"/>
      <c r="AI34" s="558"/>
      <c r="AJ34" s="558"/>
      <c r="AK34" s="558"/>
      <c r="AL34" s="277"/>
      <c r="AM34" s="277"/>
      <c r="AN34" s="277"/>
      <c r="AO34" s="277"/>
      <c r="AP34" s="850" t="s">
        <v>435</v>
      </c>
      <c r="AQ34" s="851"/>
      <c r="AR34" s="851"/>
      <c r="AS34" s="852"/>
      <c r="AT34" s="289"/>
      <c r="AU34" s="289"/>
      <c r="AV34" s="289"/>
      <c r="AW34" s="289"/>
      <c r="AX34" s="289"/>
      <c r="AY34" s="289"/>
      <c r="AZ34" s="289"/>
      <c r="BA34" s="289"/>
      <c r="BB34" s="289"/>
      <c r="BC34" s="289"/>
      <c r="BD34" s="289"/>
      <c r="BE34" s="289"/>
      <c r="BF34" s="289"/>
      <c r="BG34" s="289"/>
      <c r="BH34" s="289"/>
      <c r="BI34" s="289"/>
      <c r="BJ34" s="289"/>
      <c r="BK34" s="289"/>
      <c r="BL34" s="289"/>
      <c r="BM34" s="289"/>
      <c r="BN34" s="289"/>
      <c r="BO34" s="289"/>
      <c r="BP34" s="289"/>
      <c r="BQ34" s="289"/>
      <c r="BR34" s="289"/>
      <c r="BS34" s="289"/>
      <c r="BT34" s="289"/>
      <c r="BU34" s="289"/>
      <c r="BV34" s="289"/>
      <c r="BW34" s="289"/>
    </row>
    <row r="35" spans="33:75" customFormat="1" ht="15.75" customHeight="1">
      <c r="AG35" s="558"/>
      <c r="AH35" s="558"/>
      <c r="AI35" s="558"/>
      <c r="AJ35" s="558"/>
      <c r="AK35" s="558"/>
      <c r="AL35" s="277"/>
      <c r="AM35" s="277"/>
      <c r="AN35" s="277"/>
      <c r="AO35" s="277"/>
      <c r="AP35" s="850" t="s">
        <v>436</v>
      </c>
      <c r="AQ35" s="851"/>
      <c r="AR35" s="851"/>
      <c r="AS35" s="852"/>
      <c r="AT35" s="488"/>
      <c r="AU35" s="488"/>
      <c r="AV35" s="488"/>
      <c r="AW35" s="488"/>
      <c r="AX35" s="488"/>
      <c r="AY35" s="488"/>
      <c r="AZ35" s="488"/>
      <c r="BA35" s="488"/>
      <c r="BB35" s="488"/>
      <c r="BC35" s="488"/>
      <c r="BD35" s="488"/>
      <c r="BE35" s="488"/>
      <c r="BF35" s="488"/>
      <c r="BG35" s="488"/>
      <c r="BH35" s="488"/>
      <c r="BI35" s="488"/>
      <c r="BJ35" s="488"/>
      <c r="BK35" s="488"/>
      <c r="BL35" s="488"/>
      <c r="BM35" s="488"/>
      <c r="BN35" s="488"/>
      <c r="BO35" s="488"/>
      <c r="BP35" s="488"/>
      <c r="BQ35" s="488"/>
      <c r="BR35" s="488"/>
      <c r="BS35" s="488"/>
      <c r="BT35" s="488"/>
      <c r="BU35" s="488"/>
      <c r="BV35" s="488"/>
      <c r="BW35" s="488"/>
    </row>
    <row r="36" spans="33:75" customFormat="1" ht="15.75" customHeight="1">
      <c r="AG36" s="558"/>
      <c r="AH36" s="558"/>
      <c r="AI36" s="558"/>
      <c r="AJ36" s="558"/>
      <c r="AK36" s="558"/>
      <c r="AL36" s="277"/>
      <c r="AM36" s="277"/>
      <c r="AN36" s="277"/>
      <c r="AO36" s="277"/>
      <c r="AP36" s="862" t="s">
        <v>300</v>
      </c>
      <c r="AQ36" s="863"/>
      <c r="AR36" s="863"/>
      <c r="AS36" s="864"/>
      <c r="AT36" s="445"/>
      <c r="AU36" s="445"/>
      <c r="AV36" s="445"/>
      <c r="AW36" s="445"/>
      <c r="AX36" s="445"/>
      <c r="AY36" s="445"/>
      <c r="AZ36" s="445"/>
      <c r="BA36" s="445"/>
      <c r="BB36" s="445"/>
      <c r="BC36" s="445"/>
      <c r="BD36" s="445"/>
      <c r="BE36" s="445"/>
      <c r="BF36" s="445"/>
      <c r="BG36" s="445"/>
      <c r="BH36" s="445"/>
      <c r="BI36" s="445"/>
      <c r="BJ36" s="445"/>
      <c r="BK36" s="445"/>
      <c r="BL36" s="445"/>
      <c r="BM36" s="445"/>
      <c r="BN36" s="445"/>
      <c r="BO36" s="445"/>
      <c r="BP36" s="445"/>
      <c r="BQ36" s="445"/>
      <c r="BR36" s="445"/>
      <c r="BS36" s="445"/>
      <c r="BT36" s="445"/>
      <c r="BU36" s="445"/>
      <c r="BV36" s="445"/>
      <c r="BW36" s="358"/>
    </row>
    <row r="37" spans="33:75" customFormat="1" ht="15.75" customHeight="1">
      <c r="AG37" s="558"/>
      <c r="AH37" s="558"/>
      <c r="AI37" s="558"/>
      <c r="AJ37" s="558"/>
      <c r="AK37" s="558"/>
      <c r="AL37" s="277"/>
      <c r="AM37" s="277"/>
      <c r="AN37" s="277"/>
      <c r="AO37" s="277"/>
      <c r="AP37" s="865" t="s">
        <v>301</v>
      </c>
      <c r="AQ37" s="866"/>
      <c r="AR37" s="866"/>
      <c r="AS37" s="867"/>
      <c r="AT37" s="355"/>
      <c r="AU37" s="355"/>
      <c r="AV37" s="355"/>
      <c r="AW37" s="355"/>
      <c r="AX37" s="355"/>
      <c r="AY37" s="355"/>
      <c r="AZ37" s="355"/>
      <c r="BA37" s="355"/>
      <c r="BB37" s="355"/>
      <c r="BC37" s="355"/>
      <c r="BD37" s="355"/>
      <c r="BE37" s="355"/>
      <c r="BF37" s="355"/>
      <c r="BG37" s="355"/>
      <c r="BH37" s="355"/>
      <c r="BI37" s="355"/>
      <c r="BJ37" s="355"/>
      <c r="BK37" s="355"/>
      <c r="BL37" s="355"/>
      <c r="BM37" s="355"/>
      <c r="BN37" s="355"/>
      <c r="BO37" s="355"/>
      <c r="BP37" s="355"/>
      <c r="BQ37" s="355"/>
      <c r="BR37" s="355"/>
      <c r="BS37" s="355"/>
      <c r="BT37" s="355"/>
      <c r="BU37" s="355"/>
      <c r="BV37" s="355"/>
      <c r="BW37" s="352"/>
    </row>
    <row r="38" spans="33:75" customFormat="1" ht="15.75" customHeight="1">
      <c r="AG38" s="558"/>
      <c r="AH38" s="558"/>
      <c r="AI38" s="558"/>
      <c r="AJ38" s="558"/>
      <c r="AK38" s="558"/>
      <c r="AL38" s="277"/>
      <c r="AM38" s="277"/>
      <c r="AN38" s="277"/>
      <c r="AO38" s="290"/>
      <c r="AP38" s="290"/>
      <c r="AQ38" s="290"/>
      <c r="AR38" s="290"/>
      <c r="AS38" s="290"/>
      <c r="AT38" s="290"/>
      <c r="AU38" s="290"/>
      <c r="AV38" s="290"/>
      <c r="AW38" s="290"/>
      <c r="AX38" s="290"/>
      <c r="AY38" s="290"/>
    </row>
    <row r="39" spans="33:75" customFormat="1" ht="15.75" customHeight="1">
      <c r="AG39" s="558"/>
      <c r="AH39" s="558"/>
      <c r="AI39" s="558"/>
      <c r="AJ39" s="558"/>
      <c r="AK39" s="558"/>
      <c r="AL39" s="558"/>
      <c r="AM39" s="558"/>
      <c r="AN39" s="558"/>
      <c r="AO39" s="558"/>
      <c r="AP39" s="558"/>
      <c r="AQ39" s="558"/>
      <c r="AR39" s="558"/>
      <c r="AS39" s="558"/>
      <c r="AT39" s="558"/>
      <c r="AU39" s="558"/>
      <c r="AV39" s="558"/>
    </row>
    <row r="40" spans="33:75" customFormat="1" ht="15.75" customHeight="1">
      <c r="AG40" s="558"/>
      <c r="AH40" s="558"/>
      <c r="AI40" s="558"/>
      <c r="AJ40" s="558"/>
      <c r="AK40" s="558"/>
      <c r="AL40" s="558"/>
      <c r="AM40" s="558"/>
      <c r="AN40" s="558"/>
      <c r="AO40" s="558"/>
      <c r="AP40" s="558"/>
      <c r="AQ40" s="558"/>
      <c r="AR40" s="558"/>
      <c r="AS40" s="558"/>
      <c r="AT40" s="558"/>
      <c r="AU40" s="558"/>
      <c r="AV40" s="558"/>
    </row>
    <row r="41" spans="33:75" customFormat="1" ht="15.75" customHeight="1">
      <c r="AG41" s="558"/>
      <c r="AH41" s="558"/>
      <c r="AI41" s="558"/>
      <c r="AJ41" s="558"/>
      <c r="AK41" s="558"/>
      <c r="AL41" s="558"/>
      <c r="AM41" s="558"/>
      <c r="AN41" s="558"/>
      <c r="AO41" s="558"/>
      <c r="AP41" s="558"/>
      <c r="AQ41" s="558"/>
      <c r="AR41" s="558"/>
      <c r="AS41" s="558"/>
      <c r="AT41" s="558"/>
      <c r="AU41" s="558"/>
      <c r="AV41" s="558"/>
    </row>
    <row r="42" spans="33:75" customFormat="1" ht="15.75" customHeight="1">
      <c r="AG42" s="558"/>
      <c r="AH42" s="558"/>
      <c r="AI42" s="558"/>
      <c r="AJ42" s="558"/>
      <c r="AK42" s="558"/>
      <c r="AL42" s="558"/>
      <c r="AM42" s="558"/>
      <c r="AN42" s="558"/>
      <c r="AO42" s="558"/>
      <c r="AP42" s="558"/>
      <c r="AQ42" s="558"/>
      <c r="AR42" s="558"/>
      <c r="AS42" s="558"/>
      <c r="AT42" s="558"/>
      <c r="AU42" s="558"/>
      <c r="AV42" s="558"/>
    </row>
    <row r="43" spans="33:75" customFormat="1" ht="15.75" customHeight="1">
      <c r="AG43" s="558"/>
      <c r="AH43" s="558"/>
      <c r="AI43" s="558"/>
      <c r="AJ43" s="558"/>
      <c r="AK43" s="558"/>
      <c r="AL43" s="558"/>
      <c r="AM43" s="558"/>
      <c r="AN43" s="558"/>
      <c r="AO43" s="558"/>
      <c r="AP43" s="558"/>
      <c r="AQ43" s="558"/>
      <c r="AR43" s="558"/>
      <c r="AS43" s="558"/>
      <c r="AT43" s="558"/>
      <c r="AU43" s="558"/>
      <c r="AV43" s="558"/>
    </row>
    <row r="44" spans="33:75" customFormat="1" ht="15.75" customHeight="1">
      <c r="AG44" s="558"/>
      <c r="AH44" s="558"/>
      <c r="AI44" s="558"/>
      <c r="AJ44" s="558"/>
      <c r="AK44" s="558"/>
      <c r="AL44" s="558"/>
      <c r="AM44" s="558"/>
      <c r="AN44" s="558"/>
      <c r="AO44" s="558"/>
      <c r="AP44" s="558"/>
      <c r="AQ44" s="558"/>
      <c r="AR44" s="558"/>
      <c r="AS44" s="558"/>
      <c r="AT44" s="558"/>
      <c r="AU44" s="558"/>
      <c r="AV44" s="558"/>
    </row>
    <row r="45" spans="33:75" customFormat="1" ht="15.75" customHeight="1">
      <c r="AG45" s="558"/>
      <c r="AH45" s="558"/>
      <c r="AI45" s="558"/>
      <c r="AJ45" s="558"/>
      <c r="AK45" s="558"/>
      <c r="AL45" s="558"/>
      <c r="AM45" s="558"/>
      <c r="AN45" s="558"/>
      <c r="AO45" s="558"/>
      <c r="AP45" s="558"/>
      <c r="AQ45" s="558"/>
      <c r="AR45" s="558"/>
      <c r="AS45" s="558"/>
      <c r="AT45" s="558"/>
      <c r="AU45" s="558"/>
      <c r="AV45" s="558"/>
    </row>
    <row r="46" spans="33:75" customFormat="1" ht="15.75" customHeight="1">
      <c r="AG46" s="558"/>
      <c r="AH46" s="558"/>
      <c r="AI46" s="558"/>
      <c r="AJ46" s="558"/>
      <c r="AK46" s="558"/>
      <c r="AL46" s="558"/>
      <c r="AM46" s="558"/>
      <c r="AN46" s="558"/>
      <c r="AO46" s="558"/>
      <c r="AP46" s="558"/>
      <c r="AQ46" s="558"/>
      <c r="AR46" s="558"/>
      <c r="AS46" s="558"/>
      <c r="AT46" s="558"/>
      <c r="AU46" s="558"/>
      <c r="AV46" s="558"/>
    </row>
    <row r="47" spans="33:75" customFormat="1" ht="15.75" customHeight="1">
      <c r="AG47" s="558"/>
      <c r="AH47" s="558"/>
      <c r="AI47" s="558"/>
      <c r="AJ47" s="558"/>
      <c r="AK47" s="558"/>
      <c r="AL47" s="558"/>
      <c r="AM47" s="558"/>
      <c r="AN47" s="558"/>
      <c r="AO47" s="558"/>
      <c r="AP47" s="558"/>
      <c r="AQ47" s="558"/>
      <c r="AR47" s="558"/>
      <c r="AS47" s="558"/>
      <c r="AT47" s="558"/>
      <c r="AU47" s="558"/>
      <c r="AV47" s="558"/>
    </row>
    <row r="48" spans="33:75" customFormat="1" ht="15.75" customHeight="1">
      <c r="AG48" s="558"/>
      <c r="AH48" s="558"/>
      <c r="AI48" s="558"/>
      <c r="AJ48" s="558"/>
      <c r="AK48" s="558"/>
      <c r="AL48" s="558"/>
      <c r="AM48" s="558"/>
      <c r="AN48" s="558"/>
      <c r="AO48" s="558"/>
      <c r="AP48" s="558"/>
      <c r="AQ48" s="558"/>
      <c r="AR48" s="558"/>
      <c r="AS48" s="558"/>
      <c r="AT48" s="558"/>
      <c r="AU48" s="558"/>
      <c r="AV48" s="558"/>
    </row>
    <row r="49" spans="33:48" customFormat="1" ht="15.75" customHeight="1">
      <c r="AG49" s="558"/>
      <c r="AH49" s="558"/>
      <c r="AI49" s="558"/>
      <c r="AJ49" s="558"/>
      <c r="AK49" s="558"/>
      <c r="AL49" s="558"/>
      <c r="AM49" s="558"/>
      <c r="AN49" s="558"/>
      <c r="AO49" s="558"/>
      <c r="AP49" s="558"/>
      <c r="AQ49" s="558"/>
      <c r="AR49" s="558"/>
      <c r="AS49" s="558"/>
      <c r="AT49" s="558"/>
      <c r="AU49" s="558"/>
      <c r="AV49" s="558"/>
    </row>
    <row r="50" spans="33:48" customFormat="1" ht="15.75" customHeight="1">
      <c r="AG50" s="558"/>
      <c r="AH50" s="558"/>
      <c r="AI50" s="558"/>
      <c r="AJ50" s="558"/>
      <c r="AK50" s="558"/>
      <c r="AL50" s="558"/>
      <c r="AM50" s="558"/>
      <c r="AN50" s="558"/>
      <c r="AO50" s="558"/>
      <c r="AP50" s="558"/>
      <c r="AQ50" s="558"/>
      <c r="AR50" s="558"/>
      <c r="AS50" s="558"/>
      <c r="AT50" s="558"/>
      <c r="AU50" s="558"/>
      <c r="AV50" s="558"/>
    </row>
    <row r="51" spans="33:48" customFormat="1" ht="15.75" customHeight="1">
      <c r="AG51" s="558"/>
      <c r="AH51" s="558"/>
      <c r="AI51" s="558"/>
      <c r="AJ51" s="558"/>
      <c r="AK51" s="558"/>
      <c r="AL51" s="558"/>
      <c r="AM51" s="558"/>
      <c r="AN51" s="558"/>
      <c r="AO51" s="558"/>
      <c r="AP51" s="558"/>
      <c r="AQ51" s="558"/>
      <c r="AR51" s="558"/>
      <c r="AS51" s="558"/>
      <c r="AT51" s="558"/>
      <c r="AU51" s="558"/>
      <c r="AV51" s="558"/>
    </row>
    <row r="52" spans="33:48" customFormat="1" ht="15.75" customHeight="1">
      <c r="AG52" s="558"/>
      <c r="AH52" s="558"/>
      <c r="AI52" s="558"/>
      <c r="AJ52" s="558"/>
      <c r="AK52" s="558"/>
      <c r="AL52" s="558"/>
      <c r="AM52" s="558"/>
      <c r="AN52" s="558"/>
      <c r="AO52" s="558"/>
      <c r="AP52" s="558"/>
      <c r="AQ52" s="558"/>
      <c r="AR52" s="558"/>
      <c r="AS52" s="558"/>
      <c r="AT52" s="558"/>
      <c r="AU52" s="558"/>
      <c r="AV52" s="558"/>
    </row>
    <row r="53" spans="33:48" customFormat="1" ht="15.75" customHeight="1">
      <c r="AG53" s="558"/>
      <c r="AH53" s="558"/>
      <c r="AI53" s="558"/>
      <c r="AJ53" s="558"/>
      <c r="AK53" s="558"/>
      <c r="AL53" s="558"/>
      <c r="AM53" s="558"/>
      <c r="AN53" s="558"/>
      <c r="AO53" s="558"/>
      <c r="AP53" s="558"/>
      <c r="AQ53" s="558"/>
      <c r="AR53" s="558"/>
      <c r="AS53" s="558"/>
      <c r="AT53" s="558"/>
      <c r="AU53" s="558"/>
      <c r="AV53" s="558"/>
    </row>
    <row r="54" spans="33:48" customFormat="1" ht="15.75" customHeight="1">
      <c r="AG54" s="558"/>
      <c r="AH54" s="558"/>
      <c r="AI54" s="558"/>
      <c r="AJ54" s="558"/>
      <c r="AK54" s="558"/>
      <c r="AL54" s="558"/>
      <c r="AM54" s="558"/>
      <c r="AN54" s="558"/>
      <c r="AO54" s="558"/>
      <c r="AP54" s="558"/>
      <c r="AQ54" s="558"/>
      <c r="AR54" s="558"/>
      <c r="AS54" s="558"/>
      <c r="AT54" s="558"/>
      <c r="AU54" s="558"/>
      <c r="AV54" s="558"/>
    </row>
    <row r="55" spans="33:48" customFormat="1" ht="15.75" customHeight="1">
      <c r="AG55" s="558"/>
      <c r="AH55" s="558"/>
      <c r="AI55" s="558"/>
      <c r="AJ55" s="558"/>
      <c r="AK55" s="558"/>
      <c r="AL55" s="558"/>
      <c r="AM55" s="558"/>
      <c r="AN55" s="558"/>
      <c r="AO55" s="558"/>
      <c r="AP55" s="558"/>
      <c r="AQ55" s="558"/>
      <c r="AR55" s="558"/>
      <c r="AS55" s="558"/>
      <c r="AT55" s="558"/>
      <c r="AU55" s="558"/>
      <c r="AV55" s="558"/>
    </row>
    <row r="56" spans="33:48" customFormat="1" ht="15.75" customHeight="1">
      <c r="AG56" s="558"/>
      <c r="AH56" s="558"/>
      <c r="AI56" s="558"/>
      <c r="AJ56" s="558"/>
      <c r="AK56" s="558"/>
      <c r="AL56" s="558"/>
      <c r="AM56" s="558"/>
      <c r="AN56" s="558"/>
      <c r="AO56" s="558"/>
      <c r="AP56" s="558"/>
      <c r="AQ56" s="558"/>
      <c r="AR56" s="558"/>
      <c r="AS56" s="558"/>
      <c r="AT56" s="558"/>
      <c r="AU56" s="558"/>
      <c r="AV56" s="558"/>
    </row>
    <row r="57" spans="33:48" customFormat="1" ht="15.75" customHeight="1">
      <c r="AG57" s="558"/>
      <c r="AH57" s="558"/>
      <c r="AI57" s="558"/>
      <c r="AJ57" s="558"/>
      <c r="AK57" s="558"/>
      <c r="AL57" s="558"/>
      <c r="AM57" s="558"/>
      <c r="AN57" s="558"/>
      <c r="AO57" s="558"/>
      <c r="AP57" s="558"/>
      <c r="AQ57" s="558"/>
      <c r="AR57" s="558"/>
      <c r="AS57" s="558"/>
      <c r="AT57" s="558"/>
      <c r="AU57" s="558"/>
      <c r="AV57" s="558"/>
    </row>
    <row r="58" spans="33:48" customFormat="1" ht="15.75" customHeight="1">
      <c r="AG58" s="558"/>
      <c r="AH58" s="558"/>
      <c r="AI58" s="558"/>
      <c r="AJ58" s="558"/>
      <c r="AK58" s="558"/>
      <c r="AL58" s="558"/>
      <c r="AM58" s="558"/>
      <c r="AN58" s="558"/>
      <c r="AO58" s="558"/>
      <c r="AP58" s="558"/>
      <c r="AQ58" s="558"/>
      <c r="AR58" s="558"/>
      <c r="AS58" s="558"/>
      <c r="AT58" s="558"/>
      <c r="AU58" s="558"/>
      <c r="AV58" s="558"/>
    </row>
    <row r="59" spans="33:48" customFormat="1" ht="15.75" customHeight="1"/>
    <row r="60" spans="33:48" customFormat="1" ht="16.5" customHeight="1"/>
    <row r="61" spans="33:48" customFormat="1" ht="16.5" customHeight="1"/>
  </sheetData>
  <mergeCells count="25">
    <mergeCell ref="B1:AF1"/>
    <mergeCell ref="B2:AF2"/>
    <mergeCell ref="B3:C3"/>
    <mergeCell ref="E3:G3"/>
    <mergeCell ref="B4:Q4"/>
    <mergeCell ref="R4:AF4"/>
    <mergeCell ref="AP30:AS30"/>
    <mergeCell ref="C5:Q5"/>
    <mergeCell ref="R5:AF5"/>
    <mergeCell ref="C6:Q6"/>
    <mergeCell ref="R6:AF6"/>
    <mergeCell ref="C7:Q7"/>
    <mergeCell ref="R7:AF7"/>
    <mergeCell ref="C8:Q8"/>
    <mergeCell ref="R8:AF8"/>
    <mergeCell ref="B9:AF9"/>
    <mergeCell ref="AP28:AS28"/>
    <mergeCell ref="AP29:AS29"/>
    <mergeCell ref="AP37:AS37"/>
    <mergeCell ref="AP31:AS31"/>
    <mergeCell ref="AP32:AS32"/>
    <mergeCell ref="AP33:AS33"/>
    <mergeCell ref="AP34:AS34"/>
    <mergeCell ref="AP35:AS35"/>
    <mergeCell ref="AP36:AS36"/>
  </mergeCells>
  <hyperlinks>
    <hyperlink ref="B3" r:id="rId1"/>
    <hyperlink ref="B3:C3" location="Overview!A1" display="Overview"/>
    <hyperlink ref="D3" location="'Interface testing progress'!InterfaceTestingData" display="Data"/>
    <hyperlink ref="E3:F3" location="'Orchestra import'!ValidationAndQualificationImportData" display="Data import"/>
    <hyperlink ref="AT21" r:id="rId2"/>
    <hyperlink ref="AT21:AU21" location="Overview!A1" display="Overview"/>
    <hyperlink ref="AT23:AU23" location="'Orchestra import'!ValidationAndQualificationImportData" display="Data import"/>
    <hyperlink ref="AT22" location="'Interface testing progress'!A1" display="Charts"/>
    <hyperlink ref="AT23" location="'Orchestra import'!InterfaceTestingImportData" display="Orchestra import"/>
    <hyperlink ref="E3:G3" location="'Orchestra import'!InterfaceTestingImportData" display="Orchestra import"/>
  </hyperlinks>
  <printOptions horizontalCentered="1"/>
  <pageMargins left="0.25" right="0.25" top="0.75" bottom="0.75" header="0.3" footer="0.3"/>
  <pageSetup paperSize="9" scale="74" orientation="landscape" r:id="rId3"/>
  <headerFooter alignWithMargins="0">
    <oddFooter>&amp;LTechnical Dashboard 
Printed :&amp;D &amp;T&amp;CCONFIDENTIAL&amp;RPage &amp;P of &amp;N
&amp;F</oddFooter>
  </headerFooter>
  <drawing r:id="rId4"/>
  <legacyDrawing r:id="rId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ests_Coverage_Sheet">
    <pageSetUpPr autoPageBreaks="0" fitToPage="1"/>
  </sheetPr>
  <dimension ref="B1:AL46"/>
  <sheetViews>
    <sheetView showGridLines="0" topLeftCell="A10" zoomScale="58" zoomScaleNormal="58" workbookViewId="0"/>
  </sheetViews>
  <sheetFormatPr defaultColWidth="5.42578125" defaultRowHeight="12.75" customHeight="1"/>
  <cols>
    <col min="1" max="1" width="1.42578125" customWidth="1"/>
    <col min="2" max="2" width="4.42578125" customWidth="1"/>
    <col min="3" max="4" width="11.42578125" customWidth="1"/>
    <col min="5" max="5" width="13.42578125" bestFit="1" customWidth="1"/>
    <col min="6" max="12" width="8.42578125" customWidth="1"/>
    <col min="13" max="13" width="1.140625" customWidth="1"/>
    <col min="14" max="14" width="19.42578125" customWidth="1"/>
    <col min="15" max="23" width="8.42578125" customWidth="1"/>
    <col min="24" max="31" width="5.42578125" customWidth="1"/>
    <col min="32" max="32" width="17.140625" customWidth="1"/>
    <col min="33" max="34" width="12.7109375" customWidth="1"/>
    <col min="35" max="35" width="4.140625" customWidth="1"/>
    <col min="36" max="36" width="17.140625" customWidth="1"/>
    <col min="37" max="38" width="12.7109375" customWidth="1"/>
  </cols>
  <sheetData>
    <row r="1" spans="2:36" ht="6" customHeight="1">
      <c r="B1" s="809"/>
      <c r="C1" s="809"/>
      <c r="D1" s="809"/>
      <c r="E1" s="809"/>
      <c r="F1" s="809"/>
      <c r="G1" s="809"/>
      <c r="H1" s="809"/>
      <c r="I1" s="809"/>
      <c r="J1" s="809"/>
      <c r="K1" s="809"/>
      <c r="L1" s="809"/>
      <c r="M1" s="809"/>
      <c r="N1" s="809"/>
      <c r="O1" s="809"/>
      <c r="P1" s="809"/>
      <c r="Q1" s="809"/>
      <c r="R1" s="809"/>
      <c r="S1" s="809"/>
      <c r="T1" s="809"/>
      <c r="U1" s="809"/>
      <c r="V1" s="809"/>
      <c r="W1" s="809"/>
    </row>
    <row r="2" spans="2:36" ht="39" customHeight="1">
      <c r="B2" s="901" t="str">
        <f>CONCATENATE(Parameters!C6," - Tests coverage")</f>
        <v>Orchestra - Tests coverage</v>
      </c>
      <c r="C2" s="901"/>
      <c r="D2" s="901"/>
      <c r="E2" s="901"/>
      <c r="F2" s="901"/>
      <c r="G2" s="901"/>
      <c r="H2" s="901"/>
      <c r="I2" s="901"/>
      <c r="J2" s="901"/>
      <c r="K2" s="901"/>
      <c r="L2" s="901"/>
      <c r="M2" s="901"/>
      <c r="N2" s="901"/>
      <c r="O2" s="901"/>
      <c r="P2" s="901"/>
      <c r="Q2" s="901"/>
      <c r="R2" s="901"/>
      <c r="S2" s="901"/>
      <c r="T2" s="901"/>
      <c r="U2" s="901"/>
      <c r="V2" s="901"/>
      <c r="W2" s="901"/>
    </row>
    <row r="3" spans="2:36" s="661" customFormat="1" ht="18" customHeight="1">
      <c r="B3" s="824" t="s">
        <v>20</v>
      </c>
      <c r="C3" s="824"/>
      <c r="D3" s="664" t="s">
        <v>259</v>
      </c>
      <c r="E3" s="660"/>
      <c r="F3" s="660"/>
      <c r="G3" s="660"/>
      <c r="H3" s="660"/>
      <c r="I3" s="660"/>
      <c r="J3" s="660"/>
      <c r="K3" s="660"/>
      <c r="L3" s="660"/>
      <c r="M3" s="660"/>
      <c r="N3" s="660"/>
      <c r="O3" s="660"/>
      <c r="P3" s="660"/>
      <c r="Q3" s="660"/>
      <c r="R3" s="660"/>
      <c r="S3" s="660"/>
      <c r="T3" s="660"/>
      <c r="U3" s="660"/>
      <c r="V3" s="660"/>
      <c r="W3" s="660"/>
    </row>
    <row r="4" spans="2:36" s="153" customFormat="1" ht="24" customHeight="1">
      <c r="B4" s="902" t="s">
        <v>80</v>
      </c>
      <c r="C4" s="903"/>
      <c r="D4" s="903"/>
      <c r="E4" s="903"/>
      <c r="F4" s="903"/>
      <c r="G4" s="903"/>
      <c r="H4" s="903"/>
      <c r="I4" s="903"/>
      <c r="J4" s="903"/>
      <c r="K4" s="903"/>
      <c r="L4" s="904"/>
      <c r="M4" s="905" t="s">
        <v>79</v>
      </c>
      <c r="N4" s="906"/>
      <c r="O4" s="906"/>
      <c r="P4" s="906"/>
      <c r="Q4" s="906"/>
      <c r="R4" s="906"/>
      <c r="S4" s="906"/>
      <c r="T4" s="906"/>
      <c r="U4" s="906"/>
      <c r="V4" s="906"/>
      <c r="W4" s="907"/>
    </row>
    <row r="5" spans="2:36" s="149" customFormat="1" ht="24" customHeight="1">
      <c r="B5" s="228" t="s">
        <v>78</v>
      </c>
      <c r="C5" s="908" t="s">
        <v>2</v>
      </c>
      <c r="D5" s="908"/>
      <c r="E5" s="908"/>
      <c r="F5" s="908"/>
      <c r="G5" s="908"/>
      <c r="H5" s="908"/>
      <c r="I5" s="908"/>
      <c r="J5" s="908"/>
      <c r="K5" s="908"/>
      <c r="L5" s="909"/>
      <c r="M5" s="910" t="s">
        <v>2</v>
      </c>
      <c r="N5" s="908"/>
      <c r="O5" s="908"/>
      <c r="P5" s="908"/>
      <c r="Q5" s="908"/>
      <c r="R5" s="908"/>
      <c r="S5" s="908"/>
      <c r="T5" s="908"/>
      <c r="U5" s="908"/>
      <c r="V5" s="908"/>
      <c r="W5" s="909"/>
    </row>
    <row r="6" spans="2:36" s="149" customFormat="1" ht="24" customHeight="1">
      <c r="B6" s="152" t="s">
        <v>78</v>
      </c>
      <c r="C6" s="812" t="s">
        <v>2</v>
      </c>
      <c r="D6" s="812"/>
      <c r="E6" s="812"/>
      <c r="F6" s="812"/>
      <c r="G6" s="812"/>
      <c r="H6" s="812"/>
      <c r="I6" s="812"/>
      <c r="J6" s="812"/>
      <c r="K6" s="812"/>
      <c r="L6" s="813"/>
      <c r="M6" s="811" t="s">
        <v>2</v>
      </c>
      <c r="N6" s="812"/>
      <c r="O6" s="812"/>
      <c r="P6" s="812"/>
      <c r="Q6" s="812"/>
      <c r="R6" s="812"/>
      <c r="S6" s="812"/>
      <c r="T6" s="812"/>
      <c r="U6" s="812"/>
      <c r="V6" s="812"/>
      <c r="W6" s="813"/>
    </row>
    <row r="7" spans="2:36" s="149" customFormat="1" ht="24" customHeight="1">
      <c r="B7" s="152" t="s">
        <v>78</v>
      </c>
      <c r="C7" s="812" t="s">
        <v>2</v>
      </c>
      <c r="D7" s="812"/>
      <c r="E7" s="812"/>
      <c r="F7" s="812"/>
      <c r="G7" s="812"/>
      <c r="H7" s="812"/>
      <c r="I7" s="812"/>
      <c r="J7" s="812"/>
      <c r="K7" s="812"/>
      <c r="L7" s="813"/>
      <c r="M7" s="811" t="s">
        <v>2</v>
      </c>
      <c r="N7" s="812"/>
      <c r="O7" s="812"/>
      <c r="P7" s="812"/>
      <c r="Q7" s="812"/>
      <c r="R7" s="812"/>
      <c r="S7" s="812"/>
      <c r="T7" s="812"/>
      <c r="U7" s="812"/>
      <c r="V7" s="812"/>
      <c r="W7" s="813"/>
    </row>
    <row r="8" spans="2:36" s="149" customFormat="1" ht="24" customHeight="1">
      <c r="B8" s="151" t="s">
        <v>78</v>
      </c>
      <c r="C8" s="815" t="s">
        <v>2</v>
      </c>
      <c r="D8" s="815"/>
      <c r="E8" s="815"/>
      <c r="F8" s="815"/>
      <c r="G8" s="815"/>
      <c r="H8" s="815"/>
      <c r="I8" s="815"/>
      <c r="J8" s="815"/>
      <c r="K8" s="815"/>
      <c r="L8" s="816"/>
      <c r="M8" s="817" t="s">
        <v>2</v>
      </c>
      <c r="N8" s="815"/>
      <c r="O8" s="815"/>
      <c r="P8" s="815"/>
      <c r="Q8" s="815"/>
      <c r="R8" s="815"/>
      <c r="S8" s="815"/>
      <c r="T8" s="815"/>
      <c r="U8" s="815"/>
      <c r="V8" s="815"/>
      <c r="W8" s="816"/>
    </row>
    <row r="9" spans="2:36" ht="6" customHeight="1">
      <c r="B9" s="1025"/>
      <c r="C9" s="1025"/>
      <c r="D9" s="1025"/>
      <c r="E9" s="1025"/>
      <c r="F9" s="1025"/>
      <c r="G9" s="1025"/>
      <c r="H9" s="1025"/>
      <c r="I9" s="1025"/>
      <c r="J9" s="1025"/>
      <c r="K9" s="1025"/>
      <c r="L9" s="1025"/>
      <c r="M9" s="1025"/>
      <c r="N9" s="1025"/>
      <c r="O9" s="1025"/>
      <c r="P9" s="1025"/>
      <c r="Q9" s="1025"/>
      <c r="R9" s="1025"/>
      <c r="S9" s="1025"/>
      <c r="T9" s="1025"/>
      <c r="U9" s="1025"/>
      <c r="V9" s="1025"/>
      <c r="W9" s="1025"/>
    </row>
    <row r="10" spans="2:36" ht="23.25" customHeight="1">
      <c r="B10" s="222" t="s">
        <v>217</v>
      </c>
      <c r="C10" s="222"/>
      <c r="D10" s="222"/>
      <c r="E10" s="222"/>
      <c r="F10" s="222"/>
      <c r="G10" s="222"/>
      <c r="H10" s="222"/>
      <c r="I10" s="222"/>
      <c r="J10" s="222"/>
      <c r="K10" s="222"/>
      <c r="L10" s="222"/>
      <c r="M10" s="226"/>
      <c r="N10" s="222" t="s">
        <v>216</v>
      </c>
      <c r="O10" s="222"/>
      <c r="P10" s="222"/>
      <c r="Q10" s="222"/>
      <c r="R10" s="222"/>
      <c r="S10" s="222"/>
      <c r="T10" s="222"/>
      <c r="U10" s="222"/>
      <c r="V10" s="222"/>
      <c r="W10" s="222"/>
    </row>
    <row r="11" spans="2:36" ht="292.5" customHeight="1">
      <c r="B11" s="221"/>
      <c r="C11" s="221"/>
      <c r="D11" s="225"/>
      <c r="E11" s="225"/>
      <c r="F11" s="225"/>
      <c r="G11" s="225"/>
      <c r="H11" s="225"/>
      <c r="I11" s="225"/>
      <c r="J11" s="225"/>
      <c r="K11" s="225"/>
      <c r="L11" s="225"/>
      <c r="M11" s="224"/>
      <c r="N11" s="223"/>
      <c r="O11" s="223"/>
      <c r="P11" s="223"/>
      <c r="Q11" s="223"/>
      <c r="R11" s="223"/>
      <c r="S11" s="223"/>
      <c r="T11" s="223"/>
      <c r="U11" s="223"/>
      <c r="V11" s="223"/>
      <c r="W11" s="223"/>
    </row>
    <row r="12" spans="2:36" ht="202.5" customHeight="1">
      <c r="B12" s="221"/>
      <c r="C12" s="221"/>
      <c r="D12" s="221"/>
      <c r="E12" s="221"/>
      <c r="F12" s="221"/>
      <c r="G12" s="221"/>
      <c r="H12" s="221"/>
      <c r="I12" s="221"/>
      <c r="J12" s="221"/>
      <c r="K12" s="221"/>
      <c r="L12" s="221"/>
      <c r="M12" s="218"/>
      <c r="N12" s="220"/>
      <c r="O12" s="220"/>
      <c r="P12" s="220"/>
      <c r="Q12" s="220"/>
      <c r="R12" s="220"/>
      <c r="S12" s="220"/>
      <c r="T12" s="220"/>
      <c r="U12" s="220"/>
      <c r="V12" s="220"/>
      <c r="W12" s="220"/>
    </row>
    <row r="13" spans="2:36" ht="11.25" customHeight="1"/>
    <row r="14" spans="2:36" ht="11.25" customHeight="1"/>
    <row r="15" spans="2:36" ht="11.25" customHeight="1"/>
    <row r="16" spans="2:36" ht="11.25" customHeight="1">
      <c r="AJ16" s="515" t="s">
        <v>20</v>
      </c>
    </row>
    <row r="17" spans="24:38" ht="12.75" customHeight="1">
      <c r="AF17" s="515"/>
    </row>
    <row r="18" spans="24:38" ht="12.75" customHeight="1">
      <c r="AJ18" s="515" t="s">
        <v>422</v>
      </c>
    </row>
    <row r="19" spans="24:38" ht="12.75" customHeight="1">
      <c r="AF19" s="515"/>
    </row>
    <row r="21" spans="24:38" ht="15" customHeight="1">
      <c r="AF21" s="1026" t="s">
        <v>228</v>
      </c>
      <c r="AG21" s="1027"/>
      <c r="AH21" s="1027"/>
      <c r="AI21" s="1027"/>
      <c r="AJ21" s="1027"/>
      <c r="AK21" s="1027"/>
      <c r="AL21" s="1028"/>
    </row>
    <row r="22" spans="24:38" ht="15" customHeight="1">
      <c r="AD22" s="140"/>
      <c r="AE22" s="140"/>
      <c r="AF22" s="1029"/>
      <c r="AG22" s="1030"/>
      <c r="AH22" s="1030"/>
      <c r="AI22" s="1030"/>
      <c r="AJ22" s="1030"/>
      <c r="AK22" s="1030"/>
      <c r="AL22" s="1031"/>
    </row>
    <row r="23" spans="24:38" ht="16.5">
      <c r="AD23" s="140"/>
      <c r="AE23" s="140"/>
      <c r="AF23" s="1032" t="s">
        <v>214</v>
      </c>
      <c r="AG23" s="1033"/>
      <c r="AH23" s="1034"/>
      <c r="AJ23" s="1032" t="s">
        <v>215</v>
      </c>
      <c r="AK23" s="1033"/>
      <c r="AL23" s="1034"/>
    </row>
    <row r="24" spans="24:38" ht="16.5">
      <c r="AF24" s="396" t="s">
        <v>213</v>
      </c>
      <c r="AG24" s="397" t="s">
        <v>308</v>
      </c>
      <c r="AH24" s="397" t="s">
        <v>309</v>
      </c>
      <c r="AJ24" s="395" t="s">
        <v>213</v>
      </c>
      <c r="AK24" s="397" t="s">
        <v>308</v>
      </c>
      <c r="AL24" s="398" t="s">
        <v>309</v>
      </c>
    </row>
    <row r="25" spans="24:38">
      <c r="AD25" s="652">
        <v>1</v>
      </c>
      <c r="AF25" s="644" t="s">
        <v>208</v>
      </c>
      <c r="AG25" s="645">
        <v>0.61</v>
      </c>
      <c r="AH25" s="645">
        <v>0.26</v>
      </c>
      <c r="AJ25" s="650" t="s">
        <v>195</v>
      </c>
      <c r="AK25" s="651">
        <v>0.5</v>
      </c>
      <c r="AL25" s="651">
        <v>0.4</v>
      </c>
    </row>
    <row r="26" spans="24:38">
      <c r="AD26" s="652">
        <v>2</v>
      </c>
      <c r="AF26" s="646" t="s">
        <v>212</v>
      </c>
      <c r="AG26" s="647">
        <v>0.66</v>
      </c>
      <c r="AH26" s="647">
        <v>0.45</v>
      </c>
      <c r="AJ26" s="640" t="s">
        <v>212</v>
      </c>
      <c r="AK26" s="641">
        <v>0.5</v>
      </c>
      <c r="AL26" s="641">
        <v>0.35</v>
      </c>
    </row>
    <row r="27" spans="24:38">
      <c r="X27" s="247"/>
      <c r="Y27" s="247"/>
      <c r="Z27" s="247"/>
      <c r="AA27" s="247"/>
      <c r="AB27" s="247"/>
      <c r="AD27" s="652">
        <v>3</v>
      </c>
      <c r="AF27" s="646" t="s">
        <v>211</v>
      </c>
      <c r="AG27" s="647">
        <v>0.68</v>
      </c>
      <c r="AH27" s="647">
        <v>0.23</v>
      </c>
      <c r="AJ27" s="640" t="s">
        <v>199</v>
      </c>
      <c r="AK27" s="641">
        <v>0.5</v>
      </c>
      <c r="AL27" s="641">
        <v>0.45</v>
      </c>
    </row>
    <row r="28" spans="24:38">
      <c r="X28" s="247"/>
      <c r="Y28" s="247"/>
      <c r="Z28" s="247"/>
      <c r="AA28" s="247"/>
      <c r="AB28" s="247"/>
      <c r="AD28" s="652">
        <v>4</v>
      </c>
      <c r="AF28" s="646" t="s">
        <v>202</v>
      </c>
      <c r="AG28" s="647">
        <v>0.69</v>
      </c>
      <c r="AH28" s="647">
        <v>0.42</v>
      </c>
      <c r="AJ28" s="640" t="s">
        <v>211</v>
      </c>
      <c r="AK28" s="641">
        <v>0.5</v>
      </c>
      <c r="AL28" s="641">
        <v>0.49</v>
      </c>
    </row>
    <row r="29" spans="24:38">
      <c r="X29" s="247"/>
      <c r="Y29" s="247"/>
      <c r="Z29" s="247"/>
      <c r="AA29" s="247"/>
      <c r="AB29" s="247"/>
      <c r="AD29" s="652">
        <v>5</v>
      </c>
      <c r="AF29" s="646" t="s">
        <v>210</v>
      </c>
      <c r="AG29" s="647">
        <v>0.71</v>
      </c>
      <c r="AH29" s="647">
        <v>0.65</v>
      </c>
      <c r="AJ29" s="640" t="s">
        <v>209</v>
      </c>
      <c r="AK29" s="641">
        <v>0.5</v>
      </c>
      <c r="AL29" s="641">
        <v>0.7</v>
      </c>
    </row>
    <row r="30" spans="24:38">
      <c r="X30" s="247"/>
      <c r="Y30" s="247"/>
      <c r="Z30" s="247"/>
      <c r="AA30" s="247"/>
      <c r="AB30" s="247"/>
      <c r="AD30" s="652">
        <v>6</v>
      </c>
      <c r="AF30" s="646" t="s">
        <v>198</v>
      </c>
      <c r="AG30" s="647">
        <v>0.71</v>
      </c>
      <c r="AH30" s="647">
        <v>0.52</v>
      </c>
      <c r="AJ30" s="640" t="s">
        <v>210</v>
      </c>
      <c r="AK30" s="641">
        <v>0.5</v>
      </c>
      <c r="AL30" s="641">
        <v>0.37</v>
      </c>
    </row>
    <row r="31" spans="24:38">
      <c r="X31" s="247"/>
      <c r="Y31" s="247"/>
      <c r="Z31" s="247"/>
      <c r="AA31" s="247"/>
      <c r="AB31" s="247"/>
      <c r="AD31" s="652">
        <v>7</v>
      </c>
      <c r="AF31" s="646" t="s">
        <v>209</v>
      </c>
      <c r="AG31" s="647">
        <v>0.74</v>
      </c>
      <c r="AH31" s="647">
        <v>0.74</v>
      </c>
      <c r="AJ31" s="640" t="s">
        <v>205</v>
      </c>
      <c r="AK31" s="641">
        <v>0.5</v>
      </c>
      <c r="AL31" s="641">
        <v>0.4</v>
      </c>
    </row>
    <row r="32" spans="24:38">
      <c r="X32" s="247"/>
      <c r="Y32" s="247"/>
      <c r="Z32" s="247"/>
      <c r="AA32" s="247"/>
      <c r="AB32" s="247"/>
      <c r="AD32" s="652">
        <v>8</v>
      </c>
      <c r="AF32" s="646" t="s">
        <v>207</v>
      </c>
      <c r="AG32" s="647">
        <v>0.75</v>
      </c>
      <c r="AH32" s="647">
        <v>0.8</v>
      </c>
      <c r="AJ32" s="640" t="s">
        <v>197</v>
      </c>
      <c r="AK32" s="641">
        <v>0.52</v>
      </c>
      <c r="AL32" s="641">
        <v>0.45</v>
      </c>
    </row>
    <row r="33" spans="24:38">
      <c r="X33" s="247"/>
      <c r="Y33" s="247"/>
      <c r="Z33" s="247"/>
      <c r="AA33" s="247"/>
      <c r="AB33" s="247"/>
      <c r="AD33" s="652">
        <v>9</v>
      </c>
      <c r="AF33" s="646" t="s">
        <v>206</v>
      </c>
      <c r="AG33" s="647">
        <v>0.75</v>
      </c>
      <c r="AH33" s="647">
        <v>0.62</v>
      </c>
      <c r="AJ33" s="640" t="s">
        <v>203</v>
      </c>
      <c r="AK33" s="641">
        <v>0.61</v>
      </c>
      <c r="AL33" s="641">
        <v>0.43</v>
      </c>
    </row>
    <row r="34" spans="24:38">
      <c r="X34" s="247"/>
      <c r="Y34" s="247"/>
      <c r="Z34" s="247"/>
      <c r="AA34" s="247"/>
      <c r="AB34" s="247"/>
      <c r="AD34" s="652">
        <v>10</v>
      </c>
      <c r="AF34" s="646" t="s">
        <v>194</v>
      </c>
      <c r="AG34" s="647">
        <v>0.76</v>
      </c>
      <c r="AH34" s="647">
        <v>0.32</v>
      </c>
      <c r="AJ34" s="640" t="s">
        <v>193</v>
      </c>
      <c r="AK34" s="641">
        <v>0.62</v>
      </c>
      <c r="AL34" s="641">
        <v>0.52</v>
      </c>
    </row>
    <row r="35" spans="24:38">
      <c r="X35" s="247"/>
      <c r="Y35" s="247"/>
      <c r="Z35" s="247"/>
      <c r="AA35" s="247"/>
      <c r="AB35" s="247"/>
      <c r="AD35" s="652">
        <v>11</v>
      </c>
      <c r="AF35" s="646" t="s">
        <v>204</v>
      </c>
      <c r="AG35" s="647">
        <v>0.77</v>
      </c>
      <c r="AH35" s="647">
        <v>0.8</v>
      </c>
      <c r="AJ35" s="640" t="s">
        <v>208</v>
      </c>
      <c r="AK35" s="641">
        <v>0.71</v>
      </c>
      <c r="AL35" s="641">
        <v>0.6</v>
      </c>
    </row>
    <row r="36" spans="24:38">
      <c r="X36" s="247"/>
      <c r="Y36" s="247"/>
      <c r="Z36" s="247"/>
      <c r="AA36" s="247"/>
      <c r="AB36" s="247"/>
      <c r="AD36" s="652">
        <v>12</v>
      </c>
      <c r="AF36" s="646" t="s">
        <v>200</v>
      </c>
      <c r="AG36" s="647">
        <v>0.81</v>
      </c>
      <c r="AH36" s="647">
        <v>0.33</v>
      </c>
      <c r="AJ36" s="640" t="s">
        <v>207</v>
      </c>
      <c r="AK36" s="641">
        <v>0.72</v>
      </c>
      <c r="AL36" s="641">
        <v>0.43</v>
      </c>
    </row>
    <row r="37" spans="24:38">
      <c r="X37" s="247"/>
      <c r="Y37" s="247"/>
      <c r="Z37" s="247"/>
      <c r="AA37" s="247"/>
      <c r="AB37" s="247"/>
      <c r="AD37" s="652">
        <v>13</v>
      </c>
      <c r="AF37" s="646" t="s">
        <v>205</v>
      </c>
      <c r="AG37" s="647">
        <v>0.82</v>
      </c>
      <c r="AH37" s="647">
        <v>0.42</v>
      </c>
      <c r="AJ37" s="640" t="s">
        <v>206</v>
      </c>
      <c r="AK37" s="641">
        <v>0.73</v>
      </c>
      <c r="AL37" s="641">
        <v>0.79</v>
      </c>
    </row>
    <row r="38" spans="24:38">
      <c r="X38" s="247"/>
      <c r="Y38" s="247"/>
      <c r="Z38" s="247"/>
      <c r="AA38" s="247"/>
      <c r="AB38" s="247"/>
      <c r="AD38" s="652">
        <v>14</v>
      </c>
      <c r="AF38" s="646" t="s">
        <v>196</v>
      </c>
      <c r="AG38" s="647">
        <v>0.82</v>
      </c>
      <c r="AH38" s="647">
        <v>0.61</v>
      </c>
      <c r="AJ38" s="640" t="s">
        <v>201</v>
      </c>
      <c r="AK38" s="641">
        <v>0.74</v>
      </c>
      <c r="AL38" s="641">
        <v>0.97</v>
      </c>
    </row>
    <row r="39" spans="24:38">
      <c r="X39" s="247"/>
      <c r="Y39" s="247"/>
      <c r="Z39" s="247"/>
      <c r="AA39" s="247"/>
      <c r="AB39" s="247"/>
      <c r="AD39" s="652">
        <v>15</v>
      </c>
      <c r="AF39" s="646" t="s">
        <v>203</v>
      </c>
      <c r="AG39" s="647">
        <v>0.84</v>
      </c>
      <c r="AH39" s="647">
        <v>0.4</v>
      </c>
      <c r="AJ39" s="640" t="s">
        <v>204</v>
      </c>
      <c r="AK39" s="641">
        <v>0.75</v>
      </c>
      <c r="AL39" s="641">
        <v>0.62</v>
      </c>
    </row>
    <row r="40" spans="24:38">
      <c r="X40" s="247"/>
      <c r="Y40" s="247"/>
      <c r="Z40" s="247"/>
      <c r="AA40" s="247"/>
      <c r="AB40" s="247"/>
      <c r="AD40" s="652">
        <v>16</v>
      </c>
      <c r="AF40" s="646" t="s">
        <v>201</v>
      </c>
      <c r="AG40" s="647">
        <v>0.84</v>
      </c>
      <c r="AH40" s="647">
        <v>0.45</v>
      </c>
      <c r="AJ40" s="640" t="s">
        <v>202</v>
      </c>
      <c r="AK40" s="641">
        <v>0.76</v>
      </c>
      <c r="AL40" s="641">
        <v>0.31</v>
      </c>
    </row>
    <row r="41" spans="24:38">
      <c r="X41" s="247"/>
      <c r="Y41" s="247"/>
      <c r="Z41" s="247"/>
      <c r="AA41" s="247"/>
      <c r="AB41" s="247"/>
      <c r="AD41" s="652">
        <v>17</v>
      </c>
      <c r="AF41" s="646" t="s">
        <v>199</v>
      </c>
      <c r="AG41" s="647">
        <v>0.86</v>
      </c>
      <c r="AH41" s="647">
        <v>0.57999999999999996</v>
      </c>
      <c r="AJ41" s="640" t="s">
        <v>200</v>
      </c>
      <c r="AK41" s="641">
        <v>0.77</v>
      </c>
      <c r="AL41" s="641">
        <v>0.76</v>
      </c>
    </row>
    <row r="42" spans="24:38">
      <c r="X42" s="247"/>
      <c r="Y42" s="247"/>
      <c r="Z42" s="247"/>
      <c r="AA42" s="247"/>
      <c r="AB42" s="247"/>
      <c r="AD42" s="652">
        <v>18</v>
      </c>
      <c r="AF42" s="646" t="s">
        <v>197</v>
      </c>
      <c r="AG42" s="647">
        <v>0.87</v>
      </c>
      <c r="AH42" s="647">
        <v>0.5</v>
      </c>
      <c r="AJ42" s="640" t="s">
        <v>198</v>
      </c>
      <c r="AK42" s="641">
        <v>0.9</v>
      </c>
      <c r="AL42" s="641">
        <v>0.72</v>
      </c>
    </row>
    <row r="43" spans="24:38">
      <c r="X43" s="247"/>
      <c r="Y43" s="247"/>
      <c r="Z43" s="247"/>
      <c r="AA43" s="247"/>
      <c r="AB43" s="247"/>
      <c r="AD43" s="652">
        <v>19</v>
      </c>
      <c r="AF43" s="646" t="s">
        <v>195</v>
      </c>
      <c r="AG43" s="647">
        <v>0.89</v>
      </c>
      <c r="AH43" s="647">
        <v>0.76</v>
      </c>
      <c r="AJ43" s="640" t="s">
        <v>196</v>
      </c>
      <c r="AK43" s="641">
        <v>0.91</v>
      </c>
      <c r="AL43" s="641">
        <v>0.82</v>
      </c>
    </row>
    <row r="44" spans="24:38">
      <c r="X44" s="247"/>
      <c r="Y44" s="247"/>
      <c r="Z44" s="247"/>
      <c r="AA44" s="247"/>
      <c r="AB44" s="247"/>
      <c r="AD44" s="652">
        <v>20</v>
      </c>
      <c r="AF44" s="648" t="s">
        <v>193</v>
      </c>
      <c r="AG44" s="649">
        <v>0.98</v>
      </c>
      <c r="AH44" s="649">
        <v>0.46</v>
      </c>
      <c r="AJ44" s="642" t="s">
        <v>194</v>
      </c>
      <c r="AK44" s="643">
        <v>0.98</v>
      </c>
      <c r="AL44" s="643">
        <v>0.8</v>
      </c>
    </row>
    <row r="45" spans="24:38" ht="12.75" customHeight="1">
      <c r="X45" s="247"/>
      <c r="Y45" s="247"/>
      <c r="Z45" s="247"/>
      <c r="AA45" s="247"/>
      <c r="AB45" s="247"/>
    </row>
    <row r="46" spans="24:38" ht="12.75" customHeight="1">
      <c r="X46" s="247"/>
      <c r="Y46" s="247"/>
      <c r="Z46" s="247"/>
      <c r="AA46" s="247"/>
      <c r="AB46" s="247"/>
    </row>
  </sheetData>
  <customSheetViews>
    <customSheetView guid="{5CFEF769-FEAF-4620-A221-C361CF5B525B}" scale="58" showGridLines="0" fitToPage="1">
      <selection activeCell="B3" sqref="B3:W3"/>
      <pageMargins left="0.25" right="0.25" top="0.75" bottom="0.75" header="0.3" footer="0.3"/>
      <printOptions horizontalCentered="1"/>
      <pageSetup paperSize="9" scale="71" orientation="landscape" r:id="rId1"/>
      <headerFooter alignWithMargins="0">
        <oddFooter>&amp;LTechnical Dashboard 
Printed :&amp;D &amp;T&amp;CCONFIDENTIAL&amp;RPage &amp;P of &amp;N
&amp;F</oddFooter>
      </headerFooter>
    </customSheetView>
  </customSheetViews>
  <mergeCells count="17">
    <mergeCell ref="AF21:AL22"/>
    <mergeCell ref="AJ23:AL23"/>
    <mergeCell ref="AF23:AH23"/>
    <mergeCell ref="C7:L7"/>
    <mergeCell ref="C8:L8"/>
    <mergeCell ref="M7:W7"/>
    <mergeCell ref="M8:W8"/>
    <mergeCell ref="B2:W2"/>
    <mergeCell ref="B1:W1"/>
    <mergeCell ref="B9:W9"/>
    <mergeCell ref="C6:L6"/>
    <mergeCell ref="B4:L4"/>
    <mergeCell ref="M5:W5"/>
    <mergeCell ref="C5:L5"/>
    <mergeCell ref="M4:W4"/>
    <mergeCell ref="M6:W6"/>
    <mergeCell ref="B3:C3"/>
  </mergeCells>
  <hyperlinks>
    <hyperlink ref="B3" location="Overview!A1" display="Overview"/>
    <hyperlink ref="D3" location="'Tests coverage'!TestCoverageData" display="Data"/>
    <hyperlink ref="AJ16" location="Overview!A1" display="Overview"/>
    <hyperlink ref="AJ18" location="'Tests coverage'!A1" display="Charts"/>
  </hyperlinks>
  <printOptions horizontalCentered="1"/>
  <pageMargins left="0.25" right="0.25" top="0.75" bottom="0.75" header="0.3" footer="0.3"/>
  <pageSetup paperSize="9" scale="71" orientation="landscape" r:id="rId2"/>
  <headerFooter alignWithMargins="0">
    <oddFooter>&amp;LTechnical Dashboard 
Printed :&amp;D &amp;T&amp;CCONFIDENTIAL&amp;RPage &amp;P of &amp;N
&amp;F</oddFooter>
  </headerFooter>
  <drawing r:id="rId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Validate_Sheet">
    <pageSetUpPr autoPageBreaks="0" fitToPage="1"/>
  </sheetPr>
  <dimension ref="A1:DC61"/>
  <sheetViews>
    <sheetView showGridLines="0" zoomScale="60" zoomScaleNormal="60" workbookViewId="0">
      <selection activeCell="O26" sqref="O26"/>
    </sheetView>
  </sheetViews>
  <sheetFormatPr defaultColWidth="18.7109375" defaultRowHeight="11.25"/>
  <cols>
    <col min="1" max="1" width="1.140625" style="147" customWidth="1"/>
    <col min="2" max="2" width="4.28515625" style="147" customWidth="1"/>
    <col min="3" max="3" width="5.42578125" style="147" customWidth="1"/>
    <col min="4" max="4" width="14.140625" style="147" customWidth="1"/>
    <col min="5" max="22" width="5.7109375" style="147" customWidth="1"/>
    <col min="23" max="23" width="1.140625" style="147" customWidth="1"/>
    <col min="24" max="24" width="18.85546875" style="147" customWidth="1"/>
    <col min="25" max="35" width="5.7109375" style="147" customWidth="1"/>
    <col min="36" max="36" width="21.7109375" style="147" customWidth="1"/>
    <col min="37" max="37" width="11" style="147" customWidth="1"/>
    <col min="38" max="38" width="3.42578125" style="147" customWidth="1"/>
    <col min="39" max="39" width="40.140625" style="147" customWidth="1"/>
    <col min="40" max="40" width="23.5703125" style="147" customWidth="1"/>
    <col min="41" max="41" width="13.5703125" style="147" customWidth="1"/>
    <col min="42" max="45" width="14.7109375" style="147" customWidth="1"/>
    <col min="46" max="46" width="13.28515625" style="147" customWidth="1"/>
    <col min="47" max="47" width="13.7109375" style="147" customWidth="1"/>
    <col min="48" max="48" width="13.28515625" style="147" customWidth="1"/>
    <col min="49" max="50" width="13.7109375" style="147" customWidth="1"/>
    <col min="51" max="51" width="13.28515625" style="147" customWidth="1"/>
    <col min="52" max="52" width="12.7109375" style="147" customWidth="1"/>
    <col min="53" max="54" width="13.28515625" style="147" customWidth="1"/>
    <col min="55" max="55" width="14.140625" style="147" customWidth="1"/>
    <col min="56" max="57" width="13.7109375" style="147" customWidth="1"/>
    <col min="58" max="58" width="14.140625" style="147" customWidth="1"/>
    <col min="59" max="60" width="13.7109375" style="147" customWidth="1"/>
    <col min="61" max="62" width="13.28515625" style="147" customWidth="1"/>
    <col min="63" max="63" width="13.7109375" style="147" customWidth="1"/>
    <col min="64" max="64" width="15.140625" style="147" customWidth="1"/>
    <col min="65" max="66" width="14.7109375" style="147" customWidth="1"/>
    <col min="67" max="67" width="15.140625" style="147" customWidth="1"/>
    <col min="68" max="68" width="13" style="147" customWidth="1"/>
    <col min="69" max="69" width="12" style="147" customWidth="1"/>
    <col min="70" max="70" width="12.5703125" style="147" customWidth="1"/>
    <col min="71" max="71" width="13" style="147" customWidth="1"/>
    <col min="72" max="73" width="13.42578125" style="147" customWidth="1"/>
    <col min="74" max="74" width="13" style="147" customWidth="1"/>
    <col min="75" max="77" width="13.42578125" style="147" customWidth="1"/>
    <col min="78" max="78" width="13" style="147" customWidth="1"/>
    <col min="79" max="80" width="13.42578125" style="147" customWidth="1"/>
    <col min="81" max="81" width="12.7109375" style="147" customWidth="1"/>
    <col min="82" max="82" width="11.85546875" style="147" customWidth="1"/>
    <col min="83" max="83" width="12.28515625" style="147" customWidth="1"/>
    <col min="84" max="84" width="12.7109375" style="147" customWidth="1"/>
    <col min="85" max="85" width="14" style="147" customWidth="1"/>
    <col min="86" max="86" width="14.42578125" style="147" customWidth="1"/>
    <col min="87" max="87" width="14" style="147" customWidth="1"/>
    <col min="88" max="90" width="14.42578125" style="147" customWidth="1"/>
    <col min="91" max="92" width="14" style="147" customWidth="1"/>
    <col min="93" max="93" width="14.42578125" style="147" customWidth="1"/>
    <col min="94" max="94" width="13.28515625" style="147" customWidth="1"/>
    <col min="95" max="96" width="12.7109375" style="147" customWidth="1"/>
    <col min="97" max="97" width="13.28515625" style="147" customWidth="1"/>
    <col min="98" max="98" width="12.7109375" style="147" customWidth="1"/>
    <col min="99" max="99" width="13.7109375" style="147" customWidth="1"/>
    <col min="100" max="101" width="13.28515625" style="147" customWidth="1"/>
    <col min="102" max="102" width="13.7109375" style="147" customWidth="1"/>
    <col min="103" max="103" width="13.28515625" style="147" customWidth="1"/>
    <col min="104" max="105" width="12.7109375" style="147" customWidth="1"/>
    <col min="106" max="106" width="13.28515625" style="147" customWidth="1"/>
    <col min="107" max="16384" width="18.7109375" style="147"/>
  </cols>
  <sheetData>
    <row r="1" spans="1:48" ht="6" customHeight="1">
      <c r="B1" s="953"/>
      <c r="C1" s="953"/>
      <c r="D1" s="953"/>
      <c r="E1" s="953"/>
      <c r="F1" s="953"/>
      <c r="G1" s="953"/>
      <c r="H1" s="953"/>
      <c r="I1" s="953"/>
      <c r="J1" s="953"/>
      <c r="K1" s="953"/>
      <c r="L1" s="953"/>
      <c r="M1" s="953"/>
      <c r="N1" s="953"/>
      <c r="O1" s="953"/>
      <c r="P1" s="953"/>
      <c r="Q1" s="953"/>
      <c r="R1" s="953"/>
      <c r="S1" s="953"/>
      <c r="T1" s="953"/>
      <c r="U1" s="953"/>
      <c r="V1" s="953"/>
      <c r="W1" s="953"/>
      <c r="X1" s="953"/>
      <c r="Y1" s="953"/>
      <c r="Z1" s="953"/>
      <c r="AA1" s="953"/>
      <c r="AB1" s="953"/>
      <c r="AC1" s="953"/>
      <c r="AD1" s="953"/>
      <c r="AE1" s="953"/>
      <c r="AF1" s="953"/>
    </row>
    <row r="2" spans="1:48" ht="39" customHeight="1">
      <c r="A2" s="161"/>
      <c r="B2" s="712" t="str">
        <f>CONCATENATE(Parameters!C6," - Validate &amp; qualify tests")</f>
        <v>Orchestra - Validate &amp; qualify tests</v>
      </c>
      <c r="C2" s="712"/>
      <c r="D2" s="712"/>
      <c r="E2" s="712"/>
      <c r="F2" s="712"/>
      <c r="G2" s="712"/>
      <c r="H2" s="712"/>
      <c r="I2" s="712"/>
      <c r="J2" s="712"/>
      <c r="K2" s="712"/>
      <c r="L2" s="712"/>
      <c r="M2" s="712"/>
      <c r="N2" s="712"/>
      <c r="O2" s="712"/>
      <c r="P2" s="712"/>
      <c r="Q2" s="712"/>
      <c r="R2" s="712"/>
      <c r="S2" s="712"/>
      <c r="T2" s="712"/>
      <c r="U2" s="712"/>
      <c r="V2" s="712"/>
      <c r="W2" s="712"/>
      <c r="X2" s="712"/>
      <c r="Y2" s="712"/>
      <c r="Z2" s="712"/>
      <c r="AA2" s="712"/>
      <c r="AB2" s="712"/>
      <c r="AC2" s="712"/>
      <c r="AD2" s="712"/>
      <c r="AE2" s="712"/>
      <c r="AF2" s="712"/>
    </row>
    <row r="3" spans="1:48" s="658" customFormat="1" ht="18" customHeight="1">
      <c r="B3" s="954" t="s">
        <v>20</v>
      </c>
      <c r="C3" s="954"/>
      <c r="D3" s="674" t="s">
        <v>259</v>
      </c>
      <c r="E3" s="825" t="s">
        <v>415</v>
      </c>
      <c r="F3" s="825"/>
      <c r="G3" s="825"/>
      <c r="I3" s="659"/>
      <c r="L3" s="659"/>
      <c r="M3" s="659"/>
      <c r="N3" s="659"/>
      <c r="O3" s="659"/>
      <c r="P3" s="659"/>
      <c r="Q3" s="659"/>
      <c r="R3" s="659"/>
      <c r="S3" s="659"/>
      <c r="T3" s="659"/>
      <c r="U3" s="659"/>
      <c r="V3" s="659"/>
      <c r="W3" s="659"/>
      <c r="X3" s="659"/>
      <c r="Y3" s="659"/>
      <c r="Z3" s="659"/>
      <c r="AA3" s="659"/>
      <c r="AB3" s="659"/>
      <c r="AC3" s="659"/>
      <c r="AD3" s="659"/>
      <c r="AE3" s="659"/>
      <c r="AF3" s="659"/>
    </row>
    <row r="4" spans="1:48" s="153" customFormat="1" ht="24" customHeight="1">
      <c r="B4" s="818" t="s">
        <v>80</v>
      </c>
      <c r="C4" s="819"/>
      <c r="D4" s="819"/>
      <c r="E4" s="819"/>
      <c r="F4" s="819"/>
      <c r="G4" s="819"/>
      <c r="H4" s="819"/>
      <c r="I4" s="819"/>
      <c r="J4" s="819"/>
      <c r="K4" s="819"/>
      <c r="L4" s="819"/>
      <c r="M4" s="819"/>
      <c r="N4" s="819"/>
      <c r="O4" s="819"/>
      <c r="P4" s="819"/>
      <c r="Q4" s="820"/>
      <c r="R4" s="821" t="s">
        <v>79</v>
      </c>
      <c r="S4" s="822"/>
      <c r="T4" s="822"/>
      <c r="U4" s="822"/>
      <c r="V4" s="822"/>
      <c r="W4" s="822"/>
      <c r="X4" s="822"/>
      <c r="Y4" s="822"/>
      <c r="Z4" s="822"/>
      <c r="AA4" s="822"/>
      <c r="AB4" s="822"/>
      <c r="AC4" s="822"/>
      <c r="AD4" s="822"/>
      <c r="AE4" s="822"/>
      <c r="AF4" s="823"/>
    </row>
    <row r="5" spans="1:48" s="149" customFormat="1" ht="24" customHeight="1">
      <c r="B5" s="152" t="s">
        <v>78</v>
      </c>
      <c r="C5" s="812" t="s">
        <v>2</v>
      </c>
      <c r="D5" s="812"/>
      <c r="E5" s="812"/>
      <c r="F5" s="812"/>
      <c r="G5" s="812"/>
      <c r="H5" s="812"/>
      <c r="I5" s="812"/>
      <c r="J5" s="812"/>
      <c r="K5" s="812"/>
      <c r="L5" s="812"/>
      <c r="M5" s="812"/>
      <c r="N5" s="812"/>
      <c r="O5" s="812"/>
      <c r="P5" s="812"/>
      <c r="Q5" s="813"/>
      <c r="R5" s="811" t="s">
        <v>2</v>
      </c>
      <c r="S5" s="812"/>
      <c r="T5" s="812"/>
      <c r="U5" s="812"/>
      <c r="V5" s="812"/>
      <c r="W5" s="812"/>
      <c r="X5" s="812"/>
      <c r="Y5" s="812"/>
      <c r="Z5" s="812"/>
      <c r="AA5" s="812"/>
      <c r="AB5" s="812"/>
      <c r="AC5" s="812"/>
      <c r="AD5" s="812"/>
      <c r="AE5" s="812"/>
      <c r="AF5" s="813"/>
    </row>
    <row r="6" spans="1:48" s="149" customFormat="1" ht="24" customHeight="1">
      <c r="B6" s="152" t="s">
        <v>78</v>
      </c>
      <c r="C6" s="812" t="s">
        <v>2</v>
      </c>
      <c r="D6" s="812"/>
      <c r="E6" s="812"/>
      <c r="F6" s="812"/>
      <c r="G6" s="812"/>
      <c r="H6" s="812"/>
      <c r="I6" s="812"/>
      <c r="J6" s="812"/>
      <c r="K6" s="812"/>
      <c r="L6" s="812"/>
      <c r="M6" s="812"/>
      <c r="N6" s="812"/>
      <c r="O6" s="812"/>
      <c r="P6" s="812"/>
      <c r="Q6" s="813"/>
      <c r="R6" s="811" t="s">
        <v>2</v>
      </c>
      <c r="S6" s="812"/>
      <c r="T6" s="812"/>
      <c r="U6" s="812"/>
      <c r="V6" s="812"/>
      <c r="W6" s="812"/>
      <c r="X6" s="812"/>
      <c r="Y6" s="812"/>
      <c r="Z6" s="812"/>
      <c r="AA6" s="812"/>
      <c r="AB6" s="812"/>
      <c r="AC6" s="812"/>
      <c r="AD6" s="812"/>
      <c r="AE6" s="812"/>
      <c r="AF6" s="813"/>
    </row>
    <row r="7" spans="1:48" s="149" customFormat="1" ht="24" customHeight="1">
      <c r="B7" s="152" t="s">
        <v>78</v>
      </c>
      <c r="C7" s="812" t="s">
        <v>2</v>
      </c>
      <c r="D7" s="812"/>
      <c r="E7" s="812"/>
      <c r="F7" s="812"/>
      <c r="G7" s="812"/>
      <c r="H7" s="812"/>
      <c r="I7" s="812"/>
      <c r="J7" s="812"/>
      <c r="K7" s="812"/>
      <c r="L7" s="812"/>
      <c r="M7" s="812"/>
      <c r="N7" s="812"/>
      <c r="O7" s="812"/>
      <c r="P7" s="812"/>
      <c r="Q7" s="813"/>
      <c r="R7" s="811" t="s">
        <v>2</v>
      </c>
      <c r="S7" s="812"/>
      <c r="T7" s="812"/>
      <c r="U7" s="812"/>
      <c r="V7" s="812"/>
      <c r="W7" s="812"/>
      <c r="X7" s="812"/>
      <c r="Y7" s="812"/>
      <c r="Z7" s="812"/>
      <c r="AA7" s="812"/>
      <c r="AB7" s="812"/>
      <c r="AC7" s="812"/>
      <c r="AD7" s="812"/>
      <c r="AE7" s="812"/>
      <c r="AF7" s="813"/>
    </row>
    <row r="8" spans="1:48" s="149" customFormat="1" ht="24" customHeight="1">
      <c r="B8" s="151" t="s">
        <v>78</v>
      </c>
      <c r="C8" s="815" t="s">
        <v>2</v>
      </c>
      <c r="D8" s="815"/>
      <c r="E8" s="815"/>
      <c r="F8" s="815"/>
      <c r="G8" s="815"/>
      <c r="H8" s="815"/>
      <c r="I8" s="815"/>
      <c r="J8" s="815"/>
      <c r="K8" s="815"/>
      <c r="L8" s="815"/>
      <c r="M8" s="815"/>
      <c r="N8" s="815"/>
      <c r="O8" s="815"/>
      <c r="P8" s="815"/>
      <c r="Q8" s="816"/>
      <c r="R8" s="817" t="s">
        <v>2</v>
      </c>
      <c r="S8" s="815"/>
      <c r="T8" s="815"/>
      <c r="U8" s="815"/>
      <c r="V8" s="815"/>
      <c r="W8" s="815"/>
      <c r="X8" s="815"/>
      <c r="Y8" s="815"/>
      <c r="Z8" s="815"/>
      <c r="AA8" s="815"/>
      <c r="AB8" s="815"/>
      <c r="AC8" s="815"/>
      <c r="AD8" s="815"/>
      <c r="AE8" s="815"/>
      <c r="AF8" s="816"/>
    </row>
    <row r="9" spans="1:48" ht="6" customHeight="1">
      <c r="B9" s="810"/>
      <c r="C9" s="810"/>
      <c r="D9" s="810"/>
      <c r="E9" s="810"/>
      <c r="F9" s="810"/>
      <c r="G9" s="810"/>
      <c r="H9" s="810"/>
      <c r="I9" s="810"/>
      <c r="J9" s="810"/>
      <c r="K9" s="810"/>
      <c r="L9" s="810"/>
      <c r="M9" s="810"/>
      <c r="N9" s="810"/>
      <c r="O9" s="810"/>
      <c r="P9" s="810"/>
      <c r="Q9" s="810"/>
      <c r="R9" s="810"/>
      <c r="S9" s="810"/>
      <c r="T9" s="810"/>
      <c r="U9" s="810"/>
      <c r="V9" s="810"/>
      <c r="W9" s="810"/>
      <c r="X9" s="810"/>
      <c r="Y9" s="810"/>
      <c r="Z9" s="810"/>
      <c r="AA9" s="810"/>
      <c r="AB9" s="810"/>
      <c r="AC9" s="810"/>
      <c r="AD9" s="810"/>
      <c r="AE9" s="810"/>
      <c r="AF9" s="810"/>
    </row>
    <row r="10" spans="1:48" ht="24" customHeight="1">
      <c r="B10" s="207" t="s">
        <v>465</v>
      </c>
      <c r="C10" s="207"/>
      <c r="D10" s="207"/>
      <c r="E10" s="207"/>
      <c r="F10" s="207"/>
      <c r="G10" s="207"/>
      <c r="H10" s="207"/>
      <c r="I10" s="207"/>
      <c r="J10" s="207"/>
      <c r="K10" s="207"/>
      <c r="L10" s="207"/>
      <c r="M10" s="207"/>
      <c r="N10" s="207"/>
      <c r="O10" s="207"/>
      <c r="P10" s="207"/>
      <c r="Q10" s="207"/>
      <c r="R10" s="207"/>
      <c r="S10" s="207"/>
      <c r="T10" s="207"/>
      <c r="U10" s="207"/>
      <c r="V10" s="207"/>
      <c r="W10" s="208"/>
      <c r="X10" s="207" t="s">
        <v>466</v>
      </c>
      <c r="Y10" s="207"/>
      <c r="Z10" s="207"/>
      <c r="AA10" s="207"/>
      <c r="AB10" s="207"/>
      <c r="AC10" s="207"/>
      <c r="AD10" s="207"/>
      <c r="AE10" s="207"/>
      <c r="AF10" s="207"/>
    </row>
    <row r="11" spans="1:48" ht="294" customHeight="1">
      <c r="B11" s="160"/>
      <c r="C11" s="159"/>
      <c r="D11" s="159"/>
      <c r="E11" s="159"/>
      <c r="F11" s="159"/>
      <c r="G11" s="159"/>
      <c r="H11" s="159"/>
      <c r="I11" s="159"/>
      <c r="J11" s="159"/>
      <c r="K11" s="159"/>
      <c r="L11" s="159"/>
      <c r="M11" s="159"/>
      <c r="N11" s="159"/>
      <c r="O11" s="159"/>
      <c r="P11" s="159"/>
      <c r="Q11" s="159"/>
      <c r="R11" s="159"/>
      <c r="S11" s="159"/>
      <c r="T11" s="159"/>
      <c r="U11" s="159"/>
      <c r="V11" s="159"/>
      <c r="W11" s="164"/>
      <c r="X11" s="159"/>
      <c r="Y11" s="159"/>
      <c r="Z11" s="159"/>
      <c r="AA11" s="159"/>
      <c r="AB11" s="159"/>
      <c r="AC11" s="159"/>
      <c r="AD11" s="159"/>
      <c r="AE11" s="159"/>
      <c r="AF11" s="159"/>
      <c r="AG11" s="487"/>
      <c r="AH11" s="487"/>
      <c r="AI11" s="487"/>
      <c r="AJ11" s="487"/>
      <c r="AK11" s="487"/>
      <c r="AL11" s="487"/>
      <c r="AM11" s="487"/>
      <c r="AN11" s="487"/>
      <c r="AO11" s="487"/>
      <c r="AP11" s="487"/>
      <c r="AQ11" s="487"/>
      <c r="AR11" s="487"/>
      <c r="AS11" s="487"/>
      <c r="AT11" s="487"/>
      <c r="AU11" s="487"/>
      <c r="AV11" s="487"/>
    </row>
    <row r="12" spans="1:48" ht="185.25" customHeight="1">
      <c r="B12" s="159"/>
      <c r="C12" s="159"/>
      <c r="D12" s="159"/>
      <c r="E12" s="159"/>
      <c r="F12" s="159"/>
      <c r="G12" s="159"/>
      <c r="H12" s="159"/>
      <c r="I12" s="159"/>
      <c r="J12" s="159"/>
      <c r="K12" s="159"/>
      <c r="L12" s="159"/>
      <c r="M12" s="159"/>
      <c r="N12" s="159"/>
      <c r="O12" s="159"/>
      <c r="P12" s="159"/>
      <c r="Q12" s="159"/>
      <c r="R12" s="159"/>
      <c r="S12" s="159"/>
      <c r="T12" s="159"/>
      <c r="U12" s="159"/>
      <c r="V12" s="159"/>
      <c r="W12" s="164"/>
      <c r="X12" s="159"/>
      <c r="Y12" s="159"/>
      <c r="Z12" s="159"/>
      <c r="AA12" s="159"/>
      <c r="AB12" s="159"/>
      <c r="AC12" s="159"/>
      <c r="AD12" s="159"/>
      <c r="AE12" s="159"/>
      <c r="AF12" s="159"/>
      <c r="AG12" s="487"/>
      <c r="AH12" s="487"/>
      <c r="AI12" s="487"/>
      <c r="AJ12" s="487"/>
      <c r="AK12" s="487"/>
      <c r="AL12" s="487"/>
      <c r="AM12" s="487"/>
      <c r="AN12" s="487"/>
      <c r="AO12" s="487"/>
      <c r="AP12" s="487"/>
      <c r="AQ12" s="487"/>
      <c r="AR12" s="487"/>
      <c r="AS12" s="487"/>
      <c r="AU12" s="487"/>
      <c r="AV12" s="487"/>
    </row>
    <row r="13" spans="1:48" ht="11.25" customHeight="1">
      <c r="AG13" s="487"/>
      <c r="AH13" s="487"/>
      <c r="AI13" s="487"/>
      <c r="AJ13" s="487"/>
      <c r="AK13" s="487"/>
      <c r="AL13" s="487"/>
      <c r="AM13" s="487"/>
      <c r="AN13" s="487"/>
      <c r="AO13" s="487"/>
      <c r="AP13" s="487"/>
      <c r="AQ13" s="487"/>
      <c r="AR13" s="487"/>
      <c r="AS13" s="487"/>
      <c r="AT13" s="487"/>
      <c r="AU13" s="487"/>
      <c r="AV13" s="487"/>
    </row>
    <row r="14" spans="1:48" ht="11.25" customHeight="1">
      <c r="AG14" s="487"/>
      <c r="AH14" s="487"/>
      <c r="AI14" s="487"/>
      <c r="AJ14" s="487"/>
      <c r="AK14" s="487"/>
      <c r="AL14" s="487"/>
      <c r="AM14" s="487"/>
      <c r="AN14" s="487"/>
      <c r="AO14" s="487"/>
      <c r="AP14" s="487"/>
      <c r="AQ14" s="487"/>
      <c r="AR14" s="487"/>
      <c r="AS14" s="487"/>
      <c r="AT14" s="487"/>
      <c r="AU14" s="487"/>
      <c r="AV14" s="487"/>
    </row>
    <row r="15" spans="1:48" ht="11.25" customHeight="1">
      <c r="AG15" s="487"/>
      <c r="AH15" s="487"/>
      <c r="AI15" s="487"/>
      <c r="AJ15" s="487"/>
      <c r="AK15" s="487"/>
      <c r="AL15" s="487"/>
      <c r="AM15" s="487"/>
      <c r="AN15" s="487"/>
      <c r="AO15" s="487"/>
      <c r="AP15" s="487"/>
      <c r="AQ15" s="487"/>
      <c r="AR15" s="487"/>
      <c r="AS15" s="487"/>
      <c r="AT15" s="487"/>
      <c r="AU15" s="487"/>
      <c r="AV15" s="487"/>
    </row>
    <row r="16" spans="1:48" s="158" customFormat="1" ht="11.25" customHeight="1">
      <c r="AG16" s="487"/>
      <c r="AH16" s="487"/>
      <c r="AI16" s="487"/>
      <c r="AJ16" s="487"/>
      <c r="AK16" s="487"/>
      <c r="AL16" s="487"/>
      <c r="AM16" s="487"/>
      <c r="AN16" s="487"/>
      <c r="AO16" s="487"/>
      <c r="AP16" s="487"/>
      <c r="AQ16" s="487"/>
      <c r="AR16" s="487"/>
      <c r="AS16" s="487"/>
      <c r="AT16" s="487"/>
      <c r="AU16" s="487"/>
      <c r="AV16" s="487"/>
    </row>
    <row r="17" spans="33:107" s="157" customFormat="1" ht="11.25" customHeight="1">
      <c r="AG17" s="487"/>
      <c r="AH17" s="487"/>
      <c r="AI17" s="487"/>
      <c r="AJ17" s="487"/>
      <c r="AK17" s="487"/>
      <c r="AL17" s="487"/>
      <c r="AM17" s="487"/>
      <c r="AN17" s="487"/>
      <c r="AO17" s="487"/>
      <c r="AP17" s="487"/>
      <c r="AQ17" s="487"/>
      <c r="AR17" s="487"/>
      <c r="AS17" s="487"/>
      <c r="AT17" s="487"/>
      <c r="AU17" s="487"/>
      <c r="AV17" s="487"/>
    </row>
    <row r="18" spans="33:107" s="156" customFormat="1" ht="11.25" customHeight="1">
      <c r="AG18" s="487"/>
      <c r="AH18" s="487"/>
      <c r="AI18" s="487"/>
      <c r="AJ18" s="487"/>
      <c r="AK18" s="487"/>
      <c r="AL18" s="277"/>
      <c r="AM18" s="277"/>
      <c r="AN18" s="277"/>
      <c r="AO18" s="277"/>
      <c r="AP18" s="277"/>
      <c r="AQ18" s="277"/>
      <c r="AR18" s="277"/>
      <c r="AS18" s="277"/>
      <c r="AT18" s="277"/>
      <c r="AU18" s="277"/>
      <c r="AV18" s="277"/>
      <c r="AW18" s="277"/>
      <c r="AX18" s="277"/>
      <c r="AY18" s="277"/>
    </row>
    <row r="19" spans="33:107" s="157" customFormat="1" ht="12.75">
      <c r="AG19" s="487"/>
      <c r="AH19" s="487"/>
      <c r="AI19" s="487"/>
      <c r="AJ19" s="487"/>
      <c r="AK19" s="487"/>
      <c r="AL19" s="277"/>
      <c r="AM19"/>
      <c r="AN19" s="277"/>
      <c r="AO19" s="277"/>
      <c r="AP19" s="277"/>
      <c r="AQ19" s="277"/>
      <c r="AR19" s="277"/>
      <c r="AS19" s="277"/>
      <c r="AT19" s="277"/>
      <c r="AU19" s="277"/>
      <c r="AV19" s="277"/>
      <c r="AW19" s="277"/>
      <c r="AX19" s="277"/>
      <c r="AY19" s="277"/>
    </row>
    <row r="20" spans="33:107" s="157" customFormat="1" ht="12.75">
      <c r="AG20" s="487"/>
      <c r="AH20" s="487"/>
      <c r="AI20" s="487"/>
      <c r="AJ20" s="487"/>
      <c r="AK20" s="487"/>
      <c r="AL20" s="277"/>
      <c r="AM20" s="277"/>
      <c r="AN20" s="277"/>
      <c r="AO20" s="277"/>
      <c r="AP20" s="277"/>
      <c r="AQ20" s="277"/>
      <c r="AR20" s="277"/>
      <c r="AS20" s="277"/>
      <c r="AT20" s="277"/>
      <c r="AU20" s="277"/>
      <c r="AV20" s="277"/>
      <c r="AW20" s="277"/>
      <c r="AX20" s="277"/>
      <c r="AY20" s="277"/>
    </row>
    <row r="21" spans="33:107" s="157" customFormat="1" ht="18.75">
      <c r="AG21" s="487"/>
      <c r="AH21" s="487"/>
      <c r="AI21" s="487"/>
      <c r="AJ21" s="487"/>
      <c r="AK21" s="487"/>
      <c r="AL21" s="277"/>
      <c r="AM21" s="275" t="s">
        <v>226</v>
      </c>
      <c r="AN21" s="276" t="s">
        <v>302</v>
      </c>
      <c r="AO21" s="277"/>
      <c r="AP21" s="277"/>
      <c r="AQ21" s="277"/>
      <c r="AR21" s="277"/>
      <c r="AS21" s="277"/>
      <c r="AT21" s="540" t="s">
        <v>20</v>
      </c>
      <c r="AU21" s="539"/>
      <c r="AV21" s="292"/>
      <c r="AW21" s="277"/>
      <c r="AX21" s="277"/>
      <c r="AY21" s="277"/>
    </row>
    <row r="22" spans="33:107" s="156" customFormat="1" ht="18.75" customHeight="1">
      <c r="AG22" s="487"/>
      <c r="AH22" s="487"/>
      <c r="AI22" s="487"/>
      <c r="AJ22" s="487"/>
      <c r="AK22" s="487"/>
      <c r="AL22" s="277"/>
      <c r="AM22" s="277"/>
      <c r="AN22" s="278"/>
      <c r="AO22" s="277"/>
      <c r="AP22" s="277"/>
      <c r="AQ22" s="277"/>
      <c r="AR22" s="277"/>
      <c r="AS22" s="277"/>
      <c r="AT22" s="540" t="s">
        <v>422</v>
      </c>
      <c r="AU22" s="292"/>
      <c r="AV22" s="292"/>
      <c r="AW22" s="277"/>
      <c r="AX22" s="277"/>
      <c r="AY22" s="277"/>
    </row>
    <row r="23" spans="33:107" s="156" customFormat="1" ht="18.75">
      <c r="AG23" s="487"/>
      <c r="AH23" s="487"/>
      <c r="AI23" s="487"/>
      <c r="AJ23" s="487"/>
      <c r="AK23" s="487"/>
      <c r="AL23" s="277"/>
      <c r="AM23" s="275" t="s">
        <v>227</v>
      </c>
      <c r="AN23" s="280" t="s">
        <v>414</v>
      </c>
      <c r="AO23" s="277"/>
      <c r="AP23" s="277"/>
      <c r="AQ23" s="277"/>
      <c r="AR23" s="277"/>
      <c r="AS23" s="277"/>
      <c r="AT23" s="540" t="s">
        <v>415</v>
      </c>
      <c r="AU23" s="539"/>
      <c r="AV23" s="292"/>
      <c r="AW23" s="277"/>
      <c r="AX23" s="277"/>
      <c r="AY23" s="277"/>
    </row>
    <row r="24" spans="33:107" ht="18.75">
      <c r="AG24" s="487"/>
      <c r="AH24" s="487"/>
      <c r="AI24" s="487"/>
      <c r="AJ24" s="487"/>
      <c r="AK24" s="487"/>
      <c r="AL24" s="277"/>
      <c r="AM24" s="282"/>
      <c r="AN24" s="280"/>
      <c r="AO24" s="277"/>
      <c r="AP24" s="277"/>
      <c r="AQ24" s="277"/>
      <c r="AR24" s="277"/>
      <c r="AS24" s="277"/>
      <c r="AT24" s="281"/>
      <c r="AU24" s="277"/>
      <c r="AV24" s="277"/>
      <c r="AW24" s="277"/>
      <c r="AX24" s="277"/>
      <c r="AY24" s="277"/>
    </row>
    <row r="25" spans="33:107" ht="12.75">
      <c r="AG25" s="487"/>
      <c r="AH25" s="487"/>
      <c r="AI25" s="487"/>
      <c r="AJ25" s="487"/>
      <c r="AK25" s="487"/>
      <c r="AL25" s="277"/>
      <c r="AM25" s="277"/>
      <c r="AN25" s="277"/>
      <c r="AO25" s="277"/>
      <c r="AP25" s="277"/>
      <c r="AQ25" s="277"/>
      <c r="AR25" s="277"/>
      <c r="AS25" s="277"/>
      <c r="AT25" s="277"/>
      <c r="AU25" s="277"/>
      <c r="AV25" s="277"/>
      <c r="AW25" s="277"/>
      <c r="AX25" s="277"/>
      <c r="AY25" s="277"/>
    </row>
    <row r="26" spans="33:107" ht="12.75">
      <c r="AG26" s="487"/>
      <c r="AH26" s="487"/>
      <c r="AI26" s="487"/>
      <c r="AJ26" s="487"/>
      <c r="AK26" s="487"/>
      <c r="AL26" s="277"/>
      <c r="AM26" s="277"/>
      <c r="AN26" s="277"/>
      <c r="AO26" s="277"/>
      <c r="AP26" s="277"/>
      <c r="AQ26" s="277"/>
      <c r="AR26" s="277"/>
      <c r="AS26" s="277"/>
      <c r="AT26" s="277"/>
      <c r="AU26" s="277"/>
      <c r="AV26" s="277"/>
      <c r="AW26" s="277"/>
      <c r="AX26" s="277"/>
      <c r="AY26" s="277"/>
    </row>
    <row r="27" spans="33:107" ht="12.75">
      <c r="AG27" s="487"/>
      <c r="AH27" s="487"/>
      <c r="AI27" s="487"/>
      <c r="AJ27" s="487"/>
      <c r="AK27" s="487"/>
      <c r="AL27" s="277"/>
      <c r="AM27" s="277"/>
      <c r="AN27" s="277"/>
      <c r="AO27" s="277"/>
      <c r="AP27" s="277"/>
      <c r="AQ27" s="277"/>
      <c r="AR27" s="277"/>
      <c r="AS27" s="277"/>
      <c r="AT27" s="277"/>
      <c r="AU27" s="277"/>
      <c r="AV27" s="277"/>
      <c r="AW27" s="277"/>
      <c r="AX27" s="277"/>
      <c r="AY27" s="277"/>
    </row>
    <row r="28" spans="33:107" ht="30" customHeight="1">
      <c r="AG28" s="487"/>
      <c r="AH28" s="487"/>
      <c r="AI28" s="487"/>
      <c r="AJ28" s="487"/>
      <c r="AK28" s="487"/>
      <c r="AL28" s="277"/>
      <c r="AM28" s="277"/>
      <c r="AN28" s="277"/>
      <c r="AO28" s="283"/>
      <c r="AP28" s="856" t="s">
        <v>228</v>
      </c>
      <c r="AQ28" s="857"/>
      <c r="AR28" s="857"/>
      <c r="AS28" s="858"/>
      <c r="AT28" s="406">
        <v>41214</v>
      </c>
      <c r="AU28" s="406">
        <v>41221</v>
      </c>
      <c r="AV28" s="406">
        <v>41228</v>
      </c>
      <c r="AW28" s="406">
        <v>41235</v>
      </c>
      <c r="AX28" s="406">
        <v>41242</v>
      </c>
      <c r="AY28" s="406">
        <v>41249</v>
      </c>
      <c r="AZ28" s="406">
        <v>41256</v>
      </c>
      <c r="BA28" s="406">
        <v>41263</v>
      </c>
      <c r="BB28" s="406">
        <v>41270</v>
      </c>
      <c r="BC28" s="406">
        <v>41277</v>
      </c>
      <c r="BD28" s="406">
        <v>41284</v>
      </c>
      <c r="BE28" s="406">
        <v>41291</v>
      </c>
      <c r="BF28" s="406">
        <v>41298</v>
      </c>
      <c r="BG28" s="406">
        <v>41305</v>
      </c>
      <c r="BH28" s="406">
        <v>41312</v>
      </c>
      <c r="BI28" s="406">
        <v>41319</v>
      </c>
      <c r="BJ28" s="406">
        <v>41326</v>
      </c>
      <c r="BK28" s="406">
        <v>41333</v>
      </c>
      <c r="BL28" s="406">
        <v>41340</v>
      </c>
      <c r="BM28" s="406">
        <v>41347</v>
      </c>
      <c r="BN28" s="406">
        <v>41354</v>
      </c>
      <c r="BO28" s="406">
        <v>41361</v>
      </c>
      <c r="BP28" s="406">
        <v>41368</v>
      </c>
      <c r="BQ28" s="406">
        <v>41375</v>
      </c>
      <c r="BR28" s="406">
        <v>41382</v>
      </c>
      <c r="BS28" s="406">
        <v>41389</v>
      </c>
      <c r="BT28" s="406">
        <v>41396</v>
      </c>
      <c r="BU28" s="406">
        <v>41403</v>
      </c>
      <c r="BV28" s="406">
        <v>41410</v>
      </c>
      <c r="BW28" s="406">
        <v>41417</v>
      </c>
      <c r="BX28" s="406">
        <v>41424</v>
      </c>
      <c r="BY28" s="406">
        <v>41431</v>
      </c>
      <c r="BZ28" s="406">
        <v>41438</v>
      </c>
      <c r="CA28" s="406">
        <v>41445</v>
      </c>
      <c r="CB28" s="406">
        <v>41452</v>
      </c>
      <c r="CC28" s="406">
        <v>41459</v>
      </c>
      <c r="CD28" s="406">
        <v>41466</v>
      </c>
      <c r="CE28" s="406">
        <v>41473</v>
      </c>
      <c r="CF28" s="406">
        <v>41480</v>
      </c>
      <c r="CG28" s="406">
        <v>41487</v>
      </c>
      <c r="CH28" s="406">
        <v>41494</v>
      </c>
      <c r="CI28" s="406">
        <v>41501</v>
      </c>
      <c r="CJ28" s="406">
        <v>41508</v>
      </c>
      <c r="CK28" s="406">
        <v>41515</v>
      </c>
      <c r="CL28" s="406">
        <v>41522</v>
      </c>
      <c r="CM28" s="406">
        <v>41529</v>
      </c>
      <c r="CN28" s="406">
        <v>41536</v>
      </c>
      <c r="CO28" s="406">
        <v>41543</v>
      </c>
      <c r="CP28" s="406">
        <v>41550</v>
      </c>
      <c r="CQ28" s="406">
        <v>41557</v>
      </c>
      <c r="CR28" s="406">
        <v>41564</v>
      </c>
      <c r="CS28" s="406">
        <v>41571</v>
      </c>
      <c r="CT28" s="406">
        <v>41578</v>
      </c>
      <c r="CU28" s="406">
        <v>41585</v>
      </c>
      <c r="CV28" s="406">
        <v>41592</v>
      </c>
      <c r="CW28" s="406">
        <v>41599</v>
      </c>
      <c r="CX28" s="406">
        <v>41606</v>
      </c>
      <c r="CY28" s="406">
        <v>41613</v>
      </c>
      <c r="CZ28" s="406">
        <v>41620</v>
      </c>
      <c r="DA28" s="406">
        <v>41627</v>
      </c>
      <c r="DB28" s="406">
        <v>41634</v>
      </c>
      <c r="DC28" s="407">
        <v>41640</v>
      </c>
    </row>
    <row r="29" spans="33:107" ht="14.25">
      <c r="AG29" s="487"/>
      <c r="AH29" s="487"/>
      <c r="AI29" s="487"/>
      <c r="AJ29" s="487"/>
      <c r="AK29" s="487"/>
      <c r="AL29" s="277"/>
      <c r="AM29" s="277"/>
      <c r="AN29" s="277"/>
      <c r="AO29" s="277"/>
      <c r="AP29" s="853" t="s">
        <v>366</v>
      </c>
      <c r="AQ29" s="854"/>
      <c r="AR29" s="854"/>
      <c r="AS29" s="855"/>
      <c r="AT29" s="284"/>
      <c r="AU29" s="284"/>
      <c r="AV29" s="284"/>
      <c r="AW29" s="284"/>
      <c r="AX29" s="284"/>
      <c r="AY29" s="284"/>
      <c r="AZ29" s="284"/>
      <c r="BA29" s="284"/>
      <c r="BB29" s="284"/>
      <c r="BC29" s="284"/>
      <c r="BD29" s="284"/>
      <c r="BE29" s="284"/>
      <c r="BF29" s="284"/>
      <c r="BG29" s="284"/>
      <c r="BH29" s="284"/>
      <c r="BI29" s="284"/>
      <c r="BJ29" s="284"/>
      <c r="BK29" s="284"/>
      <c r="BL29" s="284"/>
      <c r="BM29" s="284"/>
      <c r="BN29" s="284"/>
      <c r="BO29" s="284"/>
      <c r="BP29" s="284"/>
      <c r="BQ29" s="284"/>
      <c r="BR29" s="284"/>
      <c r="BS29" s="284"/>
      <c r="BT29" s="284"/>
      <c r="BU29" s="284"/>
      <c r="BV29" s="284"/>
      <c r="BW29" s="284"/>
      <c r="BX29" s="284"/>
      <c r="BY29" s="284"/>
      <c r="BZ29" s="284"/>
      <c r="CA29" s="284"/>
      <c r="CB29" s="284"/>
      <c r="CC29" s="284"/>
      <c r="CD29" s="284"/>
      <c r="CE29" s="284"/>
      <c r="CF29" s="284"/>
      <c r="CG29" s="284"/>
      <c r="CH29" s="284"/>
      <c r="CI29" s="284"/>
      <c r="CJ29" s="284"/>
      <c r="CK29" s="284"/>
      <c r="CL29" s="284"/>
      <c r="CM29" s="284"/>
      <c r="CN29" s="284"/>
      <c r="CO29" s="284"/>
      <c r="CP29" s="284"/>
      <c r="CQ29" s="284"/>
      <c r="CR29" s="284"/>
      <c r="CS29" s="284"/>
      <c r="CT29" s="284"/>
      <c r="CU29" s="284"/>
      <c r="CV29" s="284"/>
      <c r="CW29" s="284"/>
      <c r="CX29" s="284"/>
      <c r="CY29" s="284"/>
      <c r="CZ29" s="284"/>
      <c r="DA29" s="284"/>
      <c r="DB29" s="284"/>
      <c r="DC29" s="284"/>
    </row>
    <row r="30" spans="33:107" ht="14.25">
      <c r="AG30" s="487"/>
      <c r="AH30" s="487"/>
      <c r="AI30" s="487"/>
      <c r="AJ30" s="487"/>
      <c r="AK30" s="487"/>
      <c r="AL30" s="277"/>
      <c r="AM30" s="277"/>
      <c r="AN30" s="277"/>
      <c r="AO30" s="277"/>
      <c r="AP30" s="850" t="s">
        <v>82</v>
      </c>
      <c r="AQ30" s="851"/>
      <c r="AR30" s="851"/>
      <c r="AS30" s="852"/>
      <c r="AT30" s="285"/>
      <c r="AU30" s="285"/>
      <c r="AV30" s="285"/>
      <c r="AW30" s="285"/>
      <c r="AX30" s="285"/>
      <c r="AY30" s="285"/>
      <c r="AZ30" s="285"/>
      <c r="BA30" s="285"/>
      <c r="BB30" s="285"/>
      <c r="BC30" s="285"/>
      <c r="BD30" s="285"/>
      <c r="BE30" s="285"/>
      <c r="BF30" s="285"/>
      <c r="BG30" s="285"/>
      <c r="BH30" s="285"/>
      <c r="BI30" s="285"/>
      <c r="BJ30" s="285"/>
      <c r="BK30" s="285"/>
      <c r="BL30" s="285"/>
      <c r="BM30" s="285"/>
      <c r="BN30" s="285"/>
      <c r="BO30" s="285"/>
      <c r="BP30" s="285"/>
      <c r="BQ30" s="285"/>
      <c r="BR30" s="285"/>
      <c r="BS30" s="285"/>
      <c r="BT30" s="285"/>
      <c r="BU30" s="285"/>
      <c r="BV30" s="285"/>
      <c r="BW30" s="285"/>
      <c r="BX30" s="285"/>
      <c r="BY30" s="285"/>
      <c r="BZ30" s="285"/>
      <c r="CA30" s="285"/>
      <c r="CB30" s="285"/>
      <c r="CC30" s="285"/>
      <c r="CD30" s="285"/>
      <c r="CE30" s="285"/>
      <c r="CF30" s="285"/>
      <c r="CG30" s="285"/>
      <c r="CH30" s="285"/>
      <c r="CI30" s="285"/>
      <c r="CJ30" s="285"/>
      <c r="CK30" s="285"/>
      <c r="CL30" s="285"/>
      <c r="CM30" s="285"/>
      <c r="CN30" s="285"/>
      <c r="CO30" s="285"/>
      <c r="CP30" s="285"/>
      <c r="CQ30" s="285"/>
      <c r="CR30" s="285"/>
      <c r="CS30" s="285"/>
      <c r="CT30" s="285"/>
      <c r="CU30" s="285"/>
      <c r="CV30" s="285"/>
      <c r="CW30" s="285"/>
      <c r="CX30" s="285"/>
      <c r="CY30" s="285"/>
      <c r="CZ30" s="285"/>
      <c r="DA30" s="285"/>
      <c r="DB30" s="285"/>
      <c r="DC30" s="285"/>
    </row>
    <row r="31" spans="33:107" customFormat="1" ht="14.25">
      <c r="AG31" s="487"/>
      <c r="AH31" s="487"/>
      <c r="AI31" s="487"/>
      <c r="AJ31" s="487"/>
      <c r="AK31" s="487"/>
      <c r="AL31" s="277"/>
      <c r="AM31" s="277"/>
      <c r="AN31" s="277"/>
      <c r="AO31" s="277"/>
      <c r="AP31" s="845" t="s">
        <v>367</v>
      </c>
      <c r="AQ31" s="846"/>
      <c r="AR31" s="846"/>
      <c r="AS31" s="847"/>
      <c r="AT31" s="286"/>
      <c r="AU31" s="286"/>
      <c r="AV31" s="286"/>
      <c r="AW31" s="286"/>
      <c r="AX31" s="286"/>
      <c r="AY31" s="286"/>
      <c r="AZ31" s="286"/>
      <c r="BA31" s="286"/>
      <c r="BB31" s="286"/>
      <c r="BC31" s="286"/>
      <c r="BD31" s="286"/>
      <c r="BE31" s="286"/>
      <c r="BF31" s="286"/>
      <c r="BG31" s="286"/>
      <c r="BH31" s="286"/>
      <c r="BI31" s="286"/>
      <c r="BJ31" s="286"/>
      <c r="BK31" s="286"/>
      <c r="BL31" s="286"/>
      <c r="BM31" s="286"/>
      <c r="BN31" s="286"/>
      <c r="BO31" s="286"/>
      <c r="BP31" s="286"/>
      <c r="BQ31" s="286"/>
      <c r="BR31" s="286"/>
      <c r="BS31" s="286"/>
      <c r="BT31" s="286"/>
      <c r="BU31" s="286"/>
      <c r="BV31" s="286"/>
      <c r="BW31" s="286"/>
      <c r="BX31" s="286"/>
      <c r="BY31" s="286"/>
      <c r="BZ31" s="286"/>
      <c r="CA31" s="286"/>
      <c r="CB31" s="286"/>
      <c r="CC31" s="286"/>
      <c r="CD31" s="286"/>
      <c r="CE31" s="286"/>
      <c r="CF31" s="286"/>
      <c r="CG31" s="286"/>
      <c r="CH31" s="286"/>
      <c r="CI31" s="286"/>
      <c r="CJ31" s="286"/>
      <c r="CK31" s="286"/>
      <c r="CL31" s="286"/>
      <c r="CM31" s="286"/>
      <c r="CN31" s="286"/>
      <c r="CO31" s="286"/>
      <c r="CP31" s="286"/>
      <c r="CQ31" s="286"/>
      <c r="CR31" s="286"/>
      <c r="CS31" s="286"/>
      <c r="CT31" s="286"/>
      <c r="CU31" s="286"/>
      <c r="CV31" s="286"/>
      <c r="CW31" s="286"/>
      <c r="CX31" s="286"/>
      <c r="CY31" s="286"/>
      <c r="CZ31" s="286"/>
      <c r="DA31" s="286"/>
      <c r="DB31" s="286"/>
      <c r="DC31" s="286"/>
    </row>
    <row r="32" spans="33:107" customFormat="1" ht="16.5" customHeight="1">
      <c r="AG32" s="487"/>
      <c r="AH32" s="487"/>
      <c r="AI32" s="487"/>
      <c r="AJ32" s="487"/>
      <c r="AK32" s="487"/>
      <c r="AL32" s="277"/>
      <c r="AM32" s="277"/>
      <c r="AN32" s="277"/>
      <c r="AO32" s="277"/>
      <c r="AP32" s="853" t="s">
        <v>368</v>
      </c>
      <c r="AQ32" s="854"/>
      <c r="AR32" s="854"/>
      <c r="AS32" s="855"/>
      <c r="AT32" s="287"/>
      <c r="AU32" s="287"/>
      <c r="AV32" s="287"/>
      <c r="AW32" s="287"/>
      <c r="AX32" s="287"/>
      <c r="AY32" s="287"/>
      <c r="AZ32" s="287"/>
      <c r="BA32" s="287"/>
      <c r="BB32" s="287"/>
      <c r="BC32" s="287"/>
      <c r="BD32" s="287"/>
      <c r="BE32" s="287"/>
      <c r="BF32" s="287"/>
      <c r="BG32" s="287"/>
      <c r="BH32" s="287"/>
      <c r="BI32" s="287"/>
      <c r="BJ32" s="287"/>
      <c r="BK32" s="287"/>
      <c r="BL32" s="287"/>
      <c r="BM32" s="287"/>
      <c r="BN32" s="287"/>
      <c r="BO32" s="287"/>
      <c r="BP32" s="287"/>
      <c r="BQ32" s="287"/>
      <c r="BR32" s="287"/>
      <c r="BS32" s="287"/>
      <c r="BT32" s="287"/>
      <c r="BU32" s="287"/>
      <c r="BV32" s="287"/>
      <c r="BW32" s="287"/>
      <c r="BX32" s="287"/>
      <c r="BY32" s="287"/>
      <c r="BZ32" s="287"/>
      <c r="CA32" s="287"/>
      <c r="CB32" s="287"/>
      <c r="CC32" s="287"/>
      <c r="CD32" s="287"/>
      <c r="CE32" s="287"/>
      <c r="CF32" s="287"/>
      <c r="CG32" s="287"/>
      <c r="CH32" s="287"/>
      <c r="CI32" s="287"/>
      <c r="CJ32" s="287"/>
      <c r="CK32" s="287"/>
      <c r="CL32" s="287"/>
      <c r="CM32" s="287"/>
      <c r="CN32" s="287"/>
      <c r="CO32" s="287"/>
      <c r="CP32" s="287"/>
      <c r="CQ32" s="287"/>
      <c r="CR32" s="287"/>
      <c r="CS32" s="287"/>
      <c r="CT32" s="287"/>
      <c r="CU32" s="287"/>
      <c r="CV32" s="287"/>
      <c r="CW32" s="287"/>
      <c r="CX32" s="287"/>
      <c r="CY32" s="287"/>
      <c r="CZ32" s="287"/>
      <c r="DA32" s="287"/>
      <c r="DB32" s="287"/>
      <c r="DC32" s="287"/>
    </row>
    <row r="33" spans="33:107" customFormat="1" ht="15.75" customHeight="1">
      <c r="AG33" s="487"/>
      <c r="AH33" s="487"/>
      <c r="AI33" s="487"/>
      <c r="AJ33" s="487"/>
      <c r="AK33" s="487"/>
      <c r="AL33" s="277"/>
      <c r="AM33" s="277"/>
      <c r="AN33" s="277"/>
      <c r="AO33" s="277"/>
      <c r="AP33" s="850" t="s">
        <v>437</v>
      </c>
      <c r="AQ33" s="851"/>
      <c r="AR33" s="851"/>
      <c r="AS33" s="852"/>
      <c r="AT33" s="289"/>
      <c r="AU33" s="289"/>
      <c r="AV33" s="289"/>
      <c r="AW33" s="289"/>
      <c r="AX33" s="289"/>
      <c r="AY33" s="289"/>
      <c r="AZ33" s="289"/>
      <c r="BA33" s="289"/>
      <c r="BB33" s="289"/>
      <c r="BC33" s="289"/>
      <c r="BD33" s="289"/>
      <c r="BE33" s="289"/>
      <c r="BF33" s="289"/>
      <c r="BG33" s="289"/>
      <c r="BH33" s="289"/>
      <c r="BI33" s="289"/>
      <c r="BJ33" s="289"/>
      <c r="BK33" s="289"/>
      <c r="BL33" s="289"/>
      <c r="BM33" s="289"/>
      <c r="BN33" s="289"/>
      <c r="BO33" s="289"/>
      <c r="BP33" s="289"/>
      <c r="BQ33" s="289"/>
      <c r="BR33" s="289"/>
      <c r="BS33" s="289"/>
      <c r="BT33" s="289"/>
      <c r="BU33" s="289"/>
      <c r="BV33" s="289"/>
      <c r="BW33" s="289"/>
      <c r="BX33" s="289"/>
      <c r="BY33" s="289"/>
      <c r="BZ33" s="289"/>
      <c r="CA33" s="289"/>
      <c r="CB33" s="289"/>
      <c r="CC33" s="289"/>
      <c r="CD33" s="289"/>
      <c r="CE33" s="289"/>
      <c r="CF33" s="289"/>
      <c r="CG33" s="289"/>
      <c r="CH33" s="289"/>
      <c r="CI33" s="289"/>
      <c r="CJ33" s="289"/>
      <c r="CK33" s="289"/>
      <c r="CL33" s="289"/>
      <c r="CM33" s="289"/>
      <c r="CN33" s="289"/>
      <c r="CO33" s="289"/>
      <c r="CP33" s="289"/>
      <c r="CQ33" s="289"/>
      <c r="CR33" s="289"/>
      <c r="CS33" s="289"/>
      <c r="CT33" s="289"/>
      <c r="CU33" s="289"/>
      <c r="CV33" s="289"/>
      <c r="CW33" s="289"/>
      <c r="CX33" s="289"/>
      <c r="CY33" s="289"/>
      <c r="CZ33" s="289"/>
      <c r="DA33" s="289"/>
      <c r="DB33" s="289"/>
      <c r="DC33" s="289"/>
    </row>
    <row r="34" spans="33:107" customFormat="1" ht="15.75" customHeight="1">
      <c r="AG34" s="487"/>
      <c r="AH34" s="487"/>
      <c r="AI34" s="487"/>
      <c r="AJ34" s="487"/>
      <c r="AK34" s="487"/>
      <c r="AL34" s="277"/>
      <c r="AM34" s="277"/>
      <c r="AN34" s="277"/>
      <c r="AO34" s="277"/>
      <c r="AP34" s="850" t="s">
        <v>435</v>
      </c>
      <c r="AQ34" s="851"/>
      <c r="AR34" s="851"/>
      <c r="AS34" s="852"/>
      <c r="AT34" s="289"/>
      <c r="AU34" s="289"/>
      <c r="AV34" s="289"/>
      <c r="AW34" s="289"/>
      <c r="AX34" s="289"/>
      <c r="AY34" s="289"/>
      <c r="AZ34" s="289"/>
      <c r="BA34" s="289"/>
      <c r="BB34" s="289"/>
      <c r="BC34" s="289"/>
      <c r="BD34" s="289"/>
      <c r="BE34" s="289"/>
      <c r="BF34" s="289"/>
      <c r="BG34" s="289"/>
      <c r="BH34" s="289"/>
      <c r="BI34" s="289"/>
      <c r="BJ34" s="289"/>
      <c r="BK34" s="289"/>
      <c r="BL34" s="289"/>
      <c r="BM34" s="289"/>
      <c r="BN34" s="289"/>
      <c r="BO34" s="289"/>
      <c r="BP34" s="289"/>
      <c r="BQ34" s="289"/>
      <c r="BR34" s="289"/>
      <c r="BS34" s="289"/>
      <c r="BT34" s="289"/>
      <c r="BU34" s="289"/>
      <c r="BV34" s="289"/>
      <c r="BW34" s="289"/>
      <c r="BX34" s="289"/>
      <c r="BY34" s="289"/>
      <c r="BZ34" s="289"/>
      <c r="CA34" s="289"/>
      <c r="CB34" s="289"/>
      <c r="CC34" s="289"/>
      <c r="CD34" s="289"/>
      <c r="CE34" s="289"/>
      <c r="CF34" s="289"/>
      <c r="CG34" s="289"/>
      <c r="CH34" s="289"/>
      <c r="CI34" s="289"/>
      <c r="CJ34" s="289"/>
      <c r="CK34" s="289"/>
      <c r="CL34" s="289"/>
      <c r="CM34" s="289"/>
      <c r="CN34" s="289"/>
      <c r="CO34" s="289"/>
      <c r="CP34" s="289"/>
      <c r="CQ34" s="289"/>
      <c r="CR34" s="289"/>
      <c r="CS34" s="289"/>
      <c r="CT34" s="289"/>
      <c r="CU34" s="289"/>
      <c r="CV34" s="289"/>
      <c r="CW34" s="289"/>
      <c r="CX34" s="289"/>
      <c r="CY34" s="289"/>
      <c r="CZ34" s="289"/>
      <c r="DA34" s="289"/>
      <c r="DB34" s="289"/>
      <c r="DC34" s="289"/>
    </row>
    <row r="35" spans="33:107" customFormat="1" ht="15.75" customHeight="1">
      <c r="AG35" s="487"/>
      <c r="AH35" s="487"/>
      <c r="AI35" s="487"/>
      <c r="AJ35" s="487"/>
      <c r="AK35" s="487"/>
      <c r="AL35" s="277"/>
      <c r="AM35" s="277"/>
      <c r="AN35" s="277"/>
      <c r="AO35" s="277"/>
      <c r="AP35" s="850" t="s">
        <v>436</v>
      </c>
      <c r="AQ35" s="851"/>
      <c r="AR35" s="851"/>
      <c r="AS35" s="852"/>
      <c r="AT35" s="488"/>
      <c r="AU35" s="488"/>
      <c r="AV35" s="488"/>
      <c r="AW35" s="488"/>
      <c r="AX35" s="488"/>
      <c r="AY35" s="488"/>
      <c r="AZ35" s="488"/>
      <c r="BA35" s="488"/>
      <c r="BB35" s="488"/>
      <c r="BC35" s="488"/>
      <c r="BD35" s="488"/>
      <c r="BE35" s="488"/>
      <c r="BF35" s="488"/>
      <c r="BG35" s="488"/>
      <c r="BH35" s="488"/>
      <c r="BI35" s="488"/>
      <c r="BJ35" s="488"/>
      <c r="BK35" s="488"/>
      <c r="BL35" s="488"/>
      <c r="BM35" s="488"/>
      <c r="BN35" s="488"/>
      <c r="BO35" s="488"/>
      <c r="BP35" s="488"/>
      <c r="BQ35" s="488"/>
      <c r="BR35" s="488"/>
      <c r="BS35" s="488"/>
      <c r="BT35" s="488"/>
      <c r="BU35" s="488"/>
      <c r="BV35" s="488"/>
      <c r="BW35" s="488"/>
      <c r="BX35" s="488"/>
      <c r="BY35" s="488"/>
      <c r="BZ35" s="488"/>
      <c r="CA35" s="488"/>
      <c r="CB35" s="488"/>
      <c r="CC35" s="488"/>
      <c r="CD35" s="488"/>
      <c r="CE35" s="488"/>
      <c r="CF35" s="488"/>
      <c r="CG35" s="488"/>
      <c r="CH35" s="488"/>
      <c r="CI35" s="488"/>
      <c r="CJ35" s="488"/>
      <c r="CK35" s="488"/>
      <c r="CL35" s="488"/>
      <c r="CM35" s="488"/>
      <c r="CN35" s="488"/>
      <c r="CO35" s="488"/>
      <c r="CP35" s="488"/>
      <c r="CQ35" s="488"/>
      <c r="CR35" s="488"/>
      <c r="CS35" s="488"/>
      <c r="CT35" s="488"/>
      <c r="CU35" s="488"/>
      <c r="CV35" s="488"/>
      <c r="CW35" s="488"/>
      <c r="CX35" s="488"/>
      <c r="CY35" s="488"/>
      <c r="CZ35" s="488"/>
      <c r="DA35" s="488"/>
      <c r="DB35" s="488"/>
      <c r="DC35" s="488"/>
    </row>
    <row r="36" spans="33:107" customFormat="1" ht="15.75" customHeight="1">
      <c r="AG36" s="487"/>
      <c r="AH36" s="487"/>
      <c r="AI36" s="487"/>
      <c r="AJ36" s="487"/>
      <c r="AK36" s="487"/>
      <c r="AL36" s="277"/>
      <c r="AM36" s="277"/>
      <c r="AN36" s="277"/>
      <c r="AO36" s="277"/>
      <c r="AP36" s="862" t="s">
        <v>300</v>
      </c>
      <c r="AQ36" s="863"/>
      <c r="AR36" s="863"/>
      <c r="AS36" s="864"/>
      <c r="AT36" s="445"/>
      <c r="AU36" s="445"/>
      <c r="AV36" s="445"/>
      <c r="AW36" s="445"/>
      <c r="AX36" s="445"/>
      <c r="AY36" s="445"/>
      <c r="AZ36" s="445"/>
      <c r="BA36" s="445"/>
      <c r="BB36" s="445"/>
      <c r="BC36" s="445"/>
      <c r="BD36" s="445"/>
      <c r="BE36" s="445"/>
      <c r="BF36" s="445"/>
      <c r="BG36" s="445"/>
      <c r="BH36" s="445"/>
      <c r="BI36" s="445"/>
      <c r="BJ36" s="445"/>
      <c r="BK36" s="445"/>
      <c r="BL36" s="445"/>
      <c r="BM36" s="445"/>
      <c r="BN36" s="445"/>
      <c r="BO36" s="445"/>
      <c r="BP36" s="445"/>
      <c r="BQ36" s="445"/>
      <c r="BR36" s="445"/>
      <c r="BS36" s="445"/>
      <c r="BT36" s="445"/>
      <c r="BU36" s="445"/>
      <c r="BV36" s="445"/>
      <c r="BW36" s="445"/>
      <c r="BX36" s="445"/>
      <c r="BY36" s="445"/>
      <c r="BZ36" s="445"/>
      <c r="CA36" s="445"/>
      <c r="CB36" s="445"/>
      <c r="CC36" s="445"/>
      <c r="CD36" s="445"/>
      <c r="CE36" s="445"/>
      <c r="CF36" s="445"/>
      <c r="CG36" s="445"/>
      <c r="CH36" s="445"/>
      <c r="CI36" s="445"/>
      <c r="CJ36" s="445"/>
      <c r="CK36" s="445"/>
      <c r="CL36" s="445"/>
      <c r="CM36" s="445"/>
      <c r="CN36" s="445"/>
      <c r="CO36" s="445"/>
      <c r="CP36" s="445"/>
      <c r="CQ36" s="445"/>
      <c r="CR36" s="445"/>
      <c r="CS36" s="445"/>
      <c r="CT36" s="445"/>
      <c r="CU36" s="445"/>
      <c r="CV36" s="445"/>
      <c r="CW36" s="445"/>
      <c r="CX36" s="445"/>
      <c r="CY36" s="445"/>
      <c r="CZ36" s="445"/>
      <c r="DA36" s="445"/>
      <c r="DB36" s="445"/>
      <c r="DC36" s="358"/>
    </row>
    <row r="37" spans="33:107" customFormat="1" ht="15.75" customHeight="1">
      <c r="AG37" s="487"/>
      <c r="AH37" s="487"/>
      <c r="AI37" s="487"/>
      <c r="AJ37" s="487"/>
      <c r="AK37" s="487"/>
      <c r="AL37" s="277"/>
      <c r="AM37" s="277"/>
      <c r="AN37" s="277"/>
      <c r="AO37" s="277"/>
      <c r="AP37" s="865" t="s">
        <v>301</v>
      </c>
      <c r="AQ37" s="866"/>
      <c r="AR37" s="866"/>
      <c r="AS37" s="867"/>
      <c r="AT37" s="355"/>
      <c r="AU37" s="355"/>
      <c r="AV37" s="355"/>
      <c r="AW37" s="355"/>
      <c r="AX37" s="355"/>
      <c r="AY37" s="355"/>
      <c r="AZ37" s="355"/>
      <c r="BA37" s="355"/>
      <c r="BB37" s="355"/>
      <c r="BC37" s="355"/>
      <c r="BD37" s="355"/>
      <c r="BE37" s="355"/>
      <c r="BF37" s="355"/>
      <c r="BG37" s="355"/>
      <c r="BH37" s="355"/>
      <c r="BI37" s="355"/>
      <c r="BJ37" s="355"/>
      <c r="BK37" s="355"/>
      <c r="BL37" s="355"/>
      <c r="BM37" s="355"/>
      <c r="BN37" s="355"/>
      <c r="BO37" s="355"/>
      <c r="BP37" s="355"/>
      <c r="BQ37" s="355"/>
      <c r="BR37" s="355"/>
      <c r="BS37" s="355"/>
      <c r="BT37" s="355"/>
      <c r="BU37" s="355"/>
      <c r="BV37" s="355"/>
      <c r="BW37" s="355"/>
      <c r="BX37" s="355"/>
      <c r="BY37" s="355"/>
      <c r="BZ37" s="355"/>
      <c r="CA37" s="355"/>
      <c r="CB37" s="355"/>
      <c r="CC37" s="355"/>
      <c r="CD37" s="355"/>
      <c r="CE37" s="355"/>
      <c r="CF37" s="355"/>
      <c r="CG37" s="355"/>
      <c r="CH37" s="355"/>
      <c r="CI37" s="355"/>
      <c r="CJ37" s="355"/>
      <c r="CK37" s="355"/>
      <c r="CL37" s="355"/>
      <c r="CM37" s="355"/>
      <c r="CN37" s="355"/>
      <c r="CO37" s="355"/>
      <c r="CP37" s="355"/>
      <c r="CQ37" s="355"/>
      <c r="CR37" s="355"/>
      <c r="CS37" s="355"/>
      <c r="CT37" s="355"/>
      <c r="CU37" s="355"/>
      <c r="CV37" s="355"/>
      <c r="CW37" s="355"/>
      <c r="CX37" s="355"/>
      <c r="CY37" s="355"/>
      <c r="CZ37" s="355"/>
      <c r="DA37" s="355"/>
      <c r="DB37" s="355"/>
      <c r="DC37" s="352"/>
    </row>
    <row r="38" spans="33:107" customFormat="1" ht="15.75" customHeight="1">
      <c r="AG38" s="487"/>
      <c r="AH38" s="487"/>
      <c r="AI38" s="487"/>
      <c r="AJ38" s="487"/>
      <c r="AK38" s="487"/>
      <c r="AL38" s="277"/>
      <c r="AM38" s="277"/>
      <c r="AN38" s="277"/>
      <c r="AO38" s="290"/>
      <c r="AP38" s="290"/>
      <c r="AQ38" s="290"/>
      <c r="AR38" s="290"/>
      <c r="AS38" s="290"/>
      <c r="AT38" s="290"/>
      <c r="AU38" s="290"/>
      <c r="AV38" s="290"/>
      <c r="AW38" s="290"/>
      <c r="AX38" s="290"/>
      <c r="AY38" s="290"/>
    </row>
    <row r="39" spans="33:107" customFormat="1" ht="15.75" customHeight="1">
      <c r="AG39" s="487"/>
      <c r="AH39" s="487"/>
      <c r="AI39" s="487"/>
      <c r="AJ39" s="487"/>
      <c r="AK39" s="487"/>
      <c r="AL39" s="487"/>
      <c r="AM39" s="487"/>
      <c r="AN39" s="487"/>
      <c r="AO39" s="487"/>
      <c r="AP39" s="487"/>
      <c r="AQ39" s="487"/>
      <c r="AR39" s="487"/>
      <c r="AS39" s="487"/>
      <c r="AT39" s="487"/>
      <c r="AU39" s="487"/>
      <c r="AV39" s="487"/>
    </row>
    <row r="40" spans="33:107" customFormat="1" ht="15.75" customHeight="1">
      <c r="AG40" s="487"/>
      <c r="AH40" s="487"/>
      <c r="AI40" s="487"/>
      <c r="AJ40" s="487"/>
      <c r="AK40" s="487"/>
      <c r="AL40" s="487"/>
      <c r="AM40" s="487"/>
      <c r="AN40" s="487"/>
      <c r="AO40" s="487"/>
      <c r="AP40" s="487"/>
      <c r="AQ40" s="487"/>
      <c r="AR40" s="487"/>
      <c r="AS40" s="487"/>
      <c r="AT40" s="487"/>
      <c r="AU40" s="487"/>
      <c r="AV40" s="487"/>
    </row>
    <row r="41" spans="33:107" customFormat="1" ht="15.75" customHeight="1">
      <c r="AG41" s="487"/>
      <c r="AH41" s="487"/>
      <c r="AI41" s="487"/>
      <c r="AJ41" s="487"/>
      <c r="AK41" s="487"/>
      <c r="AL41" s="487"/>
      <c r="AM41" s="487"/>
      <c r="AN41" s="487"/>
      <c r="AO41" s="487"/>
      <c r="AP41" s="487"/>
      <c r="AQ41" s="487"/>
      <c r="AR41" s="487"/>
      <c r="AS41" s="487"/>
      <c r="AT41" s="487"/>
      <c r="AU41" s="487"/>
      <c r="AV41" s="487"/>
    </row>
    <row r="42" spans="33:107" customFormat="1" ht="15.75" customHeight="1">
      <c r="AG42" s="487"/>
      <c r="AH42" s="487"/>
      <c r="AI42" s="487"/>
      <c r="AJ42" s="487"/>
      <c r="AK42" s="487"/>
      <c r="AL42" s="487"/>
      <c r="AM42" s="487"/>
      <c r="AN42" s="487"/>
      <c r="AO42" s="487"/>
      <c r="AP42" s="487"/>
      <c r="AQ42" s="487"/>
      <c r="AR42" s="487"/>
      <c r="AS42" s="487"/>
      <c r="AT42" s="487"/>
      <c r="AU42" s="487"/>
      <c r="AV42" s="487"/>
    </row>
    <row r="43" spans="33:107" customFormat="1" ht="15.75" customHeight="1">
      <c r="AG43" s="487"/>
      <c r="AH43" s="487"/>
      <c r="AI43" s="487"/>
      <c r="AJ43" s="487"/>
      <c r="AK43" s="487"/>
      <c r="AL43" s="487"/>
      <c r="AM43" s="487"/>
      <c r="AN43" s="487"/>
      <c r="AO43" s="487"/>
      <c r="AP43" s="487"/>
      <c r="AQ43" s="487"/>
      <c r="AR43" s="487"/>
      <c r="AS43" s="487"/>
      <c r="AT43" s="487"/>
      <c r="AU43" s="487"/>
      <c r="AV43" s="487"/>
    </row>
    <row r="44" spans="33:107" customFormat="1" ht="15.75" customHeight="1">
      <c r="AG44" s="487"/>
      <c r="AH44" s="487"/>
      <c r="AI44" s="487"/>
      <c r="AJ44" s="487"/>
      <c r="AK44" s="487"/>
      <c r="AL44" s="487"/>
      <c r="AM44" s="487"/>
      <c r="AN44" s="487"/>
      <c r="AO44" s="487"/>
      <c r="AP44" s="487"/>
      <c r="AQ44" s="487"/>
      <c r="AR44" s="487"/>
      <c r="AS44" s="487"/>
      <c r="AT44" s="487"/>
      <c r="AU44" s="487"/>
      <c r="AV44" s="487"/>
    </row>
    <row r="45" spans="33:107" customFormat="1" ht="15.75" customHeight="1">
      <c r="AG45" s="487"/>
      <c r="AH45" s="487"/>
      <c r="AI45" s="487"/>
      <c r="AJ45" s="487"/>
      <c r="AK45" s="487"/>
      <c r="AL45" s="487"/>
      <c r="AM45" s="487"/>
      <c r="AN45" s="487"/>
      <c r="AO45" s="487"/>
      <c r="AP45" s="487"/>
      <c r="AQ45" s="487"/>
      <c r="AR45" s="487"/>
      <c r="AS45" s="487"/>
      <c r="AT45" s="487"/>
      <c r="AU45" s="487"/>
      <c r="AV45" s="487"/>
    </row>
    <row r="46" spans="33:107" customFormat="1" ht="15.75" customHeight="1">
      <c r="AG46" s="487"/>
      <c r="AH46" s="487"/>
      <c r="AI46" s="487"/>
      <c r="AJ46" s="487"/>
      <c r="AK46" s="487"/>
      <c r="AL46" s="487"/>
      <c r="AM46" s="487"/>
      <c r="AN46" s="487"/>
      <c r="AO46" s="487"/>
      <c r="AP46" s="487"/>
      <c r="AQ46" s="487"/>
      <c r="AR46" s="487"/>
      <c r="AS46" s="487"/>
      <c r="AT46" s="487"/>
      <c r="AU46" s="487"/>
      <c r="AV46" s="487"/>
    </row>
    <row r="47" spans="33:107" customFormat="1" ht="15.75" customHeight="1">
      <c r="AG47" s="487"/>
      <c r="AH47" s="487"/>
      <c r="AI47" s="487"/>
      <c r="AJ47" s="487"/>
      <c r="AK47" s="487"/>
      <c r="AL47" s="487"/>
      <c r="AM47" s="487"/>
      <c r="AN47" s="487"/>
      <c r="AO47" s="487"/>
      <c r="AP47" s="487"/>
      <c r="AQ47" s="487"/>
      <c r="AR47" s="487"/>
      <c r="AS47" s="487"/>
      <c r="AT47" s="487"/>
      <c r="AU47" s="487"/>
      <c r="AV47" s="487"/>
    </row>
    <row r="48" spans="33:107" customFormat="1" ht="15.75" customHeight="1">
      <c r="AG48" s="487"/>
      <c r="AH48" s="487"/>
      <c r="AI48" s="487"/>
      <c r="AJ48" s="487"/>
      <c r="AK48" s="487"/>
      <c r="AL48" s="487"/>
      <c r="AM48" s="487"/>
      <c r="AN48" s="487"/>
      <c r="AO48" s="487"/>
      <c r="AP48" s="487"/>
      <c r="AQ48" s="487"/>
      <c r="AR48" s="487"/>
      <c r="AS48" s="487"/>
      <c r="AT48" s="487"/>
      <c r="AU48" s="487"/>
      <c r="AV48" s="487"/>
    </row>
    <row r="49" spans="33:48" customFormat="1" ht="15.75" customHeight="1">
      <c r="AG49" s="487"/>
      <c r="AH49" s="487"/>
      <c r="AI49" s="487"/>
      <c r="AJ49" s="487"/>
      <c r="AK49" s="487"/>
      <c r="AL49" s="487"/>
      <c r="AM49" s="487"/>
      <c r="AN49" s="487"/>
      <c r="AO49" s="487"/>
      <c r="AP49" s="487"/>
      <c r="AQ49" s="487"/>
      <c r="AR49" s="487"/>
      <c r="AS49" s="487"/>
      <c r="AT49" s="487"/>
      <c r="AU49" s="487"/>
      <c r="AV49" s="487"/>
    </row>
    <row r="50" spans="33:48" customFormat="1" ht="15.75" customHeight="1">
      <c r="AG50" s="487"/>
      <c r="AH50" s="487"/>
      <c r="AI50" s="487"/>
      <c r="AJ50" s="487"/>
      <c r="AK50" s="487"/>
      <c r="AL50" s="487"/>
      <c r="AM50" s="487"/>
      <c r="AN50" s="487"/>
      <c r="AO50" s="487"/>
      <c r="AP50" s="487"/>
      <c r="AQ50" s="487"/>
      <c r="AR50" s="487"/>
      <c r="AS50" s="487"/>
      <c r="AT50" s="487"/>
      <c r="AU50" s="487"/>
      <c r="AV50" s="487"/>
    </row>
    <row r="51" spans="33:48" customFormat="1" ht="15.75" customHeight="1">
      <c r="AG51" s="487"/>
      <c r="AH51" s="487"/>
      <c r="AI51" s="487"/>
      <c r="AJ51" s="487"/>
      <c r="AK51" s="487"/>
      <c r="AL51" s="487"/>
      <c r="AM51" s="487"/>
      <c r="AN51" s="487"/>
      <c r="AO51" s="487"/>
      <c r="AP51" s="487"/>
      <c r="AQ51" s="487"/>
      <c r="AR51" s="487"/>
      <c r="AS51" s="487"/>
      <c r="AT51" s="487"/>
      <c r="AU51" s="487"/>
      <c r="AV51" s="487"/>
    </row>
    <row r="52" spans="33:48" customFormat="1" ht="15.75" customHeight="1">
      <c r="AG52" s="487"/>
      <c r="AH52" s="487"/>
      <c r="AI52" s="487"/>
      <c r="AJ52" s="487"/>
      <c r="AK52" s="487"/>
      <c r="AL52" s="487"/>
      <c r="AM52" s="487"/>
      <c r="AN52" s="487"/>
      <c r="AO52" s="487"/>
      <c r="AP52" s="487"/>
      <c r="AQ52" s="487"/>
      <c r="AR52" s="487"/>
      <c r="AS52" s="487"/>
      <c r="AT52" s="487"/>
      <c r="AU52" s="487"/>
      <c r="AV52" s="487"/>
    </row>
    <row r="53" spans="33:48" customFormat="1" ht="15.75" customHeight="1">
      <c r="AG53" s="487"/>
      <c r="AH53" s="487"/>
      <c r="AI53" s="487"/>
      <c r="AJ53" s="487"/>
      <c r="AK53" s="487"/>
      <c r="AL53" s="487"/>
      <c r="AM53" s="487"/>
      <c r="AN53" s="487"/>
      <c r="AO53" s="487"/>
      <c r="AP53" s="487"/>
      <c r="AQ53" s="487"/>
      <c r="AR53" s="487"/>
      <c r="AS53" s="487"/>
      <c r="AT53" s="487"/>
      <c r="AU53" s="487"/>
      <c r="AV53" s="487"/>
    </row>
    <row r="54" spans="33:48" customFormat="1" ht="15.75" customHeight="1">
      <c r="AG54" s="487"/>
      <c r="AH54" s="487"/>
      <c r="AI54" s="487"/>
      <c r="AJ54" s="487"/>
      <c r="AK54" s="487"/>
      <c r="AL54" s="487"/>
      <c r="AM54" s="487"/>
      <c r="AN54" s="487"/>
      <c r="AO54" s="487"/>
      <c r="AP54" s="487"/>
      <c r="AQ54" s="487"/>
      <c r="AR54" s="487"/>
      <c r="AS54" s="487"/>
      <c r="AT54" s="487"/>
      <c r="AU54" s="487"/>
      <c r="AV54" s="487"/>
    </row>
    <row r="55" spans="33:48" customFormat="1" ht="15.75" customHeight="1">
      <c r="AG55" s="487"/>
      <c r="AH55" s="487"/>
      <c r="AI55" s="487"/>
      <c r="AJ55" s="487"/>
      <c r="AK55" s="487"/>
      <c r="AL55" s="487"/>
      <c r="AM55" s="487"/>
      <c r="AN55" s="487"/>
      <c r="AO55" s="487"/>
      <c r="AP55" s="487"/>
      <c r="AQ55" s="487"/>
      <c r="AR55" s="487"/>
      <c r="AS55" s="487"/>
      <c r="AT55" s="487"/>
      <c r="AU55" s="487"/>
      <c r="AV55" s="487"/>
    </row>
    <row r="56" spans="33:48" customFormat="1" ht="15.75" customHeight="1">
      <c r="AG56" s="487"/>
      <c r="AH56" s="487"/>
      <c r="AI56" s="487"/>
      <c r="AJ56" s="487"/>
      <c r="AK56" s="487"/>
      <c r="AL56" s="487"/>
      <c r="AM56" s="487"/>
      <c r="AN56" s="487"/>
      <c r="AO56" s="487"/>
      <c r="AP56" s="487"/>
      <c r="AQ56" s="487"/>
      <c r="AR56" s="487"/>
      <c r="AS56" s="487"/>
      <c r="AT56" s="487"/>
      <c r="AU56" s="487"/>
      <c r="AV56" s="487"/>
    </row>
    <row r="57" spans="33:48" customFormat="1" ht="15.75" customHeight="1">
      <c r="AG57" s="487"/>
      <c r="AH57" s="487"/>
      <c r="AI57" s="487"/>
      <c r="AJ57" s="487"/>
      <c r="AK57" s="487"/>
      <c r="AL57" s="487"/>
      <c r="AM57" s="487"/>
      <c r="AN57" s="487"/>
      <c r="AO57" s="487"/>
      <c r="AP57" s="487"/>
      <c r="AQ57" s="487"/>
      <c r="AR57" s="487"/>
      <c r="AS57" s="487"/>
      <c r="AT57" s="487"/>
      <c r="AU57" s="487"/>
      <c r="AV57" s="487"/>
    </row>
    <row r="58" spans="33:48" customFormat="1" ht="15.75" customHeight="1">
      <c r="AG58" s="487"/>
      <c r="AH58" s="487"/>
      <c r="AI58" s="487"/>
      <c r="AJ58" s="487"/>
      <c r="AK58" s="487"/>
      <c r="AL58" s="487"/>
      <c r="AM58" s="487"/>
      <c r="AN58" s="487"/>
      <c r="AO58" s="487"/>
      <c r="AP58" s="487"/>
      <c r="AQ58" s="487"/>
      <c r="AR58" s="487"/>
      <c r="AS58" s="487"/>
      <c r="AT58" s="487"/>
      <c r="AU58" s="487"/>
      <c r="AV58" s="487"/>
    </row>
    <row r="59" spans="33:48" customFormat="1" ht="15.75" customHeight="1"/>
    <row r="60" spans="33:48" customFormat="1" ht="16.5" customHeight="1"/>
    <row r="61" spans="33:48" customFormat="1" ht="16.5" customHeight="1"/>
  </sheetData>
  <customSheetViews>
    <customSheetView guid="{5CFEF769-FEAF-4620-A221-C361CF5B525B}" scale="60" showGridLines="0" fitToPage="1" topLeftCell="A16">
      <pageMargins left="0.25" right="0.25" top="0.75" bottom="0.75" header="0.3" footer="0.3"/>
      <printOptions horizontalCentered="1"/>
      <pageSetup paperSize="9" scale="74" orientation="landscape" r:id="rId1"/>
      <headerFooter alignWithMargins="0">
        <oddFooter>&amp;LTechnical Dashboard 
Printed :&amp;D &amp;T&amp;CCONFIDENTIAL&amp;RPage &amp;P of &amp;N
&amp;F</oddFooter>
      </headerFooter>
    </customSheetView>
  </customSheetViews>
  <mergeCells count="25">
    <mergeCell ref="AP28:AS28"/>
    <mergeCell ref="AP29:AS29"/>
    <mergeCell ref="AP30:AS30"/>
    <mergeCell ref="AP31:AS31"/>
    <mergeCell ref="AP32:AS32"/>
    <mergeCell ref="AP36:AS36"/>
    <mergeCell ref="AP37:AS37"/>
    <mergeCell ref="AP33:AS33"/>
    <mergeCell ref="AP34:AS34"/>
    <mergeCell ref="AP35:AS35"/>
    <mergeCell ref="B1:AF1"/>
    <mergeCell ref="B9:AF9"/>
    <mergeCell ref="R4:AF4"/>
    <mergeCell ref="B4:Q4"/>
    <mergeCell ref="C5:Q5"/>
    <mergeCell ref="C6:Q6"/>
    <mergeCell ref="B2:AF2"/>
    <mergeCell ref="R8:AF8"/>
    <mergeCell ref="R5:AF5"/>
    <mergeCell ref="R6:AF6"/>
    <mergeCell ref="R7:AF7"/>
    <mergeCell ref="C7:Q7"/>
    <mergeCell ref="C8:Q8"/>
    <mergeCell ref="B3:C3"/>
    <mergeCell ref="E3:G3"/>
  </mergeCells>
  <hyperlinks>
    <hyperlink ref="B3" r:id="rId2"/>
    <hyperlink ref="B3:C3" location="Overview!A1" display="Overview"/>
    <hyperlink ref="D3" location="'Validate &amp; qualif.'!ValidateAndQualificationData" display="Data"/>
    <hyperlink ref="E3:F3" location="'Orchestra import'!ValidationAndQualificationImportData" display="Data import"/>
    <hyperlink ref="AT21" r:id="rId3"/>
    <hyperlink ref="AT21:AU21" location="Overview!A1" display="Overview"/>
    <hyperlink ref="AT23:AU23" location="'Orchestra import'!ValidationAndQualificationImportData" display="Data import"/>
    <hyperlink ref="AT22" location="'Validate &amp; qualif.'!A1" display="Charts"/>
  </hyperlinks>
  <printOptions horizontalCentered="1"/>
  <pageMargins left="0.25" right="0.25" top="0.75" bottom="0.75" header="0.3" footer="0.3"/>
  <pageSetup paperSize="9" scale="74" orientation="landscape" r:id="rId4"/>
  <headerFooter alignWithMargins="0">
    <oddFooter>&amp;LTechnical Dashboard 
Printed :&amp;D &amp;T&amp;CCONFIDENTIAL&amp;RPage &amp;P of &amp;N
&amp;F</oddFooter>
  </headerFooter>
  <drawing r:id="rId5"/>
  <legacyDrawing r:id="rId6"/>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24</vt:i4>
      </vt:variant>
      <vt:variant>
        <vt:lpstr>Named Ranges</vt:lpstr>
      </vt:variant>
      <vt:variant>
        <vt:i4>198</vt:i4>
      </vt:variant>
    </vt:vector>
  </HeadingPairs>
  <TitlesOfParts>
    <vt:vector size="222" baseType="lpstr">
      <vt:lpstr>Tailoring categories config.</vt:lpstr>
      <vt:lpstr>Parameters</vt:lpstr>
      <vt:lpstr>Orchestra import</vt:lpstr>
      <vt:lpstr>Overview</vt:lpstr>
      <vt:lpstr>Actions &amp; alarms</vt:lpstr>
      <vt:lpstr>Master planning</vt:lpstr>
      <vt:lpstr>Milestones</vt:lpstr>
      <vt:lpstr>Workload</vt:lpstr>
      <vt:lpstr>Documentation</vt:lpstr>
      <vt:lpstr>Tech. risks</vt:lpstr>
      <vt:lpstr>PCR</vt:lpstr>
      <vt:lpstr>Defect management</vt:lpstr>
      <vt:lpstr>Co-engineering efficiency</vt:lpstr>
      <vt:lpstr>Req. analysis</vt:lpstr>
      <vt:lpstr>Req. flowdown</vt:lpstr>
      <vt:lpstr>Req. testability</vt:lpstr>
      <vt:lpstr>Design complexity</vt:lpstr>
      <vt:lpstr>Sizing params &amp; critical perfs</vt:lpstr>
      <vt:lpstr>Code quality</vt:lpstr>
      <vt:lpstr>Code reuse</vt:lpstr>
      <vt:lpstr>Code testing progress</vt:lpstr>
      <vt:lpstr>Interface testing progress</vt:lpstr>
      <vt:lpstr>Tests coverage</vt:lpstr>
      <vt:lpstr>Validate &amp; qualif.</vt:lpstr>
      <vt:lpstr>'Req. analysis'!allCriticalRequirementsTab</vt:lpstr>
      <vt:lpstr>PCR!allPCRSeverityTab</vt:lpstr>
      <vt:lpstr>'Req. analysis'!allRequirementCategoriesTab</vt:lpstr>
      <vt:lpstr>'Orchestra import'!ChangeManagementPCRClosedStatusList</vt:lpstr>
      <vt:lpstr>'Orchestra import'!ChangeManagementPCROrchestraURI</vt:lpstr>
      <vt:lpstr>'Code testing progress'!chartDataTab</vt:lpstr>
      <vt:lpstr>'Interface testing progress'!chartDataTab</vt:lpstr>
      <vt:lpstr>PCR!chartDataTab</vt:lpstr>
      <vt:lpstr>'Req. analysis'!chartDataTab</vt:lpstr>
      <vt:lpstr>'Req. flowdown'!chartDataTab</vt:lpstr>
      <vt:lpstr>'Validate &amp; qualif.'!chartDataTab</vt:lpstr>
      <vt:lpstr>'Req. analysis'!chartDataTabAnalysisForecast</vt:lpstr>
      <vt:lpstr>'Req. analysis'!chartDataTabAnalyzedRequirements</vt:lpstr>
      <vt:lpstr>PCR!chartDataTabClosedState</vt:lpstr>
      <vt:lpstr>PCR!chartDataTabClosedStateForecast</vt:lpstr>
      <vt:lpstr>'Code testing progress'!chartDataTabCollectDataDate</vt:lpstr>
      <vt:lpstr>'Interface testing progress'!chartDataTabCollectDataDate</vt:lpstr>
      <vt:lpstr>PCR!chartDataTabCollectDataDate</vt:lpstr>
      <vt:lpstr>'Req. analysis'!chartDataTabCollectDataDate</vt:lpstr>
      <vt:lpstr>'Req. flowdown'!chartDataTabCollectDataDate</vt:lpstr>
      <vt:lpstr>'Validate &amp; qualif.'!chartDataTabCollectDataDate</vt:lpstr>
      <vt:lpstr>'Code testing progress'!chartDataTabCurrentColumn</vt:lpstr>
      <vt:lpstr>'Co-engineering efficiency'!chartDataTabCurrentColumn</vt:lpstr>
      <vt:lpstr>'Interface testing progress'!chartDataTabCurrentColumn</vt:lpstr>
      <vt:lpstr>PCR!chartDataTabCurrentColumn</vt:lpstr>
      <vt:lpstr>'Req. analysis'!chartDataTabCurrentColumn</vt:lpstr>
      <vt:lpstr>'Req. flowdown'!chartDataTabCurrentColumn</vt:lpstr>
      <vt:lpstr>'Validate &amp; qualif.'!chartDataTabCurrentColumn</vt:lpstr>
      <vt:lpstr>'Defect management'!chartDataTabDetectionPhases</vt:lpstr>
      <vt:lpstr>'Code testing progress'!chartDataTabExcelDataFile</vt:lpstr>
      <vt:lpstr>'Defect management'!chartDataTabExcelDataFile</vt:lpstr>
      <vt:lpstr>'Interface testing progress'!chartDataTabExcelDataFile</vt:lpstr>
      <vt:lpstr>PCR!chartDataTabExcelDataFile</vt:lpstr>
      <vt:lpstr>'Req. analysis'!chartDataTabExcelDataFile</vt:lpstr>
      <vt:lpstr>'Req. flowdown'!chartDataTabExcelDataFile</vt:lpstr>
      <vt:lpstr>'Validate &amp; qualif.'!chartDataTabExcelDataFile</vt:lpstr>
      <vt:lpstr>'Code reuse'!chartDataTabFirstMetricsColumn</vt:lpstr>
      <vt:lpstr>'Code testing progress'!chartDataTabFirstMetricsColumn</vt:lpstr>
      <vt:lpstr>'Co-engineering efficiency'!chartDataTabFirstMetricsColumn</vt:lpstr>
      <vt:lpstr>'Design complexity'!chartDataTabFirstMetricsColumn</vt:lpstr>
      <vt:lpstr>Documentation!chartDataTabFirstMetricsColumn</vt:lpstr>
      <vt:lpstr>'Interface testing progress'!chartDataTabFirstMetricsColumn</vt:lpstr>
      <vt:lpstr>Milestones!chartDataTabFirstMetricsColumn</vt:lpstr>
      <vt:lpstr>PCR!chartDataTabFirstMetricsColumn</vt:lpstr>
      <vt:lpstr>'Req. analysis'!chartDataTabFirstMetricsColumn</vt:lpstr>
      <vt:lpstr>'Req. flowdown'!chartDataTabFirstMetricsColumn</vt:lpstr>
      <vt:lpstr>'Req. testability'!chartDataTabFirstMetricsColumn</vt:lpstr>
      <vt:lpstr>'Tech. risks'!chartDataTabFirstMetricsColumn</vt:lpstr>
      <vt:lpstr>'Validate &amp; qualif.'!chartDataTabFirstMetricsColumn</vt:lpstr>
      <vt:lpstr>Workload!chartDataTabFirstMetricsColumn</vt:lpstr>
      <vt:lpstr>'Co-engineering efficiency'!chartDataTabFirstMetricsColumn2</vt:lpstr>
      <vt:lpstr>'Req. testability'!chartDataTabFirstMetricsColumn2</vt:lpstr>
      <vt:lpstr>'Co-engineering efficiency'!chartDataTabFirstMetricsColumn3</vt:lpstr>
      <vt:lpstr>'Req. flowdown'!chartDataTabFlowdownForecast</vt:lpstr>
      <vt:lpstr>'Defect management'!chartDataTabInjectionPhases</vt:lpstr>
      <vt:lpstr>'Code reuse'!chartDataTabLastMetricsColumn</vt:lpstr>
      <vt:lpstr>'Code testing progress'!chartDataTabLastMetricsColumn</vt:lpstr>
      <vt:lpstr>'Co-engineering efficiency'!chartDataTabLastMetricsColumn</vt:lpstr>
      <vt:lpstr>'Design complexity'!chartDataTabLastMetricsColumn</vt:lpstr>
      <vt:lpstr>Documentation!chartDataTabLastMetricsColumn</vt:lpstr>
      <vt:lpstr>'Interface testing progress'!chartDataTabLastMetricsColumn</vt:lpstr>
      <vt:lpstr>Milestones!chartDataTabLastMetricsColumn</vt:lpstr>
      <vt:lpstr>PCR!chartDataTabLastMetricsColumn</vt:lpstr>
      <vt:lpstr>'Req. analysis'!chartDataTabLastMetricsColumn</vt:lpstr>
      <vt:lpstr>'Req. flowdown'!chartDataTabLastMetricsColumn</vt:lpstr>
      <vt:lpstr>'Req. testability'!chartDataTabLastMetricsColumn</vt:lpstr>
      <vt:lpstr>'Tech. risks'!chartDataTabLastMetricsColumn</vt:lpstr>
      <vt:lpstr>'Validate &amp; qualif.'!chartDataTabLastMetricsColumn</vt:lpstr>
      <vt:lpstr>Workload!chartDataTabLastMetricsColumn</vt:lpstr>
      <vt:lpstr>'Co-engineering efficiency'!chartDataTabLastMetricsColumn2</vt:lpstr>
      <vt:lpstr>'Req. testability'!chartDataTabLastMetricsColumn2</vt:lpstr>
      <vt:lpstr>'Co-engineering efficiency'!chartDataTabLastMetricsColumn3</vt:lpstr>
      <vt:lpstr>'Req. analysis'!chartDataTabModifiedRequirements</vt:lpstr>
      <vt:lpstr>'Req. analysis'!chartDataTabNewRequirements</vt:lpstr>
      <vt:lpstr>'Req. analysis'!chartDataTabObsoleteRequirements</vt:lpstr>
      <vt:lpstr>PCR!chartDataTabRaisedState</vt:lpstr>
      <vt:lpstr>PCR!chartDataTabRaisedStateForecast</vt:lpstr>
      <vt:lpstr>'Req. flowdown'!chartDataTabRequirementsComponentsLinksCount</vt:lpstr>
      <vt:lpstr>'Req. flowdown'!chartDataTabRequirementsComponentsRow</vt:lpstr>
      <vt:lpstr>'Req. flowdown'!chartDataTabRequirementsFlowedDown</vt:lpstr>
      <vt:lpstr>'Req. analysis'!chartDataTabRequirementsToBeClarified</vt:lpstr>
      <vt:lpstr>PCR!chartDataTabStates</vt:lpstr>
      <vt:lpstr>'Tailoring categories config.'!chartDataTabTailoringCategories</vt:lpstr>
      <vt:lpstr>'Code testing progress'!chartDataTabTestsFailed</vt:lpstr>
      <vt:lpstr>'Interface testing progress'!chartDataTabTestsFailed</vt:lpstr>
      <vt:lpstr>'Validate &amp; qualif.'!chartDataTabTestsFailed</vt:lpstr>
      <vt:lpstr>'Code testing progress'!chartDataTabTestsOk</vt:lpstr>
      <vt:lpstr>'Interface testing progress'!chartDataTabTestsOk</vt:lpstr>
      <vt:lpstr>'Validate &amp; qualif.'!chartDataTabTestsOk</vt:lpstr>
      <vt:lpstr>'Code testing progress'!chartDataTabTestsPerformed</vt:lpstr>
      <vt:lpstr>'Interface testing progress'!chartDataTabTestsPerformed</vt:lpstr>
      <vt:lpstr>'Validate &amp; qualif.'!chartDataTabTestsPerformed</vt:lpstr>
      <vt:lpstr>'Code testing progress'!chartDataTabTestsPerformedForecast</vt:lpstr>
      <vt:lpstr>'Interface testing progress'!chartDataTabTestsPerformedForecast</vt:lpstr>
      <vt:lpstr>'Validate &amp; qualif.'!chartDataTabTestsPerformedForecast</vt:lpstr>
      <vt:lpstr>'Code testing progress'!chartDataTabTestsStepOk</vt:lpstr>
      <vt:lpstr>'Interface testing progress'!chartDataTabTestsStepOk</vt:lpstr>
      <vt:lpstr>'Validate &amp; qualif.'!chartDataTabTestsStepOk</vt:lpstr>
      <vt:lpstr>'Orchestra import'!clearquestQueryResultCreationDateFormat</vt:lpstr>
      <vt:lpstr>Parameters!code_reuse_measures_frequency</vt:lpstr>
      <vt:lpstr>Parameters!code_reuse_starting_date</vt:lpstr>
      <vt:lpstr>Parameters!code_tests_measures_frequency</vt:lpstr>
      <vt:lpstr>Parameters!code_tests_starting_date</vt:lpstr>
      <vt:lpstr>'Orchestra import'!CodeQualityImportData</vt:lpstr>
      <vt:lpstr>'Code quality'!codeQualityPictureRange</vt:lpstr>
      <vt:lpstr>'Code reuse'!CodeReuseData</vt:lpstr>
      <vt:lpstr>'Code testing progress'!CodeTestingData</vt:lpstr>
      <vt:lpstr>'Orchestra import'!CodeTestingImportData</vt:lpstr>
      <vt:lpstr>'Orchestra import'!CodeTestingOrchestraURI</vt:lpstr>
      <vt:lpstr>'Orchestra import'!CodeTestingTestStepFailedStatesList</vt:lpstr>
      <vt:lpstr>'Orchestra import'!CodeTestingTestSuiteFailedStatesList</vt:lpstr>
      <vt:lpstr>'Co-engineering efficiency'!CoEngineeringEfficiencyData</vt:lpstr>
      <vt:lpstr>'Orchestra import'!CoEngineeringImportData</vt:lpstr>
      <vt:lpstr>'Orchestra import'!CoEngineeringPRClosedStatusList</vt:lpstr>
      <vt:lpstr>'Orchestra import'!CoEngineeringPROrchestraURI</vt:lpstr>
      <vt:lpstr>Parameters!contract_month_duration</vt:lpstr>
      <vt:lpstr>Parameters!contract_start_date</vt:lpstr>
      <vt:lpstr>'Defect management'!DefectManagementData</vt:lpstr>
      <vt:lpstr>'Orchestra import'!DefectManagementImportData</vt:lpstr>
      <vt:lpstr>'Orchestra import'!DefectManagementOrchestraURI</vt:lpstr>
      <vt:lpstr>'Design complexity'!DesignComplexityData</vt:lpstr>
      <vt:lpstr>Documentation!DocumentationData</vt:lpstr>
      <vt:lpstr>'Code testing progress'!extractionDate</vt:lpstr>
      <vt:lpstr>'Co-engineering efficiency'!extractionDate</vt:lpstr>
      <vt:lpstr>'Defect management'!extractionDate</vt:lpstr>
      <vt:lpstr>'Interface testing progress'!extractionDate</vt:lpstr>
      <vt:lpstr>PCR!extractionDate</vt:lpstr>
      <vt:lpstr>'Req. analysis'!extractionDate</vt:lpstr>
      <vt:lpstr>'Req. flowdown'!extractionDate</vt:lpstr>
      <vt:lpstr>'Validate &amp; qualif.'!extractionDate</vt:lpstr>
      <vt:lpstr>Parameters!interface_tests_measures_frequency</vt:lpstr>
      <vt:lpstr>Parameters!interface_tests_starting_date</vt:lpstr>
      <vt:lpstr>'Interface testing progress'!InterfaceTestingData</vt:lpstr>
      <vt:lpstr>'Orchestra import'!InterfaceTestingImportData</vt:lpstr>
      <vt:lpstr>'Orchestra import'!InterfaceTestingOrchestraURI</vt:lpstr>
      <vt:lpstr>'Orchestra import'!InterfaceTestingTestStepFailedStatesList</vt:lpstr>
      <vt:lpstr>'Orchestra import'!InterfaceTestingTestSuiteFailedStatesList</vt:lpstr>
      <vt:lpstr>'Orchestra import'!jiraFilterResultCreationDateFormat</vt:lpstr>
      <vt:lpstr>Parameters!kpis_measures_frequency</vt:lpstr>
      <vt:lpstr>Parameters!kpis_starting_date</vt:lpstr>
      <vt:lpstr>Parameters!measures_frequency</vt:lpstr>
      <vt:lpstr>Parameters!metrics_category</vt:lpstr>
      <vt:lpstr>Milestones!MilestonesData</vt:lpstr>
      <vt:lpstr>PCR!notClosedPCRAgeTab</vt:lpstr>
      <vt:lpstr>PCR!notClosedPCRSeverityTab</vt:lpstr>
      <vt:lpstr>'Co-engineering efficiency'!openInterDisciplinePRAgeTab</vt:lpstr>
      <vt:lpstr>'Co-engineering efficiency'!openInterDisciplinePRCollectDataDate</vt:lpstr>
      <vt:lpstr>'Co-engineering efficiency'!openInterDisciplinePRExcelDataFile</vt:lpstr>
      <vt:lpstr>PCR!PCRData</vt:lpstr>
      <vt:lpstr>'Orchestra import'!PCRImportData</vt:lpstr>
      <vt:lpstr>'Actions &amp; alarms'!Print_Area</vt:lpstr>
      <vt:lpstr>'Code quality'!Print_Area</vt:lpstr>
      <vt:lpstr>'Code reuse'!Print_Area</vt:lpstr>
      <vt:lpstr>'Code testing progress'!Print_Area</vt:lpstr>
      <vt:lpstr>'Co-engineering efficiency'!Print_Area</vt:lpstr>
      <vt:lpstr>'Defect management'!Print_Area</vt:lpstr>
      <vt:lpstr>'Design complexity'!Print_Area</vt:lpstr>
      <vt:lpstr>Documentation!Print_Area</vt:lpstr>
      <vt:lpstr>'Interface testing progress'!Print_Area</vt:lpstr>
      <vt:lpstr>'Master planning'!Print_Area</vt:lpstr>
      <vt:lpstr>Milestones!Print_Area</vt:lpstr>
      <vt:lpstr>'Orchestra import'!Print_Area</vt:lpstr>
      <vt:lpstr>Overview!Print_Area</vt:lpstr>
      <vt:lpstr>Parameters!Print_Area</vt:lpstr>
      <vt:lpstr>PCR!Print_Area</vt:lpstr>
      <vt:lpstr>'Req. analysis'!Print_Area</vt:lpstr>
      <vt:lpstr>'Req. flowdown'!Print_Area</vt:lpstr>
      <vt:lpstr>'Req. testability'!Print_Area</vt:lpstr>
      <vt:lpstr>'Sizing params &amp; critical perfs'!Print_Area</vt:lpstr>
      <vt:lpstr>'Tailoring categories config.'!Print_Area</vt:lpstr>
      <vt:lpstr>'Tech. risks'!Print_Area</vt:lpstr>
      <vt:lpstr>'Tests coverage'!Print_Area</vt:lpstr>
      <vt:lpstr>'Validate &amp; qualif.'!Print_Area</vt:lpstr>
      <vt:lpstr>Workload!Print_Area</vt:lpstr>
      <vt:lpstr>'Orchestra import'!qualityManagementFitPicture</vt:lpstr>
      <vt:lpstr>'Orchestra import'!qualityManagementOrchestraURI</vt:lpstr>
      <vt:lpstr>Parameters!req_tests_measures_frequency</vt:lpstr>
      <vt:lpstr>Parameters!req_tests_starting_date</vt:lpstr>
      <vt:lpstr>'Req. analysis'!ReqAnalysisData</vt:lpstr>
      <vt:lpstr>'Orchestra import'!ReqAnalysisDateOfLastValidatedStatisticsMeasures</vt:lpstr>
      <vt:lpstr>'Orchestra import'!ReqAnalysisImportData</vt:lpstr>
      <vt:lpstr>'Orchestra import'!ReqAnalysisOrchestraURIs</vt:lpstr>
      <vt:lpstr>'Req. flowdown'!ReqFlowdownData</vt:lpstr>
      <vt:lpstr>'Orchestra import'!ReqFlowdownOrchestraURI</vt:lpstr>
      <vt:lpstr>'Orchestra import'!ReqFlowdownRequirementComponentLinkTypeLabelList</vt:lpstr>
      <vt:lpstr>'Orchestra import'!ReqStabilityAndFlowdownImportData</vt:lpstr>
      <vt:lpstr>'Req. testability'!ReqTestabiltyData</vt:lpstr>
      <vt:lpstr>'Sizing params &amp; critical perfs'!SizingParamsData</vt:lpstr>
      <vt:lpstr>'Tech. risks'!TechRisksData</vt:lpstr>
      <vt:lpstr>'Tests coverage'!TestCoverageData</vt:lpstr>
      <vt:lpstr>Parameters!validate_and_qualify_tests_measures_frequency</vt:lpstr>
      <vt:lpstr>Parameters!validate_and_qualify_tests_starting_date</vt:lpstr>
      <vt:lpstr>'Validate &amp; qualif.'!ValidateAndQualificationData</vt:lpstr>
      <vt:lpstr>'Orchestra import'!ValidationAndQualificationImportData</vt:lpstr>
      <vt:lpstr>'Orchestra import'!ValidationAndQualificationOrchestraURI</vt:lpstr>
      <vt:lpstr>'Orchestra import'!ValidationAndQualificationTestStepFailedStatesList</vt:lpstr>
      <vt:lpstr>'Orchestra import'!ValidationAndQualificationTestSuiteFailedStatesList</vt:lpstr>
      <vt:lpstr>Workload!WorkloadData</vt:lpstr>
    </vt:vector>
  </TitlesOfParts>
  <Manager/>
  <Company>Thales Security Solutions &amp; Services Division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Technical Dashboard</dc:title>
  <dc:subject/>
  <dc:creator/>
  <cp:keywords/>
  <dc:description>
</dc:description>
  <cp:lastModifiedBy>Murielle Latrèche</cp:lastModifiedBy>
  <cp:revision>2</cp:revision>
  <cp:lastPrinted>2012-08-29T12:48:28Z</cp:lastPrinted>
  <dcterms:created xsi:type="dcterms:W3CDTF">2005-06-16T11:22:04Z</dcterms:created>
  <dcterms:modified xsi:type="dcterms:W3CDTF">2012-11-09T12:38:23Z</dcterms:modified>
</cp:coreProperties>
</file>