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USD" sheetId="2" r:id="rId2"/>
  </sheets>
  <definedNames>
    <definedName name="_xlnm.Print_Area" localSheetId="0">Hoja1!$D$3:$G$34</definedName>
    <definedName name="USD">USD!$B$5</definedName>
    <definedName name="USD_2209">USD!$B$5</definedName>
  </definedNames>
  <calcPr calcId="152511"/>
</workbook>
</file>

<file path=xl/calcChain.xml><?xml version="1.0" encoding="utf-8"?>
<calcChain xmlns="http://schemas.openxmlformats.org/spreadsheetml/2006/main">
  <c r="L63" i="1" l="1"/>
  <c r="L62" i="1"/>
  <c r="L61" i="1"/>
  <c r="L60" i="1"/>
  <c r="L59" i="1"/>
  <c r="L58" i="1"/>
  <c r="L57" i="1"/>
  <c r="L56" i="1"/>
  <c r="L55" i="1"/>
  <c r="L54" i="1"/>
  <c r="L53" i="1"/>
  <c r="L52" i="1"/>
  <c r="L51" i="1"/>
  <c r="L50" i="1" l="1"/>
  <c r="L49" i="1"/>
  <c r="L48" i="1"/>
  <c r="L47" i="1"/>
  <c r="L46" i="1"/>
  <c r="L45" i="1"/>
  <c r="L44" i="1"/>
  <c r="L43" i="1"/>
  <c r="L42" i="1"/>
  <c r="L41" i="1"/>
  <c r="L40" i="1"/>
  <c r="L39" i="1"/>
  <c r="L38" i="1" l="1"/>
  <c r="L37" i="1" l="1"/>
  <c r="L4" i="1" l="1"/>
  <c r="L7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R8" i="1" l="1"/>
</calcChain>
</file>

<file path=xl/sharedStrings.xml><?xml version="1.0" encoding="utf-8"?>
<sst xmlns="http://schemas.openxmlformats.org/spreadsheetml/2006/main" count="289" uniqueCount="98">
  <si>
    <t>Fitflow</t>
  </si>
  <si>
    <t>caja</t>
  </si>
  <si>
    <t>mt</t>
  </si>
  <si>
    <t>T mecánica</t>
  </si>
  <si>
    <t>Niple tuerca</t>
  </si>
  <si>
    <t>1''</t>
  </si>
  <si>
    <t>Soporte Pera</t>
  </si>
  <si>
    <t>2''</t>
  </si>
  <si>
    <t>1 1/2''</t>
  </si>
  <si>
    <t>1 1/4''</t>
  </si>
  <si>
    <t>Taco</t>
  </si>
  <si>
    <t>3/8''</t>
  </si>
  <si>
    <t>Teflón</t>
  </si>
  <si>
    <t>3/4''</t>
  </si>
  <si>
    <t>Proveedor</t>
  </si>
  <si>
    <t>Item</t>
  </si>
  <si>
    <t>Sierra copa starred</t>
  </si>
  <si>
    <t>38mm</t>
  </si>
  <si>
    <t>51mm</t>
  </si>
  <si>
    <t>Espárragos</t>
  </si>
  <si>
    <t xml:space="preserve">EMT </t>
  </si>
  <si>
    <t>20mm</t>
  </si>
  <si>
    <t>abrazaderas cody</t>
  </si>
  <si>
    <t>100x65x65</t>
  </si>
  <si>
    <t>caja metálica</t>
  </si>
  <si>
    <t>salida de caja</t>
  </si>
  <si>
    <t>copla unión</t>
  </si>
  <si>
    <t>tarugos fisher</t>
  </si>
  <si>
    <t>6mm</t>
  </si>
  <si>
    <t>8mm</t>
  </si>
  <si>
    <t>tornillo fisher hilo grueso 1''</t>
  </si>
  <si>
    <t>Llagostera</t>
  </si>
  <si>
    <t>2x18</t>
  </si>
  <si>
    <t>Cable no apantallado FPLR</t>
  </si>
  <si>
    <t>T hilada</t>
  </si>
  <si>
    <t>Copla red</t>
  </si>
  <si>
    <t>Codos hilados 90º</t>
  </si>
  <si>
    <t>UNID</t>
  </si>
  <si>
    <t>CANT</t>
  </si>
  <si>
    <t>D1</t>
  </si>
  <si>
    <t>D2</t>
  </si>
  <si>
    <t>1/2''</t>
  </si>
  <si>
    <t>Cañeria</t>
  </si>
  <si>
    <t>STOCK</t>
  </si>
  <si>
    <t>NETO USD</t>
  </si>
  <si>
    <t>NETO CLP</t>
  </si>
  <si>
    <t>2 1/2''</t>
  </si>
  <si>
    <t>21/2''</t>
  </si>
  <si>
    <t>SIIM</t>
  </si>
  <si>
    <t>TOT NETO</t>
  </si>
  <si>
    <t>FITFLOW</t>
  </si>
  <si>
    <t xml:space="preserve">NV 64523 </t>
  </si>
  <si>
    <t>NV 64525</t>
  </si>
  <si>
    <t>SI-IM</t>
  </si>
  <si>
    <t>OC52</t>
  </si>
  <si>
    <t>OC53</t>
  </si>
  <si>
    <t>ESTADO</t>
  </si>
  <si>
    <t>OK</t>
  </si>
  <si>
    <t>SI</t>
  </si>
  <si>
    <t>NO</t>
  </si>
  <si>
    <t>FLEXIBLE</t>
  </si>
  <si>
    <t>Tee Concéntrica Ranurada</t>
  </si>
  <si>
    <t>3''</t>
  </si>
  <si>
    <t>Reducción concéntrica</t>
  </si>
  <si>
    <t>FECHA</t>
  </si>
  <si>
    <t>VALOR</t>
  </si>
  <si>
    <t>FECHA DÓLAR</t>
  </si>
  <si>
    <t>LIFU</t>
  </si>
  <si>
    <t>Soporte antisísmico</t>
  </si>
  <si>
    <t>Soporte Antisísmico C-CLAMP Structura galv</t>
  </si>
  <si>
    <t>PEDIDO</t>
  </si>
  <si>
    <t>Tuberia EMT 20mm (TIRAS 3 METROS)</t>
  </si>
  <si>
    <t>Flexible Metal engomado 1/2''</t>
  </si>
  <si>
    <t>mts</t>
  </si>
  <si>
    <t>Terminal para flexible Metal engomado</t>
  </si>
  <si>
    <t>Caja Zincada 100x100x65</t>
  </si>
  <si>
    <t>Caja Zincada 100x65x65</t>
  </si>
  <si>
    <t>Salida Caja 20mm</t>
  </si>
  <si>
    <t>Copla EMT 20mm</t>
  </si>
  <si>
    <t>Abrazadra Caddy 20mm</t>
  </si>
  <si>
    <t>Cable FPLR 2X18 (CAJA 305MTS) Honeywell</t>
  </si>
  <si>
    <t>Tarugo Fischer 6x1</t>
  </si>
  <si>
    <t>Tarugo Paloma 6x1</t>
  </si>
  <si>
    <t>Roscalata 8 X 1</t>
  </si>
  <si>
    <t>c/u</t>
  </si>
  <si>
    <t>Tee Ranurada</t>
  </si>
  <si>
    <t>CC</t>
  </si>
  <si>
    <t>Codo 45º</t>
  </si>
  <si>
    <t>Codo 90º</t>
  </si>
  <si>
    <t>Unión flexible</t>
  </si>
  <si>
    <t>64mm</t>
  </si>
  <si>
    <t>Maquina Niplera</t>
  </si>
  <si>
    <t>Ranurador Manual</t>
  </si>
  <si>
    <t>Escalera c/extensión</t>
  </si>
  <si>
    <t>Manga</t>
  </si>
  <si>
    <t>Tarro para agua</t>
  </si>
  <si>
    <t>Tapa Cap</t>
  </si>
  <si>
    <t>1277-I Decathlon MPLR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</si>
</sst>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43" fontId="0" fillId="0" borderId="0" xfId="1" applyFont="1"/>
    <xf numFmtId="164" fontId="0" fillId="0" borderId="0" xfId="0" applyNumberFormat="1"/>
    <xf numFmtId="43" fontId="1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16" fontId="0" fillId="0" borderId="3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2" xfId="1" applyNumberFormat="1" applyFont="1" applyBorder="1"/>
    <xf numFmtId="16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15">
    <dxf>
      <numFmt numFmtId="21" formatCode="dd/mmm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3:N63" totalsRowShown="0">
  <autoFilter ref="A3:N63"/>
  <sortState ref="D4:O33">
    <sortCondition ref="M4:M33"/>
  </sortState>
  <tableColumns count="14">
    <tableColumn id="15" name="PEDIDO" dataDxfId="14"/>
    <tableColumn id="4" name="CANT" dataDxfId="13"/>
    <tableColumn id="5" name="UNID" dataDxfId="12"/>
    <tableColumn id="2" name="Item" dataDxfId="11"/>
    <tableColumn id="3" name="D1" dataDxfId="10"/>
    <tableColumn id="7" name="D2" dataDxfId="9"/>
    <tableColumn id="10" name="CC" dataDxfId="8"/>
    <tableColumn id="8" name="STOCK" dataDxfId="7"/>
    <tableColumn id="6" name="NETO USD" dataDxfId="6"/>
    <tableColumn id="14" name="FECHA DÓLAR" dataDxfId="5"/>
    <tableColumn id="12" name="NETO CLP" dataDxfId="4"/>
    <tableColumn id="9" name="TOT NETO" dataDxfId="3" dataCellStyle="Millares">
      <calculatedColumnFormula>IF(Tabla1[[#This Row],[NETO USD]]&gt;0,ROUND(Tabla1[[#This Row],[NETO USD]]*Tabla1[[#This Row],[CC]]*VLOOKUP(Tabla1[[#This Row],[FECHA DÓLAR]],Tabla2[#All],2),0),Tabla1[[#This Row],[NETO CLP]]*Tabla1[[#This Row],[CC]])</calculatedColumnFormula>
    </tableColumn>
    <tableColumn id="1" name="Proveedor" dataDxfId="2"/>
    <tableColumn id="13" name="ESTADO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10" totalsRowShown="0">
  <autoFilter ref="A1:B10"/>
  <tableColumns count="2">
    <tableColumn id="1" name="FECHA" dataDxfId="0"/>
    <tableColumn id="2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32" zoomScaleNormal="100" workbookViewId="0">
      <selection activeCell="H63" sqref="H63"/>
    </sheetView>
  </sheetViews>
  <sheetFormatPr baseColWidth="10" defaultColWidth="9.140625" defaultRowHeight="15" x14ac:dyDescent="0.25"/>
  <cols>
    <col min="1" max="1" width="10" bestFit="1" customWidth="1"/>
    <col min="2" max="2" width="8.140625" bestFit="1" customWidth="1"/>
    <col min="3" max="3" width="8" bestFit="1" customWidth="1"/>
    <col min="4" max="4" width="40.140625" bestFit="1" customWidth="1"/>
    <col min="5" max="5" width="10" bestFit="1" customWidth="1"/>
    <col min="6" max="6" width="6.140625" bestFit="1" customWidth="1"/>
    <col min="7" max="7" width="5.5703125" bestFit="1" customWidth="1"/>
    <col min="8" max="8" width="9" bestFit="1" customWidth="1"/>
    <col min="9" max="9" width="12.28515625" bestFit="1" customWidth="1"/>
    <col min="10" max="10" width="15.42578125" bestFit="1" customWidth="1"/>
    <col min="11" max="11" width="11.7109375" bestFit="1" customWidth="1"/>
    <col min="12" max="12" width="12" bestFit="1" customWidth="1"/>
    <col min="13" max="13" width="12.5703125" bestFit="1" customWidth="1"/>
    <col min="14" max="15" width="10.28515625" bestFit="1" customWidth="1"/>
    <col min="16" max="16" width="5.5703125" bestFit="1" customWidth="1"/>
    <col min="17" max="17" width="9.5703125" bestFit="1" customWidth="1"/>
    <col min="18" max="19" width="13.140625" bestFit="1" customWidth="1"/>
  </cols>
  <sheetData>
    <row r="1" spans="1:18" x14ac:dyDescent="0.25">
      <c r="D1" t="s">
        <v>97</v>
      </c>
    </row>
    <row r="3" spans="1:18" x14ac:dyDescent="0.25">
      <c r="A3" t="s">
        <v>70</v>
      </c>
      <c r="B3" t="s">
        <v>38</v>
      </c>
      <c r="C3" t="s">
        <v>37</v>
      </c>
      <c r="D3" t="s">
        <v>15</v>
      </c>
      <c r="E3" t="s">
        <v>39</v>
      </c>
      <c r="F3" t="s">
        <v>40</v>
      </c>
      <c r="G3" t="s">
        <v>86</v>
      </c>
      <c r="H3" t="s">
        <v>43</v>
      </c>
      <c r="I3" t="s">
        <v>44</v>
      </c>
      <c r="J3" t="s">
        <v>66</v>
      </c>
      <c r="K3" t="s">
        <v>45</v>
      </c>
      <c r="L3" t="s">
        <v>49</v>
      </c>
      <c r="M3" t="s">
        <v>14</v>
      </c>
      <c r="N3" t="s">
        <v>56</v>
      </c>
    </row>
    <row r="4" spans="1:18" x14ac:dyDescent="0.25">
      <c r="A4" s="11"/>
      <c r="B4" s="15">
        <v>1</v>
      </c>
      <c r="C4" s="6" t="s">
        <v>1</v>
      </c>
      <c r="D4" s="1" t="s">
        <v>33</v>
      </c>
      <c r="E4" s="6" t="s">
        <v>32</v>
      </c>
      <c r="F4" s="6"/>
      <c r="G4" s="6">
        <v>1</v>
      </c>
      <c r="H4" s="6"/>
      <c r="I4" s="1">
        <v>120.02</v>
      </c>
      <c r="J4" s="11">
        <v>44825</v>
      </c>
      <c r="K4" s="1"/>
      <c r="L4" s="2">
        <f>IF(Tabla1[[#This Row],[NETO USD]]&gt;0,ROUND(Tabla1[[#This Row],[NETO USD]]*Tabla1[[#This Row],[CC]]*VLOOKUP(Tabla1[[#This Row],[FECHA DÓLAR]],Tabla2[#All],2),0),Tabla1[[#This Row],[NETO CLP]]*Tabla1[[#This Row],[CC]])</f>
        <v>111409</v>
      </c>
      <c r="M4" s="1" t="s">
        <v>0</v>
      </c>
      <c r="N4" s="6" t="s">
        <v>57</v>
      </c>
      <c r="Q4" t="s">
        <v>50</v>
      </c>
    </row>
    <row r="5" spans="1:18" x14ac:dyDescent="0.25">
      <c r="A5" s="12"/>
      <c r="B5" s="15">
        <v>24</v>
      </c>
      <c r="C5" s="6" t="s">
        <v>2</v>
      </c>
      <c r="D5" s="1" t="s">
        <v>42</v>
      </c>
      <c r="E5" s="6" t="s">
        <v>47</v>
      </c>
      <c r="F5" s="6"/>
      <c r="G5" s="6">
        <v>4</v>
      </c>
      <c r="H5" s="6"/>
      <c r="I5" s="1">
        <v>56.12</v>
      </c>
      <c r="J5" s="11">
        <v>44825</v>
      </c>
      <c r="K5" s="1"/>
      <c r="L5" s="2">
        <f>IF(Tabla1[[#This Row],[NETO USD]]&gt;0,ROUND(Tabla1[[#This Row],[NETO USD]]*Tabla1[[#This Row],[CC]]*VLOOKUP(Tabla1[[#This Row],[FECHA DÓLAR]],Tabla2[#All],2),0),Tabla1[[#This Row],[NETO CLP]]*Tabla1[[#This Row],[CC]])</f>
        <v>208374</v>
      </c>
      <c r="M5" s="1" t="s">
        <v>0</v>
      </c>
      <c r="N5" s="6" t="s">
        <v>57</v>
      </c>
    </row>
    <row r="6" spans="1:18" x14ac:dyDescent="0.25">
      <c r="A6" s="12"/>
      <c r="B6" s="15">
        <v>60</v>
      </c>
      <c r="C6" s="6" t="s">
        <v>2</v>
      </c>
      <c r="D6" s="1" t="s">
        <v>42</v>
      </c>
      <c r="E6" s="6" t="s">
        <v>7</v>
      </c>
      <c r="F6" s="6"/>
      <c r="G6" s="6">
        <v>10</v>
      </c>
      <c r="H6" s="6"/>
      <c r="I6" s="1">
        <v>46.2</v>
      </c>
      <c r="J6" s="11">
        <v>44825</v>
      </c>
      <c r="K6" s="1"/>
      <c r="L6" s="2">
        <f>IF(Tabla1[[#This Row],[NETO USD]]&gt;0,ROUND(Tabla1[[#This Row],[NETO USD]]*Tabla1[[#This Row],[CC]]*VLOOKUP(Tabla1[[#This Row],[FECHA DÓLAR]],Tabla2[#All],2),0),Tabla1[[#This Row],[NETO CLP]]*Tabla1[[#This Row],[CC]])</f>
        <v>428852</v>
      </c>
      <c r="M6" s="1" t="s">
        <v>0</v>
      </c>
      <c r="N6" s="6" t="s">
        <v>57</v>
      </c>
      <c r="P6" t="s">
        <v>54</v>
      </c>
      <c r="Q6" t="s">
        <v>51</v>
      </c>
      <c r="R6" s="3">
        <v>1214085</v>
      </c>
    </row>
    <row r="7" spans="1:18" x14ac:dyDescent="0.25">
      <c r="A7" s="12"/>
      <c r="B7" s="15">
        <v>12</v>
      </c>
      <c r="C7" s="6" t="s">
        <v>2</v>
      </c>
      <c r="D7" s="1" t="s">
        <v>42</v>
      </c>
      <c r="E7" s="6" t="s">
        <v>8</v>
      </c>
      <c r="F7" s="6"/>
      <c r="G7" s="6">
        <v>2</v>
      </c>
      <c r="H7" s="6"/>
      <c r="I7" s="1">
        <v>45.47</v>
      </c>
      <c r="J7" s="11">
        <v>44825</v>
      </c>
      <c r="K7" s="1"/>
      <c r="L7" s="2">
        <f>IF(Tabla1[[#This Row],[NETO USD]]&gt;0,ROUND(Tabla1[[#This Row],[NETO USD]]*Tabla1[[#This Row],[CC]]*VLOOKUP(Tabla1[[#This Row],[FECHA DÓLAR]],Tabla2[#All],2),0),Tabla1[[#This Row],[NETO CLP]]*Tabla1[[#This Row],[CC]])</f>
        <v>84415</v>
      </c>
      <c r="M7" s="1" t="s">
        <v>0</v>
      </c>
      <c r="N7" s="6" t="s">
        <v>57</v>
      </c>
      <c r="P7" t="s">
        <v>55</v>
      </c>
      <c r="Q7" t="s">
        <v>52</v>
      </c>
      <c r="R7" s="3">
        <v>402291</v>
      </c>
    </row>
    <row r="8" spans="1:18" x14ac:dyDescent="0.25">
      <c r="A8" s="12"/>
      <c r="B8" s="15">
        <v>80</v>
      </c>
      <c r="C8" s="6" t="s">
        <v>2</v>
      </c>
      <c r="D8" s="1" t="s">
        <v>42</v>
      </c>
      <c r="E8" s="6" t="s">
        <v>5</v>
      </c>
      <c r="F8" s="6"/>
      <c r="G8" s="6">
        <v>14</v>
      </c>
      <c r="H8" s="6"/>
      <c r="I8" s="1">
        <v>26.52</v>
      </c>
      <c r="J8" s="11">
        <v>44825</v>
      </c>
      <c r="K8" s="1"/>
      <c r="L8" s="2">
        <f>IF(Tabla1[[#This Row],[NETO USD]]&gt;0,ROUND(Tabla1[[#This Row],[NETO USD]]*Tabla1[[#This Row],[CC]]*VLOOKUP(Tabla1[[#This Row],[FECHA DÓLAR]],Tabla2[#All],2),0),Tabla1[[#This Row],[NETO CLP]]*Tabla1[[#This Row],[CC]])</f>
        <v>344641</v>
      </c>
      <c r="M8" s="1" t="s">
        <v>0</v>
      </c>
      <c r="N8" s="6" t="s">
        <v>57</v>
      </c>
      <c r="R8" s="5">
        <f>SUM(R6:R7)</f>
        <v>1616376</v>
      </c>
    </row>
    <row r="9" spans="1:18" x14ac:dyDescent="0.25">
      <c r="A9" s="12"/>
      <c r="B9" s="15">
        <v>12</v>
      </c>
      <c r="C9" s="6" t="s">
        <v>2</v>
      </c>
      <c r="D9" s="1" t="s">
        <v>42</v>
      </c>
      <c r="E9" s="6" t="s">
        <v>9</v>
      </c>
      <c r="F9" s="6"/>
      <c r="G9" s="6">
        <v>2</v>
      </c>
      <c r="H9" s="6"/>
      <c r="I9" s="1">
        <v>37.159999999999997</v>
      </c>
      <c r="J9" s="11">
        <v>44825</v>
      </c>
      <c r="K9" s="1"/>
      <c r="L9" s="2">
        <f>IF(Tabla1[[#This Row],[NETO USD]]&gt;0,ROUND(Tabla1[[#This Row],[NETO USD]]*Tabla1[[#This Row],[CC]]*VLOOKUP(Tabla1[[#This Row],[FECHA DÓLAR]],Tabla2[#All],2),0),Tabla1[[#This Row],[NETO CLP]]*Tabla1[[#This Row],[CC]])</f>
        <v>68988</v>
      </c>
      <c r="M9" s="1" t="s">
        <v>0</v>
      </c>
      <c r="N9" s="6" t="s">
        <v>57</v>
      </c>
    </row>
    <row r="10" spans="1:18" x14ac:dyDescent="0.25">
      <c r="A10" s="12"/>
      <c r="B10" s="15">
        <v>7</v>
      </c>
      <c r="C10" s="6" t="s">
        <v>84</v>
      </c>
      <c r="D10" s="1" t="s">
        <v>3</v>
      </c>
      <c r="E10" s="6" t="s">
        <v>46</v>
      </c>
      <c r="F10" s="6" t="s">
        <v>5</v>
      </c>
      <c r="G10" s="6">
        <v>7</v>
      </c>
      <c r="H10" s="6"/>
      <c r="I10" s="1">
        <v>2.85</v>
      </c>
      <c r="J10" s="11">
        <v>44825</v>
      </c>
      <c r="K10" s="1"/>
      <c r="L10" s="2">
        <f>IF(Tabla1[[#This Row],[NETO USD]]&gt;0,ROUND(Tabla1[[#This Row],[NETO USD]]*Tabla1[[#This Row],[CC]]*VLOOKUP(Tabla1[[#This Row],[FECHA DÓLAR]],Tabla2[#All],2),0),Tabla1[[#This Row],[NETO CLP]]*Tabla1[[#This Row],[CC]])</f>
        <v>18519</v>
      </c>
      <c r="M10" s="1" t="s">
        <v>0</v>
      </c>
      <c r="N10" s="6" t="s">
        <v>57</v>
      </c>
    </row>
    <row r="11" spans="1:18" x14ac:dyDescent="0.25">
      <c r="A11" s="12"/>
      <c r="B11" s="15">
        <v>2</v>
      </c>
      <c r="C11" s="6" t="s">
        <v>84</v>
      </c>
      <c r="D11" s="1" t="s">
        <v>3</v>
      </c>
      <c r="E11" s="6" t="s">
        <v>46</v>
      </c>
      <c r="F11" s="6" t="s">
        <v>9</v>
      </c>
      <c r="G11" s="6">
        <v>2</v>
      </c>
      <c r="H11" s="6"/>
      <c r="I11" s="1">
        <v>3.11</v>
      </c>
      <c r="J11" s="11">
        <v>44825</v>
      </c>
      <c r="K11" s="1"/>
      <c r="L11" s="2">
        <f>IF(Tabla1[[#This Row],[NETO USD]]&gt;0,ROUND(Tabla1[[#This Row],[NETO USD]]*Tabla1[[#This Row],[CC]]*VLOOKUP(Tabla1[[#This Row],[FECHA DÓLAR]],Tabla2[#All],2),0),Tabla1[[#This Row],[NETO CLP]]*Tabla1[[#This Row],[CC]])</f>
        <v>5774</v>
      </c>
      <c r="M11" s="1" t="s">
        <v>0</v>
      </c>
      <c r="N11" s="6" t="s">
        <v>57</v>
      </c>
      <c r="Q11" t="s">
        <v>53</v>
      </c>
      <c r="R11" s="4">
        <v>100293</v>
      </c>
    </row>
    <row r="12" spans="1:18" x14ac:dyDescent="0.25">
      <c r="A12" s="12"/>
      <c r="B12" s="15">
        <v>2</v>
      </c>
      <c r="C12" s="6" t="s">
        <v>84</v>
      </c>
      <c r="D12" s="1" t="s">
        <v>34</v>
      </c>
      <c r="E12" s="6" t="s">
        <v>5</v>
      </c>
      <c r="F12" s="6"/>
      <c r="G12" s="6">
        <v>2</v>
      </c>
      <c r="H12" s="6"/>
      <c r="I12" s="1">
        <v>1.2</v>
      </c>
      <c r="J12" s="11">
        <v>44825</v>
      </c>
      <c r="K12" s="1"/>
      <c r="L12" s="2">
        <f>IF(Tabla1[[#This Row],[NETO USD]]&gt;0,ROUND(Tabla1[[#This Row],[NETO USD]]*Tabla1[[#This Row],[CC]]*VLOOKUP(Tabla1[[#This Row],[FECHA DÓLAR]],Tabla2[#All],2),0),Tabla1[[#This Row],[NETO CLP]]*Tabla1[[#This Row],[CC]])</f>
        <v>2228</v>
      </c>
      <c r="M12" s="1" t="s">
        <v>0</v>
      </c>
      <c r="N12" s="6" t="s">
        <v>57</v>
      </c>
    </row>
    <row r="13" spans="1:18" x14ac:dyDescent="0.25">
      <c r="A13" s="12"/>
      <c r="B13" s="15">
        <v>10</v>
      </c>
      <c r="C13" s="6" t="s">
        <v>84</v>
      </c>
      <c r="D13" s="1" t="s">
        <v>3</v>
      </c>
      <c r="E13" s="6" t="s">
        <v>7</v>
      </c>
      <c r="F13" s="6" t="s">
        <v>5</v>
      </c>
      <c r="G13" s="6">
        <v>10</v>
      </c>
      <c r="H13" s="6"/>
      <c r="I13" s="1">
        <v>3.37</v>
      </c>
      <c r="J13" s="11">
        <v>44825</v>
      </c>
      <c r="K13" s="1"/>
      <c r="L13" s="2">
        <f>IF(Tabla1[[#This Row],[NETO USD]]&gt;0,ROUND(Tabla1[[#This Row],[NETO USD]]*Tabla1[[#This Row],[CC]]*VLOOKUP(Tabla1[[#This Row],[FECHA DÓLAR]],Tabla2[#All],2),0),Tabla1[[#This Row],[NETO CLP]]*Tabla1[[#This Row],[CC]])</f>
        <v>31282</v>
      </c>
      <c r="M13" s="1" t="s">
        <v>0</v>
      </c>
      <c r="N13" s="6" t="s">
        <v>57</v>
      </c>
      <c r="R13" s="4"/>
    </row>
    <row r="14" spans="1:18" x14ac:dyDescent="0.25">
      <c r="A14" s="12"/>
      <c r="B14" s="15">
        <v>100</v>
      </c>
      <c r="C14" s="6" t="s">
        <v>84</v>
      </c>
      <c r="D14" s="1" t="s">
        <v>35</v>
      </c>
      <c r="E14" s="6" t="s">
        <v>5</v>
      </c>
      <c r="F14" s="6" t="s">
        <v>41</v>
      </c>
      <c r="G14" s="6">
        <v>100</v>
      </c>
      <c r="H14" s="6"/>
      <c r="I14" s="1">
        <v>0.8</v>
      </c>
      <c r="J14" s="11">
        <v>44825</v>
      </c>
      <c r="K14" s="1"/>
      <c r="L14" s="2">
        <f>IF(Tabla1[[#This Row],[NETO USD]]&gt;0,ROUND(Tabla1[[#This Row],[NETO USD]]*Tabla1[[#This Row],[CC]]*VLOOKUP(Tabla1[[#This Row],[FECHA DÓLAR]],Tabla2[#All],2),0),Tabla1[[#This Row],[NETO CLP]]*Tabla1[[#This Row],[CC]])</f>
        <v>74260</v>
      </c>
      <c r="M14" s="1" t="s">
        <v>0</v>
      </c>
      <c r="N14" s="6" t="s">
        <v>57</v>
      </c>
    </row>
    <row r="15" spans="1:18" x14ac:dyDescent="0.25">
      <c r="A15" s="12"/>
      <c r="B15" s="15">
        <v>20</v>
      </c>
      <c r="C15" s="6" t="s">
        <v>84</v>
      </c>
      <c r="D15" s="1" t="s">
        <v>4</v>
      </c>
      <c r="E15" s="6" t="s">
        <v>5</v>
      </c>
      <c r="F15" s="6"/>
      <c r="G15" s="6">
        <v>20</v>
      </c>
      <c r="H15" s="6"/>
      <c r="I15" s="1">
        <v>0.77</v>
      </c>
      <c r="J15" s="11">
        <v>44825</v>
      </c>
      <c r="K15" s="1"/>
      <c r="L15" s="2">
        <f>IF(Tabla1[[#This Row],[NETO USD]]&gt;0,ROUND(Tabla1[[#This Row],[NETO USD]]*Tabla1[[#This Row],[CC]]*VLOOKUP(Tabla1[[#This Row],[FECHA DÓLAR]],Tabla2[#All],2),0),Tabla1[[#This Row],[NETO CLP]]*Tabla1[[#This Row],[CC]])</f>
        <v>14295</v>
      </c>
      <c r="M15" s="1" t="s">
        <v>0</v>
      </c>
      <c r="N15" s="6" t="s">
        <v>57</v>
      </c>
    </row>
    <row r="16" spans="1:18" x14ac:dyDescent="0.25">
      <c r="A16" s="12"/>
      <c r="B16" s="15">
        <v>50</v>
      </c>
      <c r="C16" s="6" t="s">
        <v>84</v>
      </c>
      <c r="D16" s="1" t="s">
        <v>6</v>
      </c>
      <c r="E16" s="6" t="s">
        <v>46</v>
      </c>
      <c r="F16" s="6"/>
      <c r="G16" s="6">
        <v>50</v>
      </c>
      <c r="H16" s="6"/>
      <c r="I16" s="1">
        <v>0.35</v>
      </c>
      <c r="J16" s="11">
        <v>44825</v>
      </c>
      <c r="K16" s="1"/>
      <c r="L16" s="2">
        <f>IF(Tabla1[[#This Row],[NETO USD]]&gt;0,ROUND(Tabla1[[#This Row],[NETO USD]]*Tabla1[[#This Row],[CC]]*VLOOKUP(Tabla1[[#This Row],[FECHA DÓLAR]],Tabla2[#All],2),0),Tabla1[[#This Row],[NETO CLP]]*Tabla1[[#This Row],[CC]])</f>
        <v>16244</v>
      </c>
      <c r="M16" s="1" t="s">
        <v>0</v>
      </c>
      <c r="N16" s="6" t="s">
        <v>57</v>
      </c>
    </row>
    <row r="17" spans="1:14" x14ac:dyDescent="0.25">
      <c r="A17" s="12"/>
      <c r="B17" s="15">
        <v>50</v>
      </c>
      <c r="C17" s="6" t="s">
        <v>84</v>
      </c>
      <c r="D17" s="1" t="s">
        <v>6</v>
      </c>
      <c r="E17" s="6" t="s">
        <v>7</v>
      </c>
      <c r="F17" s="6"/>
      <c r="G17" s="6">
        <v>50</v>
      </c>
      <c r="H17" s="6"/>
      <c r="I17" s="1">
        <v>0.3</v>
      </c>
      <c r="J17" s="11">
        <v>44825</v>
      </c>
      <c r="K17" s="1"/>
      <c r="L17" s="2">
        <f>IF(Tabla1[[#This Row],[NETO USD]]&gt;0,ROUND(Tabla1[[#This Row],[NETO USD]]*Tabla1[[#This Row],[CC]]*VLOOKUP(Tabla1[[#This Row],[FECHA DÓLAR]],Tabla2[#All],2),0),Tabla1[[#This Row],[NETO CLP]]*Tabla1[[#This Row],[CC]])</f>
        <v>13924</v>
      </c>
      <c r="M17" s="1" t="s">
        <v>0</v>
      </c>
      <c r="N17" s="6" t="s">
        <v>57</v>
      </c>
    </row>
    <row r="18" spans="1:14" x14ac:dyDescent="0.25">
      <c r="A18" s="12"/>
      <c r="B18" s="15">
        <v>50</v>
      </c>
      <c r="C18" s="6" t="s">
        <v>84</v>
      </c>
      <c r="D18" s="1" t="s">
        <v>6</v>
      </c>
      <c r="E18" s="6" t="s">
        <v>8</v>
      </c>
      <c r="F18" s="6"/>
      <c r="G18" s="6">
        <v>50</v>
      </c>
      <c r="H18" s="6"/>
      <c r="I18" s="1">
        <v>0.33</v>
      </c>
      <c r="J18" s="11">
        <v>44825</v>
      </c>
      <c r="K18" s="1"/>
      <c r="L18" s="2">
        <f>IF(Tabla1[[#This Row],[NETO USD]]&gt;0,ROUND(Tabla1[[#This Row],[NETO USD]]*Tabla1[[#This Row],[CC]]*VLOOKUP(Tabla1[[#This Row],[FECHA DÓLAR]],Tabla2[#All],2),0),Tabla1[[#This Row],[NETO CLP]]*Tabla1[[#This Row],[CC]])</f>
        <v>15316</v>
      </c>
      <c r="M18" s="1" t="s">
        <v>0</v>
      </c>
      <c r="N18" s="6" t="s">
        <v>57</v>
      </c>
    </row>
    <row r="19" spans="1:14" x14ac:dyDescent="0.25">
      <c r="A19" s="12"/>
      <c r="B19" s="15">
        <v>150</v>
      </c>
      <c r="C19" s="6" t="s">
        <v>84</v>
      </c>
      <c r="D19" s="1" t="s">
        <v>6</v>
      </c>
      <c r="E19" s="6" t="s">
        <v>5</v>
      </c>
      <c r="F19" s="6"/>
      <c r="G19" s="6">
        <v>150</v>
      </c>
      <c r="H19" s="6"/>
      <c r="I19" s="1">
        <v>0.25</v>
      </c>
      <c r="J19" s="11">
        <v>44825</v>
      </c>
      <c r="K19" s="1"/>
      <c r="L19" s="2">
        <f>IF(Tabla1[[#This Row],[NETO USD]]&gt;0,ROUND(Tabla1[[#This Row],[NETO USD]]*Tabla1[[#This Row],[CC]]*VLOOKUP(Tabla1[[#This Row],[FECHA DÓLAR]],Tabla2[#All],2),0),Tabla1[[#This Row],[NETO CLP]]*Tabla1[[#This Row],[CC]])</f>
        <v>34809</v>
      </c>
      <c r="M19" s="1" t="s">
        <v>0</v>
      </c>
      <c r="N19" s="6" t="s">
        <v>57</v>
      </c>
    </row>
    <row r="20" spans="1:14" x14ac:dyDescent="0.25">
      <c r="A20" s="6"/>
      <c r="B20" s="15">
        <v>30</v>
      </c>
      <c r="C20" s="6" t="s">
        <v>84</v>
      </c>
      <c r="D20" s="1" t="s">
        <v>20</v>
      </c>
      <c r="E20" s="6" t="s">
        <v>21</v>
      </c>
      <c r="F20" s="6"/>
      <c r="G20" s="6">
        <v>28</v>
      </c>
      <c r="H20" s="6"/>
      <c r="I20" s="1"/>
      <c r="J20" s="6"/>
      <c r="K20" s="1"/>
      <c r="L20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0" s="1" t="s">
        <v>31</v>
      </c>
      <c r="N20" s="6" t="s">
        <v>57</v>
      </c>
    </row>
    <row r="21" spans="1:14" x14ac:dyDescent="0.25">
      <c r="A21" s="6"/>
      <c r="B21" s="15">
        <v>50</v>
      </c>
      <c r="C21" s="6" t="s">
        <v>84</v>
      </c>
      <c r="D21" s="1" t="s">
        <v>22</v>
      </c>
      <c r="E21" s="6" t="s">
        <v>21</v>
      </c>
      <c r="F21" s="6"/>
      <c r="G21" s="6">
        <v>50</v>
      </c>
      <c r="H21" s="6"/>
      <c r="I21" s="1"/>
      <c r="J21" s="6"/>
      <c r="K21" s="1"/>
      <c r="L21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1" s="1" t="s">
        <v>31</v>
      </c>
      <c r="N21" s="6" t="s">
        <v>57</v>
      </c>
    </row>
    <row r="22" spans="1:14" x14ac:dyDescent="0.25">
      <c r="A22" s="6"/>
      <c r="B22" s="15">
        <v>15</v>
      </c>
      <c r="C22" s="6" t="s">
        <v>84</v>
      </c>
      <c r="D22" s="1" t="s">
        <v>24</v>
      </c>
      <c r="E22" s="6" t="s">
        <v>23</v>
      </c>
      <c r="F22" s="6"/>
      <c r="G22" s="6">
        <v>15</v>
      </c>
      <c r="H22" s="6"/>
      <c r="I22" s="1"/>
      <c r="J22" s="6"/>
      <c r="K22" s="1"/>
      <c r="L22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2" s="1" t="s">
        <v>31</v>
      </c>
      <c r="N22" s="6" t="s">
        <v>57</v>
      </c>
    </row>
    <row r="23" spans="1:14" x14ac:dyDescent="0.25">
      <c r="A23" s="6"/>
      <c r="B23" s="15">
        <v>30</v>
      </c>
      <c r="C23" s="6" t="s">
        <v>84</v>
      </c>
      <c r="D23" s="1" t="s">
        <v>25</v>
      </c>
      <c r="E23" s="6" t="s">
        <v>21</v>
      </c>
      <c r="F23" s="6"/>
      <c r="G23" s="6">
        <v>30</v>
      </c>
      <c r="H23" s="6"/>
      <c r="I23" s="1"/>
      <c r="J23" s="6"/>
      <c r="K23" s="1"/>
      <c r="L23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3" s="1" t="s">
        <v>31</v>
      </c>
      <c r="N23" s="6" t="s">
        <v>57</v>
      </c>
    </row>
    <row r="24" spans="1:14" x14ac:dyDescent="0.25">
      <c r="A24" s="6"/>
      <c r="B24" s="15">
        <v>10</v>
      </c>
      <c r="C24" s="6" t="s">
        <v>84</v>
      </c>
      <c r="D24" s="1" t="s">
        <v>26</v>
      </c>
      <c r="E24" s="6" t="s">
        <v>21</v>
      </c>
      <c r="F24" s="6"/>
      <c r="G24" s="6">
        <v>10</v>
      </c>
      <c r="H24" s="6"/>
      <c r="I24" s="1"/>
      <c r="J24" s="6"/>
      <c r="K24" s="1"/>
      <c r="L24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4" s="1" t="s">
        <v>31</v>
      </c>
      <c r="N24" s="6" t="s">
        <v>57</v>
      </c>
    </row>
    <row r="25" spans="1:14" x14ac:dyDescent="0.25">
      <c r="A25" s="6"/>
      <c r="B25" s="15">
        <v>30</v>
      </c>
      <c r="C25" s="6" t="s">
        <v>84</v>
      </c>
      <c r="D25" s="1" t="s">
        <v>36</v>
      </c>
      <c r="E25" s="6" t="s">
        <v>5</v>
      </c>
      <c r="F25" s="6"/>
      <c r="G25" s="6">
        <v>30</v>
      </c>
      <c r="H25" s="6" t="s">
        <v>58</v>
      </c>
      <c r="I25" s="1"/>
      <c r="J25" s="6"/>
      <c r="K25" s="1">
        <v>1144</v>
      </c>
      <c r="L25" s="2">
        <f>IF(Tabla1[[#This Row],[NETO USD]]&gt;0,ROUND(Tabla1[[#This Row],[NETO USD]]*Tabla1[[#This Row],[CC]]*VLOOKUP(Tabla1[[#This Row],[FECHA DÓLAR]],Tabla2[#All],2),0),Tabla1[[#This Row],[NETO CLP]]*Tabla1[[#This Row],[CC]])</f>
        <v>34320</v>
      </c>
      <c r="M25" s="1" t="s">
        <v>48</v>
      </c>
      <c r="N25" s="6"/>
    </row>
    <row r="26" spans="1:14" x14ac:dyDescent="0.25">
      <c r="A26" s="6"/>
      <c r="B26" s="15">
        <v>50</v>
      </c>
      <c r="C26" s="6" t="s">
        <v>84</v>
      </c>
      <c r="D26" s="1" t="s">
        <v>6</v>
      </c>
      <c r="E26" s="6" t="s">
        <v>9</v>
      </c>
      <c r="F26" s="6"/>
      <c r="G26" s="6">
        <v>50</v>
      </c>
      <c r="H26" s="6" t="s">
        <v>59</v>
      </c>
      <c r="I26" s="1"/>
      <c r="J26" s="6"/>
      <c r="K26" s="1">
        <v>318</v>
      </c>
      <c r="L26" s="2">
        <f>IF(Tabla1[[#This Row],[NETO USD]]&gt;0,ROUND(Tabla1[[#This Row],[NETO USD]]*Tabla1[[#This Row],[CC]]*VLOOKUP(Tabla1[[#This Row],[FECHA DÓLAR]],Tabla2[#All],2),0),Tabla1[[#This Row],[NETO CLP]]*Tabla1[[#This Row],[CC]])</f>
        <v>15900</v>
      </c>
      <c r="M26" s="1" t="s">
        <v>48</v>
      </c>
      <c r="N26" s="6" t="s">
        <v>57</v>
      </c>
    </row>
    <row r="27" spans="1:14" x14ac:dyDescent="0.25">
      <c r="A27" s="6"/>
      <c r="B27" s="15">
        <v>10</v>
      </c>
      <c r="C27" s="6" t="s">
        <v>84</v>
      </c>
      <c r="D27" s="1" t="s">
        <v>19</v>
      </c>
      <c r="E27" s="6" t="s">
        <v>11</v>
      </c>
      <c r="F27" s="6"/>
      <c r="G27" s="6">
        <v>10</v>
      </c>
      <c r="H27" s="6" t="s">
        <v>58</v>
      </c>
      <c r="I27" s="1"/>
      <c r="J27" s="6"/>
      <c r="K27" s="1">
        <v>3406</v>
      </c>
      <c r="L27" s="2">
        <f>IF(Tabla1[[#This Row],[NETO USD]]&gt;0,ROUND(Tabla1[[#This Row],[NETO USD]]*Tabla1[[#This Row],[CC]]*VLOOKUP(Tabla1[[#This Row],[FECHA DÓLAR]],Tabla2[#All],2),0),Tabla1[[#This Row],[NETO CLP]]*Tabla1[[#This Row],[CC]])</f>
        <v>34060</v>
      </c>
      <c r="M27" s="1" t="s">
        <v>48</v>
      </c>
      <c r="N27" s="6"/>
    </row>
    <row r="28" spans="1:14" x14ac:dyDescent="0.25">
      <c r="A28" s="6"/>
      <c r="B28" s="15">
        <v>500</v>
      </c>
      <c r="C28" s="6" t="s">
        <v>84</v>
      </c>
      <c r="D28" s="1" t="s">
        <v>10</v>
      </c>
      <c r="E28" s="6" t="s">
        <v>11</v>
      </c>
      <c r="F28" s="6"/>
      <c r="G28" s="6"/>
      <c r="H28" s="6" t="s">
        <v>58</v>
      </c>
      <c r="I28" s="1"/>
      <c r="J28" s="6"/>
      <c r="K28" s="1"/>
      <c r="L28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28" s="1"/>
      <c r="N28" s="6"/>
    </row>
    <row r="29" spans="1:14" x14ac:dyDescent="0.25">
      <c r="A29" s="6"/>
      <c r="B29" s="15">
        <v>100</v>
      </c>
      <c r="C29" s="6" t="s">
        <v>84</v>
      </c>
      <c r="D29" s="1" t="s">
        <v>12</v>
      </c>
      <c r="E29" s="6" t="s">
        <v>13</v>
      </c>
      <c r="F29" s="6"/>
      <c r="G29" s="6">
        <v>500</v>
      </c>
      <c r="H29" s="6" t="s">
        <v>58</v>
      </c>
      <c r="I29" s="1"/>
      <c r="J29" s="6"/>
      <c r="K29" s="1">
        <v>180</v>
      </c>
      <c r="L29" s="2">
        <f>IF(Tabla1[[#This Row],[NETO USD]]&gt;0,ROUND(Tabla1[[#This Row],[NETO USD]]*Tabla1[[#This Row],[CC]]*VLOOKUP(Tabla1[[#This Row],[FECHA DÓLAR]],Tabla2[#All],2),0),Tabla1[[#This Row],[NETO CLP]]*Tabla1[[#This Row],[CC]])</f>
        <v>90000</v>
      </c>
      <c r="M29" s="1" t="s">
        <v>67</v>
      </c>
      <c r="N29" s="6"/>
    </row>
    <row r="30" spans="1:14" x14ac:dyDescent="0.25">
      <c r="A30" s="6"/>
      <c r="B30" s="15">
        <v>30</v>
      </c>
      <c r="C30" s="6" t="s">
        <v>84</v>
      </c>
      <c r="D30" s="1" t="s">
        <v>16</v>
      </c>
      <c r="E30" s="6" t="s">
        <v>17</v>
      </c>
      <c r="F30" s="6"/>
      <c r="G30" s="6"/>
      <c r="H30" s="6" t="s">
        <v>58</v>
      </c>
      <c r="I30" s="1"/>
      <c r="J30" s="6"/>
      <c r="K30" s="1"/>
      <c r="L30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30" s="1"/>
      <c r="N30" s="6"/>
    </row>
    <row r="31" spans="1:14" x14ac:dyDescent="0.25">
      <c r="A31" s="6"/>
      <c r="B31" s="15">
        <v>30</v>
      </c>
      <c r="C31" s="6" t="s">
        <v>84</v>
      </c>
      <c r="D31" s="1" t="s">
        <v>16</v>
      </c>
      <c r="E31" s="6" t="s">
        <v>18</v>
      </c>
      <c r="F31" s="6"/>
      <c r="G31" s="6"/>
      <c r="H31" s="6" t="s">
        <v>58</v>
      </c>
      <c r="I31" s="1"/>
      <c r="J31" s="6"/>
      <c r="K31" s="1"/>
      <c r="L31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31" s="1"/>
      <c r="N31" s="6"/>
    </row>
    <row r="32" spans="1:14" x14ac:dyDescent="0.25">
      <c r="A32" s="6"/>
      <c r="B32" s="15">
        <v>100</v>
      </c>
      <c r="C32" s="6" t="s">
        <v>84</v>
      </c>
      <c r="D32" s="1" t="s">
        <v>27</v>
      </c>
      <c r="E32" s="6" t="s">
        <v>28</v>
      </c>
      <c r="F32" s="6"/>
      <c r="G32" s="6"/>
      <c r="H32" s="6" t="s">
        <v>58</v>
      </c>
      <c r="I32" s="1"/>
      <c r="J32" s="6"/>
      <c r="K32" s="1"/>
      <c r="L32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32" s="1"/>
      <c r="N32" s="6"/>
    </row>
    <row r="33" spans="1:14" x14ac:dyDescent="0.25">
      <c r="A33" s="6"/>
      <c r="B33" s="15">
        <v>100</v>
      </c>
      <c r="C33" s="6" t="s">
        <v>84</v>
      </c>
      <c r="D33" s="1" t="s">
        <v>30</v>
      </c>
      <c r="E33" s="6" t="s">
        <v>29</v>
      </c>
      <c r="F33" s="6"/>
      <c r="G33" s="6"/>
      <c r="H33" s="6" t="s">
        <v>58</v>
      </c>
      <c r="I33" s="1"/>
      <c r="J33" s="6"/>
      <c r="K33" s="1"/>
      <c r="L33" s="2">
        <f>IF(Tabla1[[#This Row],[NETO USD]]&gt;0,ROUND(Tabla1[[#This Row],[NETO USD]]*Tabla1[[#This Row],[CC]]*VLOOKUP(Tabla1[[#This Row],[FECHA DÓLAR]],Tabla2[#All],2),0),Tabla1[[#This Row],[NETO CLP]]*Tabla1[[#This Row],[CC]])</f>
        <v>0</v>
      </c>
      <c r="M33" s="1"/>
      <c r="N33" s="6"/>
    </row>
    <row r="34" spans="1:14" x14ac:dyDescent="0.25">
      <c r="A34" s="12">
        <v>44827</v>
      </c>
      <c r="B34" s="15">
        <v>7</v>
      </c>
      <c r="C34" s="6" t="s">
        <v>84</v>
      </c>
      <c r="D34" s="1" t="s">
        <v>60</v>
      </c>
      <c r="E34" s="6" t="s">
        <v>41</v>
      </c>
      <c r="F34" s="6"/>
      <c r="G34" s="6">
        <v>7</v>
      </c>
      <c r="H34" s="6"/>
      <c r="I34" s="1"/>
      <c r="J34" s="12">
        <v>44827</v>
      </c>
      <c r="K34" s="1">
        <v>19088</v>
      </c>
      <c r="L34" s="2">
        <f>IF(Tabla1[[#This Row],[NETO USD]]&gt;0,ROUND(Tabla1[[#This Row],[NETO USD]]*Tabla1[[#This Row],[CC]]*VLOOKUP(Tabla1[[#This Row],[FECHA DÓLAR]],Tabla2[#All],2),0),Tabla1[[#This Row],[NETO CLP]]*Tabla1[[#This Row],[CC]])</f>
        <v>133616</v>
      </c>
      <c r="M34" s="1" t="s">
        <v>0</v>
      </c>
      <c r="N34" s="6" t="s">
        <v>57</v>
      </c>
    </row>
    <row r="35" spans="1:14" x14ac:dyDescent="0.25">
      <c r="A35" s="12">
        <v>44827</v>
      </c>
      <c r="B35" s="15">
        <v>1</v>
      </c>
      <c r="C35" s="6" t="s">
        <v>84</v>
      </c>
      <c r="D35" s="1" t="s">
        <v>61</v>
      </c>
      <c r="E35" s="6" t="s">
        <v>62</v>
      </c>
      <c r="F35" s="6"/>
      <c r="G35" s="6">
        <v>1</v>
      </c>
      <c r="H35" s="6"/>
      <c r="I35" s="1"/>
      <c r="J35" s="12">
        <v>44827</v>
      </c>
      <c r="K35" s="1">
        <v>5753</v>
      </c>
      <c r="L35" s="2">
        <f>IF(Tabla1[[#This Row],[NETO USD]]&gt;0,ROUND(Tabla1[[#This Row],[NETO USD]]*Tabla1[[#This Row],[CC]]*VLOOKUP(Tabla1[[#This Row],[FECHA DÓLAR]],Tabla2[#All],2),0),Tabla1[[#This Row],[NETO CLP]]*Tabla1[[#This Row],[CC]])</f>
        <v>5753</v>
      </c>
      <c r="M35" s="1" t="s">
        <v>0</v>
      </c>
      <c r="N35" s="6" t="s">
        <v>57</v>
      </c>
    </row>
    <row r="36" spans="1:14" x14ac:dyDescent="0.25">
      <c r="A36" s="12">
        <v>44827</v>
      </c>
      <c r="B36" s="16">
        <v>1</v>
      </c>
      <c r="C36" s="6" t="s">
        <v>84</v>
      </c>
      <c r="D36" s="7" t="s">
        <v>63</v>
      </c>
      <c r="E36" s="8" t="s">
        <v>62</v>
      </c>
      <c r="F36" s="8" t="s">
        <v>46</v>
      </c>
      <c r="G36" s="8">
        <v>1</v>
      </c>
      <c r="H36" s="8"/>
      <c r="I36" s="7"/>
      <c r="J36" s="12">
        <v>44827</v>
      </c>
      <c r="K36" s="7">
        <v>2169</v>
      </c>
      <c r="L36" s="2">
        <f>IF(Tabla1[[#This Row],[NETO USD]]&gt;0,ROUND(Tabla1[[#This Row],[NETO USD]]*Tabla1[[#This Row],[CC]]*VLOOKUP(Tabla1[[#This Row],[FECHA DÓLAR]],Tabla2[#All],2),0),Tabla1[[#This Row],[NETO CLP]]*Tabla1[[#This Row],[CC]])</f>
        <v>2169</v>
      </c>
      <c r="M36" s="7" t="s">
        <v>0</v>
      </c>
      <c r="N36" s="8" t="s">
        <v>57</v>
      </c>
    </row>
    <row r="37" spans="1:14" x14ac:dyDescent="0.25">
      <c r="A37" s="14">
        <v>44832</v>
      </c>
      <c r="B37" s="16">
        <v>4</v>
      </c>
      <c r="C37" s="6" t="s">
        <v>84</v>
      </c>
      <c r="D37" s="7" t="s">
        <v>68</v>
      </c>
      <c r="E37" s="8" t="s">
        <v>46</v>
      </c>
      <c r="F37" s="8"/>
      <c r="G37" s="8">
        <v>4</v>
      </c>
      <c r="H37" s="8"/>
      <c r="I37" s="7">
        <v>22.79</v>
      </c>
      <c r="J37" s="14">
        <v>44833</v>
      </c>
      <c r="K37" s="7"/>
      <c r="L37" s="13">
        <f>IF(Tabla1[[#This Row],[NETO USD]]&gt;0,ROUND(Tabla1[[#This Row],[NETO USD]]*Tabla1[[#This Row],[CC]]*VLOOKUP(Tabla1[[#This Row],[FECHA DÓLAR]],Tabla2[#All],2),0),Tabla1[[#This Row],[NETO CLP]]*Tabla1[[#This Row],[CC]])</f>
        <v>88529</v>
      </c>
      <c r="M37" s="7" t="s">
        <v>0</v>
      </c>
      <c r="N37" s="8" t="s">
        <v>57</v>
      </c>
    </row>
    <row r="38" spans="1:14" x14ac:dyDescent="0.25">
      <c r="A38" s="14">
        <v>44832</v>
      </c>
      <c r="B38" s="16">
        <v>4</v>
      </c>
      <c r="C38" s="6" t="s">
        <v>84</v>
      </c>
      <c r="D38" s="7" t="s">
        <v>69</v>
      </c>
      <c r="E38" s="8"/>
      <c r="F38" s="8"/>
      <c r="G38" s="8">
        <v>4</v>
      </c>
      <c r="H38" s="8"/>
      <c r="I38" s="7">
        <v>13.88</v>
      </c>
      <c r="J38" s="14">
        <v>44833</v>
      </c>
      <c r="K38" s="7"/>
      <c r="L38" s="13">
        <f>IF(Tabla1[[#This Row],[NETO USD]]&gt;0,ROUND(Tabla1[[#This Row],[NETO USD]]*Tabla1[[#This Row],[CC]]*VLOOKUP(Tabla1[[#This Row],[FECHA DÓLAR]],Tabla2[#All],2),0),Tabla1[[#This Row],[NETO CLP]]*Tabla1[[#This Row],[CC]])</f>
        <v>53918</v>
      </c>
      <c r="M38" s="7" t="s">
        <v>0</v>
      </c>
      <c r="N38" s="8" t="s">
        <v>57</v>
      </c>
    </row>
    <row r="39" spans="1:14" x14ac:dyDescent="0.25">
      <c r="A39" s="14">
        <v>44837</v>
      </c>
      <c r="B39" s="16">
        <v>70</v>
      </c>
      <c r="C39" s="6" t="s">
        <v>84</v>
      </c>
      <c r="D39" s="7" t="s">
        <v>71</v>
      </c>
      <c r="E39" s="8"/>
      <c r="F39" s="8"/>
      <c r="G39" s="8">
        <v>70</v>
      </c>
      <c r="H39" s="8"/>
      <c r="I39" s="7"/>
      <c r="J39" s="8"/>
      <c r="K39" s="7">
        <v>3690</v>
      </c>
      <c r="L39" s="13">
        <f>IF(Tabla1[[#This Row],[NETO USD]]&gt;0,ROUND(Tabla1[[#This Row],[NETO USD]]*Tabla1[[#This Row],[CC]]*VLOOKUP(Tabla1[[#This Row],[FECHA DÓLAR]],Tabla2[#All],2),0),Tabla1[[#This Row],[NETO CLP]]*Tabla1[[#This Row],[CC]])</f>
        <v>258300</v>
      </c>
      <c r="M39" s="7" t="s">
        <v>31</v>
      </c>
      <c r="N39" s="8" t="s">
        <v>57</v>
      </c>
    </row>
    <row r="40" spans="1:14" x14ac:dyDescent="0.25">
      <c r="A40" s="14">
        <v>44837</v>
      </c>
      <c r="B40" s="16">
        <v>60</v>
      </c>
      <c r="C40" s="8" t="s">
        <v>73</v>
      </c>
      <c r="D40" s="7" t="s">
        <v>72</v>
      </c>
      <c r="E40" s="8"/>
      <c r="F40" s="8"/>
      <c r="G40" s="8">
        <v>60</v>
      </c>
      <c r="H40" s="8"/>
      <c r="I40" s="7"/>
      <c r="J40" s="8"/>
      <c r="K40" s="7">
        <v>790</v>
      </c>
      <c r="L40" s="13">
        <f>IF(Tabla1[[#This Row],[NETO USD]]&gt;0,ROUND(Tabla1[[#This Row],[NETO USD]]*Tabla1[[#This Row],[CC]]*VLOOKUP(Tabla1[[#This Row],[FECHA DÓLAR]],Tabla2[#All],2),0),Tabla1[[#This Row],[NETO CLP]]*Tabla1[[#This Row],[CC]])</f>
        <v>47400</v>
      </c>
      <c r="M40" s="7" t="s">
        <v>31</v>
      </c>
      <c r="N40" s="8" t="s">
        <v>57</v>
      </c>
    </row>
    <row r="41" spans="1:14" x14ac:dyDescent="0.25">
      <c r="A41" s="14">
        <v>44837</v>
      </c>
      <c r="B41" s="15">
        <v>40</v>
      </c>
      <c r="C41" s="6" t="s">
        <v>84</v>
      </c>
      <c r="D41" s="1" t="s">
        <v>74</v>
      </c>
      <c r="E41" s="6"/>
      <c r="F41" s="6"/>
      <c r="G41" s="6">
        <v>40</v>
      </c>
      <c r="H41" s="6"/>
      <c r="I41" s="1"/>
      <c r="J41" s="6"/>
      <c r="K41" s="1">
        <v>930</v>
      </c>
      <c r="L41" s="2">
        <f>IF(Tabla1[[#This Row],[NETO USD]]&gt;0,ROUND(Tabla1[[#This Row],[NETO USD]]*Tabla1[[#This Row],[CC]]*VLOOKUP(Tabla1[[#This Row],[FECHA DÓLAR]],Tabla2[#All],2),0),Tabla1[[#This Row],[NETO CLP]]*Tabla1[[#This Row],[CC]])</f>
        <v>37200</v>
      </c>
      <c r="M41" s="1" t="s">
        <v>31</v>
      </c>
      <c r="N41" s="6" t="s">
        <v>57</v>
      </c>
    </row>
    <row r="42" spans="1:14" x14ac:dyDescent="0.25">
      <c r="A42" s="14">
        <v>44837</v>
      </c>
      <c r="B42" s="15">
        <v>10</v>
      </c>
      <c r="C42" s="6" t="s">
        <v>84</v>
      </c>
      <c r="D42" s="1" t="s">
        <v>75</v>
      </c>
      <c r="E42" s="6"/>
      <c r="F42" s="6"/>
      <c r="G42" s="6">
        <v>10</v>
      </c>
      <c r="H42" s="6"/>
      <c r="I42" s="1"/>
      <c r="J42" s="6"/>
      <c r="K42" s="1">
        <v>1690</v>
      </c>
      <c r="L42" s="2">
        <f>IF(Tabla1[[#This Row],[NETO USD]]&gt;0,ROUND(Tabla1[[#This Row],[NETO USD]]*Tabla1[[#This Row],[CC]]*VLOOKUP(Tabla1[[#This Row],[FECHA DÓLAR]],Tabla2[#All],2),0),Tabla1[[#This Row],[NETO CLP]]*Tabla1[[#This Row],[CC]])</f>
        <v>16900</v>
      </c>
      <c r="M42" s="1" t="s">
        <v>31</v>
      </c>
      <c r="N42" s="6" t="s">
        <v>57</v>
      </c>
    </row>
    <row r="43" spans="1:14" x14ac:dyDescent="0.25">
      <c r="A43" s="14">
        <v>44837</v>
      </c>
      <c r="B43" s="15">
        <v>80</v>
      </c>
      <c r="C43" s="6" t="s">
        <v>84</v>
      </c>
      <c r="D43" s="1" t="s">
        <v>76</v>
      </c>
      <c r="E43" s="6"/>
      <c r="F43" s="6"/>
      <c r="G43" s="6">
        <v>80</v>
      </c>
      <c r="H43" s="6"/>
      <c r="I43" s="1"/>
      <c r="J43" s="6"/>
      <c r="K43" s="1">
        <v>990</v>
      </c>
      <c r="L43" s="2">
        <f>IF(Tabla1[[#This Row],[NETO USD]]&gt;0,ROUND(Tabla1[[#This Row],[NETO USD]]*Tabla1[[#This Row],[CC]]*VLOOKUP(Tabla1[[#This Row],[FECHA DÓLAR]],Tabla2[#All],2),0),Tabla1[[#This Row],[NETO CLP]]*Tabla1[[#This Row],[CC]])</f>
        <v>79200</v>
      </c>
      <c r="M43" s="1" t="s">
        <v>31</v>
      </c>
      <c r="N43" s="6" t="s">
        <v>57</v>
      </c>
    </row>
    <row r="44" spans="1:14" x14ac:dyDescent="0.25">
      <c r="A44" s="14">
        <v>44837</v>
      </c>
      <c r="B44" s="15">
        <v>180</v>
      </c>
      <c r="C44" s="6" t="s">
        <v>84</v>
      </c>
      <c r="D44" s="1" t="s">
        <v>77</v>
      </c>
      <c r="E44" s="6"/>
      <c r="F44" s="6"/>
      <c r="G44" s="6">
        <v>180</v>
      </c>
      <c r="H44" s="6"/>
      <c r="I44" s="1"/>
      <c r="J44" s="6"/>
      <c r="K44" s="1">
        <v>350</v>
      </c>
      <c r="L44" s="2">
        <f>IF(Tabla1[[#This Row],[NETO USD]]&gt;0,ROUND(Tabla1[[#This Row],[NETO USD]]*Tabla1[[#This Row],[CC]]*VLOOKUP(Tabla1[[#This Row],[FECHA DÓLAR]],Tabla2[#All],2),0),Tabla1[[#This Row],[NETO CLP]]*Tabla1[[#This Row],[CC]])</f>
        <v>63000</v>
      </c>
      <c r="M44" s="1" t="s">
        <v>31</v>
      </c>
      <c r="N44" s="6" t="s">
        <v>57</v>
      </c>
    </row>
    <row r="45" spans="1:14" x14ac:dyDescent="0.25">
      <c r="A45" s="14">
        <v>44837</v>
      </c>
      <c r="B45" s="15">
        <v>100</v>
      </c>
      <c r="C45" s="6" t="s">
        <v>84</v>
      </c>
      <c r="D45" s="1" t="s">
        <v>78</v>
      </c>
      <c r="E45" s="6"/>
      <c r="F45" s="6"/>
      <c r="G45" s="6">
        <v>100</v>
      </c>
      <c r="H45" s="6"/>
      <c r="I45" s="1"/>
      <c r="J45" s="6"/>
      <c r="K45" s="1">
        <v>250</v>
      </c>
      <c r="L45" s="2">
        <f>IF(Tabla1[[#This Row],[NETO USD]]&gt;0,ROUND(Tabla1[[#This Row],[NETO USD]]*Tabla1[[#This Row],[CC]]*VLOOKUP(Tabla1[[#This Row],[FECHA DÓLAR]],Tabla2[#All],2),0),Tabla1[[#This Row],[NETO CLP]]*Tabla1[[#This Row],[CC]])</f>
        <v>25000</v>
      </c>
      <c r="M45" s="1" t="s">
        <v>31</v>
      </c>
      <c r="N45" s="6" t="s">
        <v>57</v>
      </c>
    </row>
    <row r="46" spans="1:14" x14ac:dyDescent="0.25">
      <c r="A46" s="14">
        <v>44837</v>
      </c>
      <c r="B46" s="15">
        <v>250</v>
      </c>
      <c r="C46" s="6" t="s">
        <v>84</v>
      </c>
      <c r="D46" s="1" t="s">
        <v>79</v>
      </c>
      <c r="E46" s="6"/>
      <c r="F46" s="6"/>
      <c r="G46" s="6">
        <v>250</v>
      </c>
      <c r="H46" s="6"/>
      <c r="I46" s="1"/>
      <c r="J46" s="6"/>
      <c r="K46" s="1">
        <v>190</v>
      </c>
      <c r="L46" s="2">
        <f>IF(Tabla1[[#This Row],[NETO USD]]&gt;0,ROUND(Tabla1[[#This Row],[NETO USD]]*Tabla1[[#This Row],[CC]]*VLOOKUP(Tabla1[[#This Row],[FECHA DÓLAR]],Tabla2[#All],2),0),Tabla1[[#This Row],[NETO CLP]]*Tabla1[[#This Row],[CC]])</f>
        <v>47500</v>
      </c>
      <c r="M46" s="1" t="s">
        <v>31</v>
      </c>
      <c r="N46" s="6" t="s">
        <v>57</v>
      </c>
    </row>
    <row r="47" spans="1:14" x14ac:dyDescent="0.25">
      <c r="A47" s="14">
        <v>44837</v>
      </c>
      <c r="B47" s="16">
        <v>2</v>
      </c>
      <c r="C47" s="6" t="s">
        <v>84</v>
      </c>
      <c r="D47" s="7" t="s">
        <v>80</v>
      </c>
      <c r="E47" s="8"/>
      <c r="F47" s="8"/>
      <c r="G47" s="8"/>
      <c r="H47" s="8"/>
      <c r="I47" s="7"/>
      <c r="J47" s="8"/>
      <c r="K47" s="7"/>
      <c r="L47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47" s="7"/>
      <c r="N47" s="8"/>
    </row>
    <row r="48" spans="1:14" x14ac:dyDescent="0.25">
      <c r="A48" s="14">
        <v>44837</v>
      </c>
      <c r="B48" s="16">
        <v>400</v>
      </c>
      <c r="C48" s="6" t="s">
        <v>84</v>
      </c>
      <c r="D48" s="7" t="s">
        <v>81</v>
      </c>
      <c r="E48" s="8"/>
      <c r="F48" s="8"/>
      <c r="G48" s="8">
        <v>400</v>
      </c>
      <c r="H48" s="8"/>
      <c r="I48" s="7"/>
      <c r="J48" s="8"/>
      <c r="K48" s="7">
        <v>8</v>
      </c>
      <c r="L48" s="13">
        <f>IF(Tabla1[[#This Row],[NETO USD]]&gt;0,ROUND(Tabla1[[#This Row],[NETO USD]]*Tabla1[[#This Row],[CC]]*VLOOKUP(Tabla1[[#This Row],[FECHA DÓLAR]],Tabla2[#All],2),0),Tabla1[[#This Row],[NETO CLP]]*Tabla1[[#This Row],[CC]])</f>
        <v>3200</v>
      </c>
      <c r="M48" s="7" t="s">
        <v>31</v>
      </c>
      <c r="N48" s="8" t="s">
        <v>57</v>
      </c>
    </row>
    <row r="49" spans="1:14" x14ac:dyDescent="0.25">
      <c r="A49" s="14">
        <v>44837</v>
      </c>
      <c r="B49" s="16">
        <v>200</v>
      </c>
      <c r="C49" s="6" t="s">
        <v>84</v>
      </c>
      <c r="D49" s="7" t="s">
        <v>82</v>
      </c>
      <c r="E49" s="8"/>
      <c r="F49" s="8"/>
      <c r="G49" s="8">
        <v>200</v>
      </c>
      <c r="H49" s="8"/>
      <c r="I49" s="7"/>
      <c r="J49" s="8"/>
      <c r="K49" s="7">
        <v>22</v>
      </c>
      <c r="L49" s="13">
        <f>IF(Tabla1[[#This Row],[NETO USD]]&gt;0,ROUND(Tabla1[[#This Row],[NETO USD]]*Tabla1[[#This Row],[CC]]*VLOOKUP(Tabla1[[#This Row],[FECHA DÓLAR]],Tabla2[#All],2),0),Tabla1[[#This Row],[NETO CLP]]*Tabla1[[#This Row],[CC]])</f>
        <v>4400</v>
      </c>
      <c r="M49" s="7" t="s">
        <v>31</v>
      </c>
      <c r="N49" s="8" t="s">
        <v>57</v>
      </c>
    </row>
    <row r="50" spans="1:14" x14ac:dyDescent="0.25">
      <c r="A50" s="14">
        <v>44837</v>
      </c>
      <c r="B50" s="16">
        <v>400</v>
      </c>
      <c r="C50" s="8" t="s">
        <v>84</v>
      </c>
      <c r="D50" s="7" t="s">
        <v>83</v>
      </c>
      <c r="E50" s="8"/>
      <c r="F50" s="8"/>
      <c r="G50" s="8">
        <v>400</v>
      </c>
      <c r="H50" s="8"/>
      <c r="I50" s="7"/>
      <c r="J50" s="8"/>
      <c r="K50" s="7">
        <v>17</v>
      </c>
      <c r="L50" s="13">
        <f>IF(Tabla1[[#This Row],[NETO USD]]&gt;0,ROUND(Tabla1[[#This Row],[NETO USD]]*Tabla1[[#This Row],[CC]]*VLOOKUP(Tabla1[[#This Row],[FECHA DÓLAR]],Tabla2[#All],2),0),Tabla1[[#This Row],[NETO CLP]]*Tabla1[[#This Row],[CC]])</f>
        <v>6800</v>
      </c>
      <c r="M50" s="7" t="s">
        <v>31</v>
      </c>
      <c r="N50" s="8" t="s">
        <v>57</v>
      </c>
    </row>
    <row r="51" spans="1:14" x14ac:dyDescent="0.25">
      <c r="A51" s="14">
        <v>44839</v>
      </c>
      <c r="B51" s="16">
        <v>2</v>
      </c>
      <c r="C51" s="8" t="s">
        <v>84</v>
      </c>
      <c r="D51" s="7" t="s">
        <v>85</v>
      </c>
      <c r="E51" s="8" t="s">
        <v>46</v>
      </c>
      <c r="F51" s="8"/>
      <c r="G51" s="8">
        <v>2</v>
      </c>
      <c r="H51" s="8" t="s">
        <v>58</v>
      </c>
      <c r="I51" s="7"/>
      <c r="J51" s="8"/>
      <c r="K51" s="7"/>
      <c r="L51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1" s="7"/>
      <c r="N51" s="8"/>
    </row>
    <row r="52" spans="1:14" x14ac:dyDescent="0.25">
      <c r="A52" s="14">
        <v>44839</v>
      </c>
      <c r="B52" s="16">
        <v>2</v>
      </c>
      <c r="C52" s="8" t="s">
        <v>84</v>
      </c>
      <c r="D52" s="7" t="s">
        <v>87</v>
      </c>
      <c r="E52" s="8" t="s">
        <v>46</v>
      </c>
      <c r="F52" s="8"/>
      <c r="G52" s="8">
        <v>1</v>
      </c>
      <c r="H52" s="8" t="s">
        <v>58</v>
      </c>
      <c r="I52" s="7"/>
      <c r="J52" s="8"/>
      <c r="K52" s="7"/>
      <c r="L52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2" s="7"/>
      <c r="N52" s="8"/>
    </row>
    <row r="53" spans="1:14" x14ac:dyDescent="0.25">
      <c r="A53" s="14">
        <v>44839</v>
      </c>
      <c r="B53" s="16">
        <v>3</v>
      </c>
      <c r="C53" s="8" t="s">
        <v>84</v>
      </c>
      <c r="D53" s="7" t="s">
        <v>88</v>
      </c>
      <c r="E53" s="8" t="s">
        <v>46</v>
      </c>
      <c r="F53" s="8"/>
      <c r="G53" s="8">
        <v>3</v>
      </c>
      <c r="H53" s="8" t="s">
        <v>58</v>
      </c>
      <c r="I53" s="7"/>
      <c r="J53" s="8"/>
      <c r="K53" s="7"/>
      <c r="L53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3" s="7"/>
      <c r="N53" s="8"/>
    </row>
    <row r="54" spans="1:14" x14ac:dyDescent="0.25">
      <c r="A54" s="14">
        <v>44839</v>
      </c>
      <c r="B54" s="16">
        <v>3</v>
      </c>
      <c r="C54" s="8" t="s">
        <v>84</v>
      </c>
      <c r="D54" s="7" t="s">
        <v>6</v>
      </c>
      <c r="E54" s="8" t="s">
        <v>46</v>
      </c>
      <c r="F54" s="8"/>
      <c r="G54" s="8">
        <v>3</v>
      </c>
      <c r="H54" s="8" t="s">
        <v>58</v>
      </c>
      <c r="I54" s="7"/>
      <c r="J54" s="8"/>
      <c r="K54" s="7"/>
      <c r="L54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4" s="7"/>
      <c r="N54" s="8"/>
    </row>
    <row r="55" spans="1:14" x14ac:dyDescent="0.25">
      <c r="A55" s="14">
        <v>44839</v>
      </c>
      <c r="B55" s="16">
        <v>16</v>
      </c>
      <c r="C55" s="8" t="s">
        <v>84</v>
      </c>
      <c r="D55" s="7" t="s">
        <v>89</v>
      </c>
      <c r="E55" s="8" t="s">
        <v>46</v>
      </c>
      <c r="F55" s="8"/>
      <c r="G55" s="8">
        <v>16</v>
      </c>
      <c r="H55" s="8" t="s">
        <v>58</v>
      </c>
      <c r="I55" s="7"/>
      <c r="J55" s="8"/>
      <c r="K55" s="7"/>
      <c r="L55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5" s="7"/>
      <c r="N55" s="8"/>
    </row>
    <row r="56" spans="1:14" x14ac:dyDescent="0.25">
      <c r="A56" s="14">
        <v>44839</v>
      </c>
      <c r="B56" s="16">
        <v>1</v>
      </c>
      <c r="C56" s="8" t="s">
        <v>84</v>
      </c>
      <c r="D56" s="7" t="s">
        <v>63</v>
      </c>
      <c r="E56" s="8" t="s">
        <v>46</v>
      </c>
      <c r="F56" s="8" t="s">
        <v>7</v>
      </c>
      <c r="G56" s="8">
        <v>1</v>
      </c>
      <c r="H56" s="8" t="s">
        <v>58</v>
      </c>
      <c r="I56" s="7"/>
      <c r="J56" s="8"/>
      <c r="K56" s="7"/>
      <c r="L56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6" s="7"/>
      <c r="N56" s="8"/>
    </row>
    <row r="57" spans="1:14" x14ac:dyDescent="0.25">
      <c r="A57" s="14">
        <v>44839</v>
      </c>
      <c r="B57" s="16">
        <v>1</v>
      </c>
      <c r="C57" s="8" t="s">
        <v>84</v>
      </c>
      <c r="D57" s="7" t="s">
        <v>16</v>
      </c>
      <c r="E57" s="8" t="s">
        <v>90</v>
      </c>
      <c r="F57" s="8"/>
      <c r="G57" s="8">
        <v>1</v>
      </c>
      <c r="H57" s="8" t="s">
        <v>58</v>
      </c>
      <c r="I57" s="7"/>
      <c r="J57" s="8"/>
      <c r="K57" s="7"/>
      <c r="L57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7" s="7"/>
      <c r="N57" s="8"/>
    </row>
    <row r="58" spans="1:14" x14ac:dyDescent="0.25">
      <c r="A58" s="14">
        <v>44839</v>
      </c>
      <c r="B58" s="16">
        <v>1</v>
      </c>
      <c r="C58" s="8" t="s">
        <v>84</v>
      </c>
      <c r="D58" s="7" t="s">
        <v>91</v>
      </c>
      <c r="E58" s="8"/>
      <c r="F58" s="8"/>
      <c r="G58" s="8">
        <v>1</v>
      </c>
      <c r="H58" s="8" t="s">
        <v>58</v>
      </c>
      <c r="I58" s="7"/>
      <c r="J58" s="8"/>
      <c r="K58" s="7"/>
      <c r="L58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8" s="7"/>
      <c r="N58" s="8"/>
    </row>
    <row r="59" spans="1:14" x14ac:dyDescent="0.25">
      <c r="A59" s="14">
        <v>44839</v>
      </c>
      <c r="B59" s="16">
        <v>1</v>
      </c>
      <c r="C59" s="8" t="s">
        <v>84</v>
      </c>
      <c r="D59" s="7" t="s">
        <v>92</v>
      </c>
      <c r="E59" s="8"/>
      <c r="F59" s="8"/>
      <c r="G59" s="8">
        <v>1</v>
      </c>
      <c r="H59" s="8" t="s">
        <v>58</v>
      </c>
      <c r="I59" s="7"/>
      <c r="J59" s="8"/>
      <c r="K59" s="7"/>
      <c r="L59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59" s="7"/>
      <c r="N59" s="8"/>
    </row>
    <row r="60" spans="1:14" x14ac:dyDescent="0.25">
      <c r="A60" s="14">
        <v>44839</v>
      </c>
      <c r="B60" s="16">
        <v>1</v>
      </c>
      <c r="C60" s="8" t="s">
        <v>84</v>
      </c>
      <c r="D60" s="7" t="s">
        <v>93</v>
      </c>
      <c r="E60" s="8"/>
      <c r="F60" s="8"/>
      <c r="G60" s="8"/>
      <c r="H60" s="8" t="s">
        <v>58</v>
      </c>
      <c r="I60" s="7"/>
      <c r="J60" s="8"/>
      <c r="K60" s="7"/>
      <c r="L60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60" s="7"/>
      <c r="N60" s="8"/>
    </row>
    <row r="61" spans="1:14" x14ac:dyDescent="0.25">
      <c r="A61" s="14">
        <v>44839</v>
      </c>
      <c r="B61" s="16"/>
      <c r="C61" s="8"/>
      <c r="D61" s="7" t="s">
        <v>94</v>
      </c>
      <c r="E61" s="8"/>
      <c r="F61" s="8"/>
      <c r="G61" s="8"/>
      <c r="H61" s="8"/>
      <c r="I61" s="7"/>
      <c r="J61" s="8"/>
      <c r="K61" s="7"/>
      <c r="L61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61" s="7"/>
      <c r="N61" s="8"/>
    </row>
    <row r="62" spans="1:14" x14ac:dyDescent="0.25">
      <c r="A62" s="14">
        <v>44839</v>
      </c>
      <c r="B62" s="16"/>
      <c r="C62" s="8"/>
      <c r="D62" s="7" t="s">
        <v>95</v>
      </c>
      <c r="E62" s="8"/>
      <c r="F62" s="8"/>
      <c r="G62" s="8"/>
      <c r="H62" s="8" t="s">
        <v>58</v>
      </c>
      <c r="I62" s="7"/>
      <c r="J62" s="8"/>
      <c r="K62" s="7"/>
      <c r="L62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62" s="7"/>
      <c r="N62" s="8"/>
    </row>
    <row r="63" spans="1:14" x14ac:dyDescent="0.25">
      <c r="A63" s="14">
        <v>44839</v>
      </c>
      <c r="B63" s="16">
        <v>1</v>
      </c>
      <c r="C63" s="8" t="s">
        <v>84</v>
      </c>
      <c r="D63" s="7" t="s">
        <v>96</v>
      </c>
      <c r="E63" s="8" t="s">
        <v>46</v>
      </c>
      <c r="F63" s="8"/>
      <c r="G63" s="8">
        <v>1</v>
      </c>
      <c r="H63" s="8" t="s">
        <v>58</v>
      </c>
      <c r="I63" s="7"/>
      <c r="J63" s="8"/>
      <c r="K63" s="7"/>
      <c r="L63" s="13">
        <f>IF(Tabla1[[#This Row],[NETO USD]]&gt;0,ROUND(Tabla1[[#This Row],[NETO USD]]*Tabla1[[#This Row],[CC]]*VLOOKUP(Tabla1[[#This Row],[FECHA DÓLAR]],Tabla2[#All],2),0),Tabla1[[#This Row],[NETO CLP]]*Tabla1[[#This Row],[CC]])</f>
        <v>0</v>
      </c>
      <c r="M63" s="7"/>
      <c r="N63" s="8"/>
    </row>
  </sheetData>
  <pageMargins left="0.7" right="0.7" top="0.75" bottom="0.75" header="0.3" footer="0.3"/>
  <pageSetup orientation="portrait" r:id="rId1"/>
  <headerFooter>
    <oddHeader>&amp;C&amp;F&amp;R&amp;P de &amp;N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64</v>
      </c>
      <c r="B1" t="s">
        <v>65</v>
      </c>
    </row>
    <row r="2" spans="1:2" x14ac:dyDescent="0.25">
      <c r="A2" s="9"/>
      <c r="B2">
        <v>0</v>
      </c>
    </row>
    <row r="3" spans="1:2" x14ac:dyDescent="0.25">
      <c r="A3" s="9">
        <v>44824</v>
      </c>
      <c r="B3">
        <v>922.6</v>
      </c>
    </row>
    <row r="4" spans="1:2" x14ac:dyDescent="0.25">
      <c r="A4" s="9">
        <v>44825</v>
      </c>
      <c r="B4">
        <v>928.25</v>
      </c>
    </row>
    <row r="5" spans="1:2" x14ac:dyDescent="0.25">
      <c r="A5" s="9">
        <v>44826</v>
      </c>
      <c r="B5" s="10">
        <v>938.82</v>
      </c>
    </row>
    <row r="6" spans="1:2" x14ac:dyDescent="0.25">
      <c r="A6" s="9">
        <v>44827</v>
      </c>
      <c r="B6">
        <v>943.07</v>
      </c>
    </row>
    <row r="7" spans="1:2" x14ac:dyDescent="0.25">
      <c r="A7" s="9">
        <v>44830</v>
      </c>
      <c r="B7">
        <v>965.18</v>
      </c>
    </row>
    <row r="8" spans="1:2" x14ac:dyDescent="0.25">
      <c r="A8" s="9">
        <v>44831</v>
      </c>
      <c r="B8">
        <v>987.07</v>
      </c>
    </row>
    <row r="9" spans="1:2" x14ac:dyDescent="0.25">
      <c r="A9" s="9">
        <v>44832</v>
      </c>
      <c r="B9">
        <v>982.83</v>
      </c>
    </row>
    <row r="10" spans="1:2" x14ac:dyDescent="0.25">
      <c r="A10" s="9">
        <v>44833</v>
      </c>
      <c r="B10">
        <v>971.14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USD</vt:lpstr>
      <vt:lpstr>Hoja1!Área_de_impresión</vt:lpstr>
      <vt:lpstr>USD</vt:lpstr>
      <vt:lpstr>USD_2209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2022-10-12T13:41:46Z</dcterms:modified>
</cp:coreProperties>
</file>