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f19df39372ef09/Desktop/Data Bootcamp assignments/01 Excel Challenge/"/>
    </mc:Choice>
  </mc:AlternateContent>
  <xr:revisionPtr revIDLastSave="182" documentId="14_{688B2897-CD52-4008-9994-A5B45031E19A}" xr6:coauthVersionLast="47" xr6:coauthVersionMax="47" xr10:uidLastSave="{74A3A4F7-881E-4C93-965B-EEBF24138BC3}"/>
  <bookViews>
    <workbookView xWindow="-120" yWindow="-120" windowWidth="51840" windowHeight="21240" activeTab="5" xr2:uid="{00000000-000D-0000-FFFF-FFFF00000000}"/>
  </bookViews>
  <sheets>
    <sheet name="Successful &amp; Unsuccessful Count" sheetId="10" r:id="rId1"/>
    <sheet name="Successful Rate" sheetId="8" r:id="rId2"/>
    <sheet name="Category Pivot" sheetId="2" r:id="rId3"/>
    <sheet name="Sub-Cat Pivot" sheetId="3" r:id="rId4"/>
    <sheet name="Date Launch" sheetId="7" r:id="rId5"/>
    <sheet name="Master Data" sheetId="1" r:id="rId6"/>
  </sheets>
  <definedNames>
    <definedName name="_xlnm._FilterDatabase" localSheetId="5" hidden="1">'Master Data'!$A$1:$T$4115</definedName>
    <definedName name="_xlnm._FilterDatabase" localSheetId="0" hidden="1">'Successful &amp; Unsuccessful Count'!$A$1:$B$1865</definedName>
    <definedName name="Goal">'Master Data'!$D$2:$D$4115</definedName>
    <definedName name="Pledge">'Master Data'!$E$2:$E$4115</definedName>
    <definedName name="_xlnm.Print_Titles" localSheetId="1">'Successful Rate'!$1:$1</definedName>
    <definedName name="State">'Master Data'!$F$2:$F$4115</definedName>
  </definedName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664" i="10" l="1" a="1"/>
  <c r="E1664" i="10" s="1"/>
  <c r="E1665" i="10" a="1"/>
  <c r="E1665" i="10" s="1"/>
  <c r="E1666" i="10" a="1"/>
  <c r="E1666" i="10" s="1"/>
  <c r="E1667" i="10" a="1"/>
  <c r="E1667" i="10" s="1"/>
  <c r="E1668" i="10" a="1"/>
  <c r="E1668" i="10" s="1"/>
  <c r="E1669" i="10" a="1"/>
  <c r="E1669" i="10" s="1"/>
  <c r="E1670" i="10" a="1"/>
  <c r="E1670" i="10" s="1"/>
  <c r="E1671" i="10" a="1"/>
  <c r="E1671" i="10" s="1"/>
  <c r="E1672" i="10" a="1"/>
  <c r="E1672" i="10" s="1"/>
  <c r="E1673" i="10" a="1"/>
  <c r="E1673" i="10" s="1"/>
  <c r="E1674" i="10" a="1"/>
  <c r="E1674" i="10" s="1"/>
  <c r="E1675" i="10" a="1"/>
  <c r="E1675" i="10" s="1"/>
  <c r="E1676" i="10" a="1"/>
  <c r="E1676" i="10" s="1"/>
  <c r="E1677" i="10" a="1"/>
  <c r="E1677" i="10" s="1"/>
  <c r="E1678" i="10" a="1"/>
  <c r="E1678" i="10" s="1"/>
  <c r="E1679" i="10" a="1"/>
  <c r="E1679" i="10" s="1"/>
  <c r="E1680" i="10" a="1"/>
  <c r="E1680" i="10" s="1"/>
  <c r="E1681" i="10" a="1"/>
  <c r="E1681" i="10" s="1"/>
  <c r="E1682" i="10" a="1"/>
  <c r="E1682" i="10" s="1"/>
  <c r="E1683" i="10" a="1"/>
  <c r="E1683" i="10" s="1"/>
  <c r="E1684" i="10" a="1"/>
  <c r="E1684" i="10" s="1"/>
  <c r="E1685" i="10" a="1"/>
  <c r="E1685" i="10" s="1"/>
  <c r="E1686" i="10" a="1"/>
  <c r="E1686" i="10" s="1"/>
  <c r="E1687" i="10" a="1"/>
  <c r="E1687" i="10" s="1"/>
  <c r="E1688" i="10" a="1"/>
  <c r="E1688" i="10" s="1"/>
  <c r="E1689" i="10" a="1"/>
  <c r="E1689" i="10" s="1"/>
  <c r="E1690" i="10" a="1"/>
  <c r="E1690" i="10" s="1"/>
  <c r="E1691" i="10" a="1"/>
  <c r="E1691" i="10" s="1"/>
  <c r="E1692" i="10" a="1"/>
  <c r="E1692" i="10" s="1"/>
  <c r="E1693" i="10" a="1"/>
  <c r="E1693" i="10" s="1"/>
  <c r="E1694" i="10" a="1"/>
  <c r="E1694" i="10" s="1"/>
  <c r="E1695" i="10" a="1"/>
  <c r="E1695" i="10" s="1"/>
  <c r="E1696" i="10" a="1"/>
  <c r="E1696" i="10" s="1"/>
  <c r="E1697" i="10" a="1"/>
  <c r="E1697" i="10" s="1"/>
  <c r="E1698" i="10" a="1"/>
  <c r="E1698" i="10" s="1"/>
  <c r="E1699" i="10" a="1"/>
  <c r="E1699" i="10" s="1"/>
  <c r="E1700" i="10" a="1"/>
  <c r="E1700" i="10" s="1"/>
  <c r="E1701" i="10" a="1"/>
  <c r="E1701" i="10" s="1"/>
  <c r="E1702" i="10" a="1"/>
  <c r="E1702" i="10" s="1"/>
  <c r="E1703" i="10" a="1"/>
  <c r="E1703" i="10" s="1"/>
  <c r="E1704" i="10" a="1"/>
  <c r="E1704" i="10" s="1"/>
  <c r="E1705" i="10" a="1"/>
  <c r="E1705" i="10" s="1"/>
  <c r="E1706" i="10" a="1"/>
  <c r="E1706" i="10" s="1"/>
  <c r="E1707" i="10" a="1"/>
  <c r="E1707" i="10" s="1"/>
  <c r="E1708" i="10" a="1"/>
  <c r="E1708" i="10" s="1"/>
  <c r="E1709" i="10" a="1"/>
  <c r="E1709" i="10" s="1"/>
  <c r="E1710" i="10" a="1"/>
  <c r="E1710" i="10" s="1"/>
  <c r="E1711" i="10" a="1"/>
  <c r="E1711" i="10" s="1"/>
  <c r="E1712" i="10" a="1"/>
  <c r="E1712" i="10" s="1"/>
  <c r="E1713" i="10" a="1"/>
  <c r="E1713" i="10" s="1"/>
  <c r="E1714" i="10" a="1"/>
  <c r="E1714" i="10" s="1"/>
  <c r="E1715" i="10" a="1"/>
  <c r="E1715" i="10" s="1"/>
  <c r="E1716" i="10" a="1"/>
  <c r="E1716" i="10" s="1"/>
  <c r="E1717" i="10" a="1"/>
  <c r="E1717" i="10" s="1"/>
  <c r="E1718" i="10" a="1"/>
  <c r="E1718" i="10" s="1"/>
  <c r="E1719" i="10" a="1"/>
  <c r="E1719" i="10" s="1"/>
  <c r="E1720" i="10" a="1"/>
  <c r="E1720" i="10" s="1"/>
  <c r="E1721" i="10" a="1"/>
  <c r="E1721" i="10" s="1"/>
  <c r="E1722" i="10" a="1"/>
  <c r="E1722" i="10" s="1"/>
  <c r="E1723" i="10" a="1"/>
  <c r="E1723" i="10" s="1"/>
  <c r="E1724" i="10" a="1"/>
  <c r="E1724" i="10" s="1"/>
  <c r="E1725" i="10" a="1"/>
  <c r="E1725" i="10" s="1"/>
  <c r="E1726" i="10" a="1"/>
  <c r="E1726" i="10" s="1"/>
  <c r="E1727" i="10" a="1"/>
  <c r="E1727" i="10" s="1"/>
  <c r="E1728" i="10" a="1"/>
  <c r="E1728" i="10" s="1"/>
  <c r="E1729" i="10" a="1"/>
  <c r="E1729" i="10" s="1"/>
  <c r="E1730" i="10" a="1"/>
  <c r="E1730" i="10" s="1"/>
  <c r="E1731" i="10" a="1"/>
  <c r="E1731" i="10" s="1"/>
  <c r="E1732" i="10" a="1"/>
  <c r="E1732" i="10" s="1"/>
  <c r="E1733" i="10" a="1"/>
  <c r="E1733" i="10" s="1"/>
  <c r="E1734" i="10" a="1"/>
  <c r="E1734" i="10" s="1"/>
  <c r="E1735" i="10" a="1"/>
  <c r="E1735" i="10" s="1"/>
  <c r="E1736" i="10" a="1"/>
  <c r="E1736" i="10" s="1"/>
  <c r="E1737" i="10" a="1"/>
  <c r="E1737" i="10" s="1"/>
  <c r="E1738" i="10" a="1"/>
  <c r="E1738" i="10" s="1"/>
  <c r="E1739" i="10" a="1"/>
  <c r="E1739" i="10" s="1"/>
  <c r="E1740" i="10" a="1"/>
  <c r="E1740" i="10" s="1"/>
  <c r="E1741" i="10" a="1"/>
  <c r="E1741" i="10" s="1"/>
  <c r="E1742" i="10" a="1"/>
  <c r="E1742" i="10" s="1"/>
  <c r="E1743" i="10" a="1"/>
  <c r="E1743" i="10" s="1"/>
  <c r="E1744" i="10" a="1"/>
  <c r="E1744" i="10" s="1"/>
  <c r="E1745" i="10" a="1"/>
  <c r="E1745" i="10" s="1"/>
  <c r="E1746" i="10" a="1"/>
  <c r="E1746" i="10" s="1"/>
  <c r="E1747" i="10" a="1"/>
  <c r="E1747" i="10" s="1"/>
  <c r="E1748" i="10" a="1"/>
  <c r="E1748" i="10" s="1"/>
  <c r="E1749" i="10" a="1"/>
  <c r="E1749" i="10" s="1"/>
  <c r="E1750" i="10" a="1"/>
  <c r="E1750" i="10" s="1"/>
  <c r="E1751" i="10" a="1"/>
  <c r="E1751" i="10" s="1"/>
  <c r="E1752" i="10" a="1"/>
  <c r="E1752" i="10" s="1"/>
  <c r="E1753" i="10" a="1"/>
  <c r="E1753" i="10" s="1"/>
  <c r="E1754" i="10" a="1"/>
  <c r="E1754" i="10" s="1"/>
  <c r="E1755" i="10" a="1"/>
  <c r="E1755" i="10" s="1"/>
  <c r="E1756" i="10" a="1"/>
  <c r="E1756" i="10" s="1"/>
  <c r="E1757" i="10" a="1"/>
  <c r="E1757" i="10" s="1"/>
  <c r="E1758" i="10" a="1"/>
  <c r="E1758" i="10" s="1"/>
  <c r="E1759" i="10" a="1"/>
  <c r="E1759" i="10" s="1"/>
  <c r="E1760" i="10" a="1"/>
  <c r="E1760" i="10" s="1"/>
  <c r="E1761" i="10" a="1"/>
  <c r="E1761" i="10" s="1"/>
  <c r="E1762" i="10" a="1"/>
  <c r="E1762" i="10" s="1"/>
  <c r="E1763" i="10" a="1"/>
  <c r="E1763" i="10" s="1"/>
  <c r="E1764" i="10" a="1"/>
  <c r="E1764" i="10" s="1"/>
  <c r="E1765" i="10" a="1"/>
  <c r="E1765" i="10" s="1"/>
  <c r="E1766" i="10" a="1"/>
  <c r="E1766" i="10" s="1"/>
  <c r="E1767" i="10" a="1"/>
  <c r="E1767" i="10" s="1"/>
  <c r="E1768" i="10" a="1"/>
  <c r="E1768" i="10" s="1"/>
  <c r="E1769" i="10" a="1"/>
  <c r="E1769" i="10" s="1"/>
  <c r="E1770" i="10" a="1"/>
  <c r="E1770" i="10" s="1"/>
  <c r="E1771" i="10" a="1"/>
  <c r="E1771" i="10" s="1"/>
  <c r="E1772" i="10" a="1"/>
  <c r="E1772" i="10" s="1"/>
  <c r="E1773" i="10" a="1"/>
  <c r="E1773" i="10" s="1"/>
  <c r="E1774" i="10" a="1"/>
  <c r="E1774" i="10" s="1"/>
  <c r="E1775" i="10" a="1"/>
  <c r="E1775" i="10" s="1"/>
  <c r="E1776" i="10" a="1"/>
  <c r="E1776" i="10" s="1"/>
  <c r="E1777" i="10" a="1"/>
  <c r="E1777" i="10" s="1"/>
  <c r="E1778" i="10" a="1"/>
  <c r="E1778" i="10" s="1"/>
  <c r="E1779" i="10" a="1"/>
  <c r="E1779" i="10" s="1"/>
  <c r="E1780" i="10" a="1"/>
  <c r="E1780" i="10" s="1"/>
  <c r="E1781" i="10" a="1"/>
  <c r="E1781" i="10" s="1"/>
  <c r="E1782" i="10" a="1"/>
  <c r="E1782" i="10" s="1"/>
  <c r="E1783" i="10" a="1"/>
  <c r="E1783" i="10" s="1"/>
  <c r="E1784" i="10" a="1"/>
  <c r="E1784" i="10" s="1"/>
  <c r="E1785" i="10" a="1"/>
  <c r="E1785" i="10" s="1"/>
  <c r="E1786" i="10" a="1"/>
  <c r="E1786" i="10" s="1"/>
  <c r="E1787" i="10" a="1"/>
  <c r="E1787" i="10" s="1"/>
  <c r="E1788" i="10" a="1"/>
  <c r="E1788" i="10" s="1"/>
  <c r="E1789" i="10" a="1"/>
  <c r="E1789" i="10" s="1"/>
  <c r="E1790" i="10" a="1"/>
  <c r="E1790" i="10" s="1"/>
  <c r="E1791" i="10" a="1"/>
  <c r="E1791" i="10" s="1"/>
  <c r="E1792" i="10" a="1"/>
  <c r="E1792" i="10" s="1"/>
  <c r="E1793" i="10" a="1"/>
  <c r="E1793" i="10" s="1"/>
  <c r="E1794" i="10" a="1"/>
  <c r="E1794" i="10" s="1"/>
  <c r="E1795" i="10" a="1"/>
  <c r="E1795" i="10" s="1"/>
  <c r="E1796" i="10" a="1"/>
  <c r="E1796" i="10" s="1"/>
  <c r="E1797" i="10" a="1"/>
  <c r="E1797" i="10" s="1"/>
  <c r="E1798" i="10" a="1"/>
  <c r="E1798" i="10" s="1"/>
  <c r="E1799" i="10" a="1"/>
  <c r="E1799" i="10" s="1"/>
  <c r="E1800" i="10" a="1"/>
  <c r="E1800" i="10" s="1"/>
  <c r="E1801" i="10" a="1"/>
  <c r="E1801" i="10" s="1"/>
  <c r="E1802" i="10" a="1"/>
  <c r="E1802" i="10" s="1"/>
  <c r="E1803" i="10" a="1"/>
  <c r="E1803" i="10" s="1"/>
  <c r="E1804" i="10" a="1"/>
  <c r="E1804" i="10" s="1"/>
  <c r="E1805" i="10" a="1"/>
  <c r="E1805" i="10" s="1"/>
  <c r="E1806" i="10" a="1"/>
  <c r="E1806" i="10" s="1"/>
  <c r="E1807" i="10" a="1"/>
  <c r="E1807" i="10" s="1"/>
  <c r="E1808" i="10" a="1"/>
  <c r="E1808" i="10" s="1"/>
  <c r="E1809" i="10" a="1"/>
  <c r="E1809" i="10" s="1"/>
  <c r="E1810" i="10" a="1"/>
  <c r="E1810" i="10" s="1"/>
  <c r="E1811" i="10" a="1"/>
  <c r="E1811" i="10" s="1"/>
  <c r="E1812" i="10" a="1"/>
  <c r="E1812" i="10" s="1"/>
  <c r="E1813" i="10" a="1"/>
  <c r="E1813" i="10" s="1"/>
  <c r="E1814" i="10" a="1"/>
  <c r="E1814" i="10" s="1"/>
  <c r="E1815" i="10" a="1"/>
  <c r="E1815" i="10" s="1"/>
  <c r="E1816" i="10" a="1"/>
  <c r="E1816" i="10" s="1"/>
  <c r="E1817" i="10" a="1"/>
  <c r="E1817" i="10" s="1"/>
  <c r="E1818" i="10" a="1"/>
  <c r="E1818" i="10" s="1"/>
  <c r="E1819" i="10" a="1"/>
  <c r="E1819" i="10"/>
  <c r="E1820" i="10" a="1"/>
  <c r="E1820" i="10" s="1"/>
  <c r="E1821" i="10" a="1"/>
  <c r="E1821" i="10" s="1"/>
  <c r="E1822" i="10" a="1"/>
  <c r="E1822" i="10" s="1"/>
  <c r="E1823" i="10" a="1"/>
  <c r="E1823" i="10" s="1"/>
  <c r="E1824" i="10" a="1"/>
  <c r="E1824" i="10" s="1"/>
  <c r="E1825" i="10" a="1"/>
  <c r="E1825" i="10" s="1"/>
  <c r="E1826" i="10" a="1"/>
  <c r="E1826" i="10" s="1"/>
  <c r="E1827" i="10" a="1"/>
  <c r="E1827" i="10" s="1"/>
  <c r="E1828" i="10" a="1"/>
  <c r="E1828" i="10" s="1"/>
  <c r="E1829" i="10" a="1"/>
  <c r="E1829" i="10" s="1"/>
  <c r="E1830" i="10" a="1"/>
  <c r="E1830" i="10" s="1"/>
  <c r="E1831" i="10" a="1"/>
  <c r="E1831" i="10" s="1"/>
  <c r="E1832" i="10" a="1"/>
  <c r="E1832" i="10" s="1"/>
  <c r="E1833" i="10" a="1"/>
  <c r="E1833" i="10" s="1"/>
  <c r="E1834" i="10" a="1"/>
  <c r="E1834" i="10" s="1"/>
  <c r="E1835" i="10" a="1"/>
  <c r="E1835" i="10" s="1"/>
  <c r="E1836" i="10" a="1"/>
  <c r="E1836" i="10" s="1"/>
  <c r="E1837" i="10" a="1"/>
  <c r="E1837" i="10" s="1"/>
  <c r="E1838" i="10" a="1"/>
  <c r="E1838" i="10" s="1"/>
  <c r="E1839" i="10" a="1"/>
  <c r="E1839" i="10" s="1"/>
  <c r="E1840" i="10" a="1"/>
  <c r="E1840" i="10" s="1"/>
  <c r="E1841" i="10" a="1"/>
  <c r="E1841" i="10" s="1"/>
  <c r="E1842" i="10" a="1"/>
  <c r="E1842" i="10" s="1"/>
  <c r="E1843" i="10" a="1"/>
  <c r="E1843" i="10" s="1"/>
  <c r="E1844" i="10" a="1"/>
  <c r="E1844" i="10" s="1"/>
  <c r="E1845" i="10" a="1"/>
  <c r="E1845" i="10" s="1"/>
  <c r="E1846" i="10" a="1"/>
  <c r="E1846" i="10" s="1"/>
  <c r="E1847" i="10" a="1"/>
  <c r="E1847" i="10" s="1"/>
  <c r="E1848" i="10" a="1"/>
  <c r="E1848" i="10" s="1"/>
  <c r="E1849" i="10" a="1"/>
  <c r="E1849" i="10" s="1"/>
  <c r="E1850" i="10" a="1"/>
  <c r="E1850" i="10" s="1"/>
  <c r="E1851" i="10" a="1"/>
  <c r="E1851" i="10"/>
  <c r="E1852" i="10" a="1"/>
  <c r="E1852" i="10" s="1"/>
  <c r="E1853" i="10" a="1"/>
  <c r="E1853" i="10" s="1"/>
  <c r="E1854" i="10" a="1"/>
  <c r="E1854" i="10" s="1"/>
  <c r="E1855" i="10" a="1"/>
  <c r="E1855" i="10" s="1"/>
  <c r="E1856" i="10" a="1"/>
  <c r="E1856" i="10" s="1"/>
  <c r="E1857" i="10" a="1"/>
  <c r="E1857" i="10" s="1"/>
  <c r="E1858" i="10" a="1"/>
  <c r="E1858" i="10" s="1"/>
  <c r="E1859" i="10" a="1"/>
  <c r="E1859" i="10" s="1"/>
  <c r="E1860" i="10" a="1"/>
  <c r="E1860" i="10" s="1"/>
  <c r="E1861" i="10" a="1"/>
  <c r="E1861" i="10" s="1"/>
  <c r="E1862" i="10" a="1"/>
  <c r="E1862" i="10" s="1"/>
  <c r="E1863" i="10" a="1"/>
  <c r="E1863" i="10" s="1"/>
  <c r="E1864" i="10" a="1"/>
  <c r="E1864" i="10" s="1"/>
  <c r="E1865" i="10" a="1"/>
  <c r="E1865" i="10" s="1"/>
  <c r="E1866" i="10" a="1"/>
  <c r="E1866" i="10" s="1"/>
  <c r="E1867" i="10" a="1"/>
  <c r="E1867" i="10" s="1"/>
  <c r="E1868" i="10" a="1"/>
  <c r="E1868" i="10" s="1"/>
  <c r="E1869" i="10" a="1"/>
  <c r="E1869" i="10" s="1"/>
  <c r="E1870" i="10" a="1"/>
  <c r="E1870" i="10" s="1"/>
  <c r="E1871" i="10" a="1"/>
  <c r="E1871" i="10" s="1"/>
  <c r="E1872" i="10" a="1"/>
  <c r="E1872" i="10" s="1"/>
  <c r="E1873" i="10" a="1"/>
  <c r="E1873" i="10" s="1"/>
  <c r="E1874" i="10" a="1"/>
  <c r="E1874" i="10" s="1"/>
  <c r="E1875" i="10" a="1"/>
  <c r="E1875" i="10" s="1"/>
  <c r="E1876" i="10" a="1"/>
  <c r="E1876" i="10" s="1"/>
  <c r="E1877" i="10" a="1"/>
  <c r="E1877" i="10" s="1"/>
  <c r="E1878" i="10" a="1"/>
  <c r="E1878" i="10" s="1"/>
  <c r="E1879" i="10" a="1"/>
  <c r="E1879" i="10" s="1"/>
  <c r="E1880" i="10" a="1"/>
  <c r="E1880" i="10" s="1"/>
  <c r="D1868" i="10" a="1"/>
  <c r="D1868" i="10" s="1"/>
  <c r="D1869" i="10" a="1"/>
  <c r="D1869" i="10" s="1"/>
  <c r="D1870" i="10" a="1"/>
  <c r="D1870" i="10" s="1"/>
  <c r="D1871" i="10" a="1"/>
  <c r="D1871" i="10" s="1"/>
  <c r="D1872" i="10" a="1"/>
  <c r="D1872" i="10" s="1"/>
  <c r="D1873" i="10" a="1"/>
  <c r="D1873" i="10" s="1"/>
  <c r="D1874" i="10" a="1"/>
  <c r="D1874" i="10" s="1"/>
  <c r="D1875" i="10" a="1"/>
  <c r="D1875" i="10" s="1"/>
  <c r="D1876" i="10" a="1"/>
  <c r="D1876" i="10" s="1"/>
  <c r="D1877" i="10" a="1"/>
  <c r="D1877" i="10" s="1"/>
  <c r="D1878" i="10" a="1"/>
  <c r="D1878" i="10" s="1"/>
  <c r="D1879" i="10" a="1"/>
  <c r="D1879" i="10" s="1"/>
  <c r="D1880" i="10" a="1"/>
  <c r="D1880" i="10" s="1"/>
  <c r="D1664" i="10" a="1"/>
  <c r="D1664" i="10" s="1"/>
  <c r="D1665" i="10" a="1"/>
  <c r="D1665" i="10" s="1"/>
  <c r="D1666" i="10" a="1"/>
  <c r="D1666" i="10" s="1"/>
  <c r="D1667" i="10" a="1"/>
  <c r="D1667" i="10" s="1"/>
  <c r="D1668" i="10" a="1"/>
  <c r="D1668" i="10" s="1"/>
  <c r="D1669" i="10" a="1"/>
  <c r="D1669" i="10" s="1"/>
  <c r="D1670" i="10" a="1"/>
  <c r="D1670" i="10" s="1"/>
  <c r="D1671" i="10" a="1"/>
  <c r="D1671" i="10" s="1"/>
  <c r="D1672" i="10" a="1"/>
  <c r="D1672" i="10" s="1"/>
  <c r="D1673" i="10" a="1"/>
  <c r="D1673" i="10" s="1"/>
  <c r="D1674" i="10" a="1"/>
  <c r="D1674" i="10" s="1"/>
  <c r="D1675" i="10" a="1"/>
  <c r="D1675" i="10" s="1"/>
  <c r="D1676" i="10" a="1"/>
  <c r="D1676" i="10" s="1"/>
  <c r="D1677" i="10" a="1"/>
  <c r="D1677" i="10" s="1"/>
  <c r="D1678" i="10" a="1"/>
  <c r="D1678" i="10" s="1"/>
  <c r="D1679" i="10" a="1"/>
  <c r="D1679" i="10" s="1"/>
  <c r="D1680" i="10" a="1"/>
  <c r="D1680" i="10" s="1"/>
  <c r="D1681" i="10" a="1"/>
  <c r="D1681" i="10" s="1"/>
  <c r="D1682" i="10" a="1"/>
  <c r="D1682" i="10" s="1"/>
  <c r="D1683" i="10" a="1"/>
  <c r="D1683" i="10" s="1"/>
  <c r="D1684" i="10" a="1"/>
  <c r="D1684" i="10" s="1"/>
  <c r="D1685" i="10" a="1"/>
  <c r="D1685" i="10" s="1"/>
  <c r="D1686" i="10" a="1"/>
  <c r="D1686" i="10" s="1"/>
  <c r="D1687" i="10" a="1"/>
  <c r="D1687" i="10" s="1"/>
  <c r="D1688" i="10" a="1"/>
  <c r="D1688" i="10" s="1"/>
  <c r="D1689" i="10" a="1"/>
  <c r="D1689" i="10" s="1"/>
  <c r="D1690" i="10" a="1"/>
  <c r="D1690" i="10" s="1"/>
  <c r="D1691" i="10" a="1"/>
  <c r="D1691" i="10" s="1"/>
  <c r="D1692" i="10" a="1"/>
  <c r="D1692" i="10" s="1"/>
  <c r="D1693" i="10" a="1"/>
  <c r="D1693" i="10" s="1"/>
  <c r="D1694" i="10" a="1"/>
  <c r="D1694" i="10" s="1"/>
  <c r="D1695" i="10" a="1"/>
  <c r="D1695" i="10" s="1"/>
  <c r="D1696" i="10" a="1"/>
  <c r="D1696" i="10" s="1"/>
  <c r="D1697" i="10" a="1"/>
  <c r="D1697" i="10" s="1"/>
  <c r="D1698" i="10" a="1"/>
  <c r="D1698" i="10" s="1"/>
  <c r="D1699" i="10" a="1"/>
  <c r="D1699" i="10" s="1"/>
  <c r="D1700" i="10" a="1"/>
  <c r="D1700" i="10" s="1"/>
  <c r="D1701" i="10" a="1"/>
  <c r="D1701" i="10" s="1"/>
  <c r="D1702" i="10" a="1"/>
  <c r="D1702" i="10" s="1"/>
  <c r="D1703" i="10" a="1"/>
  <c r="D1703" i="10" s="1"/>
  <c r="D1704" i="10" a="1"/>
  <c r="D1704" i="10" s="1"/>
  <c r="D1705" i="10" a="1"/>
  <c r="D1705" i="10" s="1"/>
  <c r="D1706" i="10" a="1"/>
  <c r="D1706" i="10" s="1"/>
  <c r="D1707" i="10" a="1"/>
  <c r="D1707" i="10" s="1"/>
  <c r="D1708" i="10" a="1"/>
  <c r="D1708" i="10" s="1"/>
  <c r="D1709" i="10" a="1"/>
  <c r="D1709" i="10" s="1"/>
  <c r="D1710" i="10" a="1"/>
  <c r="D1710" i="10" s="1"/>
  <c r="D1711" i="10" a="1"/>
  <c r="D1711" i="10" s="1"/>
  <c r="D1712" i="10" a="1"/>
  <c r="D1712" i="10" s="1"/>
  <c r="D1713" i="10" a="1"/>
  <c r="D1713" i="10" s="1"/>
  <c r="D1714" i="10" a="1"/>
  <c r="D1714" i="10" s="1"/>
  <c r="D1715" i="10" a="1"/>
  <c r="D1715" i="10" s="1"/>
  <c r="D1716" i="10" a="1"/>
  <c r="D1716" i="10" s="1"/>
  <c r="D1717" i="10" a="1"/>
  <c r="D1717" i="10" s="1"/>
  <c r="D1718" i="10" a="1"/>
  <c r="D1718" i="10" s="1"/>
  <c r="D1719" i="10" a="1"/>
  <c r="D1719" i="10" s="1"/>
  <c r="D1720" i="10" a="1"/>
  <c r="D1720" i="10" s="1"/>
  <c r="D1721" i="10" a="1"/>
  <c r="D1721" i="10" s="1"/>
  <c r="D1722" i="10" a="1"/>
  <c r="D1722" i="10" s="1"/>
  <c r="D1723" i="10" a="1"/>
  <c r="D1723" i="10" s="1"/>
  <c r="D1724" i="10" a="1"/>
  <c r="D1724" i="10" s="1"/>
  <c r="D1725" i="10" a="1"/>
  <c r="D1725" i="10" s="1"/>
  <c r="D1726" i="10" a="1"/>
  <c r="D1726" i="10" s="1"/>
  <c r="D1727" i="10" a="1"/>
  <c r="D1727" i="10" s="1"/>
  <c r="D1728" i="10" a="1"/>
  <c r="D1728" i="10" s="1"/>
  <c r="D1729" i="10" a="1"/>
  <c r="D1729" i="10" s="1"/>
  <c r="D1730" i="10" a="1"/>
  <c r="D1730" i="10" s="1"/>
  <c r="D1731" i="10" a="1"/>
  <c r="D1731" i="10" s="1"/>
  <c r="D1732" i="10" a="1"/>
  <c r="D1732" i="10" s="1"/>
  <c r="D1733" i="10" a="1"/>
  <c r="D1733" i="10" s="1"/>
  <c r="D1734" i="10" a="1"/>
  <c r="D1734" i="10" s="1"/>
  <c r="D1735" i="10" a="1"/>
  <c r="D1735" i="10" s="1"/>
  <c r="D1736" i="10" a="1"/>
  <c r="D1736" i="10" s="1"/>
  <c r="D1737" i="10" a="1"/>
  <c r="D1737" i="10" s="1"/>
  <c r="D1738" i="10" a="1"/>
  <c r="D1738" i="10" s="1"/>
  <c r="D1739" i="10" a="1"/>
  <c r="D1739" i="10" s="1"/>
  <c r="D1740" i="10" a="1"/>
  <c r="D1740" i="10" s="1"/>
  <c r="D1741" i="10" a="1"/>
  <c r="D1741" i="10" s="1"/>
  <c r="D1742" i="10" a="1"/>
  <c r="D1742" i="10" s="1"/>
  <c r="D1743" i="10" a="1"/>
  <c r="D1743" i="10" s="1"/>
  <c r="D1744" i="10" a="1"/>
  <c r="D1744" i="10" s="1"/>
  <c r="D1745" i="10" a="1"/>
  <c r="D1745" i="10" s="1"/>
  <c r="D1746" i="10" a="1"/>
  <c r="D1746" i="10" s="1"/>
  <c r="D1747" i="10" a="1"/>
  <c r="D1747" i="10" s="1"/>
  <c r="D1748" i="10" a="1"/>
  <c r="D1748" i="10" s="1"/>
  <c r="D1749" i="10" a="1"/>
  <c r="D1749" i="10" s="1"/>
  <c r="D1750" i="10" a="1"/>
  <c r="D1750" i="10" s="1"/>
  <c r="D1751" i="10" a="1"/>
  <c r="D1751" i="10" s="1"/>
  <c r="D1752" i="10" a="1"/>
  <c r="D1752" i="10" s="1"/>
  <c r="D1753" i="10" a="1"/>
  <c r="D1753" i="10" s="1"/>
  <c r="D1754" i="10" a="1"/>
  <c r="D1754" i="10" s="1"/>
  <c r="D1755" i="10" a="1"/>
  <c r="D1755" i="10" s="1"/>
  <c r="D1756" i="10" a="1"/>
  <c r="D1756" i="10" s="1"/>
  <c r="D1757" i="10" a="1"/>
  <c r="D1757" i="10" s="1"/>
  <c r="D1758" i="10" a="1"/>
  <c r="D1758" i="10" s="1"/>
  <c r="D1759" i="10" a="1"/>
  <c r="D1759" i="10" s="1"/>
  <c r="D1760" i="10" a="1"/>
  <c r="D1760" i="10" s="1"/>
  <c r="D1761" i="10" a="1"/>
  <c r="D1761" i="10" s="1"/>
  <c r="D1762" i="10" a="1"/>
  <c r="D1762" i="10" s="1"/>
  <c r="D1763" i="10" a="1"/>
  <c r="D1763" i="10" s="1"/>
  <c r="D1764" i="10" a="1"/>
  <c r="D1764" i="10" s="1"/>
  <c r="D1765" i="10" a="1"/>
  <c r="D1765" i="10" s="1"/>
  <c r="D1766" i="10" a="1"/>
  <c r="D1766" i="10" s="1"/>
  <c r="D1767" i="10" a="1"/>
  <c r="D1767" i="10" s="1"/>
  <c r="D1768" i="10" a="1"/>
  <c r="D1768" i="10" s="1"/>
  <c r="D1769" i="10" a="1"/>
  <c r="D1769" i="10" s="1"/>
  <c r="D1770" i="10" a="1"/>
  <c r="D1770" i="10" s="1"/>
  <c r="D1771" i="10" a="1"/>
  <c r="D1771" i="10" s="1"/>
  <c r="D1772" i="10" a="1"/>
  <c r="D1772" i="10" s="1"/>
  <c r="D1773" i="10" a="1"/>
  <c r="D1773" i="10" s="1"/>
  <c r="D1774" i="10" a="1"/>
  <c r="D1774" i="10" s="1"/>
  <c r="D1775" i="10" a="1"/>
  <c r="D1775" i="10" s="1"/>
  <c r="D1776" i="10" a="1"/>
  <c r="D1776" i="10" s="1"/>
  <c r="D1777" i="10" a="1"/>
  <c r="D1777" i="10" s="1"/>
  <c r="D1778" i="10" a="1"/>
  <c r="D1778" i="10" s="1"/>
  <c r="D1779" i="10" a="1"/>
  <c r="D1779" i="10" s="1"/>
  <c r="D1780" i="10" a="1"/>
  <c r="D1780" i="10" s="1"/>
  <c r="D1781" i="10" a="1"/>
  <c r="D1781" i="10" s="1"/>
  <c r="D1782" i="10" a="1"/>
  <c r="D1782" i="10" s="1"/>
  <c r="D1783" i="10" a="1"/>
  <c r="D1783" i="10" s="1"/>
  <c r="D1784" i="10" a="1"/>
  <c r="D1784" i="10" s="1"/>
  <c r="D1785" i="10" a="1"/>
  <c r="D1785" i="10" s="1"/>
  <c r="D1786" i="10" a="1"/>
  <c r="D1786" i="10" s="1"/>
  <c r="D1787" i="10" a="1"/>
  <c r="D1787" i="10" s="1"/>
  <c r="D1788" i="10" a="1"/>
  <c r="D1788" i="10" s="1"/>
  <c r="D1789" i="10" a="1"/>
  <c r="D1789" i="10" s="1"/>
  <c r="D1790" i="10" a="1"/>
  <c r="D1790" i="10" s="1"/>
  <c r="D1791" i="10" a="1"/>
  <c r="D1791" i="10" s="1"/>
  <c r="D1792" i="10" a="1"/>
  <c r="D1792" i="10" s="1"/>
  <c r="D1793" i="10" a="1"/>
  <c r="D1793" i="10" s="1"/>
  <c r="D1794" i="10" a="1"/>
  <c r="D1794" i="10" s="1"/>
  <c r="D1795" i="10" a="1"/>
  <c r="D1795" i="10" s="1"/>
  <c r="D1796" i="10" a="1"/>
  <c r="D1796" i="10" s="1"/>
  <c r="D1797" i="10" a="1"/>
  <c r="D1797" i="10" s="1"/>
  <c r="D1798" i="10" a="1"/>
  <c r="D1798" i="10" s="1"/>
  <c r="D1799" i="10" a="1"/>
  <c r="D1799" i="10" s="1"/>
  <c r="D1800" i="10" a="1"/>
  <c r="D1800" i="10" s="1"/>
  <c r="D1801" i="10" a="1"/>
  <c r="D1801" i="10" s="1"/>
  <c r="D1802" i="10" a="1"/>
  <c r="D1802" i="10" s="1"/>
  <c r="D1803" i="10" a="1"/>
  <c r="D1803" i="10" s="1"/>
  <c r="D1804" i="10" a="1"/>
  <c r="D1804" i="10" s="1"/>
  <c r="D1805" i="10" a="1"/>
  <c r="D1805" i="10" s="1"/>
  <c r="D1806" i="10" a="1"/>
  <c r="D1806" i="10" s="1"/>
  <c r="D1807" i="10" a="1"/>
  <c r="D1807" i="10" s="1"/>
  <c r="D1808" i="10" a="1"/>
  <c r="D1808" i="10" s="1"/>
  <c r="D1809" i="10" a="1"/>
  <c r="D1809" i="10" s="1"/>
  <c r="D1810" i="10" a="1"/>
  <c r="D1810" i="10" s="1"/>
  <c r="D1811" i="10" a="1"/>
  <c r="D1811" i="10" s="1"/>
  <c r="D1812" i="10" a="1"/>
  <c r="D1812" i="10" s="1"/>
  <c r="D1813" i="10" a="1"/>
  <c r="D1813" i="10" s="1"/>
  <c r="D1814" i="10" a="1"/>
  <c r="D1814" i="10" s="1"/>
  <c r="D1815" i="10" a="1"/>
  <c r="D1815" i="10" s="1"/>
  <c r="D1816" i="10" a="1"/>
  <c r="D1816" i="10" s="1"/>
  <c r="D1817" i="10" a="1"/>
  <c r="D1817" i="10" s="1"/>
  <c r="D1818" i="10" a="1"/>
  <c r="D1818" i="10" s="1"/>
  <c r="D1819" i="10" a="1"/>
  <c r="D1819" i="10" s="1"/>
  <c r="D1820" i="10" a="1"/>
  <c r="D1820" i="10" s="1"/>
  <c r="D1821" i="10" a="1"/>
  <c r="D1821" i="10" s="1"/>
  <c r="D1822" i="10" a="1"/>
  <c r="D1822" i="10" s="1"/>
  <c r="D1823" i="10" a="1"/>
  <c r="D1823" i="10" s="1"/>
  <c r="D1824" i="10" a="1"/>
  <c r="D1824" i="10" s="1"/>
  <c r="D1825" i="10" a="1"/>
  <c r="D1825" i="10" s="1"/>
  <c r="D1826" i="10" a="1"/>
  <c r="D1826" i="10" s="1"/>
  <c r="D1827" i="10" a="1"/>
  <c r="D1827" i="10" s="1"/>
  <c r="D1828" i="10" a="1"/>
  <c r="D1828" i="10" s="1"/>
  <c r="D1829" i="10" a="1"/>
  <c r="D1829" i="10" s="1"/>
  <c r="D1830" i="10" a="1"/>
  <c r="D1830" i="10" s="1"/>
  <c r="D1831" i="10" a="1"/>
  <c r="D1831" i="10" s="1"/>
  <c r="D1832" i="10" a="1"/>
  <c r="D1832" i="10" s="1"/>
  <c r="D1833" i="10" a="1"/>
  <c r="D1833" i="10" s="1"/>
  <c r="D1834" i="10" a="1"/>
  <c r="D1834" i="10" s="1"/>
  <c r="D1835" i="10" a="1"/>
  <c r="D1835" i="10" s="1"/>
  <c r="D1836" i="10" a="1"/>
  <c r="D1836" i="10" s="1"/>
  <c r="D1837" i="10" a="1"/>
  <c r="D1837" i="10" s="1"/>
  <c r="D1838" i="10" a="1"/>
  <c r="D1838" i="10" s="1"/>
  <c r="D1839" i="10" a="1"/>
  <c r="D1839" i="10" s="1"/>
  <c r="D1840" i="10" a="1"/>
  <c r="D1840" i="10" s="1"/>
  <c r="D1841" i="10" a="1"/>
  <c r="D1841" i="10" s="1"/>
  <c r="D1842" i="10" a="1"/>
  <c r="D1842" i="10" s="1"/>
  <c r="D1843" i="10" a="1"/>
  <c r="D1843" i="10" s="1"/>
  <c r="D1844" i="10" a="1"/>
  <c r="D1844" i="10" s="1"/>
  <c r="D1845" i="10" a="1"/>
  <c r="D1845" i="10" s="1"/>
  <c r="D1846" i="10" a="1"/>
  <c r="D1846" i="10" s="1"/>
  <c r="D1847" i="10" a="1"/>
  <c r="D1847" i="10" s="1"/>
  <c r="D1848" i="10" a="1"/>
  <c r="D1848" i="10" s="1"/>
  <c r="D1849" i="10" a="1"/>
  <c r="D1849" i="10" s="1"/>
  <c r="D1850" i="10" a="1"/>
  <c r="D1850" i="10" s="1"/>
  <c r="D1851" i="10" a="1"/>
  <c r="D1851" i="10" s="1"/>
  <c r="D1852" i="10" a="1"/>
  <c r="D1852" i="10" s="1"/>
  <c r="D1853" i="10" a="1"/>
  <c r="D1853" i="10" s="1"/>
  <c r="D1854" i="10" a="1"/>
  <c r="D1854" i="10" s="1"/>
  <c r="D1855" i="10" a="1"/>
  <c r="D1855" i="10" s="1"/>
  <c r="D1856" i="10" a="1"/>
  <c r="D1856" i="10" s="1"/>
  <c r="D1857" i="10" a="1"/>
  <c r="D1857" i="10" s="1"/>
  <c r="D1858" i="10" a="1"/>
  <c r="D1858" i="10" s="1"/>
  <c r="D1859" i="10" a="1"/>
  <c r="D1859" i="10" s="1"/>
  <c r="D1860" i="10" a="1"/>
  <c r="D1860" i="10" s="1"/>
  <c r="D1861" i="10" a="1"/>
  <c r="D1861" i="10" s="1"/>
  <c r="D1862" i="10" a="1"/>
  <c r="D1862" i="10" s="1"/>
  <c r="D1863" i="10" a="1"/>
  <c r="D1863" i="10" s="1"/>
  <c r="D1864" i="10" a="1"/>
  <c r="D1864" i="10" s="1"/>
  <c r="D1865" i="10" a="1"/>
  <c r="D1865" i="10" s="1"/>
  <c r="D1866" i="10" a="1"/>
  <c r="D1866" i="10" s="1"/>
  <c r="D1867" i="10" a="1"/>
  <c r="D1867" i="10" s="1"/>
  <c r="D1663" i="10" a="1"/>
  <c r="D1663" i="10" s="1"/>
  <c r="D1533" i="10" a="1"/>
  <c r="D1533" i="10" s="1"/>
  <c r="E1533" i="10" a="1"/>
  <c r="E1533" i="10" s="1"/>
  <c r="D1534" i="10" a="1"/>
  <c r="D1534" i="10" s="1"/>
  <c r="E1534" i="10" a="1"/>
  <c r="E1534" i="10" s="1"/>
  <c r="D1535" i="10" a="1"/>
  <c r="D1535" i="10" s="1"/>
  <c r="E1535" i="10" a="1"/>
  <c r="E1535" i="10" s="1"/>
  <c r="D1536" i="10" a="1"/>
  <c r="D1536" i="10" s="1"/>
  <c r="E1536" i="10" a="1"/>
  <c r="E1536" i="10" s="1"/>
  <c r="D1537" i="10" a="1"/>
  <c r="D1537" i="10" s="1"/>
  <c r="E1537" i="10" a="1"/>
  <c r="E1537" i="10" s="1"/>
  <c r="D1538" i="10" a="1"/>
  <c r="D1538" i="10" s="1"/>
  <c r="E1538" i="10" a="1"/>
  <c r="E1538" i="10" s="1"/>
  <c r="D1539" i="10" a="1"/>
  <c r="D1539" i="10" s="1"/>
  <c r="E1539" i="10" a="1"/>
  <c r="E1539" i="10" s="1"/>
  <c r="D1540" i="10" a="1"/>
  <c r="D1540" i="10" s="1"/>
  <c r="E1540" i="10" a="1"/>
  <c r="E1540" i="10" s="1"/>
  <c r="D1541" i="10" a="1"/>
  <c r="D1541" i="10" s="1"/>
  <c r="E1541" i="10" a="1"/>
  <c r="E1541" i="10" s="1"/>
  <c r="D1542" i="10" a="1"/>
  <c r="D1542" i="10" s="1"/>
  <c r="E1542" i="10" a="1"/>
  <c r="E1542" i="10" s="1"/>
  <c r="D1543" i="10" a="1"/>
  <c r="D1543" i="10" s="1"/>
  <c r="E1543" i="10" a="1"/>
  <c r="E1543" i="10" s="1"/>
  <c r="D1544" i="10" a="1"/>
  <c r="D1544" i="10" s="1"/>
  <c r="E1544" i="10" a="1"/>
  <c r="E1544" i="10" s="1"/>
  <c r="D1545" i="10" a="1"/>
  <c r="D1545" i="10" s="1"/>
  <c r="E1545" i="10" a="1"/>
  <c r="E1545" i="10" s="1"/>
  <c r="D1546" i="10" a="1"/>
  <c r="D1546" i="10" s="1"/>
  <c r="E1546" i="10" a="1"/>
  <c r="E1546" i="10" s="1"/>
  <c r="D1547" i="10" a="1"/>
  <c r="D1547" i="10" s="1"/>
  <c r="E1547" i="10" a="1"/>
  <c r="E1547" i="10" s="1"/>
  <c r="D1548" i="10" a="1"/>
  <c r="D1548" i="10" s="1"/>
  <c r="E1548" i="10" a="1"/>
  <c r="E1548" i="10" s="1"/>
  <c r="D1549" i="10" a="1"/>
  <c r="D1549" i="10" s="1"/>
  <c r="E1549" i="10" a="1"/>
  <c r="E1549" i="10" s="1"/>
  <c r="D1550" i="10" a="1"/>
  <c r="D1550" i="10" s="1"/>
  <c r="E1550" i="10" a="1"/>
  <c r="E1550" i="10" s="1"/>
  <c r="D1551" i="10" a="1"/>
  <c r="D1551" i="10" s="1"/>
  <c r="E1551" i="10" a="1"/>
  <c r="E1551" i="10" s="1"/>
  <c r="D1552" i="10" a="1"/>
  <c r="D1552" i="10" s="1"/>
  <c r="E1552" i="10" a="1"/>
  <c r="E1552" i="10" s="1"/>
  <c r="D1553" i="10" a="1"/>
  <c r="D1553" i="10" s="1"/>
  <c r="E1553" i="10" a="1"/>
  <c r="E1553" i="10" s="1"/>
  <c r="D1554" i="10" a="1"/>
  <c r="D1554" i="10" s="1"/>
  <c r="E1554" i="10" a="1"/>
  <c r="E1554" i="10" s="1"/>
  <c r="D1555" i="10" a="1"/>
  <c r="D1555" i="10" s="1"/>
  <c r="E1555" i="10" a="1"/>
  <c r="E1555" i="10" s="1"/>
  <c r="D1556" i="10" a="1"/>
  <c r="D1556" i="10" s="1"/>
  <c r="E1556" i="10" a="1"/>
  <c r="E1556" i="10" s="1"/>
  <c r="D1557" i="10" a="1"/>
  <c r="D1557" i="10" s="1"/>
  <c r="E1557" i="10" a="1"/>
  <c r="E1557" i="10" s="1"/>
  <c r="D1558" i="10" a="1"/>
  <c r="D1558" i="10" s="1"/>
  <c r="E1558" i="10" a="1"/>
  <c r="E1558" i="10" s="1"/>
  <c r="D1559" i="10" a="1"/>
  <c r="D1559" i="10" s="1"/>
  <c r="E1559" i="10" a="1"/>
  <c r="E1559" i="10" s="1"/>
  <c r="D1560" i="10" a="1"/>
  <c r="D1560" i="10" s="1"/>
  <c r="E1560" i="10" a="1"/>
  <c r="E1560" i="10" s="1"/>
  <c r="D1561" i="10" a="1"/>
  <c r="D1561" i="10" s="1"/>
  <c r="E1561" i="10" a="1"/>
  <c r="E1561" i="10" s="1"/>
  <c r="D1562" i="10" a="1"/>
  <c r="D1562" i="10" s="1"/>
  <c r="E1562" i="10" a="1"/>
  <c r="E1562" i="10" s="1"/>
  <c r="D1563" i="10" a="1"/>
  <c r="D1563" i="10" s="1"/>
  <c r="E1563" i="10" a="1"/>
  <c r="E1563" i="10" s="1"/>
  <c r="D1564" i="10" a="1"/>
  <c r="D1564" i="10" s="1"/>
  <c r="E1564" i="10" a="1"/>
  <c r="E1564" i="10" s="1"/>
  <c r="D1565" i="10" a="1"/>
  <c r="D1565" i="10" s="1"/>
  <c r="E1565" i="10" a="1"/>
  <c r="E1565" i="10" s="1"/>
  <c r="D1566" i="10" a="1"/>
  <c r="D1566" i="10" s="1"/>
  <c r="E1566" i="10" a="1"/>
  <c r="E1566" i="10" s="1"/>
  <c r="D1567" i="10" a="1"/>
  <c r="D1567" i="10" s="1"/>
  <c r="E1567" i="10" a="1"/>
  <c r="E1567" i="10" s="1"/>
  <c r="D1568" i="10" a="1"/>
  <c r="D1568" i="10" s="1"/>
  <c r="E1568" i="10" a="1"/>
  <c r="E1568" i="10" s="1"/>
  <c r="D1569" i="10" a="1"/>
  <c r="D1569" i="10" s="1"/>
  <c r="E1569" i="10" a="1"/>
  <c r="E1569" i="10" s="1"/>
  <c r="D1570" i="10" a="1"/>
  <c r="D1570" i="10" s="1"/>
  <c r="E1570" i="10" a="1"/>
  <c r="E1570" i="10" s="1"/>
  <c r="D1571" i="10" a="1"/>
  <c r="D1571" i="10" s="1"/>
  <c r="E1571" i="10" a="1"/>
  <c r="E1571" i="10" s="1"/>
  <c r="D1572" i="10" a="1"/>
  <c r="D1572" i="10" s="1"/>
  <c r="E1572" i="10" a="1"/>
  <c r="E1572" i="10" s="1"/>
  <c r="D1573" i="10" a="1"/>
  <c r="D1573" i="10" s="1"/>
  <c r="E1573" i="10" a="1"/>
  <c r="E1573" i="10" s="1"/>
  <c r="D1574" i="10" a="1"/>
  <c r="D1574" i="10" s="1"/>
  <c r="E1574" i="10" a="1"/>
  <c r="E1574" i="10" s="1"/>
  <c r="D1575" i="10" a="1"/>
  <c r="D1575" i="10" s="1"/>
  <c r="E1575" i="10" a="1"/>
  <c r="E1575" i="10" s="1"/>
  <c r="D1576" i="10" a="1"/>
  <c r="D1576" i="10" s="1"/>
  <c r="E1576" i="10" a="1"/>
  <c r="E1576" i="10" s="1"/>
  <c r="D1577" i="10" a="1"/>
  <c r="D1577" i="10" s="1"/>
  <c r="E1577" i="10" a="1"/>
  <c r="E1577" i="10" s="1"/>
  <c r="D1578" i="10" a="1"/>
  <c r="D1578" i="10" s="1"/>
  <c r="E1578" i="10" a="1"/>
  <c r="E1578" i="10" s="1"/>
  <c r="D1579" i="10" a="1"/>
  <c r="D1579" i="10" s="1"/>
  <c r="E1579" i="10" a="1"/>
  <c r="E1579" i="10" s="1"/>
  <c r="D1580" i="10" a="1"/>
  <c r="D1580" i="10" s="1"/>
  <c r="E1580" i="10" a="1"/>
  <c r="E1580" i="10" s="1"/>
  <c r="D1581" i="10" a="1"/>
  <c r="D1581" i="10" s="1"/>
  <c r="E1581" i="10" a="1"/>
  <c r="E1581" i="10" s="1"/>
  <c r="D1582" i="10" a="1"/>
  <c r="D1582" i="10" s="1"/>
  <c r="E1582" i="10" a="1"/>
  <c r="E1582" i="10" s="1"/>
  <c r="D1583" i="10" a="1"/>
  <c r="D1583" i="10" s="1"/>
  <c r="E1583" i="10" a="1"/>
  <c r="E1583" i="10" s="1"/>
  <c r="D1584" i="10" a="1"/>
  <c r="D1584" i="10" s="1"/>
  <c r="E1584" i="10" a="1"/>
  <c r="E1584" i="10" s="1"/>
  <c r="D1585" i="10" a="1"/>
  <c r="D1585" i="10" s="1"/>
  <c r="E1585" i="10" a="1"/>
  <c r="E1585" i="10" s="1"/>
  <c r="D1586" i="10" a="1"/>
  <c r="D1586" i="10" s="1"/>
  <c r="E1586" i="10" a="1"/>
  <c r="E1586" i="10" s="1"/>
  <c r="D1587" i="10" a="1"/>
  <c r="D1587" i="10" s="1"/>
  <c r="E1587" i="10" a="1"/>
  <c r="E1587" i="10" s="1"/>
  <c r="D1588" i="10" a="1"/>
  <c r="D1588" i="10" s="1"/>
  <c r="E1588" i="10" a="1"/>
  <c r="E1588" i="10" s="1"/>
  <c r="D1589" i="10" a="1"/>
  <c r="D1589" i="10" s="1"/>
  <c r="E1589" i="10" a="1"/>
  <c r="E1589" i="10" s="1"/>
  <c r="D1590" i="10" a="1"/>
  <c r="D1590" i="10" s="1"/>
  <c r="E1590" i="10" a="1"/>
  <c r="E1590" i="10" s="1"/>
  <c r="D1591" i="10" a="1"/>
  <c r="D1591" i="10" s="1"/>
  <c r="E1591" i="10" a="1"/>
  <c r="E1591" i="10" s="1"/>
  <c r="D1592" i="10" a="1"/>
  <c r="D1592" i="10" s="1"/>
  <c r="E1592" i="10" a="1"/>
  <c r="E1592" i="10" s="1"/>
  <c r="D1593" i="10" a="1"/>
  <c r="D1593" i="10" s="1"/>
  <c r="E1593" i="10" a="1"/>
  <c r="E1593" i="10" s="1"/>
  <c r="D1594" i="10" a="1"/>
  <c r="D1594" i="10" s="1"/>
  <c r="E1594" i="10" a="1"/>
  <c r="E1594" i="10" s="1"/>
  <c r="D1595" i="10" a="1"/>
  <c r="D1595" i="10" s="1"/>
  <c r="E1595" i="10" a="1"/>
  <c r="E1595" i="10" s="1"/>
  <c r="D1596" i="10" a="1"/>
  <c r="D1596" i="10" s="1"/>
  <c r="E1596" i="10" a="1"/>
  <c r="E1596" i="10" s="1"/>
  <c r="D1597" i="10" a="1"/>
  <c r="D1597" i="10" s="1"/>
  <c r="E1597" i="10" a="1"/>
  <c r="E1597" i="10" s="1"/>
  <c r="D1598" i="10" a="1"/>
  <c r="D1598" i="10" s="1"/>
  <c r="E1598" i="10" a="1"/>
  <c r="E1598" i="10" s="1"/>
  <c r="D1599" i="10" a="1"/>
  <c r="D1599" i="10" s="1"/>
  <c r="E1599" i="10" a="1"/>
  <c r="E1599" i="10" s="1"/>
  <c r="D1600" i="10" a="1"/>
  <c r="D1600" i="10" s="1"/>
  <c r="E1600" i="10" a="1"/>
  <c r="E1600" i="10" s="1"/>
  <c r="D1601" i="10" a="1"/>
  <c r="D1601" i="10" s="1"/>
  <c r="E1601" i="10" a="1"/>
  <c r="E1601" i="10" s="1"/>
  <c r="D1602" i="10" a="1"/>
  <c r="D1602" i="10" s="1"/>
  <c r="E1602" i="10" a="1"/>
  <c r="E1602" i="10" s="1"/>
  <c r="D1603" i="10" a="1"/>
  <c r="D1603" i="10" s="1"/>
  <c r="E1603" i="10" a="1"/>
  <c r="E1603" i="10" s="1"/>
  <c r="D1604" i="10" a="1"/>
  <c r="D1604" i="10" s="1"/>
  <c r="E1604" i="10" a="1"/>
  <c r="E1604" i="10" s="1"/>
  <c r="D1605" i="10" a="1"/>
  <c r="D1605" i="10" s="1"/>
  <c r="E1605" i="10" a="1"/>
  <c r="E1605" i="10" s="1"/>
  <c r="D1606" i="10" a="1"/>
  <c r="D1606" i="10" s="1"/>
  <c r="E1606" i="10" a="1"/>
  <c r="E1606" i="10" s="1"/>
  <c r="D1607" i="10" a="1"/>
  <c r="D1607" i="10" s="1"/>
  <c r="E1607" i="10" a="1"/>
  <c r="E1607" i="10" s="1"/>
  <c r="D1608" i="10" a="1"/>
  <c r="D1608" i="10" s="1"/>
  <c r="E1608" i="10" a="1"/>
  <c r="E1608" i="10" s="1"/>
  <c r="D1609" i="10" a="1"/>
  <c r="D1609" i="10" s="1"/>
  <c r="E1609" i="10" a="1"/>
  <c r="E1609" i="10" s="1"/>
  <c r="D1610" i="10" a="1"/>
  <c r="D1610" i="10" s="1"/>
  <c r="E1610" i="10" a="1"/>
  <c r="E1610" i="10" s="1"/>
  <c r="D1611" i="10" a="1"/>
  <c r="D1611" i="10" s="1"/>
  <c r="E1611" i="10" a="1"/>
  <c r="E1611" i="10" s="1"/>
  <c r="D1612" i="10" a="1"/>
  <c r="D1612" i="10" s="1"/>
  <c r="E1612" i="10" a="1"/>
  <c r="E1612" i="10" s="1"/>
  <c r="D1613" i="10" a="1"/>
  <c r="D1613" i="10" s="1"/>
  <c r="E1613" i="10" a="1"/>
  <c r="E1613" i="10" s="1"/>
  <c r="D1614" i="10" a="1"/>
  <c r="D1614" i="10" s="1"/>
  <c r="E1614" i="10" a="1"/>
  <c r="E1614" i="10" s="1"/>
  <c r="D1615" i="10" a="1"/>
  <c r="D1615" i="10" s="1"/>
  <c r="E1615" i="10" a="1"/>
  <c r="E1615" i="10" s="1"/>
  <c r="D1616" i="10" a="1"/>
  <c r="D1616" i="10" s="1"/>
  <c r="E1616" i="10" a="1"/>
  <c r="E1616" i="10" s="1"/>
  <c r="D1617" i="10" a="1"/>
  <c r="D1617" i="10" s="1"/>
  <c r="E1617" i="10" a="1"/>
  <c r="E1617" i="10" s="1"/>
  <c r="D1618" i="10" a="1"/>
  <c r="D1618" i="10" s="1"/>
  <c r="E1618" i="10" a="1"/>
  <c r="E1618" i="10" s="1"/>
  <c r="D1619" i="10" a="1"/>
  <c r="D1619" i="10" s="1"/>
  <c r="E1619" i="10" a="1"/>
  <c r="E1619" i="10" s="1"/>
  <c r="D1620" i="10" a="1"/>
  <c r="D1620" i="10" s="1"/>
  <c r="E1620" i="10" a="1"/>
  <c r="E1620" i="10" s="1"/>
  <c r="D1621" i="10" a="1"/>
  <c r="D1621" i="10" s="1"/>
  <c r="E1621" i="10" a="1"/>
  <c r="E1621" i="10" s="1"/>
  <c r="D1622" i="10" a="1"/>
  <c r="D1622" i="10" s="1"/>
  <c r="E1622" i="10" a="1"/>
  <c r="E1622" i="10" s="1"/>
  <c r="D1623" i="10" a="1"/>
  <c r="D1623" i="10" s="1"/>
  <c r="E1623" i="10" a="1"/>
  <c r="E1623" i="10" s="1"/>
  <c r="D1624" i="10" a="1"/>
  <c r="D1624" i="10" s="1"/>
  <c r="E1624" i="10" a="1"/>
  <c r="E1624" i="10" s="1"/>
  <c r="D1625" i="10" a="1"/>
  <c r="D1625" i="10" s="1"/>
  <c r="E1625" i="10" a="1"/>
  <c r="E1625" i="10" s="1"/>
  <c r="D1626" i="10" a="1"/>
  <c r="D1626" i="10" s="1"/>
  <c r="E1626" i="10" a="1"/>
  <c r="E1626" i="10" s="1"/>
  <c r="D1627" i="10" a="1"/>
  <c r="D1627" i="10" s="1"/>
  <c r="E1627" i="10" a="1"/>
  <c r="E1627" i="10" s="1"/>
  <c r="D1628" i="10" a="1"/>
  <c r="D1628" i="10" s="1"/>
  <c r="E1628" i="10" a="1"/>
  <c r="E1628" i="10" s="1"/>
  <c r="D1629" i="10" a="1"/>
  <c r="D1629" i="10" s="1"/>
  <c r="E1629" i="10" a="1"/>
  <c r="E1629" i="10" s="1"/>
  <c r="D1630" i="10" a="1"/>
  <c r="D1630" i="10" s="1"/>
  <c r="E1630" i="10" a="1"/>
  <c r="E1630" i="10" s="1"/>
  <c r="D1631" i="10" a="1"/>
  <c r="D1631" i="10" s="1"/>
  <c r="E1631" i="10" a="1"/>
  <c r="E1631" i="10" s="1"/>
  <c r="D1632" i="10" a="1"/>
  <c r="D1632" i="10" s="1"/>
  <c r="E1632" i="10" a="1"/>
  <c r="E1632" i="10" s="1"/>
  <c r="D1633" i="10" a="1"/>
  <c r="D1633" i="10" s="1"/>
  <c r="E1633" i="10" a="1"/>
  <c r="E1633" i="10" s="1"/>
  <c r="D1634" i="10" a="1"/>
  <c r="D1634" i="10" s="1"/>
  <c r="E1634" i="10" a="1"/>
  <c r="E1634" i="10" s="1"/>
  <c r="D1635" i="10" a="1"/>
  <c r="D1635" i="10" s="1"/>
  <c r="E1635" i="10" a="1"/>
  <c r="E1635" i="10" s="1"/>
  <c r="D1636" i="10" a="1"/>
  <c r="D1636" i="10" s="1"/>
  <c r="E1636" i="10" a="1"/>
  <c r="E1636" i="10" s="1"/>
  <c r="D1637" i="10" a="1"/>
  <c r="D1637" i="10" s="1"/>
  <c r="E1637" i="10" a="1"/>
  <c r="E1637" i="10" s="1"/>
  <c r="D1638" i="10" a="1"/>
  <c r="D1638" i="10" s="1"/>
  <c r="E1638" i="10" a="1"/>
  <c r="E1638" i="10" s="1"/>
  <c r="D1639" i="10" a="1"/>
  <c r="D1639" i="10" s="1"/>
  <c r="E1639" i="10" a="1"/>
  <c r="E1639" i="10" s="1"/>
  <c r="D1640" i="10" a="1"/>
  <c r="D1640" i="10" s="1"/>
  <c r="E1640" i="10" a="1"/>
  <c r="E1640" i="10" s="1"/>
  <c r="D1641" i="10" a="1"/>
  <c r="D1641" i="10" s="1"/>
  <c r="E1641" i="10" a="1"/>
  <c r="E1641" i="10" s="1"/>
  <c r="D1642" i="10" a="1"/>
  <c r="D1642" i="10" s="1"/>
  <c r="E1642" i="10" a="1"/>
  <c r="E1642" i="10" s="1"/>
  <c r="D1643" i="10" a="1"/>
  <c r="D1643" i="10" s="1"/>
  <c r="E1643" i="10" a="1"/>
  <c r="E1643" i="10" s="1"/>
  <c r="D1644" i="10" a="1"/>
  <c r="D1644" i="10" s="1"/>
  <c r="E1644" i="10" a="1"/>
  <c r="E1644" i="10" s="1"/>
  <c r="D1645" i="10" a="1"/>
  <c r="D1645" i="10" s="1"/>
  <c r="E1645" i="10" a="1"/>
  <c r="E1645" i="10" s="1"/>
  <c r="D1646" i="10" a="1"/>
  <c r="D1646" i="10" s="1"/>
  <c r="E1646" i="10" a="1"/>
  <c r="E1646" i="10" s="1"/>
  <c r="D1647" i="10" a="1"/>
  <c r="D1647" i="10" s="1"/>
  <c r="E1647" i="10" a="1"/>
  <c r="E1647" i="10" s="1"/>
  <c r="D1648" i="10" a="1"/>
  <c r="D1648" i="10" s="1"/>
  <c r="E1648" i="10" a="1"/>
  <c r="E1648" i="10" s="1"/>
  <c r="D1649" i="10" a="1"/>
  <c r="D1649" i="10" s="1"/>
  <c r="E1649" i="10" a="1"/>
  <c r="E1649" i="10" s="1"/>
  <c r="D1650" i="10" a="1"/>
  <c r="D1650" i="10" s="1"/>
  <c r="E1650" i="10" a="1"/>
  <c r="E1650" i="10" s="1"/>
  <c r="D1651" i="10" a="1"/>
  <c r="D1651" i="10" s="1"/>
  <c r="E1651" i="10" a="1"/>
  <c r="E1651" i="10" s="1"/>
  <c r="D1652" i="10" a="1"/>
  <c r="D1652" i="10" s="1"/>
  <c r="E1652" i="10" a="1"/>
  <c r="E1652" i="10" s="1"/>
  <c r="D1653" i="10" a="1"/>
  <c r="D1653" i="10" s="1"/>
  <c r="E1653" i="10" a="1"/>
  <c r="E1653" i="10" s="1"/>
  <c r="D1654" i="10" a="1"/>
  <c r="D1654" i="10" s="1"/>
  <c r="E1654" i="10" a="1"/>
  <c r="E1654" i="10" s="1"/>
  <c r="D1655" i="10" a="1"/>
  <c r="D1655" i="10" s="1"/>
  <c r="E1655" i="10" a="1"/>
  <c r="E1655" i="10" s="1"/>
  <c r="D1656" i="10" a="1"/>
  <c r="D1656" i="10" s="1"/>
  <c r="E1656" i="10" a="1"/>
  <c r="E1656" i="10" s="1"/>
  <c r="D1657" i="10" a="1"/>
  <c r="D1657" i="10" s="1"/>
  <c r="E1657" i="10" a="1"/>
  <c r="E1657" i="10" s="1"/>
  <c r="D1658" i="10" a="1"/>
  <c r="D1658" i="10" s="1"/>
  <c r="E1658" i="10" a="1"/>
  <c r="E1658" i="10" s="1"/>
  <c r="D1659" i="10" a="1"/>
  <c r="D1659" i="10" s="1"/>
  <c r="E1659" i="10" a="1"/>
  <c r="E1659" i="10" s="1"/>
  <c r="D1660" i="10" a="1"/>
  <c r="D1660" i="10" s="1"/>
  <c r="E1660" i="10" a="1"/>
  <c r="E1660" i="10" s="1"/>
  <c r="D1661" i="10" a="1"/>
  <c r="D1661" i="10" s="1"/>
  <c r="E1661" i="10" a="1"/>
  <c r="E1661" i="10" s="1"/>
  <c r="D1662" i="10" a="1"/>
  <c r="D1662" i="10" s="1"/>
  <c r="E1662" i="10" a="1"/>
  <c r="E1662" i="10" s="1"/>
  <c r="E1663" i="10" a="1"/>
  <c r="E1663" i="10" s="1"/>
  <c r="E1532" i="10" a="1"/>
  <c r="E1532" i="10" s="1"/>
  <c r="D1532" i="10" a="1"/>
  <c r="D1532" i="10" s="1"/>
  <c r="D2" i="10" a="1"/>
  <c r="D2" i="10" s="1"/>
  <c r="D3" i="10" a="1"/>
  <c r="D3" i="10" s="1"/>
  <c r="D4" i="10" a="1"/>
  <c r="D4" i="10" s="1"/>
  <c r="D5" i="10" a="1"/>
  <c r="D5" i="10" s="1"/>
  <c r="D6" i="10" a="1"/>
  <c r="D6" i="10" s="1"/>
  <c r="D7" i="10" a="1"/>
  <c r="D7" i="10" s="1"/>
  <c r="D8" i="10" a="1"/>
  <c r="D8" i="10" s="1"/>
  <c r="D9" i="10" a="1"/>
  <c r="D9" i="10" s="1"/>
  <c r="D10" i="10" a="1"/>
  <c r="D10" i="10" s="1"/>
  <c r="D11" i="10" a="1"/>
  <c r="D11" i="10" s="1"/>
  <c r="D12" i="10" a="1"/>
  <c r="D12" i="10" s="1"/>
  <c r="D13" i="10" a="1"/>
  <c r="D13" i="10" s="1"/>
  <c r="D14" i="10" a="1"/>
  <c r="D14" i="10" s="1"/>
  <c r="D15" i="10" a="1"/>
  <c r="D15" i="10" s="1"/>
  <c r="D16" i="10" a="1"/>
  <c r="D16" i="10" s="1"/>
  <c r="D17" i="10" a="1"/>
  <c r="D17" i="10" s="1"/>
  <c r="D18" i="10" a="1"/>
  <c r="D18" i="10" s="1"/>
  <c r="D19" i="10" a="1"/>
  <c r="D19" i="10" s="1"/>
  <c r="D20" i="10" a="1"/>
  <c r="D20" i="10" s="1"/>
  <c r="D21" i="10" a="1"/>
  <c r="D21" i="10" s="1"/>
  <c r="D22" i="10" a="1"/>
  <c r="D22" i="10" s="1"/>
  <c r="D23" i="10" a="1"/>
  <c r="D23" i="10" s="1"/>
  <c r="D24" i="10" a="1"/>
  <c r="D24" i="10" s="1"/>
  <c r="D25" i="10" a="1"/>
  <c r="D25" i="10" s="1"/>
  <c r="D26" i="10" a="1"/>
  <c r="D26" i="10" s="1"/>
  <c r="D27" i="10" a="1"/>
  <c r="D27" i="10" s="1"/>
  <c r="D28" i="10" a="1"/>
  <c r="D28" i="10" s="1"/>
  <c r="D29" i="10" a="1"/>
  <c r="D29" i="10" s="1"/>
  <c r="D30" i="10" a="1"/>
  <c r="D30" i="10" s="1"/>
  <c r="D31" i="10" a="1"/>
  <c r="D31" i="10" s="1"/>
  <c r="D32" i="10" a="1"/>
  <c r="D32" i="10" s="1"/>
  <c r="D33" i="10" a="1"/>
  <c r="D33" i="10" s="1"/>
  <c r="D34" i="10" a="1"/>
  <c r="D34" i="10" s="1"/>
  <c r="D35" i="10" a="1"/>
  <c r="D35" i="10" s="1"/>
  <c r="D36" i="10" a="1"/>
  <c r="D36" i="10" s="1"/>
  <c r="D37" i="10" a="1"/>
  <c r="D37" i="10" s="1"/>
  <c r="D38" i="10" a="1"/>
  <c r="D38" i="10" s="1"/>
  <c r="D39" i="10" a="1"/>
  <c r="D39" i="10" s="1"/>
  <c r="D40" i="10" a="1"/>
  <c r="D40" i="10" s="1"/>
  <c r="D41" i="10" a="1"/>
  <c r="D41" i="10" s="1"/>
  <c r="D42" i="10" a="1"/>
  <c r="D42" i="10" s="1"/>
  <c r="D43" i="10" a="1"/>
  <c r="D43" i="10" s="1"/>
  <c r="D44" i="10" a="1"/>
  <c r="D44" i="10" s="1"/>
  <c r="D45" i="10" a="1"/>
  <c r="D45" i="10" s="1"/>
  <c r="D46" i="10" a="1"/>
  <c r="D46" i="10" s="1"/>
  <c r="D47" i="10" a="1"/>
  <c r="D47" i="10" s="1"/>
  <c r="D48" i="10" a="1"/>
  <c r="D48" i="10" s="1"/>
  <c r="D49" i="10" a="1"/>
  <c r="D49" i="10" s="1"/>
  <c r="D50" i="10" a="1"/>
  <c r="D50" i="10" s="1"/>
  <c r="D51" i="10" a="1"/>
  <c r="D51" i="10" s="1"/>
  <c r="D52" i="10" a="1"/>
  <c r="D52" i="10" s="1"/>
  <c r="D53" i="10" a="1"/>
  <c r="D53" i="10" s="1"/>
  <c r="D54" i="10" a="1"/>
  <c r="D54" i="10" s="1"/>
  <c r="D55" i="10" a="1"/>
  <c r="D55" i="10" s="1"/>
  <c r="D56" i="10" a="1"/>
  <c r="D56" i="10" s="1"/>
  <c r="D57" i="10" a="1"/>
  <c r="D57" i="10" s="1"/>
  <c r="D58" i="10" a="1"/>
  <c r="D58" i="10" s="1"/>
  <c r="D59" i="10" a="1"/>
  <c r="D59" i="10" s="1"/>
  <c r="D60" i="10" a="1"/>
  <c r="D60" i="10" s="1"/>
  <c r="D61" i="10" a="1"/>
  <c r="D61" i="10" s="1"/>
  <c r="D62" i="10" a="1"/>
  <c r="D62" i="10" s="1"/>
  <c r="D63" i="10" a="1"/>
  <c r="D63" i="10" s="1"/>
  <c r="D64" i="10" a="1"/>
  <c r="D64" i="10" s="1"/>
  <c r="D65" i="10" a="1"/>
  <c r="D65" i="10" s="1"/>
  <c r="D66" i="10" a="1"/>
  <c r="D66" i="10" s="1"/>
  <c r="D67" i="10" a="1"/>
  <c r="D67" i="10" s="1"/>
  <c r="D68" i="10" a="1"/>
  <c r="D68" i="10" s="1"/>
  <c r="D69" i="10" a="1"/>
  <c r="D69" i="10" s="1"/>
  <c r="D70" i="10" a="1"/>
  <c r="D70" i="10" s="1"/>
  <c r="D71" i="10" a="1"/>
  <c r="D71" i="10" s="1"/>
  <c r="D72" i="10" a="1"/>
  <c r="D72" i="10" s="1"/>
  <c r="D73" i="10" a="1"/>
  <c r="D73" i="10" s="1"/>
  <c r="D74" i="10" a="1"/>
  <c r="D74" i="10" s="1"/>
  <c r="D75" i="10" a="1"/>
  <c r="D75" i="10" s="1"/>
  <c r="D76" i="10" a="1"/>
  <c r="D76" i="10" s="1"/>
  <c r="D77" i="10" a="1"/>
  <c r="D77" i="10" s="1"/>
  <c r="D78" i="10" a="1"/>
  <c r="D78" i="10" s="1"/>
  <c r="D79" i="10" a="1"/>
  <c r="D79" i="10" s="1"/>
  <c r="D80" i="10" a="1"/>
  <c r="D80" i="10" s="1"/>
  <c r="D81" i="10" a="1"/>
  <c r="D81" i="10" s="1"/>
  <c r="D82" i="10" a="1"/>
  <c r="D82" i="10" s="1"/>
  <c r="D83" i="10" a="1"/>
  <c r="D83" i="10" s="1"/>
  <c r="D84" i="10" a="1"/>
  <c r="D84" i="10" s="1"/>
  <c r="D85" i="10" a="1"/>
  <c r="D85" i="10" s="1"/>
  <c r="D86" i="10" a="1"/>
  <c r="D86" i="10" s="1"/>
  <c r="D87" i="10" a="1"/>
  <c r="D87" i="10" s="1"/>
  <c r="D88" i="10" a="1"/>
  <c r="D88" i="10" s="1"/>
  <c r="D89" i="10" a="1"/>
  <c r="D89" i="10" s="1"/>
  <c r="D90" i="10" a="1"/>
  <c r="D90" i="10" s="1"/>
  <c r="D91" i="10" a="1"/>
  <c r="D91" i="10" s="1"/>
  <c r="D92" i="10" a="1"/>
  <c r="D92" i="10" s="1"/>
  <c r="D93" i="10" a="1"/>
  <c r="D93" i="10" s="1"/>
  <c r="D94" i="10" a="1"/>
  <c r="D94" i="10" s="1"/>
  <c r="D95" i="10" a="1"/>
  <c r="D95" i="10" s="1"/>
  <c r="D96" i="10" a="1"/>
  <c r="D96" i="10" s="1"/>
  <c r="D97" i="10" a="1"/>
  <c r="D97" i="10" s="1"/>
  <c r="D98" i="10" a="1"/>
  <c r="D98" i="10" s="1"/>
  <c r="D99" i="10" a="1"/>
  <c r="D99" i="10" s="1"/>
  <c r="D100" i="10" a="1"/>
  <c r="D100" i="10" s="1"/>
  <c r="D101" i="10" a="1"/>
  <c r="D101" i="10" s="1"/>
  <c r="D102" i="10" a="1"/>
  <c r="D102" i="10" s="1"/>
  <c r="D103" i="10" a="1"/>
  <c r="D103" i="10" s="1"/>
  <c r="D104" i="10" a="1"/>
  <c r="D104" i="10" s="1"/>
  <c r="D105" i="10" a="1"/>
  <c r="D105" i="10" s="1"/>
  <c r="D106" i="10" a="1"/>
  <c r="D106" i="10" s="1"/>
  <c r="D107" i="10" a="1"/>
  <c r="D107" i="10" s="1"/>
  <c r="D108" i="10" a="1"/>
  <c r="D108" i="10" s="1"/>
  <c r="D109" i="10" a="1"/>
  <c r="D109" i="10" s="1"/>
  <c r="D110" i="10" a="1"/>
  <c r="D110" i="10" s="1"/>
  <c r="D111" i="10" a="1"/>
  <c r="D111" i="10" s="1"/>
  <c r="D112" i="10" a="1"/>
  <c r="D112" i="10" s="1"/>
  <c r="D113" i="10" a="1"/>
  <c r="D113" i="10" s="1"/>
  <c r="D114" i="10" a="1"/>
  <c r="D114" i="10" s="1"/>
  <c r="D115" i="10" a="1"/>
  <c r="D115" i="10" s="1"/>
  <c r="D116" i="10" a="1"/>
  <c r="D116" i="10" s="1"/>
  <c r="D117" i="10" a="1"/>
  <c r="D117" i="10" s="1"/>
  <c r="D118" i="10" a="1"/>
  <c r="D118" i="10" s="1"/>
  <c r="D119" i="10" a="1"/>
  <c r="D119" i="10" s="1"/>
  <c r="D120" i="10" a="1"/>
  <c r="D120" i="10" s="1"/>
  <c r="D121" i="10" a="1"/>
  <c r="D121" i="10" s="1"/>
  <c r="D122" i="10" a="1"/>
  <c r="D122" i="10" s="1"/>
  <c r="D123" i="10" a="1"/>
  <c r="D123" i="10" s="1"/>
  <c r="D124" i="10" a="1"/>
  <c r="D124" i="10" s="1"/>
  <c r="D125" i="10" a="1"/>
  <c r="D125" i="10" s="1"/>
  <c r="D126" i="10" a="1"/>
  <c r="D126" i="10" s="1"/>
  <c r="D127" i="10" a="1"/>
  <c r="D127" i="10" s="1"/>
  <c r="D128" i="10" a="1"/>
  <c r="D128" i="10" s="1"/>
  <c r="D129" i="10" a="1"/>
  <c r="D129" i="10" s="1"/>
  <c r="D130" i="10" a="1"/>
  <c r="D130" i="10" s="1"/>
  <c r="D131" i="10" a="1"/>
  <c r="D131" i="10" s="1"/>
  <c r="D132" i="10" a="1"/>
  <c r="D132" i="10" s="1"/>
  <c r="D133" i="10" a="1"/>
  <c r="D133" i="10" s="1"/>
  <c r="D134" i="10" a="1"/>
  <c r="D134" i="10" s="1"/>
  <c r="D135" i="10" a="1"/>
  <c r="D135" i="10" s="1"/>
  <c r="D136" i="10" a="1"/>
  <c r="D136" i="10" s="1"/>
  <c r="D137" i="10" a="1"/>
  <c r="D137" i="10" s="1"/>
  <c r="D138" i="10" a="1"/>
  <c r="D138" i="10" s="1"/>
  <c r="D139" i="10" a="1"/>
  <c r="D139" i="10" s="1"/>
  <c r="D140" i="10" a="1"/>
  <c r="D140" i="10" s="1"/>
  <c r="D141" i="10" a="1"/>
  <c r="D141" i="10" s="1"/>
  <c r="D142" i="10" a="1"/>
  <c r="D142" i="10" s="1"/>
  <c r="D143" i="10" a="1"/>
  <c r="D143" i="10" s="1"/>
  <c r="D144" i="10" a="1"/>
  <c r="D144" i="10" s="1"/>
  <c r="D145" i="10" a="1"/>
  <c r="D145" i="10" s="1"/>
  <c r="D146" i="10" a="1"/>
  <c r="D146" i="10" s="1"/>
  <c r="D147" i="10" a="1"/>
  <c r="D147" i="10" s="1"/>
  <c r="D148" i="10" a="1"/>
  <c r="D148" i="10" s="1"/>
  <c r="D149" i="10" a="1"/>
  <c r="D149" i="10" s="1"/>
  <c r="D150" i="10" a="1"/>
  <c r="D150" i="10" s="1"/>
  <c r="D151" i="10" a="1"/>
  <c r="D151" i="10" s="1"/>
  <c r="D152" i="10" a="1"/>
  <c r="D152" i="10" s="1"/>
  <c r="D153" i="10" a="1"/>
  <c r="D153" i="10" s="1"/>
  <c r="D154" i="10" a="1"/>
  <c r="D154" i="10" s="1"/>
  <c r="D155" i="10" a="1"/>
  <c r="D155" i="10" s="1"/>
  <c r="D156" i="10" a="1"/>
  <c r="D156" i="10" s="1"/>
  <c r="D157" i="10" a="1"/>
  <c r="D157" i="10" s="1"/>
  <c r="D158" i="10" a="1"/>
  <c r="D158" i="10" s="1"/>
  <c r="D159" i="10" a="1"/>
  <c r="D159" i="10" s="1"/>
  <c r="D160" i="10" a="1"/>
  <c r="D160" i="10" s="1"/>
  <c r="D161" i="10" a="1"/>
  <c r="D161" i="10" s="1"/>
  <c r="D162" i="10" a="1"/>
  <c r="D162" i="10" s="1"/>
  <c r="D163" i="10" a="1"/>
  <c r="D163" i="10" s="1"/>
  <c r="D164" i="10" a="1"/>
  <c r="D164" i="10" s="1"/>
  <c r="D165" i="10" a="1"/>
  <c r="D165" i="10" s="1"/>
  <c r="D166" i="10" a="1"/>
  <c r="D166" i="10" s="1"/>
  <c r="D167" i="10" a="1"/>
  <c r="D167" i="10" s="1"/>
  <c r="D168" i="10" a="1"/>
  <c r="D168" i="10" s="1"/>
  <c r="D169" i="10" a="1"/>
  <c r="D169" i="10" s="1"/>
  <c r="D170" i="10" a="1"/>
  <c r="D170" i="10" s="1"/>
  <c r="D171" i="10" a="1"/>
  <c r="D171" i="10" s="1"/>
  <c r="D172" i="10" a="1"/>
  <c r="D172" i="10" s="1"/>
  <c r="D173" i="10" a="1"/>
  <c r="D173" i="10" s="1"/>
  <c r="D174" i="10" a="1"/>
  <c r="D174" i="10" s="1"/>
  <c r="D175" i="10" a="1"/>
  <c r="D175" i="10" s="1"/>
  <c r="D176" i="10" a="1"/>
  <c r="D176" i="10" s="1"/>
  <c r="D177" i="10" a="1"/>
  <c r="D177" i="10" s="1"/>
  <c r="D178" i="10" a="1"/>
  <c r="D178" i="10" s="1"/>
  <c r="D179" i="10" a="1"/>
  <c r="D179" i="10" s="1"/>
  <c r="D180" i="10" a="1"/>
  <c r="D180" i="10" s="1"/>
  <c r="D181" i="10" a="1"/>
  <c r="D181" i="10" s="1"/>
  <c r="D182" i="10" a="1"/>
  <c r="D182" i="10" s="1"/>
  <c r="D183" i="10" a="1"/>
  <c r="D183" i="10" s="1"/>
  <c r="D184" i="10" a="1"/>
  <c r="D184" i="10" s="1"/>
  <c r="D185" i="10" a="1"/>
  <c r="D185" i="10" s="1"/>
  <c r="D186" i="10" a="1"/>
  <c r="D186" i="10" s="1"/>
  <c r="D187" i="10" a="1"/>
  <c r="D187" i="10" s="1"/>
  <c r="D188" i="10" a="1"/>
  <c r="D188" i="10" s="1"/>
  <c r="D189" i="10" a="1"/>
  <c r="D189" i="10" s="1"/>
  <c r="D190" i="10" a="1"/>
  <c r="D190" i="10" s="1"/>
  <c r="D191" i="10" a="1"/>
  <c r="D191" i="10" s="1"/>
  <c r="D192" i="10" a="1"/>
  <c r="D192" i="10" s="1"/>
  <c r="D193" i="10" a="1"/>
  <c r="D193" i="10" s="1"/>
  <c r="D194" i="10" a="1"/>
  <c r="D194" i="10" s="1"/>
  <c r="D195" i="10" a="1"/>
  <c r="D195" i="10" s="1"/>
  <c r="D196" i="10" a="1"/>
  <c r="D196" i="10" s="1"/>
  <c r="D197" i="10" a="1"/>
  <c r="D197" i="10" s="1"/>
  <c r="D198" i="10" a="1"/>
  <c r="D198" i="10" s="1"/>
  <c r="D199" i="10" a="1"/>
  <c r="D199" i="10" s="1"/>
  <c r="D200" i="10" a="1"/>
  <c r="D200" i="10" s="1"/>
  <c r="D201" i="10" a="1"/>
  <c r="D201" i="10" s="1"/>
  <c r="D202" i="10" a="1"/>
  <c r="D202" i="10" s="1"/>
  <c r="D203" i="10" a="1"/>
  <c r="D203" i="10" s="1"/>
  <c r="D204" i="10" a="1"/>
  <c r="D204" i="10" s="1"/>
  <c r="D205" i="10" a="1"/>
  <c r="D205" i="10" s="1"/>
  <c r="D206" i="10" a="1"/>
  <c r="D206" i="10" s="1"/>
  <c r="D207" i="10" a="1"/>
  <c r="D207" i="10" s="1"/>
  <c r="D208" i="10" a="1"/>
  <c r="D208" i="10" s="1"/>
  <c r="D209" i="10" a="1"/>
  <c r="D209" i="10" s="1"/>
  <c r="D210" i="10" a="1"/>
  <c r="D210" i="10" s="1"/>
  <c r="D211" i="10" a="1"/>
  <c r="D211" i="10" s="1"/>
  <c r="D212" i="10" a="1"/>
  <c r="D212" i="10" s="1"/>
  <c r="D213" i="10" a="1"/>
  <c r="D213" i="10" s="1"/>
  <c r="D214" i="10" a="1"/>
  <c r="D214" i="10" s="1"/>
  <c r="D215" i="10" a="1"/>
  <c r="D215" i="10" s="1"/>
  <c r="D216" i="10" a="1"/>
  <c r="D216" i="10" s="1"/>
  <c r="D217" i="10" a="1"/>
  <c r="D217" i="10" s="1"/>
  <c r="D218" i="10" a="1"/>
  <c r="D218" i="10" s="1"/>
  <c r="D219" i="10" a="1"/>
  <c r="D219" i="10" s="1"/>
  <c r="D220" i="10" a="1"/>
  <c r="D220" i="10" s="1"/>
  <c r="D221" i="10" a="1"/>
  <c r="D221" i="10" s="1"/>
  <c r="D222" i="10" a="1"/>
  <c r="D222" i="10" s="1"/>
  <c r="D223" i="10" a="1"/>
  <c r="D223" i="10" s="1"/>
  <c r="D224" i="10" a="1"/>
  <c r="D224" i="10" s="1"/>
  <c r="D225" i="10" a="1"/>
  <c r="D225" i="10" s="1"/>
  <c r="D226" i="10" a="1"/>
  <c r="D226" i="10" s="1"/>
  <c r="D227" i="10" a="1"/>
  <c r="D227" i="10" s="1"/>
  <c r="D228" i="10" a="1"/>
  <c r="D228" i="10" s="1"/>
  <c r="D229" i="10" a="1"/>
  <c r="D229" i="10" s="1"/>
  <c r="D230" i="10" a="1"/>
  <c r="D230" i="10" s="1"/>
  <c r="D231" i="10" a="1"/>
  <c r="D231" i="10" s="1"/>
  <c r="D232" i="10" a="1"/>
  <c r="D232" i="10" s="1"/>
  <c r="D233" i="10" a="1"/>
  <c r="D233" i="10" s="1"/>
  <c r="D234" i="10" a="1"/>
  <c r="D234" i="10" s="1"/>
  <c r="D235" i="10" a="1"/>
  <c r="D235" i="10" s="1"/>
  <c r="D236" i="10" a="1"/>
  <c r="D236" i="10" s="1"/>
  <c r="D237" i="10" a="1"/>
  <c r="D237" i="10" s="1"/>
  <c r="D238" i="10" a="1"/>
  <c r="D238" i="10" s="1"/>
  <c r="D239" i="10" a="1"/>
  <c r="D239" i="10" s="1"/>
  <c r="D240" i="10" a="1"/>
  <c r="D240" i="10" s="1"/>
  <c r="D241" i="10" a="1"/>
  <c r="D241" i="10" s="1"/>
  <c r="D242" i="10" a="1"/>
  <c r="D242" i="10" s="1"/>
  <c r="D243" i="10" a="1"/>
  <c r="D243" i="10" s="1"/>
  <c r="D244" i="10" a="1"/>
  <c r="D244" i="10" s="1"/>
  <c r="D245" i="10" a="1"/>
  <c r="D245" i="10" s="1"/>
  <c r="D246" i="10" a="1"/>
  <c r="D246" i="10" s="1"/>
  <c r="D247" i="10" a="1"/>
  <c r="D247" i="10" s="1"/>
  <c r="D248" i="10" a="1"/>
  <c r="D248" i="10" s="1"/>
  <c r="D249" i="10" a="1"/>
  <c r="D249" i="10" s="1"/>
  <c r="D250" i="10" a="1"/>
  <c r="D250" i="10" s="1"/>
  <c r="D251" i="10" a="1"/>
  <c r="D251" i="10" s="1"/>
  <c r="D252" i="10" a="1"/>
  <c r="D252" i="10" s="1"/>
  <c r="D253" i="10" a="1"/>
  <c r="D253" i="10" s="1"/>
  <c r="D254" i="10" a="1"/>
  <c r="D254" i="10" s="1"/>
  <c r="D255" i="10" a="1"/>
  <c r="D255" i="10" s="1"/>
  <c r="D256" i="10" a="1"/>
  <c r="D256" i="10" s="1"/>
  <c r="D257" i="10" a="1"/>
  <c r="D257" i="10" s="1"/>
  <c r="D258" i="10" a="1"/>
  <c r="D258" i="10" s="1"/>
  <c r="D259" i="10" a="1"/>
  <c r="D259" i="10" s="1"/>
  <c r="D260" i="10" a="1"/>
  <c r="D260" i="10" s="1"/>
  <c r="D261" i="10" a="1"/>
  <c r="D261" i="10" s="1"/>
  <c r="D262" i="10" a="1"/>
  <c r="D262" i="10" s="1"/>
  <c r="D263" i="10" a="1"/>
  <c r="D263" i="10" s="1"/>
  <c r="D264" i="10" a="1"/>
  <c r="D264" i="10" s="1"/>
  <c r="D265" i="10" a="1"/>
  <c r="D265" i="10" s="1"/>
  <c r="D266" i="10" a="1"/>
  <c r="D266" i="10" s="1"/>
  <c r="D267" i="10" a="1"/>
  <c r="D267" i="10" s="1"/>
  <c r="D268" i="10" a="1"/>
  <c r="D268" i="10" s="1"/>
  <c r="D269" i="10" a="1"/>
  <c r="D269" i="10" s="1"/>
  <c r="D270" i="10" a="1"/>
  <c r="D270" i="10" s="1"/>
  <c r="D271" i="10" a="1"/>
  <c r="D271" i="10" s="1"/>
  <c r="D272" i="10" a="1"/>
  <c r="D272" i="10" s="1"/>
  <c r="D273" i="10" a="1"/>
  <c r="D273" i="10" s="1"/>
  <c r="D274" i="10" a="1"/>
  <c r="D274" i="10" s="1"/>
  <c r="D275" i="10" a="1"/>
  <c r="D275" i="10" s="1"/>
  <c r="D276" i="10" a="1"/>
  <c r="D276" i="10" s="1"/>
  <c r="D277" i="10" a="1"/>
  <c r="D277" i="10" s="1"/>
  <c r="D278" i="10" a="1"/>
  <c r="D278" i="10" s="1"/>
  <c r="D279" i="10" a="1"/>
  <c r="D279" i="10" s="1"/>
  <c r="D280" i="10" a="1"/>
  <c r="D280" i="10" s="1"/>
  <c r="D281" i="10" a="1"/>
  <c r="D281" i="10" s="1"/>
  <c r="D282" i="10" a="1"/>
  <c r="D282" i="10" s="1"/>
  <c r="D283" i="10" a="1"/>
  <c r="D283" i="10" s="1"/>
  <c r="D284" i="10" a="1"/>
  <c r="D284" i="10" s="1"/>
  <c r="D285" i="10" a="1"/>
  <c r="D285" i="10" s="1"/>
  <c r="D286" i="10" a="1"/>
  <c r="D286" i="10" s="1"/>
  <c r="D287" i="10" a="1"/>
  <c r="D287" i="10" s="1"/>
  <c r="D288" i="10" a="1"/>
  <c r="D288" i="10" s="1"/>
  <c r="D289" i="10" a="1"/>
  <c r="D289" i="10" s="1"/>
  <c r="D290" i="10" a="1"/>
  <c r="D290" i="10" s="1"/>
  <c r="D291" i="10" a="1"/>
  <c r="D291" i="10" s="1"/>
  <c r="D292" i="10" a="1"/>
  <c r="D292" i="10" s="1"/>
  <c r="D293" i="10" a="1"/>
  <c r="D293" i="10" s="1"/>
  <c r="D294" i="10" a="1"/>
  <c r="D294" i="10" s="1"/>
  <c r="D295" i="10" a="1"/>
  <c r="D295" i="10" s="1"/>
  <c r="D296" i="10" a="1"/>
  <c r="D296" i="10" s="1"/>
  <c r="D297" i="10" a="1"/>
  <c r="D297" i="10" s="1"/>
  <c r="D298" i="10" a="1"/>
  <c r="D298" i="10" s="1"/>
  <c r="D299" i="10" a="1"/>
  <c r="D299" i="10" s="1"/>
  <c r="D300" i="10" a="1"/>
  <c r="D300" i="10" s="1"/>
  <c r="D301" i="10" a="1"/>
  <c r="D301" i="10" s="1"/>
  <c r="D302" i="10" a="1"/>
  <c r="D302" i="10" s="1"/>
  <c r="D303" i="10" a="1"/>
  <c r="D303" i="10" s="1"/>
  <c r="D304" i="10" a="1"/>
  <c r="D304" i="10" s="1"/>
  <c r="D305" i="10" a="1"/>
  <c r="D305" i="10" s="1"/>
  <c r="D306" i="10" a="1"/>
  <c r="D306" i="10" s="1"/>
  <c r="D307" i="10" a="1"/>
  <c r="D307" i="10" s="1"/>
  <c r="D308" i="10" a="1"/>
  <c r="D308" i="10" s="1"/>
  <c r="D309" i="10" a="1"/>
  <c r="D309" i="10" s="1"/>
  <c r="D310" i="10" a="1"/>
  <c r="D310" i="10" s="1"/>
  <c r="D311" i="10" a="1"/>
  <c r="D311" i="10" s="1"/>
  <c r="D312" i="10" a="1"/>
  <c r="D312" i="10" s="1"/>
  <c r="D313" i="10" a="1"/>
  <c r="D313" i="10" s="1"/>
  <c r="D314" i="10" a="1"/>
  <c r="D314" i="10" s="1"/>
  <c r="D315" i="10" a="1"/>
  <c r="D315" i="10" s="1"/>
  <c r="D316" i="10" a="1"/>
  <c r="D316" i="10" s="1"/>
  <c r="D317" i="10" a="1"/>
  <c r="D317" i="10" s="1"/>
  <c r="D318" i="10" a="1"/>
  <c r="D318" i="10" s="1"/>
  <c r="D319" i="10" a="1"/>
  <c r="D319" i="10" s="1"/>
  <c r="D320" i="10" a="1"/>
  <c r="D320" i="10" s="1"/>
  <c r="D321" i="10" a="1"/>
  <c r="D321" i="10" s="1"/>
  <c r="D322" i="10" a="1"/>
  <c r="D322" i="10" s="1"/>
  <c r="D323" i="10" a="1"/>
  <c r="D323" i="10" s="1"/>
  <c r="D324" i="10" a="1"/>
  <c r="D324" i="10" s="1"/>
  <c r="D325" i="10" a="1"/>
  <c r="D325" i="10" s="1"/>
  <c r="D326" i="10" a="1"/>
  <c r="D326" i="10" s="1"/>
  <c r="D327" i="10" a="1"/>
  <c r="D327" i="10" s="1"/>
  <c r="D328" i="10" a="1"/>
  <c r="D328" i="10" s="1"/>
  <c r="D329" i="10" a="1"/>
  <c r="D329" i="10" s="1"/>
  <c r="D330" i="10" a="1"/>
  <c r="D330" i="10" s="1"/>
  <c r="D331" i="10" a="1"/>
  <c r="D331" i="10" s="1"/>
  <c r="D332" i="10" a="1"/>
  <c r="D332" i="10" s="1"/>
  <c r="D333" i="10" a="1"/>
  <c r="D333" i="10" s="1"/>
  <c r="D334" i="10" a="1"/>
  <c r="D334" i="10" s="1"/>
  <c r="D335" i="10" a="1"/>
  <c r="D335" i="10" s="1"/>
  <c r="D336" i="10" a="1"/>
  <c r="D336" i="10" s="1"/>
  <c r="D337" i="10" a="1"/>
  <c r="D337" i="10" s="1"/>
  <c r="D338" i="10" a="1"/>
  <c r="D338" i="10" s="1"/>
  <c r="D339" i="10" a="1"/>
  <c r="D339" i="10" s="1"/>
  <c r="D340" i="10" a="1"/>
  <c r="D340" i="10" s="1"/>
  <c r="D341" i="10" a="1"/>
  <c r="D341" i="10" s="1"/>
  <c r="D342" i="10" a="1"/>
  <c r="D342" i="10" s="1"/>
  <c r="D343" i="10" a="1"/>
  <c r="D343" i="10" s="1"/>
  <c r="D344" i="10" a="1"/>
  <c r="D344" i="10" s="1"/>
  <c r="D345" i="10" a="1"/>
  <c r="D345" i="10" s="1"/>
  <c r="D346" i="10" a="1"/>
  <c r="D346" i="10" s="1"/>
  <c r="D347" i="10" a="1"/>
  <c r="D347" i="10" s="1"/>
  <c r="D348" i="10" a="1"/>
  <c r="D348" i="10" s="1"/>
  <c r="D349" i="10" a="1"/>
  <c r="D349" i="10" s="1"/>
  <c r="D350" i="10" a="1"/>
  <c r="D350" i="10" s="1"/>
  <c r="D351" i="10" a="1"/>
  <c r="D351" i="10" s="1"/>
  <c r="D352" i="10" a="1"/>
  <c r="D352" i="10" s="1"/>
  <c r="D353" i="10" a="1"/>
  <c r="D353" i="10" s="1"/>
  <c r="D354" i="10" a="1"/>
  <c r="D354" i="10" s="1"/>
  <c r="D355" i="10" a="1"/>
  <c r="D355" i="10" s="1"/>
  <c r="D356" i="10" a="1"/>
  <c r="D356" i="10" s="1"/>
  <c r="D357" i="10" a="1"/>
  <c r="D357" i="10" s="1"/>
  <c r="D358" i="10" a="1"/>
  <c r="D358" i="10" s="1"/>
  <c r="D359" i="10" a="1"/>
  <c r="D359" i="10" s="1"/>
  <c r="D360" i="10" a="1"/>
  <c r="D360" i="10" s="1"/>
  <c r="D361" i="10" a="1"/>
  <c r="D361" i="10" s="1"/>
  <c r="D362" i="10" a="1"/>
  <c r="D362" i="10" s="1"/>
  <c r="D363" i="10" a="1"/>
  <c r="D363" i="10" s="1"/>
  <c r="D364" i="10" a="1"/>
  <c r="D364" i="10" s="1"/>
  <c r="D365" i="10" a="1"/>
  <c r="D365" i="10" s="1"/>
  <c r="D366" i="10" a="1"/>
  <c r="D366" i="10" s="1"/>
  <c r="D367" i="10" a="1"/>
  <c r="D367" i="10" s="1"/>
  <c r="D368" i="10" a="1"/>
  <c r="D368" i="10" s="1"/>
  <c r="D369" i="10" a="1"/>
  <c r="D369" i="10" s="1"/>
  <c r="D370" i="10" a="1"/>
  <c r="D370" i="10" s="1"/>
  <c r="D371" i="10" a="1"/>
  <c r="D371" i="10" s="1"/>
  <c r="D372" i="10" a="1"/>
  <c r="D372" i="10" s="1"/>
  <c r="D373" i="10" a="1"/>
  <c r="D373" i="10" s="1"/>
  <c r="D374" i="10" a="1"/>
  <c r="D374" i="10" s="1"/>
  <c r="D375" i="10" a="1"/>
  <c r="D375" i="10" s="1"/>
  <c r="D376" i="10" a="1"/>
  <c r="D376" i="10" s="1"/>
  <c r="D377" i="10" a="1"/>
  <c r="D377" i="10" s="1"/>
  <c r="D378" i="10" a="1"/>
  <c r="D378" i="10" s="1"/>
  <c r="D379" i="10" a="1"/>
  <c r="D379" i="10" s="1"/>
  <c r="D380" i="10" a="1"/>
  <c r="D380" i="10" s="1"/>
  <c r="D381" i="10" a="1"/>
  <c r="D381" i="10" s="1"/>
  <c r="D382" i="10" a="1"/>
  <c r="D382" i="10" s="1"/>
  <c r="D383" i="10" a="1"/>
  <c r="D383" i="10" s="1"/>
  <c r="D384" i="10" a="1"/>
  <c r="D384" i="10" s="1"/>
  <c r="D385" i="10" a="1"/>
  <c r="D385" i="10" s="1"/>
  <c r="D386" i="10" a="1"/>
  <c r="D386" i="10" s="1"/>
  <c r="D387" i="10" a="1"/>
  <c r="D387" i="10" s="1"/>
  <c r="D388" i="10" a="1"/>
  <c r="D388" i="10" s="1"/>
  <c r="D389" i="10" a="1"/>
  <c r="D389" i="10" s="1"/>
  <c r="D390" i="10" a="1"/>
  <c r="D390" i="10" s="1"/>
  <c r="D391" i="10" a="1"/>
  <c r="D391" i="10" s="1"/>
  <c r="D392" i="10" a="1"/>
  <c r="D392" i="10" s="1"/>
  <c r="D393" i="10" a="1"/>
  <c r="D393" i="10" s="1"/>
  <c r="D394" i="10" a="1"/>
  <c r="D394" i="10" s="1"/>
  <c r="D395" i="10" a="1"/>
  <c r="D395" i="10" s="1"/>
  <c r="D396" i="10" a="1"/>
  <c r="D396" i="10" s="1"/>
  <c r="D397" i="10" a="1"/>
  <c r="D397" i="10" s="1"/>
  <c r="D398" i="10" a="1"/>
  <c r="D398" i="10" s="1"/>
  <c r="D399" i="10" a="1"/>
  <c r="D399" i="10" s="1"/>
  <c r="D400" i="10" a="1"/>
  <c r="D400" i="10" s="1"/>
  <c r="D401" i="10" a="1"/>
  <c r="D401" i="10" s="1"/>
  <c r="D402" i="10" a="1"/>
  <c r="D402" i="10" s="1"/>
  <c r="D403" i="10" a="1"/>
  <c r="D403" i="10" s="1"/>
  <c r="D404" i="10" a="1"/>
  <c r="D404" i="10" s="1"/>
  <c r="D405" i="10" a="1"/>
  <c r="D405" i="10" s="1"/>
  <c r="D406" i="10" a="1"/>
  <c r="D406" i="10" s="1"/>
  <c r="D407" i="10" a="1"/>
  <c r="D407" i="10" s="1"/>
  <c r="D408" i="10" a="1"/>
  <c r="D408" i="10" s="1"/>
  <c r="D409" i="10" a="1"/>
  <c r="D409" i="10" s="1"/>
  <c r="D410" i="10" a="1"/>
  <c r="D410" i="10" s="1"/>
  <c r="D411" i="10" a="1"/>
  <c r="D411" i="10" s="1"/>
  <c r="D412" i="10" a="1"/>
  <c r="D412" i="10" s="1"/>
  <c r="D413" i="10" a="1"/>
  <c r="D413" i="10" s="1"/>
  <c r="D414" i="10" a="1"/>
  <c r="D414" i="10" s="1"/>
  <c r="D415" i="10" a="1"/>
  <c r="D415" i="10" s="1"/>
  <c r="D416" i="10" a="1"/>
  <c r="D416" i="10" s="1"/>
  <c r="D417" i="10" a="1"/>
  <c r="D417" i="10" s="1"/>
  <c r="D418" i="10" a="1"/>
  <c r="D418" i="10" s="1"/>
  <c r="D419" i="10" a="1"/>
  <c r="D419" i="10" s="1"/>
  <c r="D420" i="10" a="1"/>
  <c r="D420" i="10" s="1"/>
  <c r="D421" i="10" a="1"/>
  <c r="D421" i="10" s="1"/>
  <c r="D422" i="10" a="1"/>
  <c r="D422" i="10" s="1"/>
  <c r="D423" i="10" a="1"/>
  <c r="D423" i="10" s="1"/>
  <c r="D424" i="10" a="1"/>
  <c r="D424" i="10" s="1"/>
  <c r="D425" i="10" a="1"/>
  <c r="D425" i="10" s="1"/>
  <c r="D426" i="10" a="1"/>
  <c r="D426" i="10" s="1"/>
  <c r="D427" i="10" a="1"/>
  <c r="D427" i="10" s="1"/>
  <c r="D428" i="10" a="1"/>
  <c r="D428" i="10" s="1"/>
  <c r="D429" i="10" a="1"/>
  <c r="D429" i="10" s="1"/>
  <c r="D430" i="10" a="1"/>
  <c r="D430" i="10" s="1"/>
  <c r="D431" i="10" a="1"/>
  <c r="D431" i="10" s="1"/>
  <c r="D432" i="10" a="1"/>
  <c r="D432" i="10" s="1"/>
  <c r="D433" i="10" a="1"/>
  <c r="D433" i="10" s="1"/>
  <c r="D434" i="10" a="1"/>
  <c r="D434" i="10" s="1"/>
  <c r="D435" i="10" a="1"/>
  <c r="D435" i="10" s="1"/>
  <c r="D436" i="10" a="1"/>
  <c r="D436" i="10" s="1"/>
  <c r="D437" i="10" a="1"/>
  <c r="D437" i="10" s="1"/>
  <c r="D438" i="10" a="1"/>
  <c r="D438" i="10" s="1"/>
  <c r="D439" i="10" a="1"/>
  <c r="D439" i="10" s="1"/>
  <c r="D440" i="10" a="1"/>
  <c r="D440" i="10" s="1"/>
  <c r="D441" i="10" a="1"/>
  <c r="D441" i="10" s="1"/>
  <c r="D442" i="10" a="1"/>
  <c r="D442" i="10" s="1"/>
  <c r="D443" i="10" a="1"/>
  <c r="D443" i="10" s="1"/>
  <c r="D444" i="10" a="1"/>
  <c r="D444" i="10" s="1"/>
  <c r="D445" i="10" a="1"/>
  <c r="D445" i="10" s="1"/>
  <c r="D446" i="10" a="1"/>
  <c r="D446" i="10" s="1"/>
  <c r="D447" i="10" a="1"/>
  <c r="D447" i="10" s="1"/>
  <c r="D448" i="10" a="1"/>
  <c r="D448" i="10" s="1"/>
  <c r="D449" i="10" a="1"/>
  <c r="D449" i="10" s="1"/>
  <c r="D450" i="10" a="1"/>
  <c r="D450" i="10" s="1"/>
  <c r="D451" i="10" a="1"/>
  <c r="D451" i="10" s="1"/>
  <c r="D452" i="10" a="1"/>
  <c r="D452" i="10" s="1"/>
  <c r="D453" i="10" a="1"/>
  <c r="D453" i="10" s="1"/>
  <c r="D454" i="10" a="1"/>
  <c r="D454" i="10" s="1"/>
  <c r="D455" i="10" a="1"/>
  <c r="D455" i="10" s="1"/>
  <c r="D456" i="10" a="1"/>
  <c r="D456" i="10" s="1"/>
  <c r="D457" i="10" a="1"/>
  <c r="D457" i="10" s="1"/>
  <c r="D458" i="10" a="1"/>
  <c r="D458" i="10" s="1"/>
  <c r="D459" i="10" a="1"/>
  <c r="D459" i="10" s="1"/>
  <c r="D460" i="10" a="1"/>
  <c r="D460" i="10" s="1"/>
  <c r="D461" i="10" a="1"/>
  <c r="D461" i="10" s="1"/>
  <c r="D462" i="10" a="1"/>
  <c r="D462" i="10" s="1"/>
  <c r="D463" i="10" a="1"/>
  <c r="D463" i="10" s="1"/>
  <c r="D464" i="10" a="1"/>
  <c r="D464" i="10" s="1"/>
  <c r="D465" i="10" a="1"/>
  <c r="D465" i="10" s="1"/>
  <c r="D466" i="10" a="1"/>
  <c r="D466" i="10" s="1"/>
  <c r="D467" i="10" a="1"/>
  <c r="D467" i="10" s="1"/>
  <c r="D468" i="10" a="1"/>
  <c r="D468" i="10" s="1"/>
  <c r="D469" i="10" a="1"/>
  <c r="D469" i="10" s="1"/>
  <c r="D470" i="10" a="1"/>
  <c r="D470" i="10" s="1"/>
  <c r="D471" i="10" a="1"/>
  <c r="D471" i="10" s="1"/>
  <c r="D472" i="10" a="1"/>
  <c r="D472" i="10" s="1"/>
  <c r="D473" i="10" a="1"/>
  <c r="D473" i="10" s="1"/>
  <c r="D474" i="10" a="1"/>
  <c r="D474" i="10" s="1"/>
  <c r="D475" i="10" a="1"/>
  <c r="D475" i="10" s="1"/>
  <c r="D476" i="10" a="1"/>
  <c r="D476" i="10" s="1"/>
  <c r="D477" i="10" a="1"/>
  <c r="D477" i="10" s="1"/>
  <c r="D478" i="10" a="1"/>
  <c r="D478" i="10" s="1"/>
  <c r="D479" i="10" a="1"/>
  <c r="D479" i="10" s="1"/>
  <c r="D480" i="10" a="1"/>
  <c r="D480" i="10" s="1"/>
  <c r="D481" i="10" a="1"/>
  <c r="D481" i="10" s="1"/>
  <c r="D482" i="10" a="1"/>
  <c r="D482" i="10" s="1"/>
  <c r="D483" i="10" a="1"/>
  <c r="D483" i="10" s="1"/>
  <c r="D484" i="10" a="1"/>
  <c r="D484" i="10" s="1"/>
  <c r="D485" i="10" a="1"/>
  <c r="D485" i="10" s="1"/>
  <c r="D486" i="10" a="1"/>
  <c r="D486" i="10" s="1"/>
  <c r="D487" i="10" a="1"/>
  <c r="D487" i="10" s="1"/>
  <c r="D488" i="10" a="1"/>
  <c r="D488" i="10" s="1"/>
  <c r="D489" i="10" a="1"/>
  <c r="D489" i="10" s="1"/>
  <c r="D490" i="10" a="1"/>
  <c r="D490" i="10" s="1"/>
  <c r="D491" i="10" a="1"/>
  <c r="D491" i="10" s="1"/>
  <c r="D492" i="10" a="1"/>
  <c r="D492" i="10" s="1"/>
  <c r="D493" i="10" a="1"/>
  <c r="D493" i="10" s="1"/>
  <c r="D494" i="10" a="1"/>
  <c r="D494" i="10" s="1"/>
  <c r="D495" i="10" a="1"/>
  <c r="D495" i="10" s="1"/>
  <c r="D496" i="10" a="1"/>
  <c r="D496" i="10" s="1"/>
  <c r="D497" i="10" a="1"/>
  <c r="D497" i="10" s="1"/>
  <c r="D498" i="10" a="1"/>
  <c r="D498" i="10" s="1"/>
  <c r="D499" i="10" a="1"/>
  <c r="D499" i="10" s="1"/>
  <c r="D500" i="10" a="1"/>
  <c r="D500" i="10" s="1"/>
  <c r="D501" i="10" a="1"/>
  <c r="D501" i="10" s="1"/>
  <c r="D502" i="10" a="1"/>
  <c r="D502" i="10" s="1"/>
  <c r="D503" i="10" a="1"/>
  <c r="D503" i="10" s="1"/>
  <c r="D504" i="10" a="1"/>
  <c r="D504" i="10" s="1"/>
  <c r="D505" i="10" a="1"/>
  <c r="D505" i="10" s="1"/>
  <c r="D506" i="10" a="1"/>
  <c r="D506" i="10" s="1"/>
  <c r="D507" i="10" a="1"/>
  <c r="D507" i="10" s="1"/>
  <c r="D508" i="10" a="1"/>
  <c r="D508" i="10" s="1"/>
  <c r="D509" i="10" a="1"/>
  <c r="D509" i="10" s="1"/>
  <c r="D510" i="10" a="1"/>
  <c r="D510" i="10" s="1"/>
  <c r="D511" i="10" a="1"/>
  <c r="D511" i="10" s="1"/>
  <c r="D512" i="10" a="1"/>
  <c r="D512" i="10" s="1"/>
  <c r="D513" i="10" a="1"/>
  <c r="D513" i="10" s="1"/>
  <c r="D514" i="10" a="1"/>
  <c r="D514" i="10" s="1"/>
  <c r="D515" i="10" a="1"/>
  <c r="D515" i="10" s="1"/>
  <c r="D516" i="10" a="1"/>
  <c r="D516" i="10" s="1"/>
  <c r="D517" i="10" a="1"/>
  <c r="D517" i="10" s="1"/>
  <c r="D518" i="10" a="1"/>
  <c r="D518" i="10" s="1"/>
  <c r="D519" i="10" a="1"/>
  <c r="D519" i="10" s="1"/>
  <c r="D520" i="10" a="1"/>
  <c r="D520" i="10" s="1"/>
  <c r="D521" i="10" a="1"/>
  <c r="D521" i="10" s="1"/>
  <c r="D522" i="10" a="1"/>
  <c r="D522" i="10" s="1"/>
  <c r="D523" i="10" a="1"/>
  <c r="D523" i="10" s="1"/>
  <c r="D524" i="10" a="1"/>
  <c r="D524" i="10" s="1"/>
  <c r="D525" i="10" a="1"/>
  <c r="D525" i="10" s="1"/>
  <c r="D526" i="10" a="1"/>
  <c r="D526" i="10" s="1"/>
  <c r="D527" i="10" a="1"/>
  <c r="D527" i="10" s="1"/>
  <c r="D528" i="10" a="1"/>
  <c r="D528" i="10" s="1"/>
  <c r="D529" i="10" a="1"/>
  <c r="D529" i="10" s="1"/>
  <c r="D530" i="10" a="1"/>
  <c r="D530" i="10" s="1"/>
  <c r="D531" i="10" a="1"/>
  <c r="D531" i="10" s="1"/>
  <c r="D532" i="10" a="1"/>
  <c r="D532" i="10" s="1"/>
  <c r="D533" i="10" a="1"/>
  <c r="D533" i="10" s="1"/>
  <c r="D534" i="10" a="1"/>
  <c r="D534" i="10" s="1"/>
  <c r="D535" i="10" a="1"/>
  <c r="D535" i="10" s="1"/>
  <c r="D536" i="10" a="1"/>
  <c r="D536" i="10" s="1"/>
  <c r="D537" i="10" a="1"/>
  <c r="D537" i="10" s="1"/>
  <c r="D538" i="10" a="1"/>
  <c r="D538" i="10" s="1"/>
  <c r="D539" i="10" a="1"/>
  <c r="D539" i="10" s="1"/>
  <c r="D540" i="10" a="1"/>
  <c r="D540" i="10" s="1"/>
  <c r="D541" i="10" a="1"/>
  <c r="D541" i="10" s="1"/>
  <c r="D542" i="10" a="1"/>
  <c r="D542" i="10" s="1"/>
  <c r="D543" i="10" a="1"/>
  <c r="D543" i="10" s="1"/>
  <c r="D544" i="10" a="1"/>
  <c r="D544" i="10" s="1"/>
  <c r="D545" i="10" a="1"/>
  <c r="D545" i="10" s="1"/>
  <c r="D546" i="10" a="1"/>
  <c r="D546" i="10" s="1"/>
  <c r="D547" i="10" a="1"/>
  <c r="D547" i="10" s="1"/>
  <c r="D548" i="10" a="1"/>
  <c r="D548" i="10" s="1"/>
  <c r="D549" i="10" a="1"/>
  <c r="D549" i="10" s="1"/>
  <c r="D550" i="10" a="1"/>
  <c r="D550" i="10" s="1"/>
  <c r="D551" i="10" a="1"/>
  <c r="D551" i="10" s="1"/>
  <c r="D552" i="10" a="1"/>
  <c r="D552" i="10" s="1"/>
  <c r="D553" i="10" a="1"/>
  <c r="D553" i="10" s="1"/>
  <c r="D554" i="10" a="1"/>
  <c r="D554" i="10" s="1"/>
  <c r="D555" i="10" a="1"/>
  <c r="D555" i="10" s="1"/>
  <c r="D556" i="10" a="1"/>
  <c r="D556" i="10" s="1"/>
  <c r="D557" i="10" a="1"/>
  <c r="D557" i="10" s="1"/>
  <c r="D558" i="10" a="1"/>
  <c r="D558" i="10" s="1"/>
  <c r="D559" i="10" a="1"/>
  <c r="D559" i="10" s="1"/>
  <c r="D560" i="10" a="1"/>
  <c r="D560" i="10" s="1"/>
  <c r="D561" i="10" a="1"/>
  <c r="D561" i="10" s="1"/>
  <c r="D562" i="10" a="1"/>
  <c r="D562" i="10" s="1"/>
  <c r="D563" i="10" a="1"/>
  <c r="D563" i="10" s="1"/>
  <c r="D564" i="10" a="1"/>
  <c r="D564" i="10" s="1"/>
  <c r="D565" i="10" a="1"/>
  <c r="D565" i="10" s="1"/>
  <c r="D566" i="10" a="1"/>
  <c r="D566" i="10" s="1"/>
  <c r="D567" i="10" a="1"/>
  <c r="D567" i="10" s="1"/>
  <c r="D568" i="10" a="1"/>
  <c r="D568" i="10" s="1"/>
  <c r="D569" i="10" a="1"/>
  <c r="D569" i="10" s="1"/>
  <c r="D570" i="10" a="1"/>
  <c r="D570" i="10" s="1"/>
  <c r="D571" i="10" a="1"/>
  <c r="D571" i="10" s="1"/>
  <c r="D572" i="10" a="1"/>
  <c r="D572" i="10" s="1"/>
  <c r="D573" i="10" a="1"/>
  <c r="D573" i="10" s="1"/>
  <c r="D574" i="10" a="1"/>
  <c r="D574" i="10" s="1"/>
  <c r="D575" i="10" a="1"/>
  <c r="D575" i="10" s="1"/>
  <c r="D576" i="10" a="1"/>
  <c r="D576" i="10" s="1"/>
  <c r="D577" i="10" a="1"/>
  <c r="D577" i="10" s="1"/>
  <c r="D578" i="10" a="1"/>
  <c r="D578" i="10" s="1"/>
  <c r="D579" i="10" a="1"/>
  <c r="D579" i="10" s="1"/>
  <c r="D580" i="10" a="1"/>
  <c r="D580" i="10" s="1"/>
  <c r="D581" i="10" a="1"/>
  <c r="D581" i="10" s="1"/>
  <c r="D582" i="10" a="1"/>
  <c r="D582" i="10" s="1"/>
  <c r="D583" i="10" a="1"/>
  <c r="D583" i="10" s="1"/>
  <c r="D584" i="10" a="1"/>
  <c r="D584" i="10" s="1"/>
  <c r="D585" i="10" a="1"/>
  <c r="D585" i="10" s="1"/>
  <c r="D586" i="10" a="1"/>
  <c r="D586" i="10" s="1"/>
  <c r="D587" i="10" a="1"/>
  <c r="D587" i="10" s="1"/>
  <c r="D588" i="10" a="1"/>
  <c r="D588" i="10" s="1"/>
  <c r="D589" i="10" a="1"/>
  <c r="D589" i="10" s="1"/>
  <c r="D590" i="10" a="1"/>
  <c r="D590" i="10" s="1"/>
  <c r="D591" i="10" a="1"/>
  <c r="D591" i="10" s="1"/>
  <c r="D592" i="10" a="1"/>
  <c r="D592" i="10" s="1"/>
  <c r="D593" i="10" a="1"/>
  <c r="D593" i="10" s="1"/>
  <c r="D594" i="10" a="1"/>
  <c r="D594" i="10" s="1"/>
  <c r="D595" i="10" a="1"/>
  <c r="D595" i="10" s="1"/>
  <c r="D596" i="10" a="1"/>
  <c r="D596" i="10" s="1"/>
  <c r="D597" i="10" a="1"/>
  <c r="D597" i="10" s="1"/>
  <c r="D598" i="10" a="1"/>
  <c r="D598" i="10" s="1"/>
  <c r="D599" i="10" a="1"/>
  <c r="D599" i="10" s="1"/>
  <c r="D600" i="10" a="1"/>
  <c r="D600" i="10" s="1"/>
  <c r="D601" i="10" a="1"/>
  <c r="D601" i="10" s="1"/>
  <c r="D602" i="10" a="1"/>
  <c r="D602" i="10" s="1"/>
  <c r="D603" i="10" a="1"/>
  <c r="D603" i="10" s="1"/>
  <c r="D604" i="10" a="1"/>
  <c r="D604" i="10" s="1"/>
  <c r="D605" i="10" a="1"/>
  <c r="D605" i="10" s="1"/>
  <c r="D606" i="10" a="1"/>
  <c r="D606" i="10" s="1"/>
  <c r="D607" i="10" a="1"/>
  <c r="D607" i="10" s="1"/>
  <c r="D608" i="10" a="1"/>
  <c r="D608" i="10" s="1"/>
  <c r="D609" i="10" a="1"/>
  <c r="D609" i="10" s="1"/>
  <c r="D610" i="10" a="1"/>
  <c r="D610" i="10" s="1"/>
  <c r="D611" i="10" a="1"/>
  <c r="D611" i="10" s="1"/>
  <c r="D612" i="10" a="1"/>
  <c r="D612" i="10" s="1"/>
  <c r="D613" i="10" a="1"/>
  <c r="D613" i="10" s="1"/>
  <c r="D614" i="10" a="1"/>
  <c r="D614" i="10" s="1"/>
  <c r="D615" i="10" a="1"/>
  <c r="D615" i="10" s="1"/>
  <c r="D616" i="10" a="1"/>
  <c r="D616" i="10" s="1"/>
  <c r="D617" i="10" a="1"/>
  <c r="D617" i="10" s="1"/>
  <c r="D618" i="10" a="1"/>
  <c r="D618" i="10" s="1"/>
  <c r="D619" i="10" a="1"/>
  <c r="D619" i="10" s="1"/>
  <c r="D620" i="10" a="1"/>
  <c r="D620" i="10" s="1"/>
  <c r="D621" i="10" a="1"/>
  <c r="D621" i="10" s="1"/>
  <c r="D622" i="10" a="1"/>
  <c r="D622" i="10" s="1"/>
  <c r="D623" i="10" a="1"/>
  <c r="D623" i="10" s="1"/>
  <c r="D624" i="10" a="1"/>
  <c r="D624" i="10" s="1"/>
  <c r="D625" i="10" a="1"/>
  <c r="D625" i="10" s="1"/>
  <c r="D626" i="10" a="1"/>
  <c r="D626" i="10" s="1"/>
  <c r="D627" i="10" a="1"/>
  <c r="D627" i="10" s="1"/>
  <c r="D628" i="10" a="1"/>
  <c r="D628" i="10" s="1"/>
  <c r="D629" i="10" a="1"/>
  <c r="D629" i="10" s="1"/>
  <c r="D630" i="10" a="1"/>
  <c r="D630" i="10" s="1"/>
  <c r="D631" i="10" a="1"/>
  <c r="D631" i="10" s="1"/>
  <c r="D632" i="10" a="1"/>
  <c r="D632" i="10" s="1"/>
  <c r="D633" i="10" a="1"/>
  <c r="D633" i="10" s="1"/>
  <c r="D634" i="10" a="1"/>
  <c r="D634" i="10" s="1"/>
  <c r="D635" i="10" a="1"/>
  <c r="D635" i="10" s="1"/>
  <c r="D636" i="10" a="1"/>
  <c r="D636" i="10" s="1"/>
  <c r="D637" i="10" a="1"/>
  <c r="D637" i="10" s="1"/>
  <c r="D638" i="10" a="1"/>
  <c r="D638" i="10" s="1"/>
  <c r="D639" i="10" a="1"/>
  <c r="D639" i="10" s="1"/>
  <c r="D640" i="10" a="1"/>
  <c r="D640" i="10" s="1"/>
  <c r="D641" i="10" a="1"/>
  <c r="D641" i="10" s="1"/>
  <c r="D642" i="10" a="1"/>
  <c r="D642" i="10" s="1"/>
  <c r="D643" i="10" a="1"/>
  <c r="D643" i="10" s="1"/>
  <c r="D644" i="10" a="1"/>
  <c r="D644" i="10" s="1"/>
  <c r="D645" i="10" a="1"/>
  <c r="D645" i="10" s="1"/>
  <c r="D646" i="10" a="1"/>
  <c r="D646" i="10" s="1"/>
  <c r="D647" i="10" a="1"/>
  <c r="D647" i="10" s="1"/>
  <c r="D648" i="10" a="1"/>
  <c r="D648" i="10" s="1"/>
  <c r="D649" i="10" a="1"/>
  <c r="D649" i="10" s="1"/>
  <c r="D650" i="10" a="1"/>
  <c r="D650" i="10" s="1"/>
  <c r="D651" i="10" a="1"/>
  <c r="D651" i="10" s="1"/>
  <c r="D652" i="10" a="1"/>
  <c r="D652" i="10" s="1"/>
  <c r="D653" i="10" a="1"/>
  <c r="D653" i="10" s="1"/>
  <c r="D654" i="10" a="1"/>
  <c r="D654" i="10" s="1"/>
  <c r="D655" i="10" a="1"/>
  <c r="D655" i="10" s="1"/>
  <c r="D656" i="10" a="1"/>
  <c r="D656" i="10" s="1"/>
  <c r="D657" i="10" a="1"/>
  <c r="D657" i="10" s="1"/>
  <c r="D658" i="10" a="1"/>
  <c r="D658" i="10" s="1"/>
  <c r="D659" i="10" a="1"/>
  <c r="D659" i="10" s="1"/>
  <c r="D660" i="10" a="1"/>
  <c r="D660" i="10" s="1"/>
  <c r="D661" i="10" a="1"/>
  <c r="D661" i="10" s="1"/>
  <c r="D662" i="10" a="1"/>
  <c r="D662" i="10" s="1"/>
  <c r="D663" i="10" a="1"/>
  <c r="D663" i="10" s="1"/>
  <c r="D664" i="10" a="1"/>
  <c r="D664" i="10" s="1"/>
  <c r="D665" i="10" a="1"/>
  <c r="D665" i="10" s="1"/>
  <c r="D666" i="10" a="1"/>
  <c r="D666" i="10" s="1"/>
  <c r="D667" i="10" a="1"/>
  <c r="D667" i="10" s="1"/>
  <c r="D668" i="10" a="1"/>
  <c r="D668" i="10" s="1"/>
  <c r="D669" i="10" a="1"/>
  <c r="D669" i="10" s="1"/>
  <c r="D670" i="10" a="1"/>
  <c r="D670" i="10" s="1"/>
  <c r="D671" i="10" a="1"/>
  <c r="D671" i="10" s="1"/>
  <c r="D672" i="10" a="1"/>
  <c r="D672" i="10" s="1"/>
  <c r="D673" i="10" a="1"/>
  <c r="D673" i="10" s="1"/>
  <c r="D674" i="10" a="1"/>
  <c r="D674" i="10" s="1"/>
  <c r="D675" i="10" a="1"/>
  <c r="D675" i="10" s="1"/>
  <c r="D676" i="10" a="1"/>
  <c r="D676" i="10" s="1"/>
  <c r="D677" i="10" a="1"/>
  <c r="D677" i="10" s="1"/>
  <c r="D678" i="10" a="1"/>
  <c r="D678" i="10" s="1"/>
  <c r="D679" i="10" a="1"/>
  <c r="D679" i="10" s="1"/>
  <c r="D680" i="10" a="1"/>
  <c r="D680" i="10" s="1"/>
  <c r="D681" i="10" a="1"/>
  <c r="D681" i="10" s="1"/>
  <c r="D682" i="10" a="1"/>
  <c r="D682" i="10" s="1"/>
  <c r="D683" i="10" a="1"/>
  <c r="D683" i="10" s="1"/>
  <c r="D684" i="10" a="1"/>
  <c r="D684" i="10" s="1"/>
  <c r="D685" i="10" a="1"/>
  <c r="D685" i="10" s="1"/>
  <c r="D686" i="10" a="1"/>
  <c r="D686" i="10" s="1"/>
  <c r="D687" i="10" a="1"/>
  <c r="D687" i="10" s="1"/>
  <c r="D688" i="10" a="1"/>
  <c r="D688" i="10" s="1"/>
  <c r="D689" i="10" a="1"/>
  <c r="D689" i="10" s="1"/>
  <c r="D690" i="10" a="1"/>
  <c r="D690" i="10" s="1"/>
  <c r="D691" i="10" a="1"/>
  <c r="D691" i="10" s="1"/>
  <c r="D692" i="10" a="1"/>
  <c r="D692" i="10" s="1"/>
  <c r="D693" i="10" a="1"/>
  <c r="D693" i="10" s="1"/>
  <c r="D694" i="10" a="1"/>
  <c r="D694" i="10" s="1"/>
  <c r="D695" i="10" a="1"/>
  <c r="D695" i="10" s="1"/>
  <c r="D696" i="10" a="1"/>
  <c r="D696" i="10" s="1"/>
  <c r="D697" i="10" a="1"/>
  <c r="D697" i="10" s="1"/>
  <c r="D698" i="10" a="1"/>
  <c r="D698" i="10" s="1"/>
  <c r="D699" i="10" a="1"/>
  <c r="D699" i="10" s="1"/>
  <c r="D700" i="10" a="1"/>
  <c r="D700" i="10" s="1"/>
  <c r="D701" i="10" a="1"/>
  <c r="D701" i="10" s="1"/>
  <c r="D702" i="10" a="1"/>
  <c r="D702" i="10" s="1"/>
  <c r="D703" i="10" a="1"/>
  <c r="D703" i="10" s="1"/>
  <c r="D704" i="10" a="1"/>
  <c r="D704" i="10" s="1"/>
  <c r="D705" i="10" a="1"/>
  <c r="D705" i="10" s="1"/>
  <c r="D706" i="10" a="1"/>
  <c r="D706" i="10" s="1"/>
  <c r="D707" i="10" a="1"/>
  <c r="D707" i="10" s="1"/>
  <c r="D708" i="10" a="1"/>
  <c r="D708" i="10" s="1"/>
  <c r="D709" i="10" a="1"/>
  <c r="D709" i="10" s="1"/>
  <c r="D710" i="10" a="1"/>
  <c r="D710" i="10" s="1"/>
  <c r="D711" i="10" a="1"/>
  <c r="D711" i="10" s="1"/>
  <c r="D712" i="10" a="1"/>
  <c r="D712" i="10" s="1"/>
  <c r="D713" i="10" a="1"/>
  <c r="D713" i="10" s="1"/>
  <c r="D714" i="10" a="1"/>
  <c r="D714" i="10" s="1"/>
  <c r="D715" i="10" a="1"/>
  <c r="D715" i="10" s="1"/>
  <c r="D716" i="10" a="1"/>
  <c r="D716" i="10" s="1"/>
  <c r="D717" i="10" a="1"/>
  <c r="D717" i="10" s="1"/>
  <c r="D718" i="10" a="1"/>
  <c r="D718" i="10" s="1"/>
  <c r="D719" i="10" a="1"/>
  <c r="D719" i="10" s="1"/>
  <c r="D720" i="10" a="1"/>
  <c r="D720" i="10" s="1"/>
  <c r="D721" i="10" a="1"/>
  <c r="D721" i="10" s="1"/>
  <c r="D722" i="10" a="1"/>
  <c r="D722" i="10" s="1"/>
  <c r="D723" i="10" a="1"/>
  <c r="D723" i="10" s="1"/>
  <c r="D724" i="10" a="1"/>
  <c r="D724" i="10" s="1"/>
  <c r="D725" i="10" a="1"/>
  <c r="D725" i="10" s="1"/>
  <c r="D726" i="10" a="1"/>
  <c r="D726" i="10" s="1"/>
  <c r="D727" i="10" a="1"/>
  <c r="D727" i="10" s="1"/>
  <c r="D728" i="10" a="1"/>
  <c r="D728" i="10" s="1"/>
  <c r="D729" i="10" a="1"/>
  <c r="D729" i="10" s="1"/>
  <c r="D730" i="10" a="1"/>
  <c r="D730" i="10" s="1"/>
  <c r="D731" i="10" a="1"/>
  <c r="D731" i="10" s="1"/>
  <c r="D732" i="10" a="1"/>
  <c r="D732" i="10" s="1"/>
  <c r="D733" i="10" a="1"/>
  <c r="D733" i="10" s="1"/>
  <c r="D734" i="10" a="1"/>
  <c r="D734" i="10" s="1"/>
  <c r="D735" i="10" a="1"/>
  <c r="D735" i="10" s="1"/>
  <c r="D736" i="10" a="1"/>
  <c r="D736" i="10" s="1"/>
  <c r="D737" i="10" a="1"/>
  <c r="D737" i="10" s="1"/>
  <c r="D738" i="10" a="1"/>
  <c r="D738" i="10" s="1"/>
  <c r="D739" i="10" a="1"/>
  <c r="D739" i="10" s="1"/>
  <c r="D740" i="10" a="1"/>
  <c r="D740" i="10" s="1"/>
  <c r="D741" i="10" a="1"/>
  <c r="D741" i="10" s="1"/>
  <c r="D742" i="10" a="1"/>
  <c r="D742" i="10" s="1"/>
  <c r="D743" i="10" a="1"/>
  <c r="D743" i="10" s="1"/>
  <c r="D744" i="10" a="1"/>
  <c r="D744" i="10" s="1"/>
  <c r="D745" i="10" a="1"/>
  <c r="D745" i="10" s="1"/>
  <c r="D746" i="10" a="1"/>
  <c r="D746" i="10" s="1"/>
  <c r="D747" i="10" a="1"/>
  <c r="D747" i="10" s="1"/>
  <c r="D748" i="10" a="1"/>
  <c r="D748" i="10" s="1"/>
  <c r="D749" i="10" a="1"/>
  <c r="D749" i="10" s="1"/>
  <c r="D750" i="10" a="1"/>
  <c r="D750" i="10" s="1"/>
  <c r="D751" i="10" a="1"/>
  <c r="D751" i="10" s="1"/>
  <c r="D752" i="10" a="1"/>
  <c r="D752" i="10" s="1"/>
  <c r="D753" i="10" a="1"/>
  <c r="D753" i="10" s="1"/>
  <c r="D754" i="10" a="1"/>
  <c r="D754" i="10" s="1"/>
  <c r="D755" i="10" a="1"/>
  <c r="D755" i="10" s="1"/>
  <c r="D756" i="10" a="1"/>
  <c r="D756" i="10" s="1"/>
  <c r="D757" i="10" a="1"/>
  <c r="D757" i="10" s="1"/>
  <c r="D758" i="10" a="1"/>
  <c r="D758" i="10" s="1"/>
  <c r="D759" i="10" a="1"/>
  <c r="D759" i="10" s="1"/>
  <c r="D760" i="10" a="1"/>
  <c r="D760" i="10" s="1"/>
  <c r="D761" i="10" a="1"/>
  <c r="D761" i="10" s="1"/>
  <c r="D762" i="10" a="1"/>
  <c r="D762" i="10" s="1"/>
  <c r="D763" i="10" a="1"/>
  <c r="D763" i="10" s="1"/>
  <c r="D764" i="10" a="1"/>
  <c r="D764" i="10" s="1"/>
  <c r="D765" i="10" a="1"/>
  <c r="D765" i="10" s="1"/>
  <c r="D766" i="10" a="1"/>
  <c r="D766" i="10" s="1"/>
  <c r="D767" i="10" a="1"/>
  <c r="D767" i="10" s="1"/>
  <c r="D768" i="10" a="1"/>
  <c r="D768" i="10" s="1"/>
  <c r="D769" i="10" a="1"/>
  <c r="D769" i="10" s="1"/>
  <c r="D770" i="10" a="1"/>
  <c r="D770" i="10" s="1"/>
  <c r="D771" i="10" a="1"/>
  <c r="D771" i="10" s="1"/>
  <c r="D772" i="10" a="1"/>
  <c r="D772" i="10" s="1"/>
  <c r="D773" i="10" a="1"/>
  <c r="D773" i="10" s="1"/>
  <c r="D774" i="10" a="1"/>
  <c r="D774" i="10" s="1"/>
  <c r="D775" i="10" a="1"/>
  <c r="D775" i="10" s="1"/>
  <c r="D776" i="10" a="1"/>
  <c r="D776" i="10" s="1"/>
  <c r="D777" i="10" a="1"/>
  <c r="D777" i="10" s="1"/>
  <c r="D778" i="10" a="1"/>
  <c r="D778" i="10" s="1"/>
  <c r="D779" i="10" a="1"/>
  <c r="D779" i="10" s="1"/>
  <c r="D780" i="10" a="1"/>
  <c r="D780" i="10" s="1"/>
  <c r="D781" i="10" a="1"/>
  <c r="D781" i="10" s="1"/>
  <c r="D782" i="10" a="1"/>
  <c r="D782" i="10" s="1"/>
  <c r="D783" i="10" a="1"/>
  <c r="D783" i="10" s="1"/>
  <c r="D784" i="10" a="1"/>
  <c r="D784" i="10" s="1"/>
  <c r="D785" i="10" a="1"/>
  <c r="D785" i="10" s="1"/>
  <c r="D786" i="10" a="1"/>
  <c r="D786" i="10" s="1"/>
  <c r="D787" i="10" a="1"/>
  <c r="D787" i="10" s="1"/>
  <c r="D788" i="10" a="1"/>
  <c r="D788" i="10" s="1"/>
  <c r="D789" i="10" a="1"/>
  <c r="D789" i="10" s="1"/>
  <c r="D790" i="10" a="1"/>
  <c r="D790" i="10" s="1"/>
  <c r="D791" i="10" a="1"/>
  <c r="D791" i="10" s="1"/>
  <c r="D792" i="10" a="1"/>
  <c r="D792" i="10" s="1"/>
  <c r="D793" i="10" a="1"/>
  <c r="D793" i="10" s="1"/>
  <c r="D794" i="10" a="1"/>
  <c r="D794" i="10" s="1"/>
  <c r="D795" i="10" a="1"/>
  <c r="D795" i="10" s="1"/>
  <c r="D796" i="10" a="1"/>
  <c r="D796" i="10" s="1"/>
  <c r="D797" i="10" a="1"/>
  <c r="D797" i="10" s="1"/>
  <c r="D798" i="10" a="1"/>
  <c r="D798" i="10" s="1"/>
  <c r="D799" i="10" a="1"/>
  <c r="D799" i="10" s="1"/>
  <c r="D800" i="10" a="1"/>
  <c r="D800" i="10" s="1"/>
  <c r="D801" i="10" a="1"/>
  <c r="D801" i="10" s="1"/>
  <c r="D802" i="10" a="1"/>
  <c r="D802" i="10" s="1"/>
  <c r="D803" i="10" a="1"/>
  <c r="D803" i="10" s="1"/>
  <c r="D804" i="10" a="1"/>
  <c r="D804" i="10" s="1"/>
  <c r="D805" i="10" a="1"/>
  <c r="D805" i="10" s="1"/>
  <c r="D806" i="10" a="1"/>
  <c r="D806" i="10" s="1"/>
  <c r="D807" i="10" a="1"/>
  <c r="D807" i="10" s="1"/>
  <c r="D808" i="10" a="1"/>
  <c r="D808" i="10" s="1"/>
  <c r="D809" i="10" a="1"/>
  <c r="D809" i="10" s="1"/>
  <c r="D810" i="10" a="1"/>
  <c r="D810" i="10" s="1"/>
  <c r="D811" i="10" a="1"/>
  <c r="D811" i="10" s="1"/>
  <c r="D812" i="10" a="1"/>
  <c r="D812" i="10" s="1"/>
  <c r="D813" i="10" a="1"/>
  <c r="D813" i="10" s="1"/>
  <c r="D814" i="10" a="1"/>
  <c r="D814" i="10" s="1"/>
  <c r="D815" i="10" a="1"/>
  <c r="D815" i="10" s="1"/>
  <c r="D816" i="10" a="1"/>
  <c r="D816" i="10" s="1"/>
  <c r="D817" i="10" a="1"/>
  <c r="D817" i="10" s="1"/>
  <c r="D818" i="10" a="1"/>
  <c r="D818" i="10" s="1"/>
  <c r="D819" i="10" a="1"/>
  <c r="D819" i="10" s="1"/>
  <c r="D820" i="10" a="1"/>
  <c r="D820" i="10" s="1"/>
  <c r="D821" i="10" a="1"/>
  <c r="D821" i="10" s="1"/>
  <c r="D822" i="10" a="1"/>
  <c r="D822" i="10" s="1"/>
  <c r="D823" i="10" a="1"/>
  <c r="D823" i="10" s="1"/>
  <c r="D824" i="10" a="1"/>
  <c r="D824" i="10" s="1"/>
  <c r="D825" i="10" a="1"/>
  <c r="D825" i="10" s="1"/>
  <c r="D826" i="10" a="1"/>
  <c r="D826" i="10" s="1"/>
  <c r="D827" i="10" a="1"/>
  <c r="D827" i="10" s="1"/>
  <c r="D828" i="10" a="1"/>
  <c r="D828" i="10" s="1"/>
  <c r="D829" i="10" a="1"/>
  <c r="D829" i="10" s="1"/>
  <c r="D830" i="10" a="1"/>
  <c r="D830" i="10" s="1"/>
  <c r="D831" i="10" a="1"/>
  <c r="D831" i="10" s="1"/>
  <c r="D832" i="10" a="1"/>
  <c r="D832" i="10" s="1"/>
  <c r="D833" i="10" a="1"/>
  <c r="D833" i="10" s="1"/>
  <c r="D834" i="10" a="1"/>
  <c r="D834" i="10" s="1"/>
  <c r="D835" i="10" a="1"/>
  <c r="D835" i="10" s="1"/>
  <c r="D836" i="10" a="1"/>
  <c r="D836" i="10" s="1"/>
  <c r="D837" i="10" a="1"/>
  <c r="D837" i="10" s="1"/>
  <c r="D838" i="10" a="1"/>
  <c r="D838" i="10" s="1"/>
  <c r="D839" i="10" a="1"/>
  <c r="D839" i="10" s="1"/>
  <c r="D840" i="10" a="1"/>
  <c r="D840" i="10" s="1"/>
  <c r="D841" i="10" a="1"/>
  <c r="D841" i="10" s="1"/>
  <c r="D842" i="10" a="1"/>
  <c r="D842" i="10" s="1"/>
  <c r="D843" i="10" a="1"/>
  <c r="D843" i="10" s="1"/>
  <c r="D844" i="10" a="1"/>
  <c r="D844" i="10" s="1"/>
  <c r="D845" i="10" a="1"/>
  <c r="D845" i="10" s="1"/>
  <c r="D846" i="10" a="1"/>
  <c r="D846" i="10" s="1"/>
  <c r="D847" i="10" a="1"/>
  <c r="D847" i="10" s="1"/>
  <c r="D848" i="10" a="1"/>
  <c r="D848" i="10" s="1"/>
  <c r="D849" i="10" a="1"/>
  <c r="D849" i="10" s="1"/>
  <c r="D850" i="10" a="1"/>
  <c r="D850" i="10" s="1"/>
  <c r="D851" i="10" a="1"/>
  <c r="D851" i="10" s="1"/>
  <c r="D852" i="10" a="1"/>
  <c r="D852" i="10" s="1"/>
  <c r="D853" i="10" a="1"/>
  <c r="D853" i="10" s="1"/>
  <c r="D854" i="10" a="1"/>
  <c r="D854" i="10" s="1"/>
  <c r="D855" i="10" a="1"/>
  <c r="D855" i="10" s="1"/>
  <c r="D856" i="10" a="1"/>
  <c r="D856" i="10" s="1"/>
  <c r="D857" i="10" a="1"/>
  <c r="D857" i="10" s="1"/>
  <c r="D858" i="10" a="1"/>
  <c r="D858" i="10" s="1"/>
  <c r="D859" i="10" a="1"/>
  <c r="D859" i="10" s="1"/>
  <c r="D860" i="10" a="1"/>
  <c r="D860" i="10" s="1"/>
  <c r="D861" i="10" a="1"/>
  <c r="D861" i="10" s="1"/>
  <c r="D862" i="10" a="1"/>
  <c r="D862" i="10" s="1"/>
  <c r="D863" i="10" a="1"/>
  <c r="D863" i="10" s="1"/>
  <c r="D864" i="10" a="1"/>
  <c r="D864" i="10" s="1"/>
  <c r="D865" i="10" a="1"/>
  <c r="D865" i="10" s="1"/>
  <c r="D866" i="10" a="1"/>
  <c r="D866" i="10" s="1"/>
  <c r="D867" i="10" a="1"/>
  <c r="D867" i="10" s="1"/>
  <c r="D868" i="10" a="1"/>
  <c r="D868" i="10" s="1"/>
  <c r="D869" i="10" a="1"/>
  <c r="D869" i="10" s="1"/>
  <c r="D870" i="10" a="1"/>
  <c r="D870" i="10" s="1"/>
  <c r="D871" i="10" a="1"/>
  <c r="D871" i="10" s="1"/>
  <c r="D872" i="10" a="1"/>
  <c r="D872" i="10" s="1"/>
  <c r="D873" i="10" a="1"/>
  <c r="D873" i="10" s="1"/>
  <c r="D874" i="10" a="1"/>
  <c r="D874" i="10" s="1"/>
  <c r="D875" i="10" a="1"/>
  <c r="D875" i="10" s="1"/>
  <c r="D876" i="10" a="1"/>
  <c r="D876" i="10" s="1"/>
  <c r="D877" i="10" a="1"/>
  <c r="D877" i="10" s="1"/>
  <c r="D878" i="10" a="1"/>
  <c r="D878" i="10" s="1"/>
  <c r="D879" i="10" a="1"/>
  <c r="D879" i="10" s="1"/>
  <c r="D880" i="10" a="1"/>
  <c r="D880" i="10" s="1"/>
  <c r="D881" i="10" a="1"/>
  <c r="D881" i="10" s="1"/>
  <c r="D882" i="10" a="1"/>
  <c r="D882" i="10" s="1"/>
  <c r="D883" i="10" a="1"/>
  <c r="D883" i="10" s="1"/>
  <c r="D884" i="10" a="1"/>
  <c r="D884" i="10" s="1"/>
  <c r="D885" i="10" a="1"/>
  <c r="D885" i="10" s="1"/>
  <c r="D886" i="10" a="1"/>
  <c r="D886" i="10" s="1"/>
  <c r="D887" i="10" a="1"/>
  <c r="D887" i="10" s="1"/>
  <c r="D888" i="10" a="1"/>
  <c r="D888" i="10" s="1"/>
  <c r="D889" i="10" a="1"/>
  <c r="D889" i="10" s="1"/>
  <c r="D890" i="10" a="1"/>
  <c r="D890" i="10" s="1"/>
  <c r="D891" i="10" a="1"/>
  <c r="D891" i="10" s="1"/>
  <c r="D892" i="10" a="1"/>
  <c r="D892" i="10" s="1"/>
  <c r="D893" i="10" a="1"/>
  <c r="D893" i="10" s="1"/>
  <c r="D894" i="10" a="1"/>
  <c r="D894" i="10" s="1"/>
  <c r="D895" i="10" a="1"/>
  <c r="D895" i="10" s="1"/>
  <c r="D896" i="10" a="1"/>
  <c r="D896" i="10" s="1"/>
  <c r="D897" i="10" a="1"/>
  <c r="D897" i="10" s="1"/>
  <c r="D898" i="10" a="1"/>
  <c r="D898" i="10" s="1"/>
  <c r="D899" i="10" a="1"/>
  <c r="D899" i="10" s="1"/>
  <c r="D900" i="10" a="1"/>
  <c r="D900" i="10" s="1"/>
  <c r="D901" i="10" a="1"/>
  <c r="D901" i="10" s="1"/>
  <c r="D902" i="10" a="1"/>
  <c r="D902" i="10" s="1"/>
  <c r="D903" i="10" a="1"/>
  <c r="D903" i="10" s="1"/>
  <c r="D904" i="10" a="1"/>
  <c r="D904" i="10" s="1"/>
  <c r="D905" i="10" a="1"/>
  <c r="D905" i="10" s="1"/>
  <c r="D906" i="10" a="1"/>
  <c r="D906" i="10" s="1"/>
  <c r="D907" i="10" a="1"/>
  <c r="D907" i="10" s="1"/>
  <c r="D908" i="10" a="1"/>
  <c r="D908" i="10" s="1"/>
  <c r="D909" i="10" a="1"/>
  <c r="D909" i="10" s="1"/>
  <c r="D910" i="10" a="1"/>
  <c r="D910" i="10" s="1"/>
  <c r="D911" i="10" a="1"/>
  <c r="D911" i="10" s="1"/>
  <c r="D912" i="10" a="1"/>
  <c r="D912" i="10" s="1"/>
  <c r="D913" i="10" a="1"/>
  <c r="D913" i="10" s="1"/>
  <c r="D914" i="10" a="1"/>
  <c r="D914" i="10" s="1"/>
  <c r="D915" i="10" a="1"/>
  <c r="D915" i="10" s="1"/>
  <c r="D916" i="10" a="1"/>
  <c r="D916" i="10" s="1"/>
  <c r="D917" i="10" a="1"/>
  <c r="D917" i="10" s="1"/>
  <c r="D918" i="10" a="1"/>
  <c r="D918" i="10" s="1"/>
  <c r="D919" i="10" a="1"/>
  <c r="D919" i="10" s="1"/>
  <c r="D920" i="10" a="1"/>
  <c r="D920" i="10" s="1"/>
  <c r="D921" i="10" a="1"/>
  <c r="D921" i="10" s="1"/>
  <c r="D922" i="10" a="1"/>
  <c r="D922" i="10" s="1"/>
  <c r="D923" i="10" a="1"/>
  <c r="D923" i="10" s="1"/>
  <c r="D924" i="10" a="1"/>
  <c r="D924" i="10" s="1"/>
  <c r="D925" i="10" a="1"/>
  <c r="D925" i="10" s="1"/>
  <c r="D926" i="10" a="1"/>
  <c r="D926" i="10" s="1"/>
  <c r="D927" i="10" a="1"/>
  <c r="D927" i="10" s="1"/>
  <c r="D928" i="10" a="1"/>
  <c r="D928" i="10" s="1"/>
  <c r="D929" i="10" a="1"/>
  <c r="D929" i="10" s="1"/>
  <c r="D930" i="10" a="1"/>
  <c r="D930" i="10" s="1"/>
  <c r="D931" i="10" a="1"/>
  <c r="D931" i="10" s="1"/>
  <c r="D932" i="10" a="1"/>
  <c r="D932" i="10" s="1"/>
  <c r="D933" i="10" a="1"/>
  <c r="D933" i="10" s="1"/>
  <c r="D934" i="10" a="1"/>
  <c r="D934" i="10" s="1"/>
  <c r="D935" i="10" a="1"/>
  <c r="D935" i="10" s="1"/>
  <c r="D936" i="10" a="1"/>
  <c r="D936" i="10" s="1"/>
  <c r="D937" i="10" a="1"/>
  <c r="D937" i="10" s="1"/>
  <c r="D938" i="10" a="1"/>
  <c r="D938" i="10" s="1"/>
  <c r="D939" i="10" a="1"/>
  <c r="D939" i="10" s="1"/>
  <c r="D940" i="10" a="1"/>
  <c r="D940" i="10" s="1"/>
  <c r="D941" i="10" a="1"/>
  <c r="D941" i="10" s="1"/>
  <c r="D942" i="10" a="1"/>
  <c r="D942" i="10" s="1"/>
  <c r="D943" i="10" a="1"/>
  <c r="D943" i="10" s="1"/>
  <c r="D944" i="10" a="1"/>
  <c r="D944" i="10" s="1"/>
  <c r="D945" i="10" a="1"/>
  <c r="D945" i="10" s="1"/>
  <c r="D946" i="10" a="1"/>
  <c r="D946" i="10" s="1"/>
  <c r="D947" i="10" a="1"/>
  <c r="D947" i="10" s="1"/>
  <c r="D948" i="10" a="1"/>
  <c r="D948" i="10" s="1"/>
  <c r="D949" i="10" a="1"/>
  <c r="D949" i="10" s="1"/>
  <c r="D950" i="10" a="1"/>
  <c r="D950" i="10" s="1"/>
  <c r="D951" i="10" a="1"/>
  <c r="D951" i="10" s="1"/>
  <c r="D952" i="10" a="1"/>
  <c r="D952" i="10" s="1"/>
  <c r="D953" i="10" a="1"/>
  <c r="D953" i="10" s="1"/>
  <c r="D954" i="10" a="1"/>
  <c r="D954" i="10" s="1"/>
  <c r="D955" i="10" a="1"/>
  <c r="D955" i="10" s="1"/>
  <c r="D956" i="10" a="1"/>
  <c r="D956" i="10" s="1"/>
  <c r="D957" i="10" a="1"/>
  <c r="D957" i="10" s="1"/>
  <c r="D958" i="10" a="1"/>
  <c r="D958" i="10" s="1"/>
  <c r="D959" i="10" a="1"/>
  <c r="D959" i="10" s="1"/>
  <c r="D960" i="10" a="1"/>
  <c r="D960" i="10" s="1"/>
  <c r="D961" i="10" a="1"/>
  <c r="D961" i="10" s="1"/>
  <c r="D962" i="10" a="1"/>
  <c r="D962" i="10" s="1"/>
  <c r="D963" i="10" a="1"/>
  <c r="D963" i="10" s="1"/>
  <c r="D964" i="10" a="1"/>
  <c r="D964" i="10" s="1"/>
  <c r="D965" i="10" a="1"/>
  <c r="D965" i="10" s="1"/>
  <c r="D966" i="10" a="1"/>
  <c r="D966" i="10" s="1"/>
  <c r="D967" i="10" a="1"/>
  <c r="D967" i="10" s="1"/>
  <c r="D968" i="10" a="1"/>
  <c r="D968" i="10" s="1"/>
  <c r="D969" i="10" a="1"/>
  <c r="D969" i="10" s="1"/>
  <c r="D970" i="10" a="1"/>
  <c r="D970" i="10" s="1"/>
  <c r="D971" i="10" a="1"/>
  <c r="D971" i="10" s="1"/>
  <c r="D972" i="10" a="1"/>
  <c r="D972" i="10" s="1"/>
  <c r="D973" i="10" a="1"/>
  <c r="D973" i="10" s="1"/>
  <c r="D974" i="10" a="1"/>
  <c r="D974" i="10" s="1"/>
  <c r="D975" i="10" a="1"/>
  <c r="D975" i="10" s="1"/>
  <c r="D976" i="10" a="1"/>
  <c r="D976" i="10" s="1"/>
  <c r="D977" i="10" a="1"/>
  <c r="D977" i="10" s="1"/>
  <c r="D978" i="10" a="1"/>
  <c r="D978" i="10" s="1"/>
  <c r="D979" i="10" a="1"/>
  <c r="D979" i="10" s="1"/>
  <c r="D980" i="10" a="1"/>
  <c r="D980" i="10" s="1"/>
  <c r="D981" i="10" a="1"/>
  <c r="D981" i="10" s="1"/>
  <c r="D982" i="10" a="1"/>
  <c r="D982" i="10" s="1"/>
  <c r="D983" i="10" a="1"/>
  <c r="D983" i="10" s="1"/>
  <c r="D984" i="10" a="1"/>
  <c r="D984" i="10" s="1"/>
  <c r="D985" i="10" a="1"/>
  <c r="D985" i="10" s="1"/>
  <c r="D986" i="10" a="1"/>
  <c r="D986" i="10" s="1"/>
  <c r="D987" i="10" a="1"/>
  <c r="D987" i="10" s="1"/>
  <c r="D988" i="10" a="1"/>
  <c r="D988" i="10" s="1"/>
  <c r="D989" i="10" a="1"/>
  <c r="D989" i="10" s="1"/>
  <c r="D990" i="10" a="1"/>
  <c r="D990" i="10" s="1"/>
  <c r="D991" i="10" a="1"/>
  <c r="D991" i="10" s="1"/>
  <c r="D992" i="10" a="1"/>
  <c r="D992" i="10" s="1"/>
  <c r="D993" i="10" a="1"/>
  <c r="D993" i="10" s="1"/>
  <c r="D994" i="10" a="1"/>
  <c r="D994" i="10" s="1"/>
  <c r="D995" i="10" a="1"/>
  <c r="D995" i="10" s="1"/>
  <c r="D996" i="10" a="1"/>
  <c r="D996" i="10" s="1"/>
  <c r="D997" i="10" a="1"/>
  <c r="D997" i="10" s="1"/>
  <c r="D998" i="10" a="1"/>
  <c r="D998" i="10" s="1"/>
  <c r="D999" i="10" a="1"/>
  <c r="D999" i="10" s="1"/>
  <c r="D1000" i="10" a="1"/>
  <c r="D1000" i="10" s="1"/>
  <c r="D1001" i="10" a="1"/>
  <c r="D1001" i="10" s="1"/>
  <c r="D1002" i="10" a="1"/>
  <c r="D1002" i="10" s="1"/>
  <c r="D1003" i="10" a="1"/>
  <c r="D1003" i="10" s="1"/>
  <c r="D1004" i="10" a="1"/>
  <c r="D1004" i="10" s="1"/>
  <c r="D1005" i="10" a="1"/>
  <c r="D1005" i="10" s="1"/>
  <c r="D1006" i="10" a="1"/>
  <c r="D1006" i="10" s="1"/>
  <c r="D1007" i="10" a="1"/>
  <c r="D1007" i="10" s="1"/>
  <c r="D1008" i="10" a="1"/>
  <c r="D1008" i="10" s="1"/>
  <c r="D1009" i="10" a="1"/>
  <c r="D1009" i="10" s="1"/>
  <c r="D1010" i="10" a="1"/>
  <c r="D1010" i="10" s="1"/>
  <c r="D1011" i="10" a="1"/>
  <c r="D1011" i="10" s="1"/>
  <c r="D1012" i="10" a="1"/>
  <c r="D1012" i="10" s="1"/>
  <c r="D1013" i="10" a="1"/>
  <c r="D1013" i="10" s="1"/>
  <c r="D1014" i="10" a="1"/>
  <c r="D1014" i="10" s="1"/>
  <c r="D1015" i="10" a="1"/>
  <c r="D1015" i="10" s="1"/>
  <c r="D1016" i="10" a="1"/>
  <c r="D1016" i="10" s="1"/>
  <c r="D1017" i="10" a="1"/>
  <c r="D1017" i="10" s="1"/>
  <c r="D1018" i="10" a="1"/>
  <c r="D1018" i="10" s="1"/>
  <c r="D1019" i="10" a="1"/>
  <c r="D1019" i="10" s="1"/>
  <c r="D1020" i="10" a="1"/>
  <c r="D1020" i="10" s="1"/>
  <c r="D1021" i="10" a="1"/>
  <c r="D1021" i="10" s="1"/>
  <c r="D1022" i="10" a="1"/>
  <c r="D1022" i="10" s="1"/>
  <c r="D1023" i="10" a="1"/>
  <c r="D1023" i="10" s="1"/>
  <c r="D1024" i="10" a="1"/>
  <c r="D1024" i="10" s="1"/>
  <c r="D1025" i="10" a="1"/>
  <c r="D1025" i="10" s="1"/>
  <c r="D1026" i="10" a="1"/>
  <c r="D1026" i="10" s="1"/>
  <c r="D1027" i="10" a="1"/>
  <c r="D1027" i="10" s="1"/>
  <c r="D1028" i="10" a="1"/>
  <c r="D1028" i="10" s="1"/>
  <c r="D1029" i="10" a="1"/>
  <c r="D1029" i="10" s="1"/>
  <c r="D1030" i="10" a="1"/>
  <c r="D1030" i="10" s="1"/>
  <c r="D1031" i="10" a="1"/>
  <c r="D1031" i="10" s="1"/>
  <c r="D1032" i="10" a="1"/>
  <c r="D1032" i="10" s="1"/>
  <c r="D1033" i="10" a="1"/>
  <c r="D1033" i="10" s="1"/>
  <c r="D1034" i="10" a="1"/>
  <c r="D1034" i="10" s="1"/>
  <c r="D1035" i="10" a="1"/>
  <c r="D1035" i="10" s="1"/>
  <c r="D1036" i="10" a="1"/>
  <c r="D1036" i="10" s="1"/>
  <c r="D1037" i="10" a="1"/>
  <c r="D1037" i="10" s="1"/>
  <c r="D1038" i="10" a="1"/>
  <c r="D1038" i="10" s="1"/>
  <c r="D1039" i="10" a="1"/>
  <c r="D1039" i="10" s="1"/>
  <c r="D1040" i="10" a="1"/>
  <c r="D1040" i="10" s="1"/>
  <c r="D1041" i="10" a="1"/>
  <c r="D1041" i="10" s="1"/>
  <c r="D1042" i="10" a="1"/>
  <c r="D1042" i="10" s="1"/>
  <c r="D1043" i="10" a="1"/>
  <c r="D1043" i="10" s="1"/>
  <c r="D1044" i="10" a="1"/>
  <c r="D1044" i="10" s="1"/>
  <c r="D1045" i="10" a="1"/>
  <c r="D1045" i="10" s="1"/>
  <c r="D1046" i="10" a="1"/>
  <c r="D1046" i="10" s="1"/>
  <c r="D1047" i="10" a="1"/>
  <c r="D1047" i="10" s="1"/>
  <c r="D1048" i="10" a="1"/>
  <c r="D1048" i="10" s="1"/>
  <c r="D1049" i="10" a="1"/>
  <c r="D1049" i="10" s="1"/>
  <c r="D1050" i="10" a="1"/>
  <c r="D1050" i="10" s="1"/>
  <c r="D1051" i="10" a="1"/>
  <c r="D1051" i="10" s="1"/>
  <c r="D1052" i="10" a="1"/>
  <c r="D1052" i="10" s="1"/>
  <c r="D1053" i="10" a="1"/>
  <c r="D1053" i="10" s="1"/>
  <c r="D1054" i="10" a="1"/>
  <c r="D1054" i="10" s="1"/>
  <c r="D1055" i="10" a="1"/>
  <c r="D1055" i="10" s="1"/>
  <c r="D1056" i="10" a="1"/>
  <c r="D1056" i="10" s="1"/>
  <c r="D1057" i="10" a="1"/>
  <c r="D1057" i="10" s="1"/>
  <c r="D1058" i="10" a="1"/>
  <c r="D1058" i="10" s="1"/>
  <c r="D1059" i="10" a="1"/>
  <c r="D1059" i="10" s="1"/>
  <c r="D1060" i="10" a="1"/>
  <c r="D1060" i="10" s="1"/>
  <c r="D1061" i="10" a="1"/>
  <c r="D1061" i="10" s="1"/>
  <c r="D1062" i="10" a="1"/>
  <c r="D1062" i="10" s="1"/>
  <c r="D1063" i="10" a="1"/>
  <c r="D1063" i="10" s="1"/>
  <c r="D1064" i="10" a="1"/>
  <c r="D1064" i="10" s="1"/>
  <c r="D1065" i="10" a="1"/>
  <c r="D1065" i="10" s="1"/>
  <c r="D1066" i="10" a="1"/>
  <c r="D1066" i="10" s="1"/>
  <c r="D1067" i="10" a="1"/>
  <c r="D1067" i="10" s="1"/>
  <c r="D1068" i="10" a="1"/>
  <c r="D1068" i="10" s="1"/>
  <c r="D1069" i="10" a="1"/>
  <c r="D1069" i="10" s="1"/>
  <c r="D1070" i="10" a="1"/>
  <c r="D1070" i="10" s="1"/>
  <c r="D1071" i="10" a="1"/>
  <c r="D1071" i="10" s="1"/>
  <c r="D1072" i="10" a="1"/>
  <c r="D1072" i="10" s="1"/>
  <c r="D1073" i="10" a="1"/>
  <c r="D1073" i="10" s="1"/>
  <c r="D1074" i="10" a="1"/>
  <c r="D1074" i="10" s="1"/>
  <c r="D1075" i="10" a="1"/>
  <c r="D1075" i="10" s="1"/>
  <c r="D1076" i="10" a="1"/>
  <c r="D1076" i="10" s="1"/>
  <c r="D1077" i="10" a="1"/>
  <c r="D1077" i="10" s="1"/>
  <c r="D1078" i="10" a="1"/>
  <c r="D1078" i="10" s="1"/>
  <c r="D1079" i="10" a="1"/>
  <c r="D1079" i="10" s="1"/>
  <c r="D1080" i="10" a="1"/>
  <c r="D1080" i="10" s="1"/>
  <c r="D1081" i="10" a="1"/>
  <c r="D1081" i="10" s="1"/>
  <c r="D1082" i="10" a="1"/>
  <c r="D1082" i="10" s="1"/>
  <c r="D1083" i="10" a="1"/>
  <c r="D1083" i="10" s="1"/>
  <c r="D1084" i="10" a="1"/>
  <c r="D1084" i="10" s="1"/>
  <c r="D1085" i="10" a="1"/>
  <c r="D1085" i="10" s="1"/>
  <c r="D1086" i="10" a="1"/>
  <c r="D1086" i="10" s="1"/>
  <c r="D1087" i="10" a="1"/>
  <c r="D1087" i="10" s="1"/>
  <c r="D1088" i="10" a="1"/>
  <c r="D1088" i="10" s="1"/>
  <c r="D1089" i="10" a="1"/>
  <c r="D1089" i="10" s="1"/>
  <c r="D1090" i="10" a="1"/>
  <c r="D1090" i="10" s="1"/>
  <c r="D1091" i="10" a="1"/>
  <c r="D1091" i="10" s="1"/>
  <c r="D1092" i="10" a="1"/>
  <c r="D1092" i="10" s="1"/>
  <c r="D1093" i="10" a="1"/>
  <c r="D1093" i="10" s="1"/>
  <c r="D1094" i="10" a="1"/>
  <c r="D1094" i="10" s="1"/>
  <c r="D1095" i="10" a="1"/>
  <c r="D1095" i="10" s="1"/>
  <c r="D1096" i="10" a="1"/>
  <c r="D1096" i="10" s="1"/>
  <c r="D1097" i="10" a="1"/>
  <c r="D1097" i="10" s="1"/>
  <c r="D1098" i="10" a="1"/>
  <c r="D1098" i="10" s="1"/>
  <c r="D1099" i="10" a="1"/>
  <c r="D1099" i="10" s="1"/>
  <c r="D1100" i="10" a="1"/>
  <c r="D1100" i="10" s="1"/>
  <c r="D1101" i="10" a="1"/>
  <c r="D1101" i="10" s="1"/>
  <c r="D1102" i="10" a="1"/>
  <c r="D1102" i="10" s="1"/>
  <c r="D1103" i="10" a="1"/>
  <c r="D1103" i="10" s="1"/>
  <c r="D1104" i="10" a="1"/>
  <c r="D1104" i="10" s="1"/>
  <c r="D1105" i="10" a="1"/>
  <c r="D1105" i="10" s="1"/>
  <c r="D1106" i="10" a="1"/>
  <c r="D1106" i="10" s="1"/>
  <c r="D1107" i="10" a="1"/>
  <c r="D1107" i="10" s="1"/>
  <c r="D1108" i="10" a="1"/>
  <c r="D1108" i="10" s="1"/>
  <c r="D1109" i="10" a="1"/>
  <c r="D1109" i="10" s="1"/>
  <c r="D1110" i="10" a="1"/>
  <c r="D1110" i="10" s="1"/>
  <c r="D1111" i="10" a="1"/>
  <c r="D1111" i="10" s="1"/>
  <c r="D1112" i="10" a="1"/>
  <c r="D1112" i="10" s="1"/>
  <c r="D1113" i="10" a="1"/>
  <c r="D1113" i="10" s="1"/>
  <c r="D1114" i="10" a="1"/>
  <c r="D1114" i="10" s="1"/>
  <c r="D1115" i="10" a="1"/>
  <c r="D1115" i="10" s="1"/>
  <c r="D1116" i="10" a="1"/>
  <c r="D1116" i="10" s="1"/>
  <c r="D1117" i="10" a="1"/>
  <c r="D1117" i="10" s="1"/>
  <c r="D1118" i="10" a="1"/>
  <c r="D1118" i="10" s="1"/>
  <c r="D1119" i="10" a="1"/>
  <c r="D1119" i="10" s="1"/>
  <c r="D1120" i="10" a="1"/>
  <c r="D1120" i="10" s="1"/>
  <c r="D1121" i="10" a="1"/>
  <c r="D1121" i="10" s="1"/>
  <c r="D1122" i="10" a="1"/>
  <c r="D1122" i="10" s="1"/>
  <c r="D1123" i="10" a="1"/>
  <c r="D1123" i="10" s="1"/>
  <c r="D1124" i="10" a="1"/>
  <c r="D1124" i="10" s="1"/>
  <c r="D1125" i="10" a="1"/>
  <c r="D1125" i="10" s="1"/>
  <c r="D1126" i="10" a="1"/>
  <c r="D1126" i="10" s="1"/>
  <c r="D1127" i="10" a="1"/>
  <c r="D1127" i="10" s="1"/>
  <c r="D1128" i="10" a="1"/>
  <c r="D1128" i="10" s="1"/>
  <c r="D1129" i="10" a="1"/>
  <c r="D1129" i="10" s="1"/>
  <c r="D1130" i="10" a="1"/>
  <c r="D1130" i="10" s="1"/>
  <c r="D1131" i="10" a="1"/>
  <c r="D1131" i="10" s="1"/>
  <c r="D1132" i="10" a="1"/>
  <c r="D1132" i="10" s="1"/>
  <c r="D1133" i="10" a="1"/>
  <c r="D1133" i="10" s="1"/>
  <c r="D1134" i="10" a="1"/>
  <c r="D1134" i="10" s="1"/>
  <c r="D1135" i="10" a="1"/>
  <c r="D1135" i="10" s="1"/>
  <c r="D1136" i="10" a="1"/>
  <c r="D1136" i="10" s="1"/>
  <c r="D1137" i="10" a="1"/>
  <c r="D1137" i="10" s="1"/>
  <c r="D1138" i="10" a="1"/>
  <c r="D1138" i="10" s="1"/>
  <c r="D1139" i="10" a="1"/>
  <c r="D1139" i="10" s="1"/>
  <c r="D1140" i="10" a="1"/>
  <c r="D1140" i="10" s="1"/>
  <c r="D1141" i="10" a="1"/>
  <c r="D1141" i="10" s="1"/>
  <c r="D1142" i="10" a="1"/>
  <c r="D1142" i="10" s="1"/>
  <c r="D1143" i="10" a="1"/>
  <c r="D1143" i="10" s="1"/>
  <c r="D1144" i="10" a="1"/>
  <c r="D1144" i="10" s="1"/>
  <c r="D1145" i="10" a="1"/>
  <c r="D1145" i="10" s="1"/>
  <c r="D1146" i="10" a="1"/>
  <c r="D1146" i="10" s="1"/>
  <c r="D1147" i="10" a="1"/>
  <c r="D1147" i="10" s="1"/>
  <c r="D1148" i="10" a="1"/>
  <c r="D1148" i="10" s="1"/>
  <c r="D1149" i="10" a="1"/>
  <c r="D1149" i="10" s="1"/>
  <c r="D1150" i="10" a="1"/>
  <c r="D1150" i="10" s="1"/>
  <c r="D1151" i="10" a="1"/>
  <c r="D1151" i="10" s="1"/>
  <c r="D1152" i="10" a="1"/>
  <c r="D1152" i="10" s="1"/>
  <c r="D1153" i="10" a="1"/>
  <c r="D1153" i="10" s="1"/>
  <c r="D1154" i="10" a="1"/>
  <c r="D1154" i="10" s="1"/>
  <c r="D1155" i="10" a="1"/>
  <c r="D1155" i="10" s="1"/>
  <c r="D1156" i="10" a="1"/>
  <c r="D1156" i="10" s="1"/>
  <c r="D1157" i="10" a="1"/>
  <c r="D1157" i="10" s="1"/>
  <c r="D1158" i="10" a="1"/>
  <c r="D1158" i="10" s="1"/>
  <c r="D1159" i="10" a="1"/>
  <c r="D1159" i="10" s="1"/>
  <c r="D1160" i="10" a="1"/>
  <c r="D1160" i="10" s="1"/>
  <c r="D1161" i="10" a="1"/>
  <c r="D1161" i="10" s="1"/>
  <c r="D1162" i="10" a="1"/>
  <c r="D1162" i="10" s="1"/>
  <c r="D1163" i="10" a="1"/>
  <c r="D1163" i="10" s="1"/>
  <c r="D1164" i="10" a="1"/>
  <c r="D1164" i="10" s="1"/>
  <c r="D1165" i="10" a="1"/>
  <c r="D1165" i="10" s="1"/>
  <c r="D1166" i="10" a="1"/>
  <c r="D1166" i="10" s="1"/>
  <c r="D1167" i="10" a="1"/>
  <c r="D1167" i="10" s="1"/>
  <c r="D1168" i="10" a="1"/>
  <c r="D1168" i="10" s="1"/>
  <c r="D1169" i="10" a="1"/>
  <c r="D1169" i="10" s="1"/>
  <c r="D1170" i="10" a="1"/>
  <c r="D1170" i="10" s="1"/>
  <c r="D1171" i="10" a="1"/>
  <c r="D1171" i="10" s="1"/>
  <c r="D1172" i="10" a="1"/>
  <c r="D1172" i="10" s="1"/>
  <c r="D1173" i="10" a="1"/>
  <c r="D1173" i="10" s="1"/>
  <c r="D1174" i="10" a="1"/>
  <c r="D1174" i="10" s="1"/>
  <c r="D1175" i="10" a="1"/>
  <c r="D1175" i="10" s="1"/>
  <c r="D1176" i="10" a="1"/>
  <c r="D1176" i="10" s="1"/>
  <c r="D1177" i="10" a="1"/>
  <c r="D1177" i="10" s="1"/>
  <c r="D1178" i="10" a="1"/>
  <c r="D1178" i="10" s="1"/>
  <c r="D1179" i="10" a="1"/>
  <c r="D1179" i="10" s="1"/>
  <c r="D1180" i="10" a="1"/>
  <c r="D1180" i="10" s="1"/>
  <c r="D1181" i="10" a="1"/>
  <c r="D1181" i="10" s="1"/>
  <c r="D1182" i="10" a="1"/>
  <c r="D1182" i="10" s="1"/>
  <c r="D1183" i="10" a="1"/>
  <c r="D1183" i="10" s="1"/>
  <c r="D1184" i="10" a="1"/>
  <c r="D1184" i="10" s="1"/>
  <c r="D1185" i="10" a="1"/>
  <c r="D1185" i="10" s="1"/>
  <c r="D1186" i="10" a="1"/>
  <c r="D1186" i="10" s="1"/>
  <c r="D1187" i="10" a="1"/>
  <c r="D1187" i="10" s="1"/>
  <c r="D1188" i="10" a="1"/>
  <c r="D1188" i="10" s="1"/>
  <c r="D1189" i="10" a="1"/>
  <c r="D1189" i="10" s="1"/>
  <c r="D1190" i="10" a="1"/>
  <c r="D1190" i="10" s="1"/>
  <c r="D1191" i="10" a="1"/>
  <c r="D1191" i="10" s="1"/>
  <c r="D1192" i="10" a="1"/>
  <c r="D1192" i="10" s="1"/>
  <c r="D1193" i="10" a="1"/>
  <c r="D1193" i="10" s="1"/>
  <c r="D1194" i="10" a="1"/>
  <c r="D1194" i="10" s="1"/>
  <c r="D1195" i="10" a="1"/>
  <c r="D1195" i="10" s="1"/>
  <c r="D1196" i="10" a="1"/>
  <c r="D1196" i="10" s="1"/>
  <c r="D1197" i="10" a="1"/>
  <c r="D1197" i="10" s="1"/>
  <c r="D1198" i="10" a="1"/>
  <c r="D1198" i="10" s="1"/>
  <c r="D1199" i="10" a="1"/>
  <c r="D1199" i="10" s="1"/>
  <c r="D1200" i="10" a="1"/>
  <c r="D1200" i="10" s="1"/>
  <c r="D1201" i="10" a="1"/>
  <c r="D1201" i="10"/>
  <c r="D1202" i="10" a="1"/>
  <c r="D1202" i="10" s="1"/>
  <c r="D1203" i="10" a="1"/>
  <c r="D1203" i="10" s="1"/>
  <c r="D1204" i="10" a="1"/>
  <c r="D1204" i="10" s="1"/>
  <c r="D1205" i="10" a="1"/>
  <c r="D1205" i="10" s="1"/>
  <c r="D1206" i="10" a="1"/>
  <c r="D1206" i="10" s="1"/>
  <c r="D1207" i="10" a="1"/>
  <c r="D1207" i="10" s="1"/>
  <c r="D1208" i="10" a="1"/>
  <c r="D1208" i="10" s="1"/>
  <c r="D1209" i="10" a="1"/>
  <c r="D1209" i="10" s="1"/>
  <c r="D1210" i="10" a="1"/>
  <c r="D1210" i="10" s="1"/>
  <c r="D1211" i="10" a="1"/>
  <c r="D1211" i="10" s="1"/>
  <c r="D1212" i="10" a="1"/>
  <c r="D1212" i="10" s="1"/>
  <c r="D1213" i="10" a="1"/>
  <c r="D1213" i="10" s="1"/>
  <c r="D1214" i="10" a="1"/>
  <c r="D1214" i="10" s="1"/>
  <c r="D1215" i="10" a="1"/>
  <c r="D1215" i="10" s="1"/>
  <c r="D1216" i="10" a="1"/>
  <c r="D1216" i="10" s="1"/>
  <c r="D1217" i="10" a="1"/>
  <c r="D1217" i="10" s="1"/>
  <c r="D1218" i="10" a="1"/>
  <c r="D1218" i="10" s="1"/>
  <c r="D1219" i="10" a="1"/>
  <c r="D1219" i="10" s="1"/>
  <c r="D1220" i="10" a="1"/>
  <c r="D1220" i="10" s="1"/>
  <c r="D1221" i="10" a="1"/>
  <c r="D1221" i="10" s="1"/>
  <c r="D1222" i="10" a="1"/>
  <c r="D1222" i="10" s="1"/>
  <c r="D1223" i="10" a="1"/>
  <c r="D1223" i="10" s="1"/>
  <c r="D1224" i="10" a="1"/>
  <c r="D1224" i="10" s="1"/>
  <c r="D1225" i="10" a="1"/>
  <c r="D1225" i="10" s="1"/>
  <c r="D1226" i="10" a="1"/>
  <c r="D1226" i="10" s="1"/>
  <c r="D1227" i="10" a="1"/>
  <c r="D1227" i="10" s="1"/>
  <c r="D1228" i="10" a="1"/>
  <c r="D1228" i="10" s="1"/>
  <c r="D1229" i="10" a="1"/>
  <c r="D1229" i="10" s="1"/>
  <c r="D1230" i="10" a="1"/>
  <c r="D1230" i="10" s="1"/>
  <c r="D1231" i="10" a="1"/>
  <c r="D1231" i="10" s="1"/>
  <c r="D1232" i="10" a="1"/>
  <c r="D1232" i="10" s="1"/>
  <c r="D1233" i="10" a="1"/>
  <c r="D1233" i="10" s="1"/>
  <c r="D1234" i="10" a="1"/>
  <c r="D1234" i="10" s="1"/>
  <c r="D1235" i="10" a="1"/>
  <c r="D1235" i="10" s="1"/>
  <c r="D1236" i="10" a="1"/>
  <c r="D1236" i="10" s="1"/>
  <c r="D1237" i="10" a="1"/>
  <c r="D1237" i="10" s="1"/>
  <c r="D1238" i="10" a="1"/>
  <c r="D1238" i="10" s="1"/>
  <c r="D1239" i="10" a="1"/>
  <c r="D1239" i="10" s="1"/>
  <c r="D1240" i="10" a="1"/>
  <c r="D1240" i="10" s="1"/>
  <c r="D1241" i="10" a="1"/>
  <c r="D1241" i="10" s="1"/>
  <c r="D1242" i="10" a="1"/>
  <c r="D1242" i="10" s="1"/>
  <c r="D1243" i="10" a="1"/>
  <c r="D1243" i="10" s="1"/>
  <c r="D1244" i="10" a="1"/>
  <c r="D1244" i="10" s="1"/>
  <c r="D1245" i="10" a="1"/>
  <c r="D1245" i="10" s="1"/>
  <c r="D1246" i="10" a="1"/>
  <c r="D1246" i="10" s="1"/>
  <c r="D1247" i="10" a="1"/>
  <c r="D1247" i="10" s="1"/>
  <c r="D1248" i="10" a="1"/>
  <c r="D1248" i="10" s="1"/>
  <c r="D1249" i="10" a="1"/>
  <c r="D1249" i="10" s="1"/>
  <c r="D1250" i="10" a="1"/>
  <c r="D1250" i="10" s="1"/>
  <c r="D1251" i="10" a="1"/>
  <c r="D1251" i="10" s="1"/>
  <c r="D1252" i="10" a="1"/>
  <c r="D1252" i="10" s="1"/>
  <c r="D1253" i="10" a="1"/>
  <c r="D1253" i="10" s="1"/>
  <c r="D1254" i="10" a="1"/>
  <c r="D1254" i="10" s="1"/>
  <c r="D1255" i="10" a="1"/>
  <c r="D1255" i="10" s="1"/>
  <c r="D1256" i="10" a="1"/>
  <c r="D1256" i="10" s="1"/>
  <c r="D1257" i="10" a="1"/>
  <c r="D1257" i="10" s="1"/>
  <c r="D1258" i="10" a="1"/>
  <c r="D1258" i="10" s="1"/>
  <c r="D1259" i="10" a="1"/>
  <c r="D1259" i="10" s="1"/>
  <c r="D1260" i="10" a="1"/>
  <c r="D1260" i="10" s="1"/>
  <c r="D1261" i="10" a="1"/>
  <c r="D1261" i="10" s="1"/>
  <c r="D1262" i="10" a="1"/>
  <c r="D1262" i="10" s="1"/>
  <c r="D1263" i="10" a="1"/>
  <c r="D1263" i="10" s="1"/>
  <c r="D1264" i="10" a="1"/>
  <c r="D1264" i="10" s="1"/>
  <c r="D1265" i="10" a="1"/>
  <c r="D1265" i="10" s="1"/>
  <c r="D1266" i="10" a="1"/>
  <c r="D1266" i="10" s="1"/>
  <c r="D1267" i="10" a="1"/>
  <c r="D1267" i="10" s="1"/>
  <c r="D1268" i="10" a="1"/>
  <c r="D1268" i="10" s="1"/>
  <c r="D1269" i="10" a="1"/>
  <c r="D1269" i="10" s="1"/>
  <c r="D1270" i="10" a="1"/>
  <c r="D1270" i="10" s="1"/>
  <c r="D1271" i="10" a="1"/>
  <c r="D1271" i="10" s="1"/>
  <c r="D1272" i="10" a="1"/>
  <c r="D1272" i="10" s="1"/>
  <c r="D1273" i="10" a="1"/>
  <c r="D1273" i="10" s="1"/>
  <c r="D1274" i="10" a="1"/>
  <c r="D1274" i="10" s="1"/>
  <c r="D1275" i="10" a="1"/>
  <c r="D1275" i="10" s="1"/>
  <c r="D1276" i="10" a="1"/>
  <c r="D1276" i="10" s="1"/>
  <c r="D1277" i="10" a="1"/>
  <c r="D1277" i="10" s="1"/>
  <c r="D1278" i="10" a="1"/>
  <c r="D1278" i="10" s="1"/>
  <c r="D1279" i="10" a="1"/>
  <c r="D1279" i="10" s="1"/>
  <c r="D1280" i="10" a="1"/>
  <c r="D1280" i="10" s="1"/>
  <c r="D1281" i="10" a="1"/>
  <c r="D1281" i="10" s="1"/>
  <c r="D1282" i="10" a="1"/>
  <c r="D1282" i="10" s="1"/>
  <c r="D1283" i="10" a="1"/>
  <c r="D1283" i="10" s="1"/>
  <c r="D1284" i="10" a="1"/>
  <c r="D1284" i="10" s="1"/>
  <c r="D1285" i="10" a="1"/>
  <c r="D1285" i="10" s="1"/>
  <c r="D1286" i="10" a="1"/>
  <c r="D1286" i="10" s="1"/>
  <c r="D1287" i="10" a="1"/>
  <c r="D1287" i="10" s="1"/>
  <c r="D1288" i="10" a="1"/>
  <c r="D1288" i="10" s="1"/>
  <c r="D1289" i="10" a="1"/>
  <c r="D1289" i="10" s="1"/>
  <c r="D1290" i="10" a="1"/>
  <c r="D1290" i="10" s="1"/>
  <c r="D1291" i="10" a="1"/>
  <c r="D1291" i="10" s="1"/>
  <c r="D1292" i="10" a="1"/>
  <c r="D1292" i="10" s="1"/>
  <c r="D1293" i="10" a="1"/>
  <c r="D1293" i="10" s="1"/>
  <c r="D1294" i="10" a="1"/>
  <c r="D1294" i="10" s="1"/>
  <c r="D1295" i="10" a="1"/>
  <c r="D1295" i="10" s="1"/>
  <c r="D1296" i="10" a="1"/>
  <c r="D1296" i="10" s="1"/>
  <c r="D1297" i="10" a="1"/>
  <c r="D1297" i="10" s="1"/>
  <c r="D1298" i="10" a="1"/>
  <c r="D1298" i="10" s="1"/>
  <c r="D1299" i="10" a="1"/>
  <c r="D1299" i="10" s="1"/>
  <c r="D1300" i="10" a="1"/>
  <c r="D1300" i="10"/>
  <c r="D1301" i="10" a="1"/>
  <c r="D1301" i="10" s="1"/>
  <c r="D1302" i="10" a="1"/>
  <c r="D1302" i="10" s="1"/>
  <c r="D1303" i="10" a="1"/>
  <c r="D1303" i="10" s="1"/>
  <c r="D1304" i="10" a="1"/>
  <c r="D1304" i="10" s="1"/>
  <c r="D1305" i="10" a="1"/>
  <c r="D1305" i="10" s="1"/>
  <c r="D1306" i="10" a="1"/>
  <c r="D1306" i="10" s="1"/>
  <c r="D1307" i="10" a="1"/>
  <c r="D1307" i="10" s="1"/>
  <c r="D1308" i="10" a="1"/>
  <c r="D1308" i="10" s="1"/>
  <c r="D1309" i="10" a="1"/>
  <c r="D1309" i="10" s="1"/>
  <c r="D1310" i="10" a="1"/>
  <c r="D1310" i="10" s="1"/>
  <c r="D1311" i="10" a="1"/>
  <c r="D1311" i="10" s="1"/>
  <c r="D1312" i="10" a="1"/>
  <c r="D1312" i="10" s="1"/>
  <c r="D1313" i="10" a="1"/>
  <c r="D1313" i="10" s="1"/>
  <c r="D1314" i="10" a="1"/>
  <c r="D1314" i="10" s="1"/>
  <c r="D1315" i="10" a="1"/>
  <c r="D1315" i="10" s="1"/>
  <c r="D1316" i="10" a="1"/>
  <c r="D1316" i="10" s="1"/>
  <c r="D1317" i="10" a="1"/>
  <c r="D1317" i="10" s="1"/>
  <c r="D1318" i="10" a="1"/>
  <c r="D1318" i="10" s="1"/>
  <c r="D1319" i="10" a="1"/>
  <c r="D1319" i="10" s="1"/>
  <c r="D1320" i="10" a="1"/>
  <c r="D1320" i="10" s="1"/>
  <c r="D1321" i="10" a="1"/>
  <c r="D1321" i="10" s="1"/>
  <c r="D1322" i="10" a="1"/>
  <c r="D1322" i="10" s="1"/>
  <c r="D1323" i="10" a="1"/>
  <c r="D1323" i="10" s="1"/>
  <c r="D1324" i="10" a="1"/>
  <c r="D1324" i="10" s="1"/>
  <c r="D1325" i="10" a="1"/>
  <c r="D1325" i="10" s="1"/>
  <c r="D1326" i="10" a="1"/>
  <c r="D1326" i="10" s="1"/>
  <c r="D1327" i="10" a="1"/>
  <c r="D1327" i="10" s="1"/>
  <c r="D1328" i="10" a="1"/>
  <c r="D1328" i="10" s="1"/>
  <c r="D1329" i="10" a="1"/>
  <c r="D1329" i="10" s="1"/>
  <c r="D1330" i="10" a="1"/>
  <c r="D1330" i="10" s="1"/>
  <c r="D1331" i="10" a="1"/>
  <c r="D1331" i="10" s="1"/>
  <c r="D1332" i="10" a="1"/>
  <c r="D1332" i="10" s="1"/>
  <c r="D1333" i="10" a="1"/>
  <c r="D1333" i="10" s="1"/>
  <c r="D1334" i="10" a="1"/>
  <c r="D1334" i="10" s="1"/>
  <c r="D1335" i="10" a="1"/>
  <c r="D1335" i="10" s="1"/>
  <c r="D1336" i="10" a="1"/>
  <c r="D1336" i="10" s="1"/>
  <c r="D1337" i="10" a="1"/>
  <c r="D1337" i="10" s="1"/>
  <c r="D1338" i="10" a="1"/>
  <c r="D1338" i="10" s="1"/>
  <c r="D1339" i="10" a="1"/>
  <c r="D1339" i="10" s="1"/>
  <c r="D1340" i="10" a="1"/>
  <c r="D1340" i="10" s="1"/>
  <c r="D1341" i="10" a="1"/>
  <c r="D1341" i="10" s="1"/>
  <c r="D1342" i="10" a="1"/>
  <c r="D1342" i="10" s="1"/>
  <c r="D1343" i="10" a="1"/>
  <c r="D1343" i="10" s="1"/>
  <c r="D1344" i="10" a="1"/>
  <c r="D1344" i="10" s="1"/>
  <c r="D1345" i="10" a="1"/>
  <c r="D1345" i="10" s="1"/>
  <c r="D1346" i="10" a="1"/>
  <c r="D1346" i="10" s="1"/>
  <c r="D1347" i="10" a="1"/>
  <c r="D1347" i="10" s="1"/>
  <c r="D1348" i="10" a="1"/>
  <c r="D1348" i="10" s="1"/>
  <c r="D1349" i="10" a="1"/>
  <c r="D1349" i="10" s="1"/>
  <c r="D1350" i="10" a="1"/>
  <c r="D1350" i="10" s="1"/>
  <c r="D1351" i="10" a="1"/>
  <c r="D1351" i="10" s="1"/>
  <c r="D1352" i="10" a="1"/>
  <c r="D1352" i="10" s="1"/>
  <c r="D1353" i="10" a="1"/>
  <c r="D1353" i="10" s="1"/>
  <c r="D1354" i="10" a="1"/>
  <c r="D1354" i="10" s="1"/>
  <c r="D1355" i="10" a="1"/>
  <c r="D1355" i="10" s="1"/>
  <c r="D1356" i="10" a="1"/>
  <c r="D1356" i="10" s="1"/>
  <c r="D1357" i="10" a="1"/>
  <c r="D1357" i="10" s="1"/>
  <c r="D1358" i="10" a="1"/>
  <c r="D1358" i="10" s="1"/>
  <c r="D1359" i="10" a="1"/>
  <c r="D1359" i="10" s="1"/>
  <c r="D1360" i="10" a="1"/>
  <c r="D1360" i="10" s="1"/>
  <c r="D1361" i="10" a="1"/>
  <c r="D1361" i="10" s="1"/>
  <c r="D1362" i="10" a="1"/>
  <c r="D1362" i="10" s="1"/>
  <c r="D1363" i="10" a="1"/>
  <c r="D1363" i="10" s="1"/>
  <c r="D1364" i="10" a="1"/>
  <c r="D1364" i="10" s="1"/>
  <c r="D1365" i="10" a="1"/>
  <c r="D1365" i="10" s="1"/>
  <c r="D1366" i="10" a="1"/>
  <c r="D1366" i="10" s="1"/>
  <c r="D1367" i="10" a="1"/>
  <c r="D1367" i="10" s="1"/>
  <c r="D1368" i="10" a="1"/>
  <c r="D1368" i="10" s="1"/>
  <c r="D1369" i="10" a="1"/>
  <c r="D1369" i="10" s="1"/>
  <c r="D1370" i="10" a="1"/>
  <c r="D1370" i="10" s="1"/>
  <c r="D1371" i="10" a="1"/>
  <c r="D1371" i="10" s="1"/>
  <c r="D1372" i="10" a="1"/>
  <c r="D1372" i="10" s="1"/>
  <c r="D1373" i="10" a="1"/>
  <c r="D1373" i="10" s="1"/>
  <c r="D1374" i="10" a="1"/>
  <c r="D1374" i="10" s="1"/>
  <c r="D1375" i="10" a="1"/>
  <c r="D1375" i="10" s="1"/>
  <c r="D1376" i="10" a="1"/>
  <c r="D1376" i="10" s="1"/>
  <c r="D1377" i="10" a="1"/>
  <c r="D1377" i="10" s="1"/>
  <c r="D1378" i="10" a="1"/>
  <c r="D1378" i="10" s="1"/>
  <c r="D1379" i="10" a="1"/>
  <c r="D1379" i="10" s="1"/>
  <c r="D1380" i="10" a="1"/>
  <c r="D1380" i="10" s="1"/>
  <c r="D1381" i="10" a="1"/>
  <c r="D1381" i="10" s="1"/>
  <c r="D1382" i="10" a="1"/>
  <c r="D1382" i="10" s="1"/>
  <c r="D1383" i="10" a="1"/>
  <c r="D1383" i="10" s="1"/>
  <c r="D1384" i="10" a="1"/>
  <c r="D1384" i="10" s="1"/>
  <c r="D1385" i="10" a="1"/>
  <c r="D1385" i="10" s="1"/>
  <c r="D1386" i="10" a="1"/>
  <c r="D1386" i="10" s="1"/>
  <c r="D1387" i="10" a="1"/>
  <c r="D1387" i="10" s="1"/>
  <c r="D1388" i="10" a="1"/>
  <c r="D1388" i="10" s="1"/>
  <c r="D1389" i="10" a="1"/>
  <c r="D1389" i="10" s="1"/>
  <c r="D1390" i="10" a="1"/>
  <c r="D1390" i="10" s="1"/>
  <c r="D1391" i="10" a="1"/>
  <c r="D1391" i="10" s="1"/>
  <c r="D1392" i="10" a="1"/>
  <c r="D1392" i="10" s="1"/>
  <c r="D1393" i="10" a="1"/>
  <c r="D1393" i="10" s="1"/>
  <c r="D1394" i="10" a="1"/>
  <c r="D1394" i="10" s="1"/>
  <c r="D1395" i="10" a="1"/>
  <c r="D1395" i="10" s="1"/>
  <c r="D1396" i="10" a="1"/>
  <c r="D1396" i="10" s="1"/>
  <c r="D1397" i="10" a="1"/>
  <c r="D1397" i="10" s="1"/>
  <c r="D1398" i="10" a="1"/>
  <c r="D1398" i="10" s="1"/>
  <c r="D1399" i="10" a="1"/>
  <c r="D1399" i="10" s="1"/>
  <c r="D1400" i="10" a="1"/>
  <c r="D1400" i="10" s="1"/>
  <c r="D1401" i="10" a="1"/>
  <c r="D1401" i="10" s="1"/>
  <c r="D1402" i="10" a="1"/>
  <c r="D1402" i="10" s="1"/>
  <c r="D1403" i="10" a="1"/>
  <c r="D1403" i="10" s="1"/>
  <c r="D1404" i="10" a="1"/>
  <c r="D1404" i="10" s="1"/>
  <c r="D1405" i="10" a="1"/>
  <c r="D1405" i="10" s="1"/>
  <c r="D1406" i="10" a="1"/>
  <c r="D1406" i="10" s="1"/>
  <c r="D1407" i="10" a="1"/>
  <c r="D1407" i="10" s="1"/>
  <c r="D1408" i="10" a="1"/>
  <c r="D1408" i="10" s="1"/>
  <c r="D1409" i="10" a="1"/>
  <c r="D1409" i="10" s="1"/>
  <c r="D1410" i="10" a="1"/>
  <c r="D1410" i="10" s="1"/>
  <c r="D1411" i="10" a="1"/>
  <c r="D1411" i="10" s="1"/>
  <c r="D1412" i="10" a="1"/>
  <c r="D1412" i="10" s="1"/>
  <c r="D1413" i="10" a="1"/>
  <c r="D1413" i="10" s="1"/>
  <c r="D1414" i="10" a="1"/>
  <c r="D1414" i="10" s="1"/>
  <c r="D1415" i="10" a="1"/>
  <c r="D1415" i="10" s="1"/>
  <c r="D1416" i="10" a="1"/>
  <c r="D1416" i="10" s="1"/>
  <c r="D1417" i="10" a="1"/>
  <c r="D1417" i="10" s="1"/>
  <c r="D1418" i="10" a="1"/>
  <c r="D1418" i="10" s="1"/>
  <c r="D1419" i="10" a="1"/>
  <c r="D1419" i="10" s="1"/>
  <c r="D1420" i="10" a="1"/>
  <c r="D1420" i="10" s="1"/>
  <c r="D1421" i="10" a="1"/>
  <c r="D1421" i="10" s="1"/>
  <c r="D1422" i="10" a="1"/>
  <c r="D1422" i="10" s="1"/>
  <c r="D1423" i="10" a="1"/>
  <c r="D1423" i="10" s="1"/>
  <c r="D1424" i="10" a="1"/>
  <c r="D1424" i="10" s="1"/>
  <c r="D1425" i="10" a="1"/>
  <c r="D1425" i="10" s="1"/>
  <c r="D1426" i="10" a="1"/>
  <c r="D1426" i="10" s="1"/>
  <c r="D1427" i="10" a="1"/>
  <c r="D1427" i="10" s="1"/>
  <c r="D1428" i="10" a="1"/>
  <c r="D1428" i="10" s="1"/>
  <c r="D1429" i="10" a="1"/>
  <c r="D1429" i="10" s="1"/>
  <c r="D1430" i="10" a="1"/>
  <c r="D1430" i="10" s="1"/>
  <c r="D1431" i="10" a="1"/>
  <c r="D1431" i="10" s="1"/>
  <c r="D1432" i="10" a="1"/>
  <c r="D1432" i="10" s="1"/>
  <c r="D1433" i="10" a="1"/>
  <c r="D1433" i="10" s="1"/>
  <c r="D1434" i="10" a="1"/>
  <c r="D1434" i="10" s="1"/>
  <c r="D1435" i="10" a="1"/>
  <c r="D1435" i="10" s="1"/>
  <c r="D1436" i="10" a="1"/>
  <c r="D1436" i="10" s="1"/>
  <c r="D1437" i="10" a="1"/>
  <c r="D1437" i="10" s="1"/>
  <c r="D1438" i="10" a="1"/>
  <c r="D1438" i="10" s="1"/>
  <c r="D1439" i="10" a="1"/>
  <c r="D1439" i="10" s="1"/>
  <c r="D1440" i="10" a="1"/>
  <c r="D1440" i="10" s="1"/>
  <c r="D1441" i="10" a="1"/>
  <c r="D1441" i="10" s="1"/>
  <c r="D1442" i="10" a="1"/>
  <c r="D1442" i="10" s="1"/>
  <c r="D1443" i="10" a="1"/>
  <c r="D1443" i="10" s="1"/>
  <c r="D1444" i="10" a="1"/>
  <c r="D1444" i="10" s="1"/>
  <c r="D1445" i="10" a="1"/>
  <c r="D1445" i="10" s="1"/>
  <c r="D1446" i="10" a="1"/>
  <c r="D1446" i="10" s="1"/>
  <c r="D1447" i="10" a="1"/>
  <c r="D1447" i="10" s="1"/>
  <c r="D1448" i="10" a="1"/>
  <c r="D1448" i="10" s="1"/>
  <c r="D1449" i="10" a="1"/>
  <c r="D1449" i="10" s="1"/>
  <c r="D1450" i="10" a="1"/>
  <c r="D1450" i="10" s="1"/>
  <c r="D1451" i="10" a="1"/>
  <c r="D1451" i="10" s="1"/>
  <c r="D1452" i="10" a="1"/>
  <c r="D1452" i="10" s="1"/>
  <c r="D1453" i="10" a="1"/>
  <c r="D1453" i="10" s="1"/>
  <c r="D1454" i="10" a="1"/>
  <c r="D1454" i="10" s="1"/>
  <c r="D1455" i="10" a="1"/>
  <c r="D1455" i="10" s="1"/>
  <c r="D1456" i="10" a="1"/>
  <c r="D1456" i="10" s="1"/>
  <c r="D1457" i="10" a="1"/>
  <c r="D1457" i="10" s="1"/>
  <c r="D1458" i="10" a="1"/>
  <c r="D1458" i="10" s="1"/>
  <c r="D1459" i="10" a="1"/>
  <c r="D1459" i="10" s="1"/>
  <c r="D1460" i="10" a="1"/>
  <c r="D1460" i="10" s="1"/>
  <c r="D1461" i="10" a="1"/>
  <c r="D1461" i="10" s="1"/>
  <c r="D1462" i="10" a="1"/>
  <c r="D1462" i="10" s="1"/>
  <c r="D1463" i="10" a="1"/>
  <c r="D1463" i="10" s="1"/>
  <c r="D1464" i="10" a="1"/>
  <c r="D1464" i="10" s="1"/>
  <c r="D1465" i="10" a="1"/>
  <c r="D1465" i="10" s="1"/>
  <c r="D1466" i="10" a="1"/>
  <c r="D1466" i="10" s="1"/>
  <c r="D1467" i="10" a="1"/>
  <c r="D1467" i="10" s="1"/>
  <c r="D1468" i="10" a="1"/>
  <c r="D1468" i="10" s="1"/>
  <c r="D1469" i="10" a="1"/>
  <c r="D1469" i="10" s="1"/>
  <c r="D1470" i="10" a="1"/>
  <c r="D1470" i="10" s="1"/>
  <c r="D1471" i="10" a="1"/>
  <c r="D1471" i="10" s="1"/>
  <c r="D1472" i="10" a="1"/>
  <c r="D1472" i="10" s="1"/>
  <c r="D1473" i="10" a="1"/>
  <c r="D1473" i="10" s="1"/>
  <c r="D1474" i="10" a="1"/>
  <c r="D1474" i="10" s="1"/>
  <c r="D1475" i="10" a="1"/>
  <c r="D1475" i="10" s="1"/>
  <c r="D1476" i="10" a="1"/>
  <c r="D1476" i="10" s="1"/>
  <c r="D1477" i="10" a="1"/>
  <c r="D1477" i="10" s="1"/>
  <c r="D1478" i="10" a="1"/>
  <c r="D1478" i="10" s="1"/>
  <c r="D1479" i="10" a="1"/>
  <c r="D1479" i="10" s="1"/>
  <c r="D1480" i="10" a="1"/>
  <c r="D1480" i="10" s="1"/>
  <c r="D1481" i="10" a="1"/>
  <c r="D1481" i="10" s="1"/>
  <c r="D1482" i="10" a="1"/>
  <c r="D1482" i="10" s="1"/>
  <c r="D1483" i="10" a="1"/>
  <c r="D1483" i="10" s="1"/>
  <c r="D1484" i="10" a="1"/>
  <c r="D1484" i="10" s="1"/>
  <c r="D1485" i="10" a="1"/>
  <c r="D1485" i="10" s="1"/>
  <c r="D1486" i="10" a="1"/>
  <c r="D1486" i="10" s="1"/>
  <c r="D1487" i="10" a="1"/>
  <c r="D1487" i="10" s="1"/>
  <c r="D1488" i="10" a="1"/>
  <c r="D1488" i="10" s="1"/>
  <c r="D1489" i="10" a="1"/>
  <c r="D1489" i="10" s="1"/>
  <c r="D1490" i="10" a="1"/>
  <c r="D1490" i="10" s="1"/>
  <c r="D1491" i="10" a="1"/>
  <c r="D1491" i="10" s="1"/>
  <c r="D1492" i="10" a="1"/>
  <c r="D1492" i="10" s="1"/>
  <c r="D1493" i="10" a="1"/>
  <c r="D1493" i="10" s="1"/>
  <c r="D1494" i="10" a="1"/>
  <c r="D1494" i="10" s="1"/>
  <c r="D1495" i="10" a="1"/>
  <c r="D1495" i="10" s="1"/>
  <c r="D1496" i="10" a="1"/>
  <c r="D1496" i="10" s="1"/>
  <c r="D1497" i="10" a="1"/>
  <c r="D1497" i="10" s="1"/>
  <c r="D1498" i="10" a="1"/>
  <c r="D1498" i="10" s="1"/>
  <c r="D1499" i="10" a="1"/>
  <c r="D1499" i="10" s="1"/>
  <c r="D1500" i="10" a="1"/>
  <c r="D1500" i="10" s="1"/>
  <c r="D1501" i="10" a="1"/>
  <c r="D1501" i="10" s="1"/>
  <c r="D1502" i="10" a="1"/>
  <c r="D1502" i="10" s="1"/>
  <c r="D1503" i="10" a="1"/>
  <c r="D1503" i="10" s="1"/>
  <c r="D1504" i="10" a="1"/>
  <c r="D1504" i="10" s="1"/>
  <c r="D1505" i="10" a="1"/>
  <c r="D1505" i="10" s="1"/>
  <c r="D1506" i="10" a="1"/>
  <c r="D1506" i="10" s="1"/>
  <c r="D1507" i="10" a="1"/>
  <c r="D1507" i="10" s="1"/>
  <c r="D1508" i="10" a="1"/>
  <c r="D1508" i="10" s="1"/>
  <c r="D1509" i="10" a="1"/>
  <c r="D1509" i="10" s="1"/>
  <c r="D1510" i="10" a="1"/>
  <c r="D1510" i="10" s="1"/>
  <c r="D1511" i="10" a="1"/>
  <c r="D1511" i="10" s="1"/>
  <c r="D1512" i="10" a="1"/>
  <c r="D1512" i="10" s="1"/>
  <c r="D1513" i="10" a="1"/>
  <c r="D1513" i="10" s="1"/>
  <c r="D1514" i="10" a="1"/>
  <c r="D1514" i="10" s="1"/>
  <c r="D1515" i="10" a="1"/>
  <c r="D1515" i="10" s="1"/>
  <c r="D1516" i="10" a="1"/>
  <c r="D1516" i="10" s="1"/>
  <c r="D1517" i="10" a="1"/>
  <c r="D1517" i="10" s="1"/>
  <c r="D1518" i="10" a="1"/>
  <c r="D1518" i="10" s="1"/>
  <c r="D1519" i="10" a="1"/>
  <c r="D1519" i="10" s="1"/>
  <c r="D1520" i="10" a="1"/>
  <c r="D1520" i="10" s="1"/>
  <c r="D1521" i="10" a="1"/>
  <c r="D1521" i="10" s="1"/>
  <c r="D1522" i="10" a="1"/>
  <c r="D1522" i="10" s="1"/>
  <c r="D1523" i="10" a="1"/>
  <c r="D1523" i="10" s="1"/>
  <c r="D1524" i="10" a="1"/>
  <c r="D1524" i="10" s="1"/>
  <c r="D1525" i="10" a="1"/>
  <c r="D1525" i="10" s="1"/>
  <c r="D1526" i="10" a="1"/>
  <c r="D1526" i="10" s="1"/>
  <c r="D1527" i="10" a="1"/>
  <c r="D1527" i="10" s="1"/>
  <c r="D1528" i="10" a="1"/>
  <c r="D1528" i="10" s="1"/>
  <c r="D1529" i="10" a="1"/>
  <c r="D1529" i="10" s="1"/>
  <c r="D1530" i="10" a="1"/>
  <c r="D1530" i="10" s="1"/>
  <c r="D1531" i="10" a="1"/>
  <c r="D1531" i="10" s="1"/>
  <c r="E3" i="10" a="1"/>
  <c r="E3" i="10" s="1"/>
  <c r="E4" i="10" a="1"/>
  <c r="E4" i="10" s="1"/>
  <c r="E5" i="10" a="1"/>
  <c r="E5" i="10" s="1"/>
  <c r="E6" i="10" a="1"/>
  <c r="E6" i="10" s="1"/>
  <c r="E7" i="10" a="1"/>
  <c r="E7" i="10" s="1"/>
  <c r="E8" i="10" a="1"/>
  <c r="E8" i="10" s="1"/>
  <c r="E9" i="10" a="1"/>
  <c r="E9" i="10" s="1"/>
  <c r="E10" i="10" a="1"/>
  <c r="E10" i="10" s="1"/>
  <c r="E11" i="10" a="1"/>
  <c r="E11" i="10" s="1"/>
  <c r="E12" i="10" a="1"/>
  <c r="E12" i="10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232" i="10" a="1"/>
  <c r="E232" i="10" s="1"/>
  <c r="E233" i="10" a="1"/>
  <c r="E233" i="10" s="1"/>
  <c r="E234" i="10" a="1"/>
  <c r="E234" i="10" s="1"/>
  <c r="E235" i="10" a="1"/>
  <c r="E235" i="10" s="1"/>
  <c r="E236" i="10" a="1"/>
  <c r="E236" i="10" s="1"/>
  <c r="E237" i="10" a="1"/>
  <c r="E237" i="10" s="1"/>
  <c r="E238" i="10" a="1"/>
  <c r="E238" i="10" s="1"/>
  <c r="E239" i="10" a="1"/>
  <c r="E239" i="10" s="1"/>
  <c r="E240" i="10" a="1"/>
  <c r="E240" i="10" s="1"/>
  <c r="E241" i="10" a="1"/>
  <c r="E241" i="10" s="1"/>
  <c r="E242" i="10" a="1"/>
  <c r="E242" i="10" s="1"/>
  <c r="E243" i="10" a="1"/>
  <c r="E243" i="10" s="1"/>
  <c r="E244" i="10" a="1"/>
  <c r="E244" i="10" s="1"/>
  <c r="E245" i="10" a="1"/>
  <c r="E245" i="10" s="1"/>
  <c r="E246" i="10" a="1"/>
  <c r="E246" i="10" s="1"/>
  <c r="E247" i="10" a="1"/>
  <c r="E247" i="10" s="1"/>
  <c r="E248" i="10" a="1"/>
  <c r="E248" i="10" s="1"/>
  <c r="E249" i="10" a="1"/>
  <c r="E249" i="10" s="1"/>
  <c r="E250" i="10" a="1"/>
  <c r="E250" i="10" s="1"/>
  <c r="E251" i="10" a="1"/>
  <c r="E251" i="10" s="1"/>
  <c r="E252" i="10" a="1"/>
  <c r="E252" i="10" s="1"/>
  <c r="E253" i="10" a="1"/>
  <c r="E253" i="10" s="1"/>
  <c r="E254" i="10" a="1"/>
  <c r="E254" i="10" s="1"/>
  <c r="E255" i="10" a="1"/>
  <c r="E255" i="10" s="1"/>
  <c r="E256" i="10" a="1"/>
  <c r="E256" i="10" s="1"/>
  <c r="E257" i="10" a="1"/>
  <c r="E257" i="10" s="1"/>
  <c r="E258" i="10" a="1"/>
  <c r="E258" i="10" s="1"/>
  <c r="E259" i="10" a="1"/>
  <c r="E259" i="10" s="1"/>
  <c r="E260" i="10" a="1"/>
  <c r="E260" i="10" s="1"/>
  <c r="E261" i="10" a="1"/>
  <c r="E261" i="10" s="1"/>
  <c r="E262" i="10" a="1"/>
  <c r="E262" i="10" s="1"/>
  <c r="E263" i="10" a="1"/>
  <c r="E263" i="10" s="1"/>
  <c r="E264" i="10" a="1"/>
  <c r="E264" i="10" s="1"/>
  <c r="E265" i="10" a="1"/>
  <c r="E265" i="10" s="1"/>
  <c r="E266" i="10" a="1"/>
  <c r="E266" i="10" s="1"/>
  <c r="E267" i="10" a="1"/>
  <c r="E267" i="10" s="1"/>
  <c r="E268" i="10" a="1"/>
  <c r="E268" i="10" s="1"/>
  <c r="E269" i="10" a="1"/>
  <c r="E269" i="10" s="1"/>
  <c r="E270" i="10" a="1"/>
  <c r="E270" i="10" s="1"/>
  <c r="E271" i="10" a="1"/>
  <c r="E271" i="10" s="1"/>
  <c r="E272" i="10" a="1"/>
  <c r="E272" i="10" s="1"/>
  <c r="E273" i="10" a="1"/>
  <c r="E273" i="10" s="1"/>
  <c r="E274" i="10" a="1"/>
  <c r="E274" i="10" s="1"/>
  <c r="E275" i="10" a="1"/>
  <c r="E275" i="10" s="1"/>
  <c r="E276" i="10" a="1"/>
  <c r="E276" i="10" s="1"/>
  <c r="E277" i="10" a="1"/>
  <c r="E277" i="10" s="1"/>
  <c r="E278" i="10" a="1"/>
  <c r="E278" i="10" s="1"/>
  <c r="E279" i="10" a="1"/>
  <c r="E279" i="10" s="1"/>
  <c r="E280" i="10" a="1"/>
  <c r="E280" i="10" s="1"/>
  <c r="E281" i="10" a="1"/>
  <c r="E281" i="10" s="1"/>
  <c r="E282" i="10" a="1"/>
  <c r="E282" i="10" s="1"/>
  <c r="E283" i="10" a="1"/>
  <c r="E283" i="10" s="1"/>
  <c r="E284" i="10" a="1"/>
  <c r="E284" i="10" s="1"/>
  <c r="E285" i="10" a="1"/>
  <c r="E285" i="10" s="1"/>
  <c r="E286" i="10" a="1"/>
  <c r="E286" i="10" s="1"/>
  <c r="E287" i="10" a="1"/>
  <c r="E287" i="10" s="1"/>
  <c r="E288" i="10" a="1"/>
  <c r="E288" i="10" s="1"/>
  <c r="E289" i="10" a="1"/>
  <c r="E289" i="10" s="1"/>
  <c r="E290" i="10" a="1"/>
  <c r="E290" i="10" s="1"/>
  <c r="E291" i="10" a="1"/>
  <c r="E291" i="10" s="1"/>
  <c r="E292" i="10" a="1"/>
  <c r="E292" i="10" s="1"/>
  <c r="E293" i="10" a="1"/>
  <c r="E293" i="10" s="1"/>
  <c r="E294" i="10" a="1"/>
  <c r="E294" i="10" s="1"/>
  <c r="E295" i="10" a="1"/>
  <c r="E295" i="10" s="1"/>
  <c r="E296" i="10" a="1"/>
  <c r="E296" i="10" s="1"/>
  <c r="E297" i="10" a="1"/>
  <c r="E297" i="10" s="1"/>
  <c r="E298" i="10" a="1"/>
  <c r="E298" i="10" s="1"/>
  <c r="E299" i="10" a="1"/>
  <c r="E299" i="10" s="1"/>
  <c r="E300" i="10" a="1"/>
  <c r="E300" i="10" s="1"/>
  <c r="E301" i="10" a="1"/>
  <c r="E301" i="10" s="1"/>
  <c r="E302" i="10" a="1"/>
  <c r="E302" i="10" s="1"/>
  <c r="E303" i="10" a="1"/>
  <c r="E303" i="10" s="1"/>
  <c r="E304" i="10" a="1"/>
  <c r="E304" i="10" s="1"/>
  <c r="E305" i="10" a="1"/>
  <c r="E305" i="10" s="1"/>
  <c r="E306" i="10" a="1"/>
  <c r="E306" i="10" s="1"/>
  <c r="E307" i="10" a="1"/>
  <c r="E307" i="10" s="1"/>
  <c r="E308" i="10" a="1"/>
  <c r="E308" i="10" s="1"/>
  <c r="E309" i="10" a="1"/>
  <c r="E309" i="10" s="1"/>
  <c r="E310" i="10" a="1"/>
  <c r="E310" i="10" s="1"/>
  <c r="E311" i="10" a="1"/>
  <c r="E311" i="10" s="1"/>
  <c r="E312" i="10" a="1"/>
  <c r="E312" i="10" s="1"/>
  <c r="E313" i="10" a="1"/>
  <c r="E313" i="10" s="1"/>
  <c r="E314" i="10" a="1"/>
  <c r="E314" i="10" s="1"/>
  <c r="E315" i="10" a="1"/>
  <c r="E315" i="10" s="1"/>
  <c r="E316" i="10" a="1"/>
  <c r="E316" i="10" s="1"/>
  <c r="E317" i="10" a="1"/>
  <c r="E317" i="10" s="1"/>
  <c r="E318" i="10" a="1"/>
  <c r="E318" i="10" s="1"/>
  <c r="E319" i="10" a="1"/>
  <c r="E319" i="10" s="1"/>
  <c r="E320" i="10" a="1"/>
  <c r="E320" i="10" s="1"/>
  <c r="E321" i="10" a="1"/>
  <c r="E321" i="10" s="1"/>
  <c r="E322" i="10" a="1"/>
  <c r="E322" i="10" s="1"/>
  <c r="E323" i="10" a="1"/>
  <c r="E323" i="10" s="1"/>
  <c r="E324" i="10" a="1"/>
  <c r="E324" i="10" s="1"/>
  <c r="E325" i="10" a="1"/>
  <c r="E325" i="10" s="1"/>
  <c r="E326" i="10" a="1"/>
  <c r="E326" i="10" s="1"/>
  <c r="E327" i="10" a="1"/>
  <c r="E327" i="10" s="1"/>
  <c r="E328" i="10" a="1"/>
  <c r="E328" i="10" s="1"/>
  <c r="E329" i="10" a="1"/>
  <c r="E329" i="10" s="1"/>
  <c r="E330" i="10" a="1"/>
  <c r="E330" i="10" s="1"/>
  <c r="E331" i="10" a="1"/>
  <c r="E331" i="10" s="1"/>
  <c r="E332" i="10" a="1"/>
  <c r="E332" i="10" s="1"/>
  <c r="E333" i="10" a="1"/>
  <c r="E333" i="10" s="1"/>
  <c r="E334" i="10" a="1"/>
  <c r="E334" i="10" s="1"/>
  <c r="E335" i="10" a="1"/>
  <c r="E335" i="10" s="1"/>
  <c r="E336" i="10" a="1"/>
  <c r="E336" i="10" s="1"/>
  <c r="E337" i="10" a="1"/>
  <c r="E337" i="10" s="1"/>
  <c r="E338" i="10" a="1"/>
  <c r="E338" i="10" s="1"/>
  <c r="E339" i="10" a="1"/>
  <c r="E339" i="10" s="1"/>
  <c r="E340" i="10" a="1"/>
  <c r="E340" i="10" s="1"/>
  <c r="E341" i="10" a="1"/>
  <c r="E341" i="10" s="1"/>
  <c r="E342" i="10" a="1"/>
  <c r="E342" i="10" s="1"/>
  <c r="E343" i="10" a="1"/>
  <c r="E343" i="10" s="1"/>
  <c r="E344" i="10" a="1"/>
  <c r="E344" i="10" s="1"/>
  <c r="E345" i="10" a="1"/>
  <c r="E345" i="10" s="1"/>
  <c r="E346" i="10" a="1"/>
  <c r="E346" i="10" s="1"/>
  <c r="E347" i="10" a="1"/>
  <c r="E347" i="10" s="1"/>
  <c r="E348" i="10" a="1"/>
  <c r="E348" i="10" s="1"/>
  <c r="E349" i="10" a="1"/>
  <c r="E349" i="10" s="1"/>
  <c r="E350" i="10" a="1"/>
  <c r="E350" i="10" s="1"/>
  <c r="E351" i="10" a="1"/>
  <c r="E351" i="10" s="1"/>
  <c r="E352" i="10" a="1"/>
  <c r="E352" i="10" s="1"/>
  <c r="E353" i="10" a="1"/>
  <c r="E353" i="10" s="1"/>
  <c r="E354" i="10" a="1"/>
  <c r="E354" i="10" s="1"/>
  <c r="E355" i="10" a="1"/>
  <c r="E355" i="10" s="1"/>
  <c r="E356" i="10" a="1"/>
  <c r="E356" i="10" s="1"/>
  <c r="E357" i="10" a="1"/>
  <c r="E357" i="10" s="1"/>
  <c r="E358" i="10" a="1"/>
  <c r="E358" i="10" s="1"/>
  <c r="E359" i="10" a="1"/>
  <c r="E359" i="10" s="1"/>
  <c r="E360" i="10" a="1"/>
  <c r="E360" i="10" s="1"/>
  <c r="E361" i="10" a="1"/>
  <c r="E361" i="10" s="1"/>
  <c r="E362" i="10" a="1"/>
  <c r="E362" i="10" s="1"/>
  <c r="E363" i="10" a="1"/>
  <c r="E363" i="10" s="1"/>
  <c r="E364" i="10" a="1"/>
  <c r="E364" i="10" s="1"/>
  <c r="E365" i="10" a="1"/>
  <c r="E365" i="10" s="1"/>
  <c r="E366" i="10" a="1"/>
  <c r="E366" i="10" s="1"/>
  <c r="E367" i="10" a="1"/>
  <c r="E367" i="10" s="1"/>
  <c r="E368" i="10" a="1"/>
  <c r="E368" i="10" s="1"/>
  <c r="E369" i="10" a="1"/>
  <c r="E369" i="10" s="1"/>
  <c r="E370" i="10" a="1"/>
  <c r="E370" i="10" s="1"/>
  <c r="E371" i="10" a="1"/>
  <c r="E371" i="10" s="1"/>
  <c r="E372" i="10" a="1"/>
  <c r="E372" i="10" s="1"/>
  <c r="E373" i="10" a="1"/>
  <c r="E373" i="10" s="1"/>
  <c r="E374" i="10" a="1"/>
  <c r="E374" i="10" s="1"/>
  <c r="E375" i="10" a="1"/>
  <c r="E375" i="10" s="1"/>
  <c r="E376" i="10" a="1"/>
  <c r="E376" i="10" s="1"/>
  <c r="E377" i="10" a="1"/>
  <c r="E377" i="10" s="1"/>
  <c r="E378" i="10" a="1"/>
  <c r="E378" i="10" s="1"/>
  <c r="E379" i="10" a="1"/>
  <c r="E379" i="10" s="1"/>
  <c r="E380" i="10" a="1"/>
  <c r="E380" i="10" s="1"/>
  <c r="E381" i="10" a="1"/>
  <c r="E381" i="10" s="1"/>
  <c r="E382" i="10" a="1"/>
  <c r="E382" i="10" s="1"/>
  <c r="E383" i="10" a="1"/>
  <c r="E383" i="10" s="1"/>
  <c r="E384" i="10" a="1"/>
  <c r="E384" i="10" s="1"/>
  <c r="E385" i="10" a="1"/>
  <c r="E385" i="10" s="1"/>
  <c r="E386" i="10" a="1"/>
  <c r="E386" i="10" s="1"/>
  <c r="E387" i="10" a="1"/>
  <c r="E387" i="10" s="1"/>
  <c r="E388" i="10" a="1"/>
  <c r="E388" i="10" s="1"/>
  <c r="E389" i="10" a="1"/>
  <c r="E389" i="10" s="1"/>
  <c r="E390" i="10" a="1"/>
  <c r="E390" i="10" s="1"/>
  <c r="E391" i="10" a="1"/>
  <c r="E391" i="10" s="1"/>
  <c r="E392" i="10" a="1"/>
  <c r="E392" i="10" s="1"/>
  <c r="E393" i="10" a="1"/>
  <c r="E393" i="10" s="1"/>
  <c r="E394" i="10" a="1"/>
  <c r="E394" i="10" s="1"/>
  <c r="E395" i="10" a="1"/>
  <c r="E395" i="10" s="1"/>
  <c r="E396" i="10" a="1"/>
  <c r="E396" i="10" s="1"/>
  <c r="E397" i="10" a="1"/>
  <c r="E397" i="10" s="1"/>
  <c r="E398" i="10" a="1"/>
  <c r="E398" i="10" s="1"/>
  <c r="E399" i="10" a="1"/>
  <c r="E399" i="10" s="1"/>
  <c r="E400" i="10" a="1"/>
  <c r="E400" i="10" s="1"/>
  <c r="E401" i="10" a="1"/>
  <c r="E401" i="10" s="1"/>
  <c r="E402" i="10" a="1"/>
  <c r="E402" i="10" s="1"/>
  <c r="E403" i="10" a="1"/>
  <c r="E403" i="10" s="1"/>
  <c r="E404" i="10" a="1"/>
  <c r="E404" i="10" s="1"/>
  <c r="E405" i="10" a="1"/>
  <c r="E405" i="10" s="1"/>
  <c r="E406" i="10" a="1"/>
  <c r="E406" i="10" s="1"/>
  <c r="E407" i="10" a="1"/>
  <c r="E407" i="10" s="1"/>
  <c r="E408" i="10" a="1"/>
  <c r="E408" i="10" s="1"/>
  <c r="E409" i="10" a="1"/>
  <c r="E409" i="10" s="1"/>
  <c r="E410" i="10" a="1"/>
  <c r="E410" i="10" s="1"/>
  <c r="E411" i="10" a="1"/>
  <c r="E411" i="10" s="1"/>
  <c r="E412" i="10" a="1"/>
  <c r="E412" i="10" s="1"/>
  <c r="E413" i="10" a="1"/>
  <c r="E413" i="10" s="1"/>
  <c r="E414" i="10" a="1"/>
  <c r="E414" i="10" s="1"/>
  <c r="E415" i="10" a="1"/>
  <c r="E415" i="10" s="1"/>
  <c r="E416" i="10" a="1"/>
  <c r="E416" i="10" s="1"/>
  <c r="E417" i="10" a="1"/>
  <c r="E417" i="10" s="1"/>
  <c r="E418" i="10" a="1"/>
  <c r="E418" i="10" s="1"/>
  <c r="E419" i="10" a="1"/>
  <c r="E419" i="10" s="1"/>
  <c r="E420" i="10" a="1"/>
  <c r="E420" i="10" s="1"/>
  <c r="E421" i="10" a="1"/>
  <c r="E421" i="10" s="1"/>
  <c r="E422" i="10" a="1"/>
  <c r="E422" i="10" s="1"/>
  <c r="E423" i="10" a="1"/>
  <c r="E423" i="10" s="1"/>
  <c r="E424" i="10" a="1"/>
  <c r="E424" i="10" s="1"/>
  <c r="E425" i="10" a="1"/>
  <c r="E425" i="10" s="1"/>
  <c r="E426" i="10" a="1"/>
  <c r="E426" i="10" s="1"/>
  <c r="E427" i="10" a="1"/>
  <c r="E427" i="10" s="1"/>
  <c r="E428" i="10" a="1"/>
  <c r="E428" i="10" s="1"/>
  <c r="E429" i="10" a="1"/>
  <c r="E429" i="10" s="1"/>
  <c r="E430" i="10" a="1"/>
  <c r="E430" i="10" s="1"/>
  <c r="E431" i="10" a="1"/>
  <c r="E431" i="10" s="1"/>
  <c r="E432" i="10" a="1"/>
  <c r="E432" i="10" s="1"/>
  <c r="E433" i="10" a="1"/>
  <c r="E433" i="10" s="1"/>
  <c r="E434" i="10" a="1"/>
  <c r="E434" i="10" s="1"/>
  <c r="E435" i="10" a="1"/>
  <c r="E435" i="10" s="1"/>
  <c r="E436" i="10" a="1"/>
  <c r="E436" i="10" s="1"/>
  <c r="E437" i="10" a="1"/>
  <c r="E437" i="10" s="1"/>
  <c r="E438" i="10" a="1"/>
  <c r="E438" i="10" s="1"/>
  <c r="E439" i="10" a="1"/>
  <c r="E439" i="10" s="1"/>
  <c r="E440" i="10" a="1"/>
  <c r="E440" i="10" s="1"/>
  <c r="E441" i="10" a="1"/>
  <c r="E441" i="10" s="1"/>
  <c r="E442" i="10" a="1"/>
  <c r="E442" i="10" s="1"/>
  <c r="E443" i="10" a="1"/>
  <c r="E443" i="10" s="1"/>
  <c r="E444" i="10" a="1"/>
  <c r="E444" i="10" s="1"/>
  <c r="E445" i="10" a="1"/>
  <c r="E445" i="10" s="1"/>
  <c r="E446" i="10" a="1"/>
  <c r="E446" i="10" s="1"/>
  <c r="E447" i="10" a="1"/>
  <c r="E447" i="10" s="1"/>
  <c r="E448" i="10" a="1"/>
  <c r="E448" i="10" s="1"/>
  <c r="E449" i="10" a="1"/>
  <c r="E449" i="10" s="1"/>
  <c r="E450" i="10" a="1"/>
  <c r="E450" i="10" s="1"/>
  <c r="E451" i="10" a="1"/>
  <c r="E451" i="10" s="1"/>
  <c r="E452" i="10" a="1"/>
  <c r="E452" i="10" s="1"/>
  <c r="E453" i="10" a="1"/>
  <c r="E453" i="10" s="1"/>
  <c r="E454" i="10" a="1"/>
  <c r="E454" i="10" s="1"/>
  <c r="E455" i="10" a="1"/>
  <c r="E455" i="10" s="1"/>
  <c r="E456" i="10" a="1"/>
  <c r="E456" i="10" s="1"/>
  <c r="E457" i="10" a="1"/>
  <c r="E457" i="10" s="1"/>
  <c r="E458" i="10" a="1"/>
  <c r="E458" i="10" s="1"/>
  <c r="E459" i="10" a="1"/>
  <c r="E459" i="10" s="1"/>
  <c r="E460" i="10" a="1"/>
  <c r="E460" i="10" s="1"/>
  <c r="E461" i="10" a="1"/>
  <c r="E461" i="10" s="1"/>
  <c r="E462" i="10" a="1"/>
  <c r="E462" i="10" s="1"/>
  <c r="E463" i="10" a="1"/>
  <c r="E463" i="10" s="1"/>
  <c r="E464" i="10" a="1"/>
  <c r="E464" i="10" s="1"/>
  <c r="E465" i="10" a="1"/>
  <c r="E465" i="10" s="1"/>
  <c r="E466" i="10" a="1"/>
  <c r="E466" i="10" s="1"/>
  <c r="E467" i="10" a="1"/>
  <c r="E467" i="10" s="1"/>
  <c r="E468" i="10" a="1"/>
  <c r="E468" i="10" s="1"/>
  <c r="E469" i="10" a="1"/>
  <c r="E469" i="10" s="1"/>
  <c r="E470" i="10" a="1"/>
  <c r="E470" i="10" s="1"/>
  <c r="E471" i="10" a="1"/>
  <c r="E471" i="10" s="1"/>
  <c r="E472" i="10" a="1"/>
  <c r="E472" i="10" s="1"/>
  <c r="E473" i="10" a="1"/>
  <c r="E473" i="10" s="1"/>
  <c r="E474" i="10" a="1"/>
  <c r="E474" i="10" s="1"/>
  <c r="E475" i="10" a="1"/>
  <c r="E475" i="10" s="1"/>
  <c r="E476" i="10" a="1"/>
  <c r="E476" i="10" s="1"/>
  <c r="E477" i="10" a="1"/>
  <c r="E477" i="10" s="1"/>
  <c r="E478" i="10" a="1"/>
  <c r="E478" i="10" s="1"/>
  <c r="E479" i="10" a="1"/>
  <c r="E479" i="10" s="1"/>
  <c r="E480" i="10" a="1"/>
  <c r="E480" i="10" s="1"/>
  <c r="E481" i="10" a="1"/>
  <c r="E481" i="10" s="1"/>
  <c r="E482" i="10" a="1"/>
  <c r="E482" i="10" s="1"/>
  <c r="E483" i="10" a="1"/>
  <c r="E483" i="10" s="1"/>
  <c r="E484" i="10" a="1"/>
  <c r="E484" i="10" s="1"/>
  <c r="E485" i="10" a="1"/>
  <c r="E485" i="10" s="1"/>
  <c r="E486" i="10" a="1"/>
  <c r="E486" i="10" s="1"/>
  <c r="E487" i="10" a="1"/>
  <c r="E487" i="10" s="1"/>
  <c r="E488" i="10" a="1"/>
  <c r="E488" i="10" s="1"/>
  <c r="E489" i="10" a="1"/>
  <c r="E489" i="10" s="1"/>
  <c r="E490" i="10" a="1"/>
  <c r="E490" i="10" s="1"/>
  <c r="E491" i="10" a="1"/>
  <c r="E491" i="10" s="1"/>
  <c r="E492" i="10" a="1"/>
  <c r="E492" i="10" s="1"/>
  <c r="E493" i="10" a="1"/>
  <c r="E493" i="10" s="1"/>
  <c r="E494" i="10" a="1"/>
  <c r="E494" i="10" s="1"/>
  <c r="E495" i="10" a="1"/>
  <c r="E495" i="10" s="1"/>
  <c r="E496" i="10" a="1"/>
  <c r="E496" i="10" s="1"/>
  <c r="E497" i="10" a="1"/>
  <c r="E497" i="10" s="1"/>
  <c r="E498" i="10" a="1"/>
  <c r="E498" i="10" s="1"/>
  <c r="E499" i="10" a="1"/>
  <c r="E499" i="10" s="1"/>
  <c r="E500" i="10" a="1"/>
  <c r="E500" i="10" s="1"/>
  <c r="E501" i="10" a="1"/>
  <c r="E501" i="10" s="1"/>
  <c r="E502" i="10" a="1"/>
  <c r="E502" i="10" s="1"/>
  <c r="E503" i="10" a="1"/>
  <c r="E503" i="10" s="1"/>
  <c r="E504" i="10" a="1"/>
  <c r="E504" i="10" s="1"/>
  <c r="E505" i="10" a="1"/>
  <c r="E505" i="10" s="1"/>
  <c r="E506" i="10" a="1"/>
  <c r="E506" i="10" s="1"/>
  <c r="E507" i="10" a="1"/>
  <c r="E507" i="10" s="1"/>
  <c r="E508" i="10" a="1"/>
  <c r="E508" i="10" s="1"/>
  <c r="E509" i="10" a="1"/>
  <c r="E509" i="10" s="1"/>
  <c r="E510" i="10" a="1"/>
  <c r="E510" i="10" s="1"/>
  <c r="E511" i="10" a="1"/>
  <c r="E511" i="10" s="1"/>
  <c r="E512" i="10" a="1"/>
  <c r="E512" i="10" s="1"/>
  <c r="E513" i="10" a="1"/>
  <c r="E513" i="10" s="1"/>
  <c r="E514" i="10" a="1"/>
  <c r="E514" i="10" s="1"/>
  <c r="E515" i="10" a="1"/>
  <c r="E515" i="10" s="1"/>
  <c r="E516" i="10" a="1"/>
  <c r="E516" i="10" s="1"/>
  <c r="E517" i="10" a="1"/>
  <c r="E517" i="10" s="1"/>
  <c r="E518" i="10" a="1"/>
  <c r="E518" i="10" s="1"/>
  <c r="E519" i="10" a="1"/>
  <c r="E519" i="10" s="1"/>
  <c r="E520" i="10" a="1"/>
  <c r="E520" i="10" s="1"/>
  <c r="E521" i="10" a="1"/>
  <c r="E521" i="10" s="1"/>
  <c r="E522" i="10" a="1"/>
  <c r="E522" i="10" s="1"/>
  <c r="E523" i="10" a="1"/>
  <c r="E523" i="10" s="1"/>
  <c r="E524" i="10" a="1"/>
  <c r="E524" i="10" s="1"/>
  <c r="E525" i="10" a="1"/>
  <c r="E525" i="10" s="1"/>
  <c r="E526" i="10" a="1"/>
  <c r="E526" i="10" s="1"/>
  <c r="E527" i="10" a="1"/>
  <c r="E527" i="10" s="1"/>
  <c r="E528" i="10" a="1"/>
  <c r="E528" i="10" s="1"/>
  <c r="E529" i="10" a="1"/>
  <c r="E529" i="10" s="1"/>
  <c r="E530" i="10" a="1"/>
  <c r="E530" i="10" s="1"/>
  <c r="E531" i="10" a="1"/>
  <c r="E531" i="10" s="1"/>
  <c r="E532" i="10" a="1"/>
  <c r="E532" i="10" s="1"/>
  <c r="E533" i="10" a="1"/>
  <c r="E533" i="10" s="1"/>
  <c r="E534" i="10" a="1"/>
  <c r="E534" i="10" s="1"/>
  <c r="E535" i="10" a="1"/>
  <c r="E535" i="10" s="1"/>
  <c r="E536" i="10" a="1"/>
  <c r="E536" i="10" s="1"/>
  <c r="E537" i="10" a="1"/>
  <c r="E537" i="10" s="1"/>
  <c r="E538" i="10" a="1"/>
  <c r="E538" i="10" s="1"/>
  <c r="E539" i="10" a="1"/>
  <c r="E539" i="10" s="1"/>
  <c r="E540" i="10" a="1"/>
  <c r="E540" i="10" s="1"/>
  <c r="E541" i="10" a="1"/>
  <c r="E541" i="10" s="1"/>
  <c r="E542" i="10" a="1"/>
  <c r="E542" i="10" s="1"/>
  <c r="E543" i="10" a="1"/>
  <c r="E543" i="10" s="1"/>
  <c r="E544" i="10" a="1"/>
  <c r="E544" i="10" s="1"/>
  <c r="E545" i="10" a="1"/>
  <c r="E545" i="10" s="1"/>
  <c r="E546" i="10" a="1"/>
  <c r="E546" i="10" s="1"/>
  <c r="E547" i="10" a="1"/>
  <c r="E547" i="10" s="1"/>
  <c r="E548" i="10" a="1"/>
  <c r="E548" i="10" s="1"/>
  <c r="E549" i="10" a="1"/>
  <c r="E549" i="10" s="1"/>
  <c r="E550" i="10" a="1"/>
  <c r="E550" i="10" s="1"/>
  <c r="E551" i="10" a="1"/>
  <c r="E551" i="10" s="1"/>
  <c r="E552" i="10" a="1"/>
  <c r="E552" i="10" s="1"/>
  <c r="E553" i="10" a="1"/>
  <c r="E553" i="10" s="1"/>
  <c r="E554" i="10" a="1"/>
  <c r="E554" i="10" s="1"/>
  <c r="E555" i="10" a="1"/>
  <c r="E555" i="10" s="1"/>
  <c r="E556" i="10" a="1"/>
  <c r="E556" i="10" s="1"/>
  <c r="E557" i="10" a="1"/>
  <c r="E557" i="10" s="1"/>
  <c r="E558" i="10" a="1"/>
  <c r="E558" i="10" s="1"/>
  <c r="E559" i="10" a="1"/>
  <c r="E559" i="10" s="1"/>
  <c r="E560" i="10" a="1"/>
  <c r="E560" i="10" s="1"/>
  <c r="E561" i="10" a="1"/>
  <c r="E561" i="10" s="1"/>
  <c r="E562" i="10" a="1"/>
  <c r="E562" i="10" s="1"/>
  <c r="E563" i="10" a="1"/>
  <c r="E563" i="10" s="1"/>
  <c r="E564" i="10" a="1"/>
  <c r="E564" i="10" s="1"/>
  <c r="E565" i="10" a="1"/>
  <c r="E565" i="10" s="1"/>
  <c r="E566" i="10" a="1"/>
  <c r="E566" i="10" s="1"/>
  <c r="E567" i="10" a="1"/>
  <c r="E567" i="10" s="1"/>
  <c r="E568" i="10" a="1"/>
  <c r="E568" i="10" s="1"/>
  <c r="E569" i="10" a="1"/>
  <c r="E569" i="10" s="1"/>
  <c r="E570" i="10" a="1"/>
  <c r="E570" i="10" s="1"/>
  <c r="E571" i="10" a="1"/>
  <c r="E571" i="10" s="1"/>
  <c r="E572" i="10" a="1"/>
  <c r="E572" i="10" s="1"/>
  <c r="E573" i="10" a="1"/>
  <c r="E573" i="10" s="1"/>
  <c r="E574" i="10" a="1"/>
  <c r="E574" i="10" s="1"/>
  <c r="E575" i="10" a="1"/>
  <c r="E575" i="10" s="1"/>
  <c r="E576" i="10" a="1"/>
  <c r="E576" i="10" s="1"/>
  <c r="E577" i="10" a="1"/>
  <c r="E577" i="10" s="1"/>
  <c r="E578" i="10" a="1"/>
  <c r="E578" i="10" s="1"/>
  <c r="E579" i="10" a="1"/>
  <c r="E579" i="10" s="1"/>
  <c r="E580" i="10" a="1"/>
  <c r="E580" i="10" s="1"/>
  <c r="E581" i="10" a="1"/>
  <c r="E581" i="10" s="1"/>
  <c r="E582" i="10" a="1"/>
  <c r="E582" i="10" s="1"/>
  <c r="E583" i="10" a="1"/>
  <c r="E583" i="10" s="1"/>
  <c r="E584" i="10" a="1"/>
  <c r="E584" i="10" s="1"/>
  <c r="E585" i="10" a="1"/>
  <c r="E585" i="10" s="1"/>
  <c r="E586" i="10" a="1"/>
  <c r="E586" i="10" s="1"/>
  <c r="E587" i="10" a="1"/>
  <c r="E587" i="10" s="1"/>
  <c r="E588" i="10" a="1"/>
  <c r="E588" i="10" s="1"/>
  <c r="E589" i="10" a="1"/>
  <c r="E589" i="10" s="1"/>
  <c r="E590" i="10" a="1"/>
  <c r="E590" i="10" s="1"/>
  <c r="E591" i="10" a="1"/>
  <c r="E591" i="10" s="1"/>
  <c r="E592" i="10" a="1"/>
  <c r="E592" i="10" s="1"/>
  <c r="E593" i="10" a="1"/>
  <c r="E593" i="10" s="1"/>
  <c r="E594" i="10" a="1"/>
  <c r="E594" i="10" s="1"/>
  <c r="E595" i="10" a="1"/>
  <c r="E595" i="10" s="1"/>
  <c r="E596" i="10" a="1"/>
  <c r="E596" i="10" s="1"/>
  <c r="E597" i="10" a="1"/>
  <c r="E597" i="10" s="1"/>
  <c r="E598" i="10" a="1"/>
  <c r="E598" i="10" s="1"/>
  <c r="E599" i="10" a="1"/>
  <c r="E599" i="10" s="1"/>
  <c r="E600" i="10" a="1"/>
  <c r="E600" i="10" s="1"/>
  <c r="E601" i="10" a="1"/>
  <c r="E601" i="10" s="1"/>
  <c r="E602" i="10" a="1"/>
  <c r="E602" i="10" s="1"/>
  <c r="E603" i="10" a="1"/>
  <c r="E603" i="10" s="1"/>
  <c r="E604" i="10" a="1"/>
  <c r="E604" i="10" s="1"/>
  <c r="E605" i="10" a="1"/>
  <c r="E605" i="10" s="1"/>
  <c r="E606" i="10" a="1"/>
  <c r="E606" i="10" s="1"/>
  <c r="E607" i="10" a="1"/>
  <c r="E607" i="10" s="1"/>
  <c r="E608" i="10" a="1"/>
  <c r="E608" i="10" s="1"/>
  <c r="E609" i="10" a="1"/>
  <c r="E609" i="10" s="1"/>
  <c r="E610" i="10" a="1"/>
  <c r="E610" i="10" s="1"/>
  <c r="E611" i="10" a="1"/>
  <c r="E611" i="10" s="1"/>
  <c r="E612" i="10" a="1"/>
  <c r="E612" i="10" s="1"/>
  <c r="E613" i="10" a="1"/>
  <c r="E613" i="10" s="1"/>
  <c r="E614" i="10" a="1"/>
  <c r="E614" i="10" s="1"/>
  <c r="E615" i="10" a="1"/>
  <c r="E615" i="10" s="1"/>
  <c r="E616" i="10" a="1"/>
  <c r="E616" i="10" s="1"/>
  <c r="E617" i="10" a="1"/>
  <c r="E617" i="10" s="1"/>
  <c r="E618" i="10" a="1"/>
  <c r="E618" i="10" s="1"/>
  <c r="E619" i="10" a="1"/>
  <c r="E619" i="10" s="1"/>
  <c r="E620" i="10" a="1"/>
  <c r="E620" i="10" s="1"/>
  <c r="E621" i="10" a="1"/>
  <c r="E621" i="10" s="1"/>
  <c r="E622" i="10" a="1"/>
  <c r="E622" i="10" s="1"/>
  <c r="E623" i="10" a="1"/>
  <c r="E623" i="10" s="1"/>
  <c r="E624" i="10" a="1"/>
  <c r="E624" i="10" s="1"/>
  <c r="E625" i="10" a="1"/>
  <c r="E625" i="10" s="1"/>
  <c r="E626" i="10" a="1"/>
  <c r="E626" i="10" s="1"/>
  <c r="E627" i="10" a="1"/>
  <c r="E627" i="10" s="1"/>
  <c r="E628" i="10" a="1"/>
  <c r="E628" i="10" s="1"/>
  <c r="E629" i="10" a="1"/>
  <c r="E629" i="10" s="1"/>
  <c r="E630" i="10" a="1"/>
  <c r="E630" i="10" s="1"/>
  <c r="E631" i="10" a="1"/>
  <c r="E631" i="10" s="1"/>
  <c r="E632" i="10" a="1"/>
  <c r="E632" i="10" s="1"/>
  <c r="E633" i="10" a="1"/>
  <c r="E633" i="10" s="1"/>
  <c r="E634" i="10" a="1"/>
  <c r="E634" i="10" s="1"/>
  <c r="E635" i="10" a="1"/>
  <c r="E635" i="10" s="1"/>
  <c r="E636" i="10" a="1"/>
  <c r="E636" i="10" s="1"/>
  <c r="E637" i="10" a="1"/>
  <c r="E637" i="10" s="1"/>
  <c r="E638" i="10" a="1"/>
  <c r="E638" i="10" s="1"/>
  <c r="E639" i="10" a="1"/>
  <c r="E639" i="10" s="1"/>
  <c r="E640" i="10" a="1"/>
  <c r="E640" i="10" s="1"/>
  <c r="E641" i="10" a="1"/>
  <c r="E641" i="10" s="1"/>
  <c r="E642" i="10" a="1"/>
  <c r="E642" i="10" s="1"/>
  <c r="E643" i="10" a="1"/>
  <c r="E643" i="10" s="1"/>
  <c r="E644" i="10" a="1"/>
  <c r="E644" i="10" s="1"/>
  <c r="E645" i="10" a="1"/>
  <c r="E645" i="10" s="1"/>
  <c r="E646" i="10" a="1"/>
  <c r="E646" i="10" s="1"/>
  <c r="E647" i="10" a="1"/>
  <c r="E647" i="10" s="1"/>
  <c r="E648" i="10" a="1"/>
  <c r="E648" i="10" s="1"/>
  <c r="E649" i="10" a="1"/>
  <c r="E649" i="10" s="1"/>
  <c r="E650" i="10" a="1"/>
  <c r="E650" i="10" s="1"/>
  <c r="E651" i="10" a="1"/>
  <c r="E651" i="10" s="1"/>
  <c r="E652" i="10" a="1"/>
  <c r="E652" i="10" s="1"/>
  <c r="E653" i="10" a="1"/>
  <c r="E653" i="10" s="1"/>
  <c r="E654" i="10" a="1"/>
  <c r="E654" i="10" s="1"/>
  <c r="E655" i="10" a="1"/>
  <c r="E655" i="10" s="1"/>
  <c r="E656" i="10" a="1"/>
  <c r="E656" i="10" s="1"/>
  <c r="E657" i="10" a="1"/>
  <c r="E657" i="10" s="1"/>
  <c r="E658" i="10" a="1"/>
  <c r="E658" i="10" s="1"/>
  <c r="E659" i="10" a="1"/>
  <c r="E659" i="10" s="1"/>
  <c r="E660" i="10" a="1"/>
  <c r="E660" i="10" s="1"/>
  <c r="E661" i="10" a="1"/>
  <c r="E661" i="10" s="1"/>
  <c r="E662" i="10" a="1"/>
  <c r="E662" i="10" s="1"/>
  <c r="E663" i="10" a="1"/>
  <c r="E663" i="10" s="1"/>
  <c r="E664" i="10" a="1"/>
  <c r="E664" i="10" s="1"/>
  <c r="E665" i="10" a="1"/>
  <c r="E665" i="10" s="1"/>
  <c r="E666" i="10" a="1"/>
  <c r="E666" i="10" s="1"/>
  <c r="E667" i="10" a="1"/>
  <c r="E667" i="10" s="1"/>
  <c r="E668" i="10" a="1"/>
  <c r="E668" i="10" s="1"/>
  <c r="E669" i="10" a="1"/>
  <c r="E669" i="10" s="1"/>
  <c r="E670" i="10" a="1"/>
  <c r="E670" i="10" s="1"/>
  <c r="E671" i="10" a="1"/>
  <c r="E671" i="10" s="1"/>
  <c r="E672" i="10" a="1"/>
  <c r="E672" i="10" s="1"/>
  <c r="E673" i="10" a="1"/>
  <c r="E673" i="10" s="1"/>
  <c r="E674" i="10" a="1"/>
  <c r="E674" i="10" s="1"/>
  <c r="E675" i="10" a="1"/>
  <c r="E675" i="10" s="1"/>
  <c r="E676" i="10" a="1"/>
  <c r="E676" i="10" s="1"/>
  <c r="E677" i="10" a="1"/>
  <c r="E677" i="10" s="1"/>
  <c r="E678" i="10" a="1"/>
  <c r="E678" i="10" s="1"/>
  <c r="E679" i="10" a="1"/>
  <c r="E679" i="10" s="1"/>
  <c r="E680" i="10" a="1"/>
  <c r="E680" i="10" s="1"/>
  <c r="E681" i="10" a="1"/>
  <c r="E681" i="10" s="1"/>
  <c r="E682" i="10" a="1"/>
  <c r="E682" i="10" s="1"/>
  <c r="E683" i="10" a="1"/>
  <c r="E683" i="10" s="1"/>
  <c r="E684" i="10" a="1"/>
  <c r="E684" i="10" s="1"/>
  <c r="E685" i="10" a="1"/>
  <c r="E685" i="10" s="1"/>
  <c r="E686" i="10" a="1"/>
  <c r="E686" i="10" s="1"/>
  <c r="E687" i="10" a="1"/>
  <c r="E687" i="10" s="1"/>
  <c r="E688" i="10" a="1"/>
  <c r="E688" i="10" s="1"/>
  <c r="E689" i="10" a="1"/>
  <c r="E689" i="10" s="1"/>
  <c r="E690" i="10" a="1"/>
  <c r="E690" i="10" s="1"/>
  <c r="E691" i="10" a="1"/>
  <c r="E691" i="10" s="1"/>
  <c r="E692" i="10" a="1"/>
  <c r="E692" i="10" s="1"/>
  <c r="E693" i="10" a="1"/>
  <c r="E693" i="10" s="1"/>
  <c r="E694" i="10" a="1"/>
  <c r="E694" i="10" s="1"/>
  <c r="E695" i="10" a="1"/>
  <c r="E695" i="10" s="1"/>
  <c r="E696" i="10" a="1"/>
  <c r="E696" i="10" s="1"/>
  <c r="E697" i="10" a="1"/>
  <c r="E697" i="10" s="1"/>
  <c r="E698" i="10" a="1"/>
  <c r="E698" i="10" s="1"/>
  <c r="E699" i="10" a="1"/>
  <c r="E699" i="10" s="1"/>
  <c r="E700" i="10" a="1"/>
  <c r="E700" i="10" s="1"/>
  <c r="E701" i="10" a="1"/>
  <c r="E701" i="10" s="1"/>
  <c r="E702" i="10" a="1"/>
  <c r="E702" i="10" s="1"/>
  <c r="E703" i="10" a="1"/>
  <c r="E703" i="10" s="1"/>
  <c r="E704" i="10" a="1"/>
  <c r="E704" i="10" s="1"/>
  <c r="E705" i="10" a="1"/>
  <c r="E705" i="10" s="1"/>
  <c r="E706" i="10" a="1"/>
  <c r="E706" i="10" s="1"/>
  <c r="E707" i="10" a="1"/>
  <c r="E707" i="10" s="1"/>
  <c r="E708" i="10" a="1"/>
  <c r="E708" i="10" s="1"/>
  <c r="E709" i="10" a="1"/>
  <c r="E709" i="10" s="1"/>
  <c r="E710" i="10" a="1"/>
  <c r="E710" i="10" s="1"/>
  <c r="E711" i="10" a="1"/>
  <c r="E711" i="10" s="1"/>
  <c r="E712" i="10" a="1"/>
  <c r="E712" i="10" s="1"/>
  <c r="E713" i="10" a="1"/>
  <c r="E713" i="10" s="1"/>
  <c r="E714" i="10" a="1"/>
  <c r="E714" i="10" s="1"/>
  <c r="E715" i="10" a="1"/>
  <c r="E715" i="10" s="1"/>
  <c r="E716" i="10" a="1"/>
  <c r="E716" i="10" s="1"/>
  <c r="E717" i="10" a="1"/>
  <c r="E717" i="10" s="1"/>
  <c r="E718" i="10" a="1"/>
  <c r="E718" i="10" s="1"/>
  <c r="E719" i="10" a="1"/>
  <c r="E719" i="10" s="1"/>
  <c r="E720" i="10" a="1"/>
  <c r="E720" i="10" s="1"/>
  <c r="E721" i="10" a="1"/>
  <c r="E721" i="10" s="1"/>
  <c r="E722" i="10" a="1"/>
  <c r="E722" i="10" s="1"/>
  <c r="E723" i="10" a="1"/>
  <c r="E723" i="10" s="1"/>
  <c r="E724" i="10" a="1"/>
  <c r="E724" i="10" s="1"/>
  <c r="E725" i="10" a="1"/>
  <c r="E725" i="10" s="1"/>
  <c r="E726" i="10" a="1"/>
  <c r="E726" i="10" s="1"/>
  <c r="E727" i="10" a="1"/>
  <c r="E727" i="10" s="1"/>
  <c r="E728" i="10" a="1"/>
  <c r="E728" i="10" s="1"/>
  <c r="E729" i="10" a="1"/>
  <c r="E729" i="10" s="1"/>
  <c r="E730" i="10" a="1"/>
  <c r="E730" i="10" s="1"/>
  <c r="E731" i="10" a="1"/>
  <c r="E731" i="10" s="1"/>
  <c r="E732" i="10" a="1"/>
  <c r="E732" i="10" s="1"/>
  <c r="E733" i="10" a="1"/>
  <c r="E733" i="10" s="1"/>
  <c r="E734" i="10" a="1"/>
  <c r="E734" i="10" s="1"/>
  <c r="E735" i="10" a="1"/>
  <c r="E735" i="10" s="1"/>
  <c r="E736" i="10" a="1"/>
  <c r="E736" i="10" s="1"/>
  <c r="E737" i="10" a="1"/>
  <c r="E737" i="10" s="1"/>
  <c r="E738" i="10" a="1"/>
  <c r="E738" i="10" s="1"/>
  <c r="E739" i="10" a="1"/>
  <c r="E739" i="10" s="1"/>
  <c r="E740" i="10" a="1"/>
  <c r="E740" i="10" s="1"/>
  <c r="E741" i="10" a="1"/>
  <c r="E741" i="10" s="1"/>
  <c r="E742" i="10" a="1"/>
  <c r="E742" i="10" s="1"/>
  <c r="E743" i="10" a="1"/>
  <c r="E743" i="10" s="1"/>
  <c r="E744" i="10" a="1"/>
  <c r="E744" i="10" s="1"/>
  <c r="E745" i="10" a="1"/>
  <c r="E745" i="10" s="1"/>
  <c r="E746" i="10" a="1"/>
  <c r="E746" i="10" s="1"/>
  <c r="E747" i="10" a="1"/>
  <c r="E747" i="10" s="1"/>
  <c r="E748" i="10" a="1"/>
  <c r="E748" i="10" s="1"/>
  <c r="E749" i="10" a="1"/>
  <c r="E749" i="10" s="1"/>
  <c r="E750" i="10" a="1"/>
  <c r="E750" i="10" s="1"/>
  <c r="E751" i="10" a="1"/>
  <c r="E751" i="10" s="1"/>
  <c r="E752" i="10" a="1"/>
  <c r="E752" i="10" s="1"/>
  <c r="E753" i="10" a="1"/>
  <c r="E753" i="10" s="1"/>
  <c r="E754" i="10" a="1"/>
  <c r="E754" i="10" s="1"/>
  <c r="E755" i="10" a="1"/>
  <c r="E755" i="10" s="1"/>
  <c r="E756" i="10" a="1"/>
  <c r="E756" i="10" s="1"/>
  <c r="E757" i="10" a="1"/>
  <c r="E757" i="10" s="1"/>
  <c r="E758" i="10" a="1"/>
  <c r="E758" i="10" s="1"/>
  <c r="E759" i="10" a="1"/>
  <c r="E759" i="10" s="1"/>
  <c r="E760" i="10" a="1"/>
  <c r="E760" i="10" s="1"/>
  <c r="E761" i="10" a="1"/>
  <c r="E761" i="10" s="1"/>
  <c r="E762" i="10" a="1"/>
  <c r="E762" i="10" s="1"/>
  <c r="E763" i="10" a="1"/>
  <c r="E763" i="10" s="1"/>
  <c r="E764" i="10" a="1"/>
  <c r="E764" i="10" s="1"/>
  <c r="E765" i="10" a="1"/>
  <c r="E765" i="10" s="1"/>
  <c r="E766" i="10" a="1"/>
  <c r="E766" i="10" s="1"/>
  <c r="E767" i="10" a="1"/>
  <c r="E767" i="10" s="1"/>
  <c r="E768" i="10" a="1"/>
  <c r="E768" i="10" s="1"/>
  <c r="E769" i="10" a="1"/>
  <c r="E769" i="10" s="1"/>
  <c r="E770" i="10" a="1"/>
  <c r="E770" i="10" s="1"/>
  <c r="E771" i="10" a="1"/>
  <c r="E771" i="10" s="1"/>
  <c r="E772" i="10" a="1"/>
  <c r="E772" i="10" s="1"/>
  <c r="E773" i="10" a="1"/>
  <c r="E773" i="10" s="1"/>
  <c r="E774" i="10" a="1"/>
  <c r="E774" i="10" s="1"/>
  <c r="E775" i="10" a="1"/>
  <c r="E775" i="10" s="1"/>
  <c r="E776" i="10" a="1"/>
  <c r="E776" i="10" s="1"/>
  <c r="E777" i="10" a="1"/>
  <c r="E777" i="10" s="1"/>
  <c r="E778" i="10" a="1"/>
  <c r="E778" i="10" s="1"/>
  <c r="E779" i="10" a="1"/>
  <c r="E779" i="10" s="1"/>
  <c r="E780" i="10" a="1"/>
  <c r="E780" i="10" s="1"/>
  <c r="E781" i="10" a="1"/>
  <c r="E781" i="10" s="1"/>
  <c r="E782" i="10" a="1"/>
  <c r="E782" i="10" s="1"/>
  <c r="E783" i="10" a="1"/>
  <c r="E783" i="10" s="1"/>
  <c r="E784" i="10" a="1"/>
  <c r="E784" i="10" s="1"/>
  <c r="E785" i="10" a="1"/>
  <c r="E785" i="10" s="1"/>
  <c r="E786" i="10" a="1"/>
  <c r="E786" i="10" s="1"/>
  <c r="E787" i="10" a="1"/>
  <c r="E787" i="10" s="1"/>
  <c r="E788" i="10" a="1"/>
  <c r="E788" i="10" s="1"/>
  <c r="E789" i="10" a="1"/>
  <c r="E789" i="10" s="1"/>
  <c r="E790" i="10" a="1"/>
  <c r="E790" i="10" s="1"/>
  <c r="E791" i="10" a="1"/>
  <c r="E791" i="10" s="1"/>
  <c r="E792" i="10" a="1"/>
  <c r="E792" i="10" s="1"/>
  <c r="E793" i="10" a="1"/>
  <c r="E793" i="10" s="1"/>
  <c r="E794" i="10" a="1"/>
  <c r="E794" i="10" s="1"/>
  <c r="E795" i="10" a="1"/>
  <c r="E795" i="10" s="1"/>
  <c r="E796" i="10" a="1"/>
  <c r="E796" i="10" s="1"/>
  <c r="E797" i="10" a="1"/>
  <c r="E797" i="10" s="1"/>
  <c r="E798" i="10" a="1"/>
  <c r="E798" i="10" s="1"/>
  <c r="E799" i="10" a="1"/>
  <c r="E799" i="10" s="1"/>
  <c r="E800" i="10" a="1"/>
  <c r="E800" i="10" s="1"/>
  <c r="E801" i="10" a="1"/>
  <c r="E801" i="10" s="1"/>
  <c r="E802" i="10" a="1"/>
  <c r="E802" i="10" s="1"/>
  <c r="E803" i="10" a="1"/>
  <c r="E803" i="10" s="1"/>
  <c r="E804" i="10" a="1"/>
  <c r="E804" i="10" s="1"/>
  <c r="E805" i="10" a="1"/>
  <c r="E805" i="10" s="1"/>
  <c r="E806" i="10" a="1"/>
  <c r="E806" i="10" s="1"/>
  <c r="E807" i="10" a="1"/>
  <c r="E807" i="10" s="1"/>
  <c r="E808" i="10" a="1"/>
  <c r="E808" i="10" s="1"/>
  <c r="E809" i="10" a="1"/>
  <c r="E809" i="10" s="1"/>
  <c r="E810" i="10" a="1"/>
  <c r="E810" i="10" s="1"/>
  <c r="E811" i="10" a="1"/>
  <c r="E811" i="10" s="1"/>
  <c r="E812" i="10" a="1"/>
  <c r="E812" i="10" s="1"/>
  <c r="E813" i="10" a="1"/>
  <c r="E813" i="10" s="1"/>
  <c r="E814" i="10" a="1"/>
  <c r="E814" i="10" s="1"/>
  <c r="E815" i="10" a="1"/>
  <c r="E815" i="10" s="1"/>
  <c r="E816" i="10" a="1"/>
  <c r="E816" i="10" s="1"/>
  <c r="E817" i="10" a="1"/>
  <c r="E817" i="10" s="1"/>
  <c r="E818" i="10" a="1"/>
  <c r="E818" i="10" s="1"/>
  <c r="E819" i="10" a="1"/>
  <c r="E819" i="10" s="1"/>
  <c r="E820" i="10" a="1"/>
  <c r="E820" i="10" s="1"/>
  <c r="E821" i="10" a="1"/>
  <c r="E821" i="10" s="1"/>
  <c r="E822" i="10" a="1"/>
  <c r="E822" i="10" s="1"/>
  <c r="E823" i="10" a="1"/>
  <c r="E823" i="10" s="1"/>
  <c r="E824" i="10" a="1"/>
  <c r="E824" i="10" s="1"/>
  <c r="E825" i="10" a="1"/>
  <c r="E825" i="10" s="1"/>
  <c r="E826" i="10" a="1"/>
  <c r="E826" i="10" s="1"/>
  <c r="E827" i="10" a="1"/>
  <c r="E827" i="10" s="1"/>
  <c r="E828" i="10" a="1"/>
  <c r="E828" i="10" s="1"/>
  <c r="E829" i="10" a="1"/>
  <c r="E829" i="10" s="1"/>
  <c r="E830" i="10" a="1"/>
  <c r="E830" i="10" s="1"/>
  <c r="E831" i="10" a="1"/>
  <c r="E831" i="10" s="1"/>
  <c r="E832" i="10" a="1"/>
  <c r="E832" i="10" s="1"/>
  <c r="E833" i="10" a="1"/>
  <c r="E833" i="10" s="1"/>
  <c r="E834" i="10" a="1"/>
  <c r="E834" i="10" s="1"/>
  <c r="E835" i="10" a="1"/>
  <c r="E835" i="10" s="1"/>
  <c r="E836" i="10" a="1"/>
  <c r="E836" i="10" s="1"/>
  <c r="E837" i="10" a="1"/>
  <c r="E837" i="10" s="1"/>
  <c r="E838" i="10" a="1"/>
  <c r="E838" i="10" s="1"/>
  <c r="E839" i="10" a="1"/>
  <c r="E839" i="10" s="1"/>
  <c r="E840" i="10" a="1"/>
  <c r="E840" i="10" s="1"/>
  <c r="E841" i="10" a="1"/>
  <c r="E841" i="10" s="1"/>
  <c r="E842" i="10" a="1"/>
  <c r="E842" i="10" s="1"/>
  <c r="E843" i="10" a="1"/>
  <c r="E843" i="10" s="1"/>
  <c r="E844" i="10" a="1"/>
  <c r="E844" i="10" s="1"/>
  <c r="E845" i="10" a="1"/>
  <c r="E845" i="10" s="1"/>
  <c r="E846" i="10" a="1"/>
  <c r="E846" i="10" s="1"/>
  <c r="E847" i="10" a="1"/>
  <c r="E847" i="10" s="1"/>
  <c r="E848" i="10" a="1"/>
  <c r="E848" i="10" s="1"/>
  <c r="E849" i="10" a="1"/>
  <c r="E849" i="10" s="1"/>
  <c r="E850" i="10" a="1"/>
  <c r="E850" i="10" s="1"/>
  <c r="E851" i="10" a="1"/>
  <c r="E851" i="10" s="1"/>
  <c r="E852" i="10" a="1"/>
  <c r="E852" i="10" s="1"/>
  <c r="E853" i="10" a="1"/>
  <c r="E853" i="10" s="1"/>
  <c r="E854" i="10" a="1"/>
  <c r="E854" i="10" s="1"/>
  <c r="E855" i="10" a="1"/>
  <c r="E855" i="10" s="1"/>
  <c r="E856" i="10" a="1"/>
  <c r="E856" i="10" s="1"/>
  <c r="E857" i="10" a="1"/>
  <c r="E857" i="10" s="1"/>
  <c r="E858" i="10" a="1"/>
  <c r="E858" i="10" s="1"/>
  <c r="E859" i="10" a="1"/>
  <c r="E859" i="10" s="1"/>
  <c r="E860" i="10" a="1"/>
  <c r="E860" i="10" s="1"/>
  <c r="E861" i="10" a="1"/>
  <c r="E861" i="10" s="1"/>
  <c r="E862" i="10" a="1"/>
  <c r="E862" i="10" s="1"/>
  <c r="E863" i="10" a="1"/>
  <c r="E863" i="10" s="1"/>
  <c r="E864" i="10" a="1"/>
  <c r="E864" i="10" s="1"/>
  <c r="E865" i="10" a="1"/>
  <c r="E865" i="10" s="1"/>
  <c r="E866" i="10" a="1"/>
  <c r="E866" i="10" s="1"/>
  <c r="E867" i="10" a="1"/>
  <c r="E867" i="10" s="1"/>
  <c r="E868" i="10" a="1"/>
  <c r="E868" i="10" s="1"/>
  <c r="E869" i="10" a="1"/>
  <c r="E869" i="10" s="1"/>
  <c r="E870" i="10" a="1"/>
  <c r="E870" i="10" s="1"/>
  <c r="E871" i="10" a="1"/>
  <c r="E871" i="10" s="1"/>
  <c r="E872" i="10" a="1"/>
  <c r="E872" i="10" s="1"/>
  <c r="E873" i="10" a="1"/>
  <c r="E873" i="10" s="1"/>
  <c r="E874" i="10" a="1"/>
  <c r="E874" i="10" s="1"/>
  <c r="E875" i="10" a="1"/>
  <c r="E875" i="10" s="1"/>
  <c r="E876" i="10" a="1"/>
  <c r="E876" i="10" s="1"/>
  <c r="E877" i="10" a="1"/>
  <c r="E877" i="10" s="1"/>
  <c r="E878" i="10" a="1"/>
  <c r="E878" i="10" s="1"/>
  <c r="E879" i="10" a="1"/>
  <c r="E879" i="10" s="1"/>
  <c r="E880" i="10" a="1"/>
  <c r="E880" i="10" s="1"/>
  <c r="E881" i="10" a="1"/>
  <c r="E881" i="10" s="1"/>
  <c r="E882" i="10" a="1"/>
  <c r="E882" i="10" s="1"/>
  <c r="E883" i="10" a="1"/>
  <c r="E883" i="10" s="1"/>
  <c r="E884" i="10" a="1"/>
  <c r="E884" i="10" s="1"/>
  <c r="E885" i="10" a="1"/>
  <c r="E885" i="10" s="1"/>
  <c r="E886" i="10" a="1"/>
  <c r="E886" i="10" s="1"/>
  <c r="E887" i="10" a="1"/>
  <c r="E887" i="10" s="1"/>
  <c r="E888" i="10" a="1"/>
  <c r="E888" i="10" s="1"/>
  <c r="E889" i="10" a="1"/>
  <c r="E889" i="10" s="1"/>
  <c r="E890" i="10" a="1"/>
  <c r="E890" i="10" s="1"/>
  <c r="E891" i="10" a="1"/>
  <c r="E891" i="10" s="1"/>
  <c r="E892" i="10" a="1"/>
  <c r="E892" i="10" s="1"/>
  <c r="E893" i="10" a="1"/>
  <c r="E893" i="10" s="1"/>
  <c r="E894" i="10" a="1"/>
  <c r="E894" i="10" s="1"/>
  <c r="E895" i="10" a="1"/>
  <c r="E895" i="10" s="1"/>
  <c r="E896" i="10" a="1"/>
  <c r="E896" i="10" s="1"/>
  <c r="E897" i="10" a="1"/>
  <c r="E897" i="10" s="1"/>
  <c r="E898" i="10" a="1"/>
  <c r="E898" i="10" s="1"/>
  <c r="E899" i="10" a="1"/>
  <c r="E899" i="10" s="1"/>
  <c r="E900" i="10" a="1"/>
  <c r="E900" i="10" s="1"/>
  <c r="E901" i="10" a="1"/>
  <c r="E901" i="10" s="1"/>
  <c r="E902" i="10" a="1"/>
  <c r="E902" i="10" s="1"/>
  <c r="E903" i="10" a="1"/>
  <c r="E903" i="10" s="1"/>
  <c r="E904" i="10" a="1"/>
  <c r="E904" i="10" s="1"/>
  <c r="E905" i="10" a="1"/>
  <c r="E905" i="10" s="1"/>
  <c r="E906" i="10" a="1"/>
  <c r="E906" i="10" s="1"/>
  <c r="E907" i="10" a="1"/>
  <c r="E907" i="10" s="1"/>
  <c r="E908" i="10" a="1"/>
  <c r="E908" i="10" s="1"/>
  <c r="E909" i="10" a="1"/>
  <c r="E909" i="10" s="1"/>
  <c r="E910" i="10" a="1"/>
  <c r="E910" i="10" s="1"/>
  <c r="E911" i="10" a="1"/>
  <c r="E911" i="10" s="1"/>
  <c r="E912" i="10" a="1"/>
  <c r="E912" i="10" s="1"/>
  <c r="E913" i="10" a="1"/>
  <c r="E913" i="10" s="1"/>
  <c r="E914" i="10" a="1"/>
  <c r="E914" i="10" s="1"/>
  <c r="E915" i="10" a="1"/>
  <c r="E915" i="10" s="1"/>
  <c r="E916" i="10" a="1"/>
  <c r="E916" i="10" s="1"/>
  <c r="E917" i="10" a="1"/>
  <c r="E917" i="10" s="1"/>
  <c r="E918" i="10" a="1"/>
  <c r="E918" i="10" s="1"/>
  <c r="E919" i="10" a="1"/>
  <c r="E919" i="10" s="1"/>
  <c r="E920" i="10" a="1"/>
  <c r="E920" i="10" s="1"/>
  <c r="E921" i="10" a="1"/>
  <c r="E921" i="10" s="1"/>
  <c r="E922" i="10" a="1"/>
  <c r="E922" i="10" s="1"/>
  <c r="E923" i="10" a="1"/>
  <c r="E923" i="10" s="1"/>
  <c r="E924" i="10" a="1"/>
  <c r="E924" i="10" s="1"/>
  <c r="E925" i="10" a="1"/>
  <c r="E925" i="10" s="1"/>
  <c r="E926" i="10" a="1"/>
  <c r="E926" i="10" s="1"/>
  <c r="E927" i="10" a="1"/>
  <c r="E927" i="10" s="1"/>
  <c r="E928" i="10" a="1"/>
  <c r="E928" i="10" s="1"/>
  <c r="E929" i="10" a="1"/>
  <c r="E929" i="10" s="1"/>
  <c r="E930" i="10" a="1"/>
  <c r="E930" i="10" s="1"/>
  <c r="E931" i="10" a="1"/>
  <c r="E931" i="10" s="1"/>
  <c r="E932" i="10" a="1"/>
  <c r="E932" i="10" s="1"/>
  <c r="E933" i="10" a="1"/>
  <c r="E933" i="10" s="1"/>
  <c r="E934" i="10" a="1"/>
  <c r="E934" i="10" s="1"/>
  <c r="E935" i="10" a="1"/>
  <c r="E935" i="10" s="1"/>
  <c r="E936" i="10" a="1"/>
  <c r="E936" i="10" s="1"/>
  <c r="E937" i="10" a="1"/>
  <c r="E937" i="10" s="1"/>
  <c r="E938" i="10" a="1"/>
  <c r="E938" i="10" s="1"/>
  <c r="E939" i="10" a="1"/>
  <c r="E939" i="10" s="1"/>
  <c r="E940" i="10" a="1"/>
  <c r="E940" i="10" s="1"/>
  <c r="E941" i="10" a="1"/>
  <c r="E941" i="10" s="1"/>
  <c r="E942" i="10" a="1"/>
  <c r="E942" i="10" s="1"/>
  <c r="E943" i="10" a="1"/>
  <c r="E943" i="10" s="1"/>
  <c r="E944" i="10" a="1"/>
  <c r="E944" i="10" s="1"/>
  <c r="E945" i="10" a="1"/>
  <c r="E945" i="10" s="1"/>
  <c r="E946" i="10" a="1"/>
  <c r="E946" i="10" s="1"/>
  <c r="E947" i="10" a="1"/>
  <c r="E947" i="10" s="1"/>
  <c r="E948" i="10" a="1"/>
  <c r="E948" i="10" s="1"/>
  <c r="E949" i="10" a="1"/>
  <c r="E949" i="10" s="1"/>
  <c r="E950" i="10" a="1"/>
  <c r="E950" i="10" s="1"/>
  <c r="E951" i="10" a="1"/>
  <c r="E951" i="10" s="1"/>
  <c r="E952" i="10" a="1"/>
  <c r="E952" i="10" s="1"/>
  <c r="E953" i="10" a="1"/>
  <c r="E953" i="10" s="1"/>
  <c r="E954" i="10" a="1"/>
  <c r="E954" i="10" s="1"/>
  <c r="E955" i="10" a="1"/>
  <c r="E955" i="10" s="1"/>
  <c r="E956" i="10" a="1"/>
  <c r="E956" i="10" s="1"/>
  <c r="E957" i="10" a="1"/>
  <c r="E957" i="10" s="1"/>
  <c r="E958" i="10" a="1"/>
  <c r="E958" i="10" s="1"/>
  <c r="E959" i="10" a="1"/>
  <c r="E959" i="10" s="1"/>
  <c r="E960" i="10" a="1"/>
  <c r="E960" i="10" s="1"/>
  <c r="E961" i="10" a="1"/>
  <c r="E961" i="10" s="1"/>
  <c r="E962" i="10" a="1"/>
  <c r="E962" i="10" s="1"/>
  <c r="E963" i="10" a="1"/>
  <c r="E963" i="10" s="1"/>
  <c r="E964" i="10" a="1"/>
  <c r="E964" i="10" s="1"/>
  <c r="E965" i="10" a="1"/>
  <c r="E965" i="10" s="1"/>
  <c r="E966" i="10" a="1"/>
  <c r="E966" i="10" s="1"/>
  <c r="E967" i="10" a="1"/>
  <c r="E967" i="10" s="1"/>
  <c r="E968" i="10" a="1"/>
  <c r="E968" i="10" s="1"/>
  <c r="E969" i="10" a="1"/>
  <c r="E969" i="10" s="1"/>
  <c r="E970" i="10" a="1"/>
  <c r="E970" i="10" s="1"/>
  <c r="E971" i="10" a="1"/>
  <c r="E971" i="10" s="1"/>
  <c r="E972" i="10" a="1"/>
  <c r="E972" i="10" s="1"/>
  <c r="E973" i="10" a="1"/>
  <c r="E973" i="10" s="1"/>
  <c r="E974" i="10" a="1"/>
  <c r="E974" i="10" s="1"/>
  <c r="E975" i="10" a="1"/>
  <c r="E975" i="10" s="1"/>
  <c r="E976" i="10" a="1"/>
  <c r="E976" i="10" s="1"/>
  <c r="E977" i="10" a="1"/>
  <c r="E977" i="10" s="1"/>
  <c r="E978" i="10" a="1"/>
  <c r="E978" i="10" s="1"/>
  <c r="E979" i="10" a="1"/>
  <c r="E979" i="10" s="1"/>
  <c r="E980" i="10" a="1"/>
  <c r="E980" i="10" s="1"/>
  <c r="E981" i="10" a="1"/>
  <c r="E981" i="10" s="1"/>
  <c r="E982" i="10" a="1"/>
  <c r="E982" i="10" s="1"/>
  <c r="E983" i="10" a="1"/>
  <c r="E983" i="10" s="1"/>
  <c r="E984" i="10" a="1"/>
  <c r="E984" i="10" s="1"/>
  <c r="E985" i="10" a="1"/>
  <c r="E985" i="10" s="1"/>
  <c r="E986" i="10" a="1"/>
  <c r="E986" i="10" s="1"/>
  <c r="E987" i="10" a="1"/>
  <c r="E987" i="10" s="1"/>
  <c r="E988" i="10" a="1"/>
  <c r="E988" i="10" s="1"/>
  <c r="E989" i="10" a="1"/>
  <c r="E989" i="10" s="1"/>
  <c r="E990" i="10" a="1"/>
  <c r="E990" i="10" s="1"/>
  <c r="E991" i="10" a="1"/>
  <c r="E991" i="10" s="1"/>
  <c r="E992" i="10" a="1"/>
  <c r="E992" i="10" s="1"/>
  <c r="E993" i="10" a="1"/>
  <c r="E993" i="10" s="1"/>
  <c r="E994" i="10" a="1"/>
  <c r="E994" i="10" s="1"/>
  <c r="E995" i="10" a="1"/>
  <c r="E995" i="10" s="1"/>
  <c r="E996" i="10" a="1"/>
  <c r="E996" i="10" s="1"/>
  <c r="E997" i="10" a="1"/>
  <c r="E997" i="10" s="1"/>
  <c r="E998" i="10" a="1"/>
  <c r="E998" i="10" s="1"/>
  <c r="E999" i="10" a="1"/>
  <c r="E999" i="10" s="1"/>
  <c r="E1000" i="10" a="1"/>
  <c r="E1000" i="10" s="1"/>
  <c r="E1001" i="10" a="1"/>
  <c r="E1001" i="10" s="1"/>
  <c r="E1002" i="10" a="1"/>
  <c r="E1002" i="10" s="1"/>
  <c r="E1003" i="10" a="1"/>
  <c r="E1003" i="10" s="1"/>
  <c r="E1004" i="10" a="1"/>
  <c r="E1004" i="10" s="1"/>
  <c r="E1005" i="10" a="1"/>
  <c r="E1005" i="10" s="1"/>
  <c r="E1006" i="10" a="1"/>
  <c r="E1006" i="10" s="1"/>
  <c r="E1007" i="10" a="1"/>
  <c r="E1007" i="10" s="1"/>
  <c r="E1008" i="10" a="1"/>
  <c r="E1008" i="10" s="1"/>
  <c r="E1009" i="10" a="1"/>
  <c r="E1009" i="10" s="1"/>
  <c r="E1010" i="10" a="1"/>
  <c r="E1010" i="10" s="1"/>
  <c r="E1011" i="10" a="1"/>
  <c r="E1011" i="10" s="1"/>
  <c r="E1012" i="10" a="1"/>
  <c r="E1012" i="10" s="1"/>
  <c r="E1013" i="10" a="1"/>
  <c r="E1013" i="10" s="1"/>
  <c r="E1014" i="10" a="1"/>
  <c r="E1014" i="10" s="1"/>
  <c r="E1015" i="10" a="1"/>
  <c r="E1015" i="10" s="1"/>
  <c r="E1016" i="10" a="1"/>
  <c r="E1016" i="10" s="1"/>
  <c r="E1017" i="10" a="1"/>
  <c r="E1017" i="10" s="1"/>
  <c r="E1018" i="10" a="1"/>
  <c r="E1018" i="10" s="1"/>
  <c r="E1019" i="10" a="1"/>
  <c r="E1019" i="10" s="1"/>
  <c r="E1020" i="10" a="1"/>
  <c r="E1020" i="10" s="1"/>
  <c r="E1021" i="10" a="1"/>
  <c r="E1021" i="10" s="1"/>
  <c r="E1022" i="10" a="1"/>
  <c r="E1022" i="10" s="1"/>
  <c r="E1023" i="10" a="1"/>
  <c r="E1023" i="10" s="1"/>
  <c r="E1024" i="10" a="1"/>
  <c r="E1024" i="10" s="1"/>
  <c r="E1025" i="10" a="1"/>
  <c r="E1025" i="10" s="1"/>
  <c r="E1026" i="10" a="1"/>
  <c r="E1026" i="10" s="1"/>
  <c r="E1027" i="10" a="1"/>
  <c r="E1027" i="10" s="1"/>
  <c r="E1028" i="10" a="1"/>
  <c r="E1028" i="10" s="1"/>
  <c r="E1029" i="10" a="1"/>
  <c r="E1029" i="10" s="1"/>
  <c r="E1030" i="10" a="1"/>
  <c r="E1030" i="10" s="1"/>
  <c r="E1031" i="10" a="1"/>
  <c r="E1031" i="10" s="1"/>
  <c r="E1032" i="10" a="1"/>
  <c r="E1032" i="10" s="1"/>
  <c r="E1033" i="10" a="1"/>
  <c r="E1033" i="10" s="1"/>
  <c r="E1034" i="10" a="1"/>
  <c r="E1034" i="10" s="1"/>
  <c r="E1035" i="10" a="1"/>
  <c r="E1035" i="10" s="1"/>
  <c r="E1036" i="10" a="1"/>
  <c r="E1036" i="10" s="1"/>
  <c r="E1037" i="10" a="1"/>
  <c r="E1037" i="10" s="1"/>
  <c r="E1038" i="10" a="1"/>
  <c r="E1038" i="10" s="1"/>
  <c r="E1039" i="10" a="1"/>
  <c r="E1039" i="10" s="1"/>
  <c r="E1040" i="10" a="1"/>
  <c r="E1040" i="10" s="1"/>
  <c r="E1041" i="10" a="1"/>
  <c r="E1041" i="10" s="1"/>
  <c r="E1042" i="10" a="1"/>
  <c r="E1042" i="10" s="1"/>
  <c r="E1043" i="10" a="1"/>
  <c r="E1043" i="10" s="1"/>
  <c r="E1044" i="10" a="1"/>
  <c r="E1044" i="10" s="1"/>
  <c r="E1045" i="10" a="1"/>
  <c r="E1045" i="10" s="1"/>
  <c r="E1046" i="10" a="1"/>
  <c r="E1046" i="10" s="1"/>
  <c r="E1047" i="10" a="1"/>
  <c r="E1047" i="10" s="1"/>
  <c r="E1048" i="10" a="1"/>
  <c r="E1048" i="10" s="1"/>
  <c r="E1049" i="10" a="1"/>
  <c r="E1049" i="10" s="1"/>
  <c r="E1050" i="10" a="1"/>
  <c r="E1050" i="10" s="1"/>
  <c r="E1051" i="10" a="1"/>
  <c r="E1051" i="10" s="1"/>
  <c r="E1052" i="10" a="1"/>
  <c r="E1052" i="10" s="1"/>
  <c r="E1053" i="10" a="1"/>
  <c r="E1053" i="10" s="1"/>
  <c r="E1054" i="10" a="1"/>
  <c r="E1054" i="10" s="1"/>
  <c r="E1055" i="10" a="1"/>
  <c r="E1055" i="10" s="1"/>
  <c r="E1056" i="10" a="1"/>
  <c r="E1056" i="10" s="1"/>
  <c r="E1057" i="10" a="1"/>
  <c r="E1057" i="10" s="1"/>
  <c r="E1058" i="10" a="1"/>
  <c r="E1058" i="10" s="1"/>
  <c r="E1059" i="10" a="1"/>
  <c r="E1059" i="10" s="1"/>
  <c r="E1060" i="10" a="1"/>
  <c r="E1060" i="10" s="1"/>
  <c r="E1061" i="10" a="1"/>
  <c r="E1061" i="10" s="1"/>
  <c r="E1062" i="10" a="1"/>
  <c r="E1062" i="10" s="1"/>
  <c r="E1063" i="10" a="1"/>
  <c r="E1063" i="10" s="1"/>
  <c r="E1064" i="10" a="1"/>
  <c r="E1064" i="10" s="1"/>
  <c r="E1065" i="10" a="1"/>
  <c r="E1065" i="10" s="1"/>
  <c r="E1066" i="10" a="1"/>
  <c r="E1066" i="10" s="1"/>
  <c r="E1067" i="10" a="1"/>
  <c r="E1067" i="10" s="1"/>
  <c r="E1068" i="10" a="1"/>
  <c r="E1068" i="10" s="1"/>
  <c r="E1069" i="10" a="1"/>
  <c r="E1069" i="10" s="1"/>
  <c r="E1070" i="10" a="1"/>
  <c r="E1070" i="10" s="1"/>
  <c r="E1071" i="10" a="1"/>
  <c r="E1071" i="10" s="1"/>
  <c r="E1072" i="10" a="1"/>
  <c r="E1072" i="10" s="1"/>
  <c r="E1073" i="10" a="1"/>
  <c r="E1073" i="10" s="1"/>
  <c r="E1074" i="10" a="1"/>
  <c r="E1074" i="10" s="1"/>
  <c r="E1075" i="10" a="1"/>
  <c r="E1075" i="10" s="1"/>
  <c r="E1076" i="10" a="1"/>
  <c r="E1076" i="10" s="1"/>
  <c r="E1077" i="10" a="1"/>
  <c r="E1077" i="10" s="1"/>
  <c r="E1078" i="10" a="1"/>
  <c r="E1078" i="10" s="1"/>
  <c r="E1079" i="10" a="1"/>
  <c r="E1079" i="10" s="1"/>
  <c r="E1080" i="10" a="1"/>
  <c r="E1080" i="10" s="1"/>
  <c r="E1081" i="10" a="1"/>
  <c r="E1081" i="10" s="1"/>
  <c r="E1082" i="10" a="1"/>
  <c r="E1082" i="10" s="1"/>
  <c r="E1083" i="10" a="1"/>
  <c r="E1083" i="10" s="1"/>
  <c r="E1084" i="10" a="1"/>
  <c r="E1084" i="10" s="1"/>
  <c r="E1085" i="10" a="1"/>
  <c r="E1085" i="10" s="1"/>
  <c r="E1086" i="10" a="1"/>
  <c r="E1086" i="10" s="1"/>
  <c r="E1087" i="10" a="1"/>
  <c r="E1087" i="10" s="1"/>
  <c r="E1088" i="10" a="1"/>
  <c r="E1088" i="10" s="1"/>
  <c r="E1089" i="10" a="1"/>
  <c r="E1089" i="10" s="1"/>
  <c r="E1090" i="10" a="1"/>
  <c r="E1090" i="10" s="1"/>
  <c r="E1091" i="10" a="1"/>
  <c r="E1091" i="10" s="1"/>
  <c r="E1092" i="10" a="1"/>
  <c r="E1092" i="10" s="1"/>
  <c r="E1093" i="10" a="1"/>
  <c r="E1093" i="10" s="1"/>
  <c r="E1094" i="10" a="1"/>
  <c r="E1094" i="10" s="1"/>
  <c r="E1095" i="10" a="1"/>
  <c r="E1095" i="10" s="1"/>
  <c r="E1096" i="10" a="1"/>
  <c r="E1096" i="10" s="1"/>
  <c r="E1097" i="10" a="1"/>
  <c r="E1097" i="10" s="1"/>
  <c r="E1098" i="10" a="1"/>
  <c r="E1098" i="10" s="1"/>
  <c r="E1099" i="10" a="1"/>
  <c r="E1099" i="10" s="1"/>
  <c r="E1100" i="10" a="1"/>
  <c r="E1100" i="10" s="1"/>
  <c r="E1101" i="10" a="1"/>
  <c r="E1101" i="10" s="1"/>
  <c r="E1102" i="10" a="1"/>
  <c r="E1102" i="10" s="1"/>
  <c r="E1103" i="10" a="1"/>
  <c r="E1103" i="10" s="1"/>
  <c r="E1104" i="10" a="1"/>
  <c r="E1104" i="10" s="1"/>
  <c r="E1105" i="10" a="1"/>
  <c r="E1105" i="10" s="1"/>
  <c r="E1106" i="10" a="1"/>
  <c r="E1106" i="10" s="1"/>
  <c r="E1107" i="10" a="1"/>
  <c r="E1107" i="10" s="1"/>
  <c r="E1108" i="10" a="1"/>
  <c r="E1108" i="10" s="1"/>
  <c r="E1109" i="10" a="1"/>
  <c r="E1109" i="10" s="1"/>
  <c r="E1110" i="10" a="1"/>
  <c r="E1110" i="10" s="1"/>
  <c r="E1111" i="10" a="1"/>
  <c r="E1111" i="10" s="1"/>
  <c r="E1112" i="10" a="1"/>
  <c r="E1112" i="10" s="1"/>
  <c r="E1113" i="10" a="1"/>
  <c r="E1113" i="10" s="1"/>
  <c r="E1114" i="10" a="1"/>
  <c r="E1114" i="10" s="1"/>
  <c r="E1115" i="10" a="1"/>
  <c r="E1115" i="10" s="1"/>
  <c r="E1116" i="10" a="1"/>
  <c r="E1116" i="10" s="1"/>
  <c r="E1117" i="10" a="1"/>
  <c r="E1117" i="10" s="1"/>
  <c r="E1118" i="10" a="1"/>
  <c r="E1118" i="10" s="1"/>
  <c r="E1119" i="10" a="1"/>
  <c r="E1119" i="10" s="1"/>
  <c r="E1120" i="10" a="1"/>
  <c r="E1120" i="10" s="1"/>
  <c r="E1121" i="10" a="1"/>
  <c r="E1121" i="10" s="1"/>
  <c r="E1122" i="10" a="1"/>
  <c r="E1122" i="10" s="1"/>
  <c r="E1123" i="10" a="1"/>
  <c r="E1123" i="10" s="1"/>
  <c r="E1124" i="10" a="1"/>
  <c r="E1124" i="10" s="1"/>
  <c r="E1125" i="10" a="1"/>
  <c r="E1125" i="10" s="1"/>
  <c r="E1126" i="10" a="1"/>
  <c r="E1126" i="10" s="1"/>
  <c r="E1127" i="10" a="1"/>
  <c r="E1127" i="10" s="1"/>
  <c r="E1128" i="10" a="1"/>
  <c r="E1128" i="10" s="1"/>
  <c r="E1129" i="10" a="1"/>
  <c r="E1129" i="10" s="1"/>
  <c r="E1130" i="10" a="1"/>
  <c r="E1130" i="10" s="1"/>
  <c r="E1131" i="10" a="1"/>
  <c r="E1131" i="10" s="1"/>
  <c r="E1132" i="10" a="1"/>
  <c r="E1132" i="10" s="1"/>
  <c r="E1133" i="10" a="1"/>
  <c r="E1133" i="10" s="1"/>
  <c r="E1134" i="10" a="1"/>
  <c r="E1134" i="10" s="1"/>
  <c r="E1135" i="10" a="1"/>
  <c r="E1135" i="10" s="1"/>
  <c r="E1136" i="10" a="1"/>
  <c r="E1136" i="10" s="1"/>
  <c r="E1137" i="10" a="1"/>
  <c r="E1137" i="10" s="1"/>
  <c r="E1138" i="10" a="1"/>
  <c r="E1138" i="10" s="1"/>
  <c r="E1139" i="10" a="1"/>
  <c r="E1139" i="10" s="1"/>
  <c r="E1140" i="10" a="1"/>
  <c r="E1140" i="10" s="1"/>
  <c r="E1141" i="10" a="1"/>
  <c r="E1141" i="10" s="1"/>
  <c r="E1142" i="10" a="1"/>
  <c r="E1142" i="10" s="1"/>
  <c r="E1143" i="10" a="1"/>
  <c r="E1143" i="10" s="1"/>
  <c r="E1144" i="10" a="1"/>
  <c r="E1144" i="10" s="1"/>
  <c r="E1145" i="10" a="1"/>
  <c r="E1145" i="10" s="1"/>
  <c r="E1146" i="10" a="1"/>
  <c r="E1146" i="10" s="1"/>
  <c r="E1147" i="10" a="1"/>
  <c r="E1147" i="10" s="1"/>
  <c r="E1148" i="10" a="1"/>
  <c r="E1148" i="10" s="1"/>
  <c r="E1149" i="10" a="1"/>
  <c r="E1149" i="10" s="1"/>
  <c r="E1150" i="10" a="1"/>
  <c r="E1150" i="10" s="1"/>
  <c r="E1151" i="10" a="1"/>
  <c r="E1151" i="10" s="1"/>
  <c r="E1152" i="10" a="1"/>
  <c r="E1152" i="10" s="1"/>
  <c r="E1153" i="10" a="1"/>
  <c r="E1153" i="10" s="1"/>
  <c r="E1154" i="10" a="1"/>
  <c r="E1154" i="10" s="1"/>
  <c r="E1155" i="10" a="1"/>
  <c r="E1155" i="10" s="1"/>
  <c r="E1156" i="10" a="1"/>
  <c r="E1156" i="10" s="1"/>
  <c r="E1157" i="10" a="1"/>
  <c r="E1157" i="10" s="1"/>
  <c r="E1158" i="10" a="1"/>
  <c r="E1158" i="10" s="1"/>
  <c r="E1159" i="10" a="1"/>
  <c r="E1159" i="10" s="1"/>
  <c r="E1160" i="10" a="1"/>
  <c r="E1160" i="10" s="1"/>
  <c r="E1161" i="10" a="1"/>
  <c r="E1161" i="10" s="1"/>
  <c r="E1162" i="10" a="1"/>
  <c r="E1162" i="10" s="1"/>
  <c r="E1163" i="10" a="1"/>
  <c r="E1163" i="10" s="1"/>
  <c r="E1164" i="10" a="1"/>
  <c r="E1164" i="10" s="1"/>
  <c r="E1165" i="10" a="1"/>
  <c r="E1165" i="10" s="1"/>
  <c r="E1166" i="10" a="1"/>
  <c r="E1166" i="10" s="1"/>
  <c r="E1167" i="10" a="1"/>
  <c r="E1167" i="10" s="1"/>
  <c r="E1168" i="10" a="1"/>
  <c r="E1168" i="10" s="1"/>
  <c r="E1169" i="10" a="1"/>
  <c r="E1169" i="10" s="1"/>
  <c r="E1170" i="10" a="1"/>
  <c r="E1170" i="10" s="1"/>
  <c r="E1171" i="10" a="1"/>
  <c r="E1171" i="10" s="1"/>
  <c r="E1172" i="10" a="1"/>
  <c r="E1172" i="10" s="1"/>
  <c r="E1173" i="10" a="1"/>
  <c r="E1173" i="10" s="1"/>
  <c r="E1174" i="10" a="1"/>
  <c r="E1174" i="10" s="1"/>
  <c r="E1175" i="10" a="1"/>
  <c r="E1175" i="10" s="1"/>
  <c r="E1176" i="10" a="1"/>
  <c r="E1176" i="10" s="1"/>
  <c r="E1177" i="10" a="1"/>
  <c r="E1177" i="10" s="1"/>
  <c r="E1178" i="10" a="1"/>
  <c r="E1178" i="10" s="1"/>
  <c r="E1179" i="10" a="1"/>
  <c r="E1179" i="10" s="1"/>
  <c r="E1180" i="10" a="1"/>
  <c r="E1180" i="10" s="1"/>
  <c r="E1181" i="10" a="1"/>
  <c r="E1181" i="10" s="1"/>
  <c r="E1182" i="10" a="1"/>
  <c r="E1182" i="10" s="1"/>
  <c r="E1183" i="10" a="1"/>
  <c r="E1183" i="10" s="1"/>
  <c r="E1184" i="10" a="1"/>
  <c r="E1184" i="10" s="1"/>
  <c r="E1185" i="10" a="1"/>
  <c r="E1185" i="10" s="1"/>
  <c r="E1186" i="10" a="1"/>
  <c r="E1186" i="10" s="1"/>
  <c r="E1187" i="10" a="1"/>
  <c r="E1187" i="10" s="1"/>
  <c r="E1188" i="10" a="1"/>
  <c r="E1188" i="10" s="1"/>
  <c r="E1189" i="10" a="1"/>
  <c r="E1189" i="10" s="1"/>
  <c r="E1190" i="10" a="1"/>
  <c r="E1190" i="10" s="1"/>
  <c r="E1191" i="10" a="1"/>
  <c r="E1191" i="10" s="1"/>
  <c r="E1192" i="10" a="1"/>
  <c r="E1192" i="10" s="1"/>
  <c r="E1193" i="10" a="1"/>
  <c r="E1193" i="10" s="1"/>
  <c r="E1194" i="10" a="1"/>
  <c r="E1194" i="10" s="1"/>
  <c r="E1195" i="10" a="1"/>
  <c r="E1195" i="10" s="1"/>
  <c r="E1196" i="10" a="1"/>
  <c r="E1196" i="10" s="1"/>
  <c r="E1197" i="10" a="1"/>
  <c r="E1197" i="10" s="1"/>
  <c r="E1198" i="10" a="1"/>
  <c r="E1198" i="10" s="1"/>
  <c r="E1199" i="10" a="1"/>
  <c r="E1199" i="10" s="1"/>
  <c r="E1200" i="10" a="1"/>
  <c r="E1200" i="10" s="1"/>
  <c r="E1201" i="10" a="1"/>
  <c r="E1201" i="10" s="1"/>
  <c r="E1202" i="10" a="1"/>
  <c r="E1202" i="10" s="1"/>
  <c r="E1203" i="10" a="1"/>
  <c r="E1203" i="10" s="1"/>
  <c r="E1204" i="10" a="1"/>
  <c r="E1204" i="10" s="1"/>
  <c r="E1205" i="10" a="1"/>
  <c r="E1205" i="10" s="1"/>
  <c r="E1206" i="10" a="1"/>
  <c r="E1206" i="10" s="1"/>
  <c r="E1207" i="10" a="1"/>
  <c r="E1207" i="10" s="1"/>
  <c r="E1208" i="10" a="1"/>
  <c r="E1208" i="10" s="1"/>
  <c r="E1209" i="10" a="1"/>
  <c r="E1209" i="10" s="1"/>
  <c r="E1210" i="10" a="1"/>
  <c r="E1210" i="10" s="1"/>
  <c r="E1211" i="10" a="1"/>
  <c r="E1211" i="10" s="1"/>
  <c r="E1212" i="10" a="1"/>
  <c r="E1212" i="10" s="1"/>
  <c r="E1213" i="10" a="1"/>
  <c r="E1213" i="10" s="1"/>
  <c r="E1214" i="10" a="1"/>
  <c r="E1214" i="10" s="1"/>
  <c r="E1215" i="10" a="1"/>
  <c r="E1215" i="10" s="1"/>
  <c r="E1216" i="10" a="1"/>
  <c r="E1216" i="10" s="1"/>
  <c r="E1217" i="10" a="1"/>
  <c r="E1217" i="10" s="1"/>
  <c r="E1218" i="10" a="1"/>
  <c r="E1218" i="10" s="1"/>
  <c r="E1219" i="10" a="1"/>
  <c r="E1219" i="10" s="1"/>
  <c r="E1220" i="10" a="1"/>
  <c r="E1220" i="10" s="1"/>
  <c r="E1221" i="10" a="1"/>
  <c r="E1221" i="10" s="1"/>
  <c r="E1222" i="10" a="1"/>
  <c r="E1222" i="10" s="1"/>
  <c r="E1223" i="10" a="1"/>
  <c r="E1223" i="10" s="1"/>
  <c r="E1224" i="10" a="1"/>
  <c r="E1224" i="10" s="1"/>
  <c r="E1225" i="10" a="1"/>
  <c r="E1225" i="10" s="1"/>
  <c r="E1226" i="10" a="1"/>
  <c r="E1226" i="10" s="1"/>
  <c r="E1227" i="10" a="1"/>
  <c r="E1227" i="10" s="1"/>
  <c r="E1228" i="10" a="1"/>
  <c r="E1228" i="10" s="1"/>
  <c r="E1229" i="10" a="1"/>
  <c r="E1229" i="10" s="1"/>
  <c r="E1230" i="10" a="1"/>
  <c r="E1230" i="10" s="1"/>
  <c r="E1231" i="10" a="1"/>
  <c r="E1231" i="10" s="1"/>
  <c r="E1232" i="10" a="1"/>
  <c r="E1232" i="10" s="1"/>
  <c r="E1233" i="10" a="1"/>
  <c r="E1233" i="10" s="1"/>
  <c r="E1234" i="10" a="1"/>
  <c r="E1234" i="10" s="1"/>
  <c r="E1235" i="10" a="1"/>
  <c r="E1235" i="10" s="1"/>
  <c r="E1236" i="10" a="1"/>
  <c r="E1236" i="10" s="1"/>
  <c r="E1237" i="10" a="1"/>
  <c r="E1237" i="10" s="1"/>
  <c r="E1238" i="10" a="1"/>
  <c r="E1238" i="10" s="1"/>
  <c r="E1239" i="10" a="1"/>
  <c r="E1239" i="10" s="1"/>
  <c r="E1240" i="10" a="1"/>
  <c r="E1240" i="10" s="1"/>
  <c r="E1241" i="10" a="1"/>
  <c r="E1241" i="10" s="1"/>
  <c r="E1242" i="10" a="1"/>
  <c r="E1242" i="10" s="1"/>
  <c r="E1243" i="10" a="1"/>
  <c r="E1243" i="10" s="1"/>
  <c r="E1244" i="10" a="1"/>
  <c r="E1244" i="10" s="1"/>
  <c r="E1245" i="10" a="1"/>
  <c r="E1245" i="10" s="1"/>
  <c r="E1246" i="10" a="1"/>
  <c r="E1246" i="10" s="1"/>
  <c r="E1247" i="10" a="1"/>
  <c r="E1247" i="10" s="1"/>
  <c r="E1248" i="10" a="1"/>
  <c r="E1248" i="10" s="1"/>
  <c r="E1249" i="10" a="1"/>
  <c r="E1249" i="10" s="1"/>
  <c r="E1250" i="10" a="1"/>
  <c r="E1250" i="10" s="1"/>
  <c r="E1251" i="10" a="1"/>
  <c r="E1251" i="10" s="1"/>
  <c r="E1252" i="10" a="1"/>
  <c r="E1252" i="10" s="1"/>
  <c r="E1253" i="10" a="1"/>
  <c r="E1253" i="10" s="1"/>
  <c r="E1254" i="10" a="1"/>
  <c r="E1254" i="10" s="1"/>
  <c r="E1255" i="10" a="1"/>
  <c r="E1255" i="10" s="1"/>
  <c r="E1256" i="10" a="1"/>
  <c r="E1256" i="10" s="1"/>
  <c r="E1257" i="10" a="1"/>
  <c r="E1257" i="10" s="1"/>
  <c r="E1258" i="10" a="1"/>
  <c r="E1258" i="10" s="1"/>
  <c r="E1259" i="10" a="1"/>
  <c r="E1259" i="10" s="1"/>
  <c r="E1260" i="10" a="1"/>
  <c r="E1260" i="10" s="1"/>
  <c r="E1261" i="10" a="1"/>
  <c r="E1261" i="10" s="1"/>
  <c r="E1262" i="10" a="1"/>
  <c r="E1262" i="10" s="1"/>
  <c r="E1263" i="10" a="1"/>
  <c r="E1263" i="10" s="1"/>
  <c r="E1264" i="10" a="1"/>
  <c r="E1264" i="10" s="1"/>
  <c r="E1265" i="10" a="1"/>
  <c r="E1265" i="10" s="1"/>
  <c r="E1266" i="10" a="1"/>
  <c r="E1266" i="10" s="1"/>
  <c r="E1267" i="10" a="1"/>
  <c r="E1267" i="10" s="1"/>
  <c r="E1268" i="10" a="1"/>
  <c r="E1268" i="10" s="1"/>
  <c r="E1269" i="10" a="1"/>
  <c r="E1269" i="10" s="1"/>
  <c r="E1270" i="10" a="1"/>
  <c r="E1270" i="10" s="1"/>
  <c r="E1271" i="10" a="1"/>
  <c r="E1271" i="10" s="1"/>
  <c r="E1272" i="10" a="1"/>
  <c r="E1272" i="10" s="1"/>
  <c r="E1273" i="10" a="1"/>
  <c r="E1273" i="10" s="1"/>
  <c r="E1274" i="10" a="1"/>
  <c r="E1274" i="10" s="1"/>
  <c r="E1275" i="10" a="1"/>
  <c r="E1275" i="10" s="1"/>
  <c r="E1276" i="10" a="1"/>
  <c r="E1276" i="10" s="1"/>
  <c r="E1277" i="10" a="1"/>
  <c r="E1277" i="10" s="1"/>
  <c r="E1278" i="10" a="1"/>
  <c r="E1278" i="10" s="1"/>
  <c r="E1279" i="10" a="1"/>
  <c r="E1279" i="10" s="1"/>
  <c r="E1280" i="10" a="1"/>
  <c r="E1280" i="10" s="1"/>
  <c r="E1281" i="10" a="1"/>
  <c r="E1281" i="10" s="1"/>
  <c r="E1282" i="10" a="1"/>
  <c r="E1282" i="10" s="1"/>
  <c r="E1283" i="10" a="1"/>
  <c r="E1283" i="10" s="1"/>
  <c r="E1284" i="10" a="1"/>
  <c r="E1284" i="10" s="1"/>
  <c r="E1285" i="10" a="1"/>
  <c r="E1285" i="10" s="1"/>
  <c r="E1286" i="10" a="1"/>
  <c r="E1286" i="10" s="1"/>
  <c r="E1287" i="10" a="1"/>
  <c r="E1287" i="10" s="1"/>
  <c r="E1288" i="10" a="1"/>
  <c r="E1288" i="10" s="1"/>
  <c r="E1289" i="10" a="1"/>
  <c r="E1289" i="10" s="1"/>
  <c r="E1290" i="10" a="1"/>
  <c r="E1290" i="10" s="1"/>
  <c r="E1291" i="10" a="1"/>
  <c r="E1291" i="10" s="1"/>
  <c r="E1292" i="10" a="1"/>
  <c r="E1292" i="10" s="1"/>
  <c r="E1293" i="10" a="1"/>
  <c r="E1293" i="10" s="1"/>
  <c r="E1294" i="10" a="1"/>
  <c r="E1294" i="10" s="1"/>
  <c r="E1295" i="10" a="1"/>
  <c r="E1295" i="10" s="1"/>
  <c r="E1296" i="10" a="1"/>
  <c r="E1296" i="10" s="1"/>
  <c r="E1297" i="10" a="1"/>
  <c r="E1297" i="10" s="1"/>
  <c r="E1298" i="10" a="1"/>
  <c r="E1298" i="10" s="1"/>
  <c r="E1299" i="10" a="1"/>
  <c r="E1299" i="10" s="1"/>
  <c r="E1300" i="10" a="1"/>
  <c r="E1300" i="10" s="1"/>
  <c r="E1301" i="10" a="1"/>
  <c r="E1301" i="10" s="1"/>
  <c r="E1302" i="10" a="1"/>
  <c r="E1302" i="10" s="1"/>
  <c r="E1303" i="10" a="1"/>
  <c r="E1303" i="10" s="1"/>
  <c r="E1304" i="10" a="1"/>
  <c r="E1304" i="10" s="1"/>
  <c r="E1305" i="10" a="1"/>
  <c r="E1305" i="10" s="1"/>
  <c r="E1306" i="10" a="1"/>
  <c r="E1306" i="10" s="1"/>
  <c r="E1307" i="10" a="1"/>
  <c r="E1307" i="10" s="1"/>
  <c r="E1308" i="10" a="1"/>
  <c r="E1308" i="10" s="1"/>
  <c r="E1309" i="10" a="1"/>
  <c r="E1309" i="10" s="1"/>
  <c r="E1310" i="10" a="1"/>
  <c r="E1310" i="10" s="1"/>
  <c r="E1311" i="10" a="1"/>
  <c r="E1311" i="10" s="1"/>
  <c r="E1312" i="10" a="1"/>
  <c r="E1312" i="10" s="1"/>
  <c r="E1313" i="10" a="1"/>
  <c r="E1313" i="10" s="1"/>
  <c r="E1314" i="10" a="1"/>
  <c r="E1314" i="10" s="1"/>
  <c r="E1315" i="10" a="1"/>
  <c r="E1315" i="10" s="1"/>
  <c r="E1316" i="10" a="1"/>
  <c r="E1316" i="10" s="1"/>
  <c r="E1317" i="10" a="1"/>
  <c r="E1317" i="10" s="1"/>
  <c r="E1318" i="10" a="1"/>
  <c r="E1318" i="10" s="1"/>
  <c r="E1319" i="10" a="1"/>
  <c r="E1319" i="10" s="1"/>
  <c r="E1320" i="10" a="1"/>
  <c r="E1320" i="10" s="1"/>
  <c r="E1321" i="10" a="1"/>
  <c r="E1321" i="10" s="1"/>
  <c r="E1322" i="10" a="1"/>
  <c r="E1322" i="10" s="1"/>
  <c r="E1323" i="10" a="1"/>
  <c r="E1323" i="10" s="1"/>
  <c r="E1324" i="10" a="1"/>
  <c r="E1324" i="10" s="1"/>
  <c r="E1325" i="10" a="1"/>
  <c r="E1325" i="10" s="1"/>
  <c r="E1326" i="10" a="1"/>
  <c r="E1326" i="10" s="1"/>
  <c r="E1327" i="10" a="1"/>
  <c r="E1327" i="10" s="1"/>
  <c r="E1328" i="10" a="1"/>
  <c r="E1328" i="10" s="1"/>
  <c r="E1329" i="10" a="1"/>
  <c r="E1329" i="10" s="1"/>
  <c r="E1330" i="10" a="1"/>
  <c r="E1330" i="10" s="1"/>
  <c r="E1331" i="10" a="1"/>
  <c r="E1331" i="10" s="1"/>
  <c r="E1332" i="10" a="1"/>
  <c r="E1332" i="10" s="1"/>
  <c r="E1333" i="10" a="1"/>
  <c r="E1333" i="10" s="1"/>
  <c r="E1334" i="10" a="1"/>
  <c r="E1334" i="10" s="1"/>
  <c r="E1335" i="10" a="1"/>
  <c r="E1335" i="10" s="1"/>
  <c r="E1336" i="10" a="1"/>
  <c r="E1336" i="10" s="1"/>
  <c r="E1337" i="10" a="1"/>
  <c r="E1337" i="10" s="1"/>
  <c r="E1338" i="10" a="1"/>
  <c r="E1338" i="10" s="1"/>
  <c r="E1339" i="10" a="1"/>
  <c r="E1339" i="10" s="1"/>
  <c r="E1340" i="10" a="1"/>
  <c r="E1340" i="10" s="1"/>
  <c r="E1341" i="10" a="1"/>
  <c r="E1341" i="10" s="1"/>
  <c r="E1342" i="10" a="1"/>
  <c r="E1342" i="10" s="1"/>
  <c r="E1343" i="10" a="1"/>
  <c r="E1343" i="10" s="1"/>
  <c r="E1344" i="10" a="1"/>
  <c r="E1344" i="10" s="1"/>
  <c r="E1345" i="10" a="1"/>
  <c r="E1345" i="10" s="1"/>
  <c r="E1346" i="10" a="1"/>
  <c r="E1346" i="10" s="1"/>
  <c r="E1347" i="10" a="1"/>
  <c r="E1347" i="10" s="1"/>
  <c r="E1348" i="10" a="1"/>
  <c r="E1348" i="10" s="1"/>
  <c r="E1349" i="10" a="1"/>
  <c r="E1349" i="10" s="1"/>
  <c r="E1350" i="10" a="1"/>
  <c r="E1350" i="10" s="1"/>
  <c r="E1351" i="10" a="1"/>
  <c r="E1351" i="10" s="1"/>
  <c r="E1352" i="10" a="1"/>
  <c r="E1352" i="10" s="1"/>
  <c r="E1353" i="10" a="1"/>
  <c r="E1353" i="10" s="1"/>
  <c r="E1354" i="10" a="1"/>
  <c r="E1354" i="10" s="1"/>
  <c r="E1355" i="10" a="1"/>
  <c r="E1355" i="10" s="1"/>
  <c r="E1356" i="10" a="1"/>
  <c r="E1356" i="10" s="1"/>
  <c r="E1357" i="10" a="1"/>
  <c r="E1357" i="10" s="1"/>
  <c r="E1358" i="10" a="1"/>
  <c r="E1358" i="10" s="1"/>
  <c r="E1359" i="10" a="1"/>
  <c r="E1359" i="10" s="1"/>
  <c r="E1360" i="10" a="1"/>
  <c r="E1360" i="10" s="1"/>
  <c r="E1361" i="10" a="1"/>
  <c r="E1361" i="10" s="1"/>
  <c r="E1362" i="10" a="1"/>
  <c r="E1362" i="10" s="1"/>
  <c r="E1363" i="10" a="1"/>
  <c r="E1363" i="10" s="1"/>
  <c r="E1364" i="10" a="1"/>
  <c r="E1364" i="10" s="1"/>
  <c r="E1365" i="10" a="1"/>
  <c r="E1365" i="10" s="1"/>
  <c r="E1366" i="10" a="1"/>
  <c r="E1366" i="10" s="1"/>
  <c r="E1367" i="10" a="1"/>
  <c r="E1367" i="10" s="1"/>
  <c r="E1368" i="10" a="1"/>
  <c r="E1368" i="10" s="1"/>
  <c r="E1369" i="10" a="1"/>
  <c r="E1369" i="10" s="1"/>
  <c r="E1370" i="10" a="1"/>
  <c r="E1370" i="10" s="1"/>
  <c r="E1371" i="10" a="1"/>
  <c r="E1371" i="10" s="1"/>
  <c r="E1372" i="10" a="1"/>
  <c r="E1372" i="10" s="1"/>
  <c r="E1373" i="10" a="1"/>
  <c r="E1373" i="10" s="1"/>
  <c r="E1374" i="10" a="1"/>
  <c r="E1374" i="10" s="1"/>
  <c r="E1375" i="10" a="1"/>
  <c r="E1375" i="10" s="1"/>
  <c r="E1376" i="10" a="1"/>
  <c r="E1376" i="10" s="1"/>
  <c r="E1377" i="10" a="1"/>
  <c r="E1377" i="10" s="1"/>
  <c r="E1378" i="10" a="1"/>
  <c r="E1378" i="10" s="1"/>
  <c r="E1379" i="10" a="1"/>
  <c r="E1379" i="10" s="1"/>
  <c r="E1380" i="10" a="1"/>
  <c r="E1380" i="10" s="1"/>
  <c r="E1381" i="10" a="1"/>
  <c r="E1381" i="10" s="1"/>
  <c r="E1382" i="10" a="1"/>
  <c r="E1382" i="10" s="1"/>
  <c r="E1383" i="10" a="1"/>
  <c r="E1383" i="10" s="1"/>
  <c r="E1384" i="10" a="1"/>
  <c r="E1384" i="10" s="1"/>
  <c r="E1385" i="10" a="1"/>
  <c r="E1385" i="10" s="1"/>
  <c r="E1386" i="10" a="1"/>
  <c r="E1386" i="10" s="1"/>
  <c r="E1387" i="10" a="1"/>
  <c r="E1387" i="10" s="1"/>
  <c r="E1388" i="10" a="1"/>
  <c r="E1388" i="10" s="1"/>
  <c r="E1389" i="10" a="1"/>
  <c r="E1389" i="10" s="1"/>
  <c r="E1390" i="10" a="1"/>
  <c r="E1390" i="10" s="1"/>
  <c r="E1391" i="10" a="1"/>
  <c r="E1391" i="10" s="1"/>
  <c r="E1392" i="10" a="1"/>
  <c r="E1392" i="10" s="1"/>
  <c r="E1393" i="10" a="1"/>
  <c r="E1393" i="10" s="1"/>
  <c r="E1394" i="10" a="1"/>
  <c r="E1394" i="10" s="1"/>
  <c r="E1395" i="10" a="1"/>
  <c r="E1395" i="10" s="1"/>
  <c r="E1396" i="10" a="1"/>
  <c r="E1396" i="10" s="1"/>
  <c r="E1397" i="10" a="1"/>
  <c r="E1397" i="10" s="1"/>
  <c r="E1398" i="10" a="1"/>
  <c r="E1398" i="10" s="1"/>
  <c r="E1399" i="10" a="1"/>
  <c r="E1399" i="10" s="1"/>
  <c r="E1400" i="10" a="1"/>
  <c r="E1400" i="10" s="1"/>
  <c r="E1401" i="10" a="1"/>
  <c r="E1401" i="10" s="1"/>
  <c r="E1402" i="10" a="1"/>
  <c r="E1402" i="10" s="1"/>
  <c r="E1403" i="10" a="1"/>
  <c r="E1403" i="10" s="1"/>
  <c r="E1404" i="10" a="1"/>
  <c r="E1404" i="10" s="1"/>
  <c r="E1405" i="10" a="1"/>
  <c r="E1405" i="10" s="1"/>
  <c r="E1406" i="10" a="1"/>
  <c r="E1406" i="10" s="1"/>
  <c r="E1407" i="10" a="1"/>
  <c r="E1407" i="10" s="1"/>
  <c r="E1408" i="10" a="1"/>
  <c r="E1408" i="10" s="1"/>
  <c r="E1409" i="10" a="1"/>
  <c r="E1409" i="10" s="1"/>
  <c r="E1410" i="10" a="1"/>
  <c r="E1410" i="10" s="1"/>
  <c r="E1411" i="10" a="1"/>
  <c r="E1411" i="10" s="1"/>
  <c r="E1412" i="10" a="1"/>
  <c r="E1412" i="10" s="1"/>
  <c r="E1413" i="10" a="1"/>
  <c r="E1413" i="10" s="1"/>
  <c r="E1414" i="10" a="1"/>
  <c r="E1414" i="10" s="1"/>
  <c r="E1415" i="10" a="1"/>
  <c r="E1415" i="10" s="1"/>
  <c r="E1416" i="10" a="1"/>
  <c r="E1416" i="10" s="1"/>
  <c r="E1417" i="10" a="1"/>
  <c r="E1417" i="10" s="1"/>
  <c r="E1418" i="10" a="1"/>
  <c r="E1418" i="10" s="1"/>
  <c r="E1419" i="10" a="1"/>
  <c r="E1419" i="10" s="1"/>
  <c r="E1420" i="10" a="1"/>
  <c r="E1420" i="10" s="1"/>
  <c r="E1421" i="10" a="1"/>
  <c r="E1421" i="10" s="1"/>
  <c r="E1422" i="10" a="1"/>
  <c r="E1422" i="10" s="1"/>
  <c r="E1423" i="10" a="1"/>
  <c r="E1423" i="10" s="1"/>
  <c r="E1424" i="10" a="1"/>
  <c r="E1424" i="10" s="1"/>
  <c r="E1425" i="10" a="1"/>
  <c r="E1425" i="10" s="1"/>
  <c r="E1426" i="10" a="1"/>
  <c r="E1426" i="10" s="1"/>
  <c r="E1427" i="10" a="1"/>
  <c r="E1427" i="10" s="1"/>
  <c r="E1428" i="10" a="1"/>
  <c r="E1428" i="10" s="1"/>
  <c r="E1429" i="10" a="1"/>
  <c r="E1429" i="10" s="1"/>
  <c r="E1430" i="10" a="1"/>
  <c r="E1430" i="10" s="1"/>
  <c r="E1431" i="10" a="1"/>
  <c r="E1431" i="10" s="1"/>
  <c r="E1432" i="10" a="1"/>
  <c r="E1432" i="10" s="1"/>
  <c r="E1433" i="10" a="1"/>
  <c r="E1433" i="10" s="1"/>
  <c r="E1434" i="10" a="1"/>
  <c r="E1434" i="10" s="1"/>
  <c r="E1435" i="10" a="1"/>
  <c r="E1435" i="10" s="1"/>
  <c r="E1436" i="10" a="1"/>
  <c r="E1436" i="10" s="1"/>
  <c r="E1437" i="10" a="1"/>
  <c r="E1437" i="10" s="1"/>
  <c r="E1438" i="10" a="1"/>
  <c r="E1438" i="10" s="1"/>
  <c r="E1439" i="10" a="1"/>
  <c r="E1439" i="10" s="1"/>
  <c r="E1440" i="10" a="1"/>
  <c r="E1440" i="10" s="1"/>
  <c r="E1441" i="10" a="1"/>
  <c r="E1441" i="10" s="1"/>
  <c r="E1442" i="10" a="1"/>
  <c r="E1442" i="10" s="1"/>
  <c r="E1443" i="10" a="1"/>
  <c r="E1443" i="10" s="1"/>
  <c r="E1444" i="10" a="1"/>
  <c r="E1444" i="10" s="1"/>
  <c r="E1445" i="10" a="1"/>
  <c r="E1445" i="10" s="1"/>
  <c r="E1446" i="10" a="1"/>
  <c r="E1446" i="10" s="1"/>
  <c r="E1447" i="10" a="1"/>
  <c r="E1447" i="10" s="1"/>
  <c r="E1448" i="10" a="1"/>
  <c r="E1448" i="10" s="1"/>
  <c r="E1449" i="10" a="1"/>
  <c r="E1449" i="10" s="1"/>
  <c r="E1450" i="10" a="1"/>
  <c r="E1450" i="10" s="1"/>
  <c r="E1451" i="10" a="1"/>
  <c r="E1451" i="10" s="1"/>
  <c r="E1452" i="10" a="1"/>
  <c r="E1452" i="10" s="1"/>
  <c r="E1453" i="10" a="1"/>
  <c r="E1453" i="10" s="1"/>
  <c r="E1454" i="10" a="1"/>
  <c r="E1454" i="10" s="1"/>
  <c r="E1455" i="10" a="1"/>
  <c r="E1455" i="10" s="1"/>
  <c r="E1456" i="10" a="1"/>
  <c r="E1456" i="10" s="1"/>
  <c r="E1457" i="10" a="1"/>
  <c r="E1457" i="10" s="1"/>
  <c r="E1458" i="10" a="1"/>
  <c r="E1458" i="10" s="1"/>
  <c r="E1459" i="10" a="1"/>
  <c r="E1459" i="10" s="1"/>
  <c r="E1460" i="10" a="1"/>
  <c r="E1460" i="10" s="1"/>
  <c r="E1461" i="10" a="1"/>
  <c r="E1461" i="10" s="1"/>
  <c r="E1462" i="10" a="1"/>
  <c r="E1462" i="10" s="1"/>
  <c r="E1463" i="10" a="1"/>
  <c r="E1463" i="10" s="1"/>
  <c r="E1464" i="10" a="1"/>
  <c r="E1464" i="10" s="1"/>
  <c r="E1465" i="10" a="1"/>
  <c r="E1465" i="10" s="1"/>
  <c r="E1466" i="10" a="1"/>
  <c r="E1466" i="10" s="1"/>
  <c r="E1467" i="10" a="1"/>
  <c r="E1467" i="10" s="1"/>
  <c r="E1468" i="10" a="1"/>
  <c r="E1468" i="10" s="1"/>
  <c r="E1469" i="10" a="1"/>
  <c r="E1469" i="10" s="1"/>
  <c r="E1470" i="10" a="1"/>
  <c r="E1470" i="10" s="1"/>
  <c r="E1471" i="10" a="1"/>
  <c r="E1471" i="10" s="1"/>
  <c r="E1472" i="10" a="1"/>
  <c r="E1472" i="10" s="1"/>
  <c r="E1473" i="10" a="1"/>
  <c r="E1473" i="10" s="1"/>
  <c r="E1474" i="10" a="1"/>
  <c r="E1474" i="10" s="1"/>
  <c r="E1475" i="10" a="1"/>
  <c r="E1475" i="10" s="1"/>
  <c r="E1476" i="10" a="1"/>
  <c r="E1476" i="10" s="1"/>
  <c r="E1477" i="10" a="1"/>
  <c r="E1477" i="10" s="1"/>
  <c r="E1478" i="10" a="1"/>
  <c r="E1478" i="10" s="1"/>
  <c r="E1479" i="10" a="1"/>
  <c r="E1479" i="10" s="1"/>
  <c r="E1480" i="10" a="1"/>
  <c r="E1480" i="10" s="1"/>
  <c r="E1481" i="10" a="1"/>
  <c r="E1481" i="10" s="1"/>
  <c r="E1482" i="10" a="1"/>
  <c r="E1482" i="10" s="1"/>
  <c r="E1483" i="10" a="1"/>
  <c r="E1483" i="10" s="1"/>
  <c r="E1484" i="10" a="1"/>
  <c r="E1484" i="10" s="1"/>
  <c r="E1485" i="10" a="1"/>
  <c r="E1485" i="10" s="1"/>
  <c r="E1486" i="10" a="1"/>
  <c r="E1486" i="10" s="1"/>
  <c r="E1487" i="10" a="1"/>
  <c r="E1487" i="10" s="1"/>
  <c r="E1488" i="10" a="1"/>
  <c r="E1488" i="10" s="1"/>
  <c r="E1489" i="10" a="1"/>
  <c r="E1489" i="10" s="1"/>
  <c r="E1490" i="10" a="1"/>
  <c r="E1490" i="10" s="1"/>
  <c r="E1491" i="10" a="1"/>
  <c r="E1491" i="10" s="1"/>
  <c r="E1492" i="10" a="1"/>
  <c r="E1492" i="10" s="1"/>
  <c r="E1493" i="10" a="1"/>
  <c r="E1493" i="10" s="1"/>
  <c r="E1494" i="10" a="1"/>
  <c r="E1494" i="10" s="1"/>
  <c r="E1495" i="10" a="1"/>
  <c r="E1495" i="10" s="1"/>
  <c r="E1496" i="10" a="1"/>
  <c r="E1496" i="10" s="1"/>
  <c r="E1497" i="10" a="1"/>
  <c r="E1497" i="10" s="1"/>
  <c r="E1498" i="10" a="1"/>
  <c r="E1498" i="10" s="1"/>
  <c r="E1499" i="10" a="1"/>
  <c r="E1499" i="10" s="1"/>
  <c r="E1500" i="10" a="1"/>
  <c r="E1500" i="10" s="1"/>
  <c r="E1501" i="10" a="1"/>
  <c r="E1501" i="10" s="1"/>
  <c r="E1502" i="10" a="1"/>
  <c r="E1502" i="10" s="1"/>
  <c r="E1503" i="10" a="1"/>
  <c r="E1503" i="10" s="1"/>
  <c r="E1504" i="10" a="1"/>
  <c r="E1504" i="10" s="1"/>
  <c r="E1505" i="10" a="1"/>
  <c r="E1505" i="10" s="1"/>
  <c r="E1506" i="10" a="1"/>
  <c r="E1506" i="10" s="1"/>
  <c r="E1507" i="10" a="1"/>
  <c r="E1507" i="10" s="1"/>
  <c r="E1508" i="10" a="1"/>
  <c r="E1508" i="10" s="1"/>
  <c r="E1509" i="10" a="1"/>
  <c r="E1509" i="10" s="1"/>
  <c r="E1510" i="10" a="1"/>
  <c r="E1510" i="10" s="1"/>
  <c r="E1511" i="10" a="1"/>
  <c r="E1511" i="10" s="1"/>
  <c r="E1512" i="10" a="1"/>
  <c r="E1512" i="10" s="1"/>
  <c r="E1513" i="10" a="1"/>
  <c r="E1513" i="10" s="1"/>
  <c r="E1514" i="10" a="1"/>
  <c r="E1514" i="10" s="1"/>
  <c r="E1515" i="10" a="1"/>
  <c r="E1515" i="10" s="1"/>
  <c r="E1516" i="10" a="1"/>
  <c r="E1516" i="10" s="1"/>
  <c r="E1517" i="10" a="1"/>
  <c r="E1517" i="10" s="1"/>
  <c r="E1518" i="10" a="1"/>
  <c r="E1518" i="10" s="1"/>
  <c r="E1519" i="10" a="1"/>
  <c r="E1519" i="10" s="1"/>
  <c r="E1520" i="10" a="1"/>
  <c r="E1520" i="10" s="1"/>
  <c r="E1521" i="10" a="1"/>
  <c r="E1521" i="10" s="1"/>
  <c r="E1522" i="10" a="1"/>
  <c r="E1522" i="10" s="1"/>
  <c r="E1523" i="10" a="1"/>
  <c r="E1523" i="10" s="1"/>
  <c r="E1524" i="10" a="1"/>
  <c r="E1524" i="10" s="1"/>
  <c r="E1525" i="10" a="1"/>
  <c r="E1525" i="10" s="1"/>
  <c r="E1526" i="10" a="1"/>
  <c r="E1526" i="10" s="1"/>
  <c r="E1527" i="10" a="1"/>
  <c r="E1527" i="10" s="1"/>
  <c r="E1528" i="10" a="1"/>
  <c r="E1528" i="10" s="1"/>
  <c r="E1529" i="10" a="1"/>
  <c r="E1529" i="10" s="1"/>
  <c r="E1530" i="10" a="1"/>
  <c r="E1530" i="10" s="1"/>
  <c r="E1531" i="10" a="1"/>
  <c r="E1531" i="10" s="1"/>
  <c r="E2" i="10" a="1"/>
  <c r="E2" i="10" s="1"/>
  <c r="B4" i="10" a="1"/>
  <c r="B4" i="10" s="1"/>
  <c r="B5" i="10" a="1"/>
  <c r="B5" i="10" s="1"/>
  <c r="B6" i="10" a="1"/>
  <c r="B6" i="10" s="1"/>
  <c r="B7" i="10" a="1"/>
  <c r="B7" i="10" s="1"/>
  <c r="B8" i="10" a="1"/>
  <c r="B8" i="10" s="1"/>
  <c r="B9" i="10" a="1"/>
  <c r="B9" i="10" s="1"/>
  <c r="B10" i="10" a="1"/>
  <c r="B10" i="10" s="1"/>
  <c r="B11" i="10" a="1"/>
  <c r="B11" i="10" s="1"/>
  <c r="B12" i="10" a="1"/>
  <c r="B12" i="10" s="1"/>
  <c r="B13" i="10" a="1"/>
  <c r="B13" i="10" s="1"/>
  <c r="B14" i="10" a="1"/>
  <c r="B14" i="10" s="1"/>
  <c r="B15" i="10" a="1"/>
  <c r="B15" i="10" s="1"/>
  <c r="B16" i="10" a="1"/>
  <c r="B16" i="10" s="1"/>
  <c r="B17" i="10" a="1"/>
  <c r="B17" i="10" s="1"/>
  <c r="B18" i="10" a="1"/>
  <c r="B18" i="10" s="1"/>
  <c r="B19" i="10" a="1"/>
  <c r="B19" i="10" s="1"/>
  <c r="B20" i="10" a="1"/>
  <c r="B20" i="10" s="1"/>
  <c r="B21" i="10" a="1"/>
  <c r="B21" i="10" s="1"/>
  <c r="B22" i="10" a="1"/>
  <c r="B22" i="10" s="1"/>
  <c r="B23" i="10" a="1"/>
  <c r="B23" i="10" s="1"/>
  <c r="B24" i="10" a="1"/>
  <c r="B24" i="10" s="1"/>
  <c r="B25" i="10" a="1"/>
  <c r="B25" i="10" s="1"/>
  <c r="B26" i="10" a="1"/>
  <c r="B26" i="10" s="1"/>
  <c r="B27" i="10" a="1"/>
  <c r="B27" i="10" s="1"/>
  <c r="B28" i="10" a="1"/>
  <c r="B28" i="10" s="1"/>
  <c r="B29" i="10" a="1"/>
  <c r="B29" i="10" s="1"/>
  <c r="B30" i="10" a="1"/>
  <c r="B30" i="10" s="1"/>
  <c r="B31" i="10" a="1"/>
  <c r="B31" i="10" s="1"/>
  <c r="B32" i="10" a="1"/>
  <c r="B32" i="10" s="1"/>
  <c r="B33" i="10" a="1"/>
  <c r="B33" i="10" s="1"/>
  <c r="B34" i="10" a="1"/>
  <c r="B34" i="10" s="1"/>
  <c r="B35" i="10" a="1"/>
  <c r="B35" i="10" s="1"/>
  <c r="B36" i="10" a="1"/>
  <c r="B36" i="10" s="1"/>
  <c r="B37" i="10" a="1"/>
  <c r="B37" i="10" s="1"/>
  <c r="B38" i="10" a="1"/>
  <c r="B38" i="10" s="1"/>
  <c r="B39" i="10" a="1"/>
  <c r="B39" i="10" s="1"/>
  <c r="B40" i="10" a="1"/>
  <c r="B40" i="10" s="1"/>
  <c r="B41" i="10" a="1"/>
  <c r="B41" i="10" s="1"/>
  <c r="B42" i="10" a="1"/>
  <c r="B42" i="10" s="1"/>
  <c r="B43" i="10" a="1"/>
  <c r="B43" i="10" s="1"/>
  <c r="B44" i="10" a="1"/>
  <c r="B44" i="10" s="1"/>
  <c r="B45" i="10" a="1"/>
  <c r="B45" i="10" s="1"/>
  <c r="B46" i="10" a="1"/>
  <c r="B46" i="10" s="1"/>
  <c r="B47" i="10" a="1"/>
  <c r="B47" i="10" s="1"/>
  <c r="B48" i="10" a="1"/>
  <c r="B48" i="10" s="1"/>
  <c r="B49" i="10" a="1"/>
  <c r="B49" i="10" s="1"/>
  <c r="B50" i="10" a="1"/>
  <c r="B50" i="10" s="1"/>
  <c r="B51" i="10" a="1"/>
  <c r="B51" i="10" s="1"/>
  <c r="B52" i="10" a="1"/>
  <c r="B52" i="10" s="1"/>
  <c r="B53" i="10" a="1"/>
  <c r="B53" i="10" s="1"/>
  <c r="B54" i="10" a="1"/>
  <c r="B54" i="10" s="1"/>
  <c r="B55" i="10" a="1"/>
  <c r="B55" i="10" s="1"/>
  <c r="B56" i="10" a="1"/>
  <c r="B56" i="10" s="1"/>
  <c r="B57" i="10" a="1"/>
  <c r="B57" i="10" s="1"/>
  <c r="B58" i="10" a="1"/>
  <c r="B58" i="10" s="1"/>
  <c r="B59" i="10" a="1"/>
  <c r="B59" i="10" s="1"/>
  <c r="B60" i="10" a="1"/>
  <c r="B60" i="10" s="1"/>
  <c r="B61" i="10" a="1"/>
  <c r="B61" i="10" s="1"/>
  <c r="B62" i="10" a="1"/>
  <c r="B62" i="10" s="1"/>
  <c r="B63" i="10" a="1"/>
  <c r="B63" i="10" s="1"/>
  <c r="B64" i="10" a="1"/>
  <c r="B64" i="10" s="1"/>
  <c r="B65" i="10" a="1"/>
  <c r="B65" i="10" s="1"/>
  <c r="B66" i="10" a="1"/>
  <c r="B66" i="10" s="1"/>
  <c r="B67" i="10" a="1"/>
  <c r="B67" i="10" s="1"/>
  <c r="B68" i="10" a="1"/>
  <c r="B68" i="10" s="1"/>
  <c r="B69" i="10" a="1"/>
  <c r="B69" i="10" s="1"/>
  <c r="B70" i="10" a="1"/>
  <c r="B70" i="10" s="1"/>
  <c r="B71" i="10" a="1"/>
  <c r="B71" i="10" s="1"/>
  <c r="B72" i="10" a="1"/>
  <c r="B72" i="10" s="1"/>
  <c r="B73" i="10" a="1"/>
  <c r="B73" i="10" s="1"/>
  <c r="B74" i="10" a="1"/>
  <c r="B74" i="10" s="1"/>
  <c r="B75" i="10" a="1"/>
  <c r="B75" i="10" s="1"/>
  <c r="B76" i="10" a="1"/>
  <c r="B76" i="10" s="1"/>
  <c r="B77" i="10" a="1"/>
  <c r="B77" i="10" s="1"/>
  <c r="B78" i="10" a="1"/>
  <c r="B78" i="10" s="1"/>
  <c r="B79" i="10" a="1"/>
  <c r="B79" i="10" s="1"/>
  <c r="B80" i="10" a="1"/>
  <c r="B80" i="10" s="1"/>
  <c r="B81" i="10" a="1"/>
  <c r="B81" i="10" s="1"/>
  <c r="B82" i="10" a="1"/>
  <c r="B82" i="10" s="1"/>
  <c r="B83" i="10" a="1"/>
  <c r="B83" i="10" s="1"/>
  <c r="B84" i="10" a="1"/>
  <c r="B84" i="10" s="1"/>
  <c r="B85" i="10" a="1"/>
  <c r="B85" i="10" s="1"/>
  <c r="B86" i="10" a="1"/>
  <c r="B86" i="10" s="1"/>
  <c r="B87" i="10" a="1"/>
  <c r="B87" i="10" s="1"/>
  <c r="B88" i="10" a="1"/>
  <c r="B88" i="10" s="1"/>
  <c r="B89" i="10" a="1"/>
  <c r="B89" i="10" s="1"/>
  <c r="B90" i="10" a="1"/>
  <c r="B90" i="10" s="1"/>
  <c r="B91" i="10" a="1"/>
  <c r="B91" i="10" s="1"/>
  <c r="B92" i="10" a="1"/>
  <c r="B92" i="10" s="1"/>
  <c r="B93" i="10" a="1"/>
  <c r="B93" i="10" s="1"/>
  <c r="B94" i="10" a="1"/>
  <c r="B94" i="10" s="1"/>
  <c r="B95" i="10" a="1"/>
  <c r="B95" i="10" s="1"/>
  <c r="B96" i="10" a="1"/>
  <c r="B96" i="10" s="1"/>
  <c r="B97" i="10" a="1"/>
  <c r="B97" i="10" s="1"/>
  <c r="B98" i="10" a="1"/>
  <c r="B98" i="10" s="1"/>
  <c r="B99" i="10" a="1"/>
  <c r="B99" i="10" s="1"/>
  <c r="B100" i="10" a="1"/>
  <c r="B100" i="10" s="1"/>
  <c r="B101" i="10" a="1"/>
  <c r="B101" i="10" s="1"/>
  <c r="B102" i="10" a="1"/>
  <c r="B102" i="10" s="1"/>
  <c r="B103" i="10" a="1"/>
  <c r="B103" i="10" s="1"/>
  <c r="B104" i="10" a="1"/>
  <c r="B104" i="10" s="1"/>
  <c r="B105" i="10" a="1"/>
  <c r="B105" i="10" s="1"/>
  <c r="B106" i="10" a="1"/>
  <c r="B106" i="10" s="1"/>
  <c r="B107" i="10" a="1"/>
  <c r="B107" i="10" s="1"/>
  <c r="B108" i="10" a="1"/>
  <c r="B108" i="10" s="1"/>
  <c r="B109" i="10" a="1"/>
  <c r="B109" i="10" s="1"/>
  <c r="B110" i="10" a="1"/>
  <c r="B110" i="10" s="1"/>
  <c r="B111" i="10" a="1"/>
  <c r="B111" i="10" s="1"/>
  <c r="B112" i="10" a="1"/>
  <c r="B112" i="10" s="1"/>
  <c r="B113" i="10" a="1"/>
  <c r="B113" i="10" s="1"/>
  <c r="B114" i="10" a="1"/>
  <c r="B114" i="10" s="1"/>
  <c r="B115" i="10" a="1"/>
  <c r="B115" i="10" s="1"/>
  <c r="B116" i="10" a="1"/>
  <c r="B116" i="10" s="1"/>
  <c r="B117" i="10" a="1"/>
  <c r="B117" i="10" s="1"/>
  <c r="B118" i="10" a="1"/>
  <c r="B118" i="10" s="1"/>
  <c r="B119" i="10" a="1"/>
  <c r="B119" i="10" s="1"/>
  <c r="B120" i="10" a="1"/>
  <c r="B120" i="10" s="1"/>
  <c r="B121" i="10" a="1"/>
  <c r="B121" i="10" s="1"/>
  <c r="B122" i="10" a="1"/>
  <c r="B122" i="10" s="1"/>
  <c r="B123" i="10" a="1"/>
  <c r="B123" i="10" s="1"/>
  <c r="B124" i="10" a="1"/>
  <c r="B124" i="10" s="1"/>
  <c r="B125" i="10" a="1"/>
  <c r="B125" i="10" s="1"/>
  <c r="B126" i="10" a="1"/>
  <c r="B126" i="10" s="1"/>
  <c r="B127" i="10" a="1"/>
  <c r="B127" i="10" s="1"/>
  <c r="B128" i="10" a="1"/>
  <c r="B128" i="10" s="1"/>
  <c r="B129" i="10" a="1"/>
  <c r="B129" i="10" s="1"/>
  <c r="B130" i="10" a="1"/>
  <c r="B130" i="10" s="1"/>
  <c r="B131" i="10" a="1"/>
  <c r="B131" i="10" s="1"/>
  <c r="B132" i="10" a="1"/>
  <c r="B132" i="10" s="1"/>
  <c r="B133" i="10" a="1"/>
  <c r="B133" i="10" s="1"/>
  <c r="B134" i="10" a="1"/>
  <c r="B134" i="10" s="1"/>
  <c r="B135" i="10" a="1"/>
  <c r="B135" i="10" s="1"/>
  <c r="B136" i="10" a="1"/>
  <c r="B136" i="10" s="1"/>
  <c r="B137" i="10" a="1"/>
  <c r="B137" i="10" s="1"/>
  <c r="B138" i="10" a="1"/>
  <c r="B138" i="10" s="1"/>
  <c r="B139" i="10" a="1"/>
  <c r="B139" i="10" s="1"/>
  <c r="B140" i="10" a="1"/>
  <c r="B140" i="10" s="1"/>
  <c r="B141" i="10" a="1"/>
  <c r="B141" i="10" s="1"/>
  <c r="B142" i="10" a="1"/>
  <c r="B142" i="10" s="1"/>
  <c r="B143" i="10" a="1"/>
  <c r="B143" i="10" s="1"/>
  <c r="B144" i="10" a="1"/>
  <c r="B144" i="10" s="1"/>
  <c r="B145" i="10" a="1"/>
  <c r="B145" i="10" s="1"/>
  <c r="B146" i="10" a="1"/>
  <c r="B146" i="10" s="1"/>
  <c r="B147" i="10" a="1"/>
  <c r="B147" i="10" s="1"/>
  <c r="B148" i="10" a="1"/>
  <c r="B148" i="10" s="1"/>
  <c r="B149" i="10" a="1"/>
  <c r="B149" i="10" s="1"/>
  <c r="B150" i="10" a="1"/>
  <c r="B150" i="10" s="1"/>
  <c r="B151" i="10" a="1"/>
  <c r="B151" i="10" s="1"/>
  <c r="B152" i="10" a="1"/>
  <c r="B152" i="10" s="1"/>
  <c r="B153" i="10" a="1"/>
  <c r="B153" i="10" s="1"/>
  <c r="B154" i="10" a="1"/>
  <c r="B154" i="10" s="1"/>
  <c r="B155" i="10" a="1"/>
  <c r="B155" i="10" s="1"/>
  <c r="B156" i="10" a="1"/>
  <c r="B156" i="10" s="1"/>
  <c r="B157" i="10" a="1"/>
  <c r="B157" i="10" s="1"/>
  <c r="B158" i="10" a="1"/>
  <c r="B158" i="10" s="1"/>
  <c r="B159" i="10" a="1"/>
  <c r="B159" i="10" s="1"/>
  <c r="B160" i="10" a="1"/>
  <c r="B160" i="10" s="1"/>
  <c r="B161" i="10" a="1"/>
  <c r="B161" i="10" s="1"/>
  <c r="B162" i="10" a="1"/>
  <c r="B162" i="10" s="1"/>
  <c r="B163" i="10" a="1"/>
  <c r="B163" i="10" s="1"/>
  <c r="B164" i="10" a="1"/>
  <c r="B164" i="10" s="1"/>
  <c r="B165" i="10" a="1"/>
  <c r="B165" i="10" s="1"/>
  <c r="B166" i="10" a="1"/>
  <c r="B166" i="10" s="1"/>
  <c r="B167" i="10" a="1"/>
  <c r="B167" i="10" s="1"/>
  <c r="B168" i="10" a="1"/>
  <c r="B168" i="10" s="1"/>
  <c r="B169" i="10" a="1"/>
  <c r="B169" i="10" s="1"/>
  <c r="B170" i="10" a="1"/>
  <c r="B170" i="10" s="1"/>
  <c r="B171" i="10" a="1"/>
  <c r="B171" i="10" s="1"/>
  <c r="B172" i="10" a="1"/>
  <c r="B172" i="10" s="1"/>
  <c r="B173" i="10" a="1"/>
  <c r="B173" i="10" s="1"/>
  <c r="B174" i="10" a="1"/>
  <c r="B174" i="10" s="1"/>
  <c r="B175" i="10" a="1"/>
  <c r="B175" i="10" s="1"/>
  <c r="B176" i="10" a="1"/>
  <c r="B176" i="10" s="1"/>
  <c r="B177" i="10" a="1"/>
  <c r="B177" i="10" s="1"/>
  <c r="B178" i="10" a="1"/>
  <c r="B178" i="10" s="1"/>
  <c r="B179" i="10" a="1"/>
  <c r="B179" i="10" s="1"/>
  <c r="B180" i="10" a="1"/>
  <c r="B180" i="10" s="1"/>
  <c r="B181" i="10" a="1"/>
  <c r="B181" i="10" s="1"/>
  <c r="B182" i="10" a="1"/>
  <c r="B182" i="10" s="1"/>
  <c r="B183" i="10" a="1"/>
  <c r="B183" i="10" s="1"/>
  <c r="B184" i="10" a="1"/>
  <c r="B184" i="10" s="1"/>
  <c r="B185" i="10" a="1"/>
  <c r="B185" i="10" s="1"/>
  <c r="B186" i="10" a="1"/>
  <c r="B186" i="10" s="1"/>
  <c r="B187" i="10" a="1"/>
  <c r="B187" i="10" s="1"/>
  <c r="B188" i="10" a="1"/>
  <c r="B188" i="10" s="1"/>
  <c r="B189" i="10" a="1"/>
  <c r="B189" i="10" s="1"/>
  <c r="B190" i="10" a="1"/>
  <c r="B190" i="10" s="1"/>
  <c r="B191" i="10" a="1"/>
  <c r="B191" i="10" s="1"/>
  <c r="B192" i="10" a="1"/>
  <c r="B192" i="10" s="1"/>
  <c r="B193" i="10" a="1"/>
  <c r="B193" i="10" s="1"/>
  <c r="B194" i="10" a="1"/>
  <c r="B194" i="10" s="1"/>
  <c r="B195" i="10" a="1"/>
  <c r="B195" i="10" s="1"/>
  <c r="B196" i="10" a="1"/>
  <c r="B196" i="10" s="1"/>
  <c r="B197" i="10" a="1"/>
  <c r="B197" i="10" s="1"/>
  <c r="B198" i="10" a="1"/>
  <c r="B198" i="10" s="1"/>
  <c r="B199" i="10" a="1"/>
  <c r="B199" i="10" s="1"/>
  <c r="B200" i="10" a="1"/>
  <c r="B200" i="10" s="1"/>
  <c r="B201" i="10" a="1"/>
  <c r="B201" i="10" s="1"/>
  <c r="B202" i="10" a="1"/>
  <c r="B202" i="10" s="1"/>
  <c r="B203" i="10" a="1"/>
  <c r="B203" i="10" s="1"/>
  <c r="B204" i="10" a="1"/>
  <c r="B204" i="10" s="1"/>
  <c r="B205" i="10" a="1"/>
  <c r="B205" i="10" s="1"/>
  <c r="B206" i="10" a="1"/>
  <c r="B206" i="10" s="1"/>
  <c r="B207" i="10" a="1"/>
  <c r="B207" i="10" s="1"/>
  <c r="B208" i="10" a="1"/>
  <c r="B208" i="10" s="1"/>
  <c r="B209" i="10" a="1"/>
  <c r="B209" i="10" s="1"/>
  <c r="B210" i="10" a="1"/>
  <c r="B210" i="10" s="1"/>
  <c r="B211" i="10" a="1"/>
  <c r="B211" i="10" s="1"/>
  <c r="B212" i="10" a="1"/>
  <c r="B212" i="10" s="1"/>
  <c r="B213" i="10" a="1"/>
  <c r="B213" i="10" s="1"/>
  <c r="B214" i="10" a="1"/>
  <c r="B214" i="10" s="1"/>
  <c r="B215" i="10" a="1"/>
  <c r="B215" i="10" s="1"/>
  <c r="B216" i="10" a="1"/>
  <c r="B216" i="10" s="1"/>
  <c r="B217" i="10" a="1"/>
  <c r="B217" i="10" s="1"/>
  <c r="B218" i="10" a="1"/>
  <c r="B218" i="10" s="1"/>
  <c r="B219" i="10" a="1"/>
  <c r="B219" i="10" s="1"/>
  <c r="B220" i="10" a="1"/>
  <c r="B220" i="10" s="1"/>
  <c r="B221" i="10" a="1"/>
  <c r="B221" i="10" s="1"/>
  <c r="B222" i="10" a="1"/>
  <c r="B222" i="10" s="1"/>
  <c r="B223" i="10" a="1"/>
  <c r="B223" i="10" s="1"/>
  <c r="B224" i="10" a="1"/>
  <c r="B224" i="10" s="1"/>
  <c r="B225" i="10" a="1"/>
  <c r="B225" i="10" s="1"/>
  <c r="B226" i="10" a="1"/>
  <c r="B226" i="10" s="1"/>
  <c r="B227" i="10" a="1"/>
  <c r="B227" i="10" s="1"/>
  <c r="B228" i="10" a="1"/>
  <c r="B228" i="10" s="1"/>
  <c r="B229" i="10" a="1"/>
  <c r="B229" i="10" s="1"/>
  <c r="B230" i="10" a="1"/>
  <c r="B230" i="10" s="1"/>
  <c r="B231" i="10" a="1"/>
  <c r="B231" i="10" s="1"/>
  <c r="B232" i="10" a="1"/>
  <c r="B232" i="10" s="1"/>
  <c r="B233" i="10" a="1"/>
  <c r="B233" i="10" s="1"/>
  <c r="B234" i="10" a="1"/>
  <c r="B234" i="10" s="1"/>
  <c r="B235" i="10" a="1"/>
  <c r="B235" i="10" s="1"/>
  <c r="B236" i="10" a="1"/>
  <c r="B236" i="10" s="1"/>
  <c r="B237" i="10" a="1"/>
  <c r="B237" i="10" s="1"/>
  <c r="B238" i="10" a="1"/>
  <c r="B238" i="10" s="1"/>
  <c r="B239" i="10" a="1"/>
  <c r="B239" i="10" s="1"/>
  <c r="B240" i="10" a="1"/>
  <c r="B240" i="10" s="1"/>
  <c r="B241" i="10" a="1"/>
  <c r="B241" i="10" s="1"/>
  <c r="B242" i="10" a="1"/>
  <c r="B242" i="10" s="1"/>
  <c r="B243" i="10" a="1"/>
  <c r="B243" i="10" s="1"/>
  <c r="B244" i="10" a="1"/>
  <c r="B244" i="10" s="1"/>
  <c r="B245" i="10" a="1"/>
  <c r="B245" i="10" s="1"/>
  <c r="B246" i="10" a="1"/>
  <c r="B246" i="10" s="1"/>
  <c r="B247" i="10" a="1"/>
  <c r="B247" i="10" s="1"/>
  <c r="B248" i="10" a="1"/>
  <c r="B248" i="10" s="1"/>
  <c r="B249" i="10" a="1"/>
  <c r="B249" i="10" s="1"/>
  <c r="B250" i="10" a="1"/>
  <c r="B250" i="10" s="1"/>
  <c r="B251" i="10" a="1"/>
  <c r="B251" i="10" s="1"/>
  <c r="B252" i="10" a="1"/>
  <c r="B252" i="10" s="1"/>
  <c r="B253" i="10" a="1"/>
  <c r="B253" i="10" s="1"/>
  <c r="B254" i="10" a="1"/>
  <c r="B254" i="10" s="1"/>
  <c r="B255" i="10" a="1"/>
  <c r="B255" i="10" s="1"/>
  <c r="B256" i="10" a="1"/>
  <c r="B256" i="10" s="1"/>
  <c r="B257" i="10" a="1"/>
  <c r="B257" i="10" s="1"/>
  <c r="B258" i="10" a="1"/>
  <c r="B258" i="10" s="1"/>
  <c r="B259" i="10" a="1"/>
  <c r="B259" i="10" s="1"/>
  <c r="B260" i="10" a="1"/>
  <c r="B260" i="10" s="1"/>
  <c r="B261" i="10" a="1"/>
  <c r="B261" i="10" s="1"/>
  <c r="B262" i="10" a="1"/>
  <c r="B262" i="10" s="1"/>
  <c r="B263" i="10" a="1"/>
  <c r="B263" i="10" s="1"/>
  <c r="B264" i="10" a="1"/>
  <c r="B264" i="10" s="1"/>
  <c r="B265" i="10" a="1"/>
  <c r="B265" i="10" s="1"/>
  <c r="B266" i="10" a="1"/>
  <c r="B266" i="10" s="1"/>
  <c r="B267" i="10" a="1"/>
  <c r="B267" i="10" s="1"/>
  <c r="B268" i="10" a="1"/>
  <c r="B268" i="10" s="1"/>
  <c r="B269" i="10" a="1"/>
  <c r="B269" i="10" s="1"/>
  <c r="B270" i="10" a="1"/>
  <c r="B270" i="10" s="1"/>
  <c r="B271" i="10" a="1"/>
  <c r="B271" i="10" s="1"/>
  <c r="B272" i="10" a="1"/>
  <c r="B272" i="10" s="1"/>
  <c r="B273" i="10" a="1"/>
  <c r="B273" i="10" s="1"/>
  <c r="B274" i="10" a="1"/>
  <c r="B274" i="10" s="1"/>
  <c r="B275" i="10" a="1"/>
  <c r="B275" i="10" s="1"/>
  <c r="B276" i="10" a="1"/>
  <c r="B276" i="10" s="1"/>
  <c r="B277" i="10" a="1"/>
  <c r="B277" i="10" s="1"/>
  <c r="B278" i="10" a="1"/>
  <c r="B278" i="10" s="1"/>
  <c r="B279" i="10" a="1"/>
  <c r="B279" i="10" s="1"/>
  <c r="B280" i="10" a="1"/>
  <c r="B280" i="10" s="1"/>
  <c r="B281" i="10" a="1"/>
  <c r="B281" i="10" s="1"/>
  <c r="B282" i="10" a="1"/>
  <c r="B282" i="10" s="1"/>
  <c r="B283" i="10" a="1"/>
  <c r="B283" i="10" s="1"/>
  <c r="B284" i="10" a="1"/>
  <c r="B284" i="10" s="1"/>
  <c r="B285" i="10" a="1"/>
  <c r="B285" i="10" s="1"/>
  <c r="B286" i="10" a="1"/>
  <c r="B286" i="10" s="1"/>
  <c r="B287" i="10" a="1"/>
  <c r="B287" i="10" s="1"/>
  <c r="B288" i="10" a="1"/>
  <c r="B288" i="10" s="1"/>
  <c r="B289" i="10" a="1"/>
  <c r="B289" i="10" s="1"/>
  <c r="B290" i="10" a="1"/>
  <c r="B290" i="10" s="1"/>
  <c r="B291" i="10" a="1"/>
  <c r="B291" i="10" s="1"/>
  <c r="B292" i="10" a="1"/>
  <c r="B292" i="10" s="1"/>
  <c r="B293" i="10" a="1"/>
  <c r="B293" i="10" s="1"/>
  <c r="B294" i="10" a="1"/>
  <c r="B294" i="10" s="1"/>
  <c r="B295" i="10" a="1"/>
  <c r="B295" i="10" s="1"/>
  <c r="B296" i="10" a="1"/>
  <c r="B296" i="10" s="1"/>
  <c r="B297" i="10" a="1"/>
  <c r="B297" i="10" s="1"/>
  <c r="B298" i="10" a="1"/>
  <c r="B298" i="10" s="1"/>
  <c r="B299" i="10" a="1"/>
  <c r="B299" i="10" s="1"/>
  <c r="B300" i="10" a="1"/>
  <c r="B300" i="10" s="1"/>
  <c r="B301" i="10" a="1"/>
  <c r="B301" i="10" s="1"/>
  <c r="B302" i="10" a="1"/>
  <c r="B302" i="10" s="1"/>
  <c r="B303" i="10" a="1"/>
  <c r="B303" i="10" s="1"/>
  <c r="B304" i="10" a="1"/>
  <c r="B304" i="10" s="1"/>
  <c r="B305" i="10" a="1"/>
  <c r="B305" i="10" s="1"/>
  <c r="B306" i="10" a="1"/>
  <c r="B306" i="10" s="1"/>
  <c r="B307" i="10" a="1"/>
  <c r="B307" i="10" s="1"/>
  <c r="B308" i="10" a="1"/>
  <c r="B308" i="10" s="1"/>
  <c r="B309" i="10" a="1"/>
  <c r="B309" i="10" s="1"/>
  <c r="B310" i="10" a="1"/>
  <c r="B310" i="10" s="1"/>
  <c r="B311" i="10" a="1"/>
  <c r="B311" i="10" s="1"/>
  <c r="B312" i="10" a="1"/>
  <c r="B312" i="10" s="1"/>
  <c r="B313" i="10" a="1"/>
  <c r="B313" i="10" s="1"/>
  <c r="B314" i="10" a="1"/>
  <c r="B314" i="10" s="1"/>
  <c r="B315" i="10" a="1"/>
  <c r="B315" i="10" s="1"/>
  <c r="B316" i="10" a="1"/>
  <c r="B316" i="10" s="1"/>
  <c r="B317" i="10" a="1"/>
  <c r="B317" i="10" s="1"/>
  <c r="B318" i="10" a="1"/>
  <c r="B318" i="10" s="1"/>
  <c r="B319" i="10" a="1"/>
  <c r="B319" i="10" s="1"/>
  <c r="B320" i="10" a="1"/>
  <c r="B320" i="10" s="1"/>
  <c r="B321" i="10" a="1"/>
  <c r="B321" i="10" s="1"/>
  <c r="B322" i="10" a="1"/>
  <c r="B322" i="10" s="1"/>
  <c r="B323" i="10" a="1"/>
  <c r="B323" i="10" s="1"/>
  <c r="B324" i="10" a="1"/>
  <c r="B324" i="10" s="1"/>
  <c r="B325" i="10" a="1"/>
  <c r="B325" i="10" s="1"/>
  <c r="B326" i="10" a="1"/>
  <c r="B326" i="10" s="1"/>
  <c r="B327" i="10" a="1"/>
  <c r="B327" i="10" s="1"/>
  <c r="B328" i="10" a="1"/>
  <c r="B328" i="10" s="1"/>
  <c r="B329" i="10" a="1"/>
  <c r="B329" i="10" s="1"/>
  <c r="B330" i="10" a="1"/>
  <c r="B330" i="10" s="1"/>
  <c r="B331" i="10" a="1"/>
  <c r="B331" i="10" s="1"/>
  <c r="B332" i="10" a="1"/>
  <c r="B332" i="10" s="1"/>
  <c r="B333" i="10" a="1"/>
  <c r="B333" i="10" s="1"/>
  <c r="B334" i="10" a="1"/>
  <c r="B334" i="10" s="1"/>
  <c r="B335" i="10" a="1"/>
  <c r="B335" i="10" s="1"/>
  <c r="B336" i="10" a="1"/>
  <c r="B336" i="10" s="1"/>
  <c r="B337" i="10" a="1"/>
  <c r="B337" i="10" s="1"/>
  <c r="B338" i="10" a="1"/>
  <c r="B338" i="10" s="1"/>
  <c r="B339" i="10" a="1"/>
  <c r="B339" i="10" s="1"/>
  <c r="B340" i="10" a="1"/>
  <c r="B340" i="10" s="1"/>
  <c r="B341" i="10" a="1"/>
  <c r="B341" i="10" s="1"/>
  <c r="B342" i="10" a="1"/>
  <c r="B342" i="10" s="1"/>
  <c r="B343" i="10" a="1"/>
  <c r="B343" i="10" s="1"/>
  <c r="B344" i="10" a="1"/>
  <c r="B344" i="10" s="1"/>
  <c r="B345" i="10" a="1"/>
  <c r="B345" i="10" s="1"/>
  <c r="B346" i="10" a="1"/>
  <c r="B346" i="10" s="1"/>
  <c r="B347" i="10" a="1"/>
  <c r="B347" i="10" s="1"/>
  <c r="B348" i="10" a="1"/>
  <c r="B348" i="10" s="1"/>
  <c r="B349" i="10" a="1"/>
  <c r="B349" i="10" s="1"/>
  <c r="B350" i="10" a="1"/>
  <c r="B350" i="10" s="1"/>
  <c r="B351" i="10" a="1"/>
  <c r="B351" i="10" s="1"/>
  <c r="B352" i="10" a="1"/>
  <c r="B352" i="10" s="1"/>
  <c r="B353" i="10" a="1"/>
  <c r="B353" i="10" s="1"/>
  <c r="B354" i="10" a="1"/>
  <c r="B354" i="10" s="1"/>
  <c r="B355" i="10" a="1"/>
  <c r="B355" i="10" s="1"/>
  <c r="B356" i="10" a="1"/>
  <c r="B356" i="10" s="1"/>
  <c r="B357" i="10" a="1"/>
  <c r="B357" i="10" s="1"/>
  <c r="B358" i="10" a="1"/>
  <c r="B358" i="10" s="1"/>
  <c r="B359" i="10" a="1"/>
  <c r="B359" i="10" s="1"/>
  <c r="B360" i="10" a="1"/>
  <c r="B360" i="10" s="1"/>
  <c r="B361" i="10" a="1"/>
  <c r="B361" i="10" s="1"/>
  <c r="B362" i="10" a="1"/>
  <c r="B362" i="10" s="1"/>
  <c r="B363" i="10" a="1"/>
  <c r="B363" i="10" s="1"/>
  <c r="B364" i="10" a="1"/>
  <c r="B364" i="10" s="1"/>
  <c r="B365" i="10" a="1"/>
  <c r="B365" i="10" s="1"/>
  <c r="B366" i="10" a="1"/>
  <c r="B366" i="10" s="1"/>
  <c r="B367" i="10" a="1"/>
  <c r="B367" i="10" s="1"/>
  <c r="B368" i="10" a="1"/>
  <c r="B368" i="10" s="1"/>
  <c r="B369" i="10" a="1"/>
  <c r="B369" i="10" s="1"/>
  <c r="B370" i="10" a="1"/>
  <c r="B370" i="10" s="1"/>
  <c r="B371" i="10" a="1"/>
  <c r="B371" i="10" s="1"/>
  <c r="B372" i="10" a="1"/>
  <c r="B372" i="10" s="1"/>
  <c r="B373" i="10" a="1"/>
  <c r="B373" i="10" s="1"/>
  <c r="B374" i="10" a="1"/>
  <c r="B374" i="10" s="1"/>
  <c r="B375" i="10" a="1"/>
  <c r="B375" i="10" s="1"/>
  <c r="B376" i="10" a="1"/>
  <c r="B376" i="10" s="1"/>
  <c r="B377" i="10" a="1"/>
  <c r="B377" i="10" s="1"/>
  <c r="B378" i="10" a="1"/>
  <c r="B378" i="10" s="1"/>
  <c r="B379" i="10" a="1"/>
  <c r="B379" i="10" s="1"/>
  <c r="B380" i="10" a="1"/>
  <c r="B380" i="10" s="1"/>
  <c r="B381" i="10" a="1"/>
  <c r="B381" i="10" s="1"/>
  <c r="B382" i="10" a="1"/>
  <c r="B382" i="10" s="1"/>
  <c r="B383" i="10" a="1"/>
  <c r="B383" i="10" s="1"/>
  <c r="B384" i="10" a="1"/>
  <c r="B384" i="10" s="1"/>
  <c r="B385" i="10" a="1"/>
  <c r="B385" i="10" s="1"/>
  <c r="B386" i="10" a="1"/>
  <c r="B386" i="10" s="1"/>
  <c r="B387" i="10" a="1"/>
  <c r="B387" i="10" s="1"/>
  <c r="B388" i="10" a="1"/>
  <c r="B388" i="10" s="1"/>
  <c r="B389" i="10" a="1"/>
  <c r="B389" i="10" s="1"/>
  <c r="B390" i="10" a="1"/>
  <c r="B390" i="10" s="1"/>
  <c r="B391" i="10" a="1"/>
  <c r="B391" i="10" s="1"/>
  <c r="B392" i="10" a="1"/>
  <c r="B392" i="10" s="1"/>
  <c r="B393" i="10" a="1"/>
  <c r="B393" i="10" s="1"/>
  <c r="B394" i="10" a="1"/>
  <c r="B394" i="10" s="1"/>
  <c r="B395" i="10" a="1"/>
  <c r="B395" i="10" s="1"/>
  <c r="B396" i="10" a="1"/>
  <c r="B396" i="10" s="1"/>
  <c r="B397" i="10" a="1"/>
  <c r="B397" i="10" s="1"/>
  <c r="B398" i="10" a="1"/>
  <c r="B398" i="10" s="1"/>
  <c r="B399" i="10" a="1"/>
  <c r="B399" i="10" s="1"/>
  <c r="B400" i="10" a="1"/>
  <c r="B400" i="10" s="1"/>
  <c r="B401" i="10" a="1"/>
  <c r="B401" i="10" s="1"/>
  <c r="B402" i="10" a="1"/>
  <c r="B402" i="10" s="1"/>
  <c r="B403" i="10" a="1"/>
  <c r="B403" i="10" s="1"/>
  <c r="B404" i="10" a="1"/>
  <c r="B404" i="10" s="1"/>
  <c r="B405" i="10" a="1"/>
  <c r="B405" i="10" s="1"/>
  <c r="B406" i="10" a="1"/>
  <c r="B406" i="10" s="1"/>
  <c r="B407" i="10" a="1"/>
  <c r="B407" i="10" s="1"/>
  <c r="B408" i="10" a="1"/>
  <c r="B408" i="10" s="1"/>
  <c r="B409" i="10" a="1"/>
  <c r="B409" i="10" s="1"/>
  <c r="B410" i="10" a="1"/>
  <c r="B410" i="10" s="1"/>
  <c r="B411" i="10" a="1"/>
  <c r="B411" i="10" s="1"/>
  <c r="B412" i="10" a="1"/>
  <c r="B412" i="10" s="1"/>
  <c r="B413" i="10" a="1"/>
  <c r="B413" i="10" s="1"/>
  <c r="B414" i="10" a="1"/>
  <c r="B414" i="10" s="1"/>
  <c r="B415" i="10" a="1"/>
  <c r="B415" i="10" s="1"/>
  <c r="B416" i="10" a="1"/>
  <c r="B416" i="10" s="1"/>
  <c r="B417" i="10" a="1"/>
  <c r="B417" i="10" s="1"/>
  <c r="B418" i="10" a="1"/>
  <c r="B418" i="10" s="1"/>
  <c r="B419" i="10" a="1"/>
  <c r="B419" i="10" s="1"/>
  <c r="B420" i="10" a="1"/>
  <c r="B420" i="10" s="1"/>
  <c r="B421" i="10" a="1"/>
  <c r="B421" i="10" s="1"/>
  <c r="B422" i="10" a="1"/>
  <c r="B422" i="10" s="1"/>
  <c r="B423" i="10" a="1"/>
  <c r="B423" i="10" s="1"/>
  <c r="B424" i="10" a="1"/>
  <c r="B424" i="10" s="1"/>
  <c r="B425" i="10" a="1"/>
  <c r="B425" i="10" s="1"/>
  <c r="B426" i="10" a="1"/>
  <c r="B426" i="10" s="1"/>
  <c r="B427" i="10" a="1"/>
  <c r="B427" i="10" s="1"/>
  <c r="B428" i="10" a="1"/>
  <c r="B428" i="10" s="1"/>
  <c r="B429" i="10" a="1"/>
  <c r="B429" i="10" s="1"/>
  <c r="B430" i="10" a="1"/>
  <c r="B430" i="10" s="1"/>
  <c r="B431" i="10" a="1"/>
  <c r="B431" i="10" s="1"/>
  <c r="B432" i="10" a="1"/>
  <c r="B432" i="10" s="1"/>
  <c r="B433" i="10" a="1"/>
  <c r="B433" i="10" s="1"/>
  <c r="B434" i="10" a="1"/>
  <c r="B434" i="10" s="1"/>
  <c r="B435" i="10" a="1"/>
  <c r="B435" i="10" s="1"/>
  <c r="B436" i="10" a="1"/>
  <c r="B436" i="10" s="1"/>
  <c r="B437" i="10" a="1"/>
  <c r="B437" i="10" s="1"/>
  <c r="B438" i="10" a="1"/>
  <c r="B438" i="10" s="1"/>
  <c r="B439" i="10" a="1"/>
  <c r="B439" i="10" s="1"/>
  <c r="B440" i="10" a="1"/>
  <c r="B440" i="10" s="1"/>
  <c r="B441" i="10" a="1"/>
  <c r="B441" i="10" s="1"/>
  <c r="B442" i="10" a="1"/>
  <c r="B442" i="10" s="1"/>
  <c r="B443" i="10" a="1"/>
  <c r="B443" i="10" s="1"/>
  <c r="B444" i="10" a="1"/>
  <c r="B444" i="10" s="1"/>
  <c r="B445" i="10" a="1"/>
  <c r="B445" i="10" s="1"/>
  <c r="B446" i="10" a="1"/>
  <c r="B446" i="10" s="1"/>
  <c r="B447" i="10" a="1"/>
  <c r="B447" i="10" s="1"/>
  <c r="B448" i="10" a="1"/>
  <c r="B448" i="10" s="1"/>
  <c r="B449" i="10" a="1"/>
  <c r="B449" i="10" s="1"/>
  <c r="B450" i="10" a="1"/>
  <c r="B450" i="10" s="1"/>
  <c r="B451" i="10" a="1"/>
  <c r="B451" i="10" s="1"/>
  <c r="B452" i="10" a="1"/>
  <c r="B452" i="10" s="1"/>
  <c r="B453" i="10" a="1"/>
  <c r="B453" i="10" s="1"/>
  <c r="B454" i="10" a="1"/>
  <c r="B454" i="10" s="1"/>
  <c r="B455" i="10" a="1"/>
  <c r="B455" i="10" s="1"/>
  <c r="B456" i="10" a="1"/>
  <c r="B456" i="10" s="1"/>
  <c r="B457" i="10" a="1"/>
  <c r="B457" i="10" s="1"/>
  <c r="B458" i="10" a="1"/>
  <c r="B458" i="10" s="1"/>
  <c r="B459" i="10" a="1"/>
  <c r="B459" i="10" s="1"/>
  <c r="B460" i="10" a="1"/>
  <c r="B460" i="10" s="1"/>
  <c r="B461" i="10" a="1"/>
  <c r="B461" i="10" s="1"/>
  <c r="B462" i="10" a="1"/>
  <c r="B462" i="10" s="1"/>
  <c r="B463" i="10" a="1"/>
  <c r="B463" i="10" s="1"/>
  <c r="B464" i="10" a="1"/>
  <c r="B464" i="10" s="1"/>
  <c r="B465" i="10" a="1"/>
  <c r="B465" i="10" s="1"/>
  <c r="B466" i="10" a="1"/>
  <c r="B466" i="10" s="1"/>
  <c r="B467" i="10" a="1"/>
  <c r="B467" i="10" s="1"/>
  <c r="B468" i="10" a="1"/>
  <c r="B468" i="10" s="1"/>
  <c r="B469" i="10" a="1"/>
  <c r="B469" i="10" s="1"/>
  <c r="B470" i="10" a="1"/>
  <c r="B470" i="10" s="1"/>
  <c r="B471" i="10" a="1"/>
  <c r="B471" i="10" s="1"/>
  <c r="B472" i="10" a="1"/>
  <c r="B472" i="10" s="1"/>
  <c r="B473" i="10" a="1"/>
  <c r="B473" i="10" s="1"/>
  <c r="B474" i="10" a="1"/>
  <c r="B474" i="10" s="1"/>
  <c r="B475" i="10" a="1"/>
  <c r="B475" i="10" s="1"/>
  <c r="B476" i="10" a="1"/>
  <c r="B476" i="10" s="1"/>
  <c r="B477" i="10" a="1"/>
  <c r="B477" i="10" s="1"/>
  <c r="B478" i="10" a="1"/>
  <c r="B478" i="10" s="1"/>
  <c r="B479" i="10" a="1"/>
  <c r="B479" i="10" s="1"/>
  <c r="B480" i="10" a="1"/>
  <c r="B480" i="10" s="1"/>
  <c r="B481" i="10" a="1"/>
  <c r="B481" i="10" s="1"/>
  <c r="B482" i="10" a="1"/>
  <c r="B482" i="10" s="1"/>
  <c r="B483" i="10" a="1"/>
  <c r="B483" i="10" s="1"/>
  <c r="B484" i="10" a="1"/>
  <c r="B484" i="10" s="1"/>
  <c r="B485" i="10" a="1"/>
  <c r="B485" i="10" s="1"/>
  <c r="B486" i="10" a="1"/>
  <c r="B486" i="10" s="1"/>
  <c r="B487" i="10" a="1"/>
  <c r="B487" i="10" s="1"/>
  <c r="B488" i="10" a="1"/>
  <c r="B488" i="10" s="1"/>
  <c r="B489" i="10" a="1"/>
  <c r="B489" i="10" s="1"/>
  <c r="B490" i="10" a="1"/>
  <c r="B490" i="10" s="1"/>
  <c r="B491" i="10" a="1"/>
  <c r="B491" i="10" s="1"/>
  <c r="B492" i="10" a="1"/>
  <c r="B492" i="10" s="1"/>
  <c r="B493" i="10" a="1"/>
  <c r="B493" i="10" s="1"/>
  <c r="B494" i="10" a="1"/>
  <c r="B494" i="10" s="1"/>
  <c r="B495" i="10" a="1"/>
  <c r="B495" i="10" s="1"/>
  <c r="B496" i="10" a="1"/>
  <c r="B496" i="10" s="1"/>
  <c r="B497" i="10" a="1"/>
  <c r="B497" i="10" s="1"/>
  <c r="B498" i="10" a="1"/>
  <c r="B498" i="10" s="1"/>
  <c r="B499" i="10" a="1"/>
  <c r="B499" i="10" s="1"/>
  <c r="B500" i="10" a="1"/>
  <c r="B500" i="10" s="1"/>
  <c r="B501" i="10" a="1"/>
  <c r="B501" i="10" s="1"/>
  <c r="B502" i="10" a="1"/>
  <c r="B502" i="10" s="1"/>
  <c r="B503" i="10" a="1"/>
  <c r="B503" i="10" s="1"/>
  <c r="B504" i="10" a="1"/>
  <c r="B504" i="10" s="1"/>
  <c r="B505" i="10" a="1"/>
  <c r="B505" i="10" s="1"/>
  <c r="B506" i="10" a="1"/>
  <c r="B506" i="10" s="1"/>
  <c r="B507" i="10" a="1"/>
  <c r="B507" i="10" s="1"/>
  <c r="B508" i="10" a="1"/>
  <c r="B508" i="10" s="1"/>
  <c r="B509" i="10" a="1"/>
  <c r="B509" i="10" s="1"/>
  <c r="B510" i="10" a="1"/>
  <c r="B510" i="10" s="1"/>
  <c r="B511" i="10" a="1"/>
  <c r="B511" i="10" s="1"/>
  <c r="B512" i="10" a="1"/>
  <c r="B512" i="10" s="1"/>
  <c r="B513" i="10" a="1"/>
  <c r="B513" i="10" s="1"/>
  <c r="B514" i="10" a="1"/>
  <c r="B514" i="10" s="1"/>
  <c r="B515" i="10" a="1"/>
  <c r="B515" i="10" s="1"/>
  <c r="B516" i="10" a="1"/>
  <c r="B516" i="10" s="1"/>
  <c r="B517" i="10" a="1"/>
  <c r="B517" i="10" s="1"/>
  <c r="B518" i="10" a="1"/>
  <c r="B518" i="10" s="1"/>
  <c r="B519" i="10" a="1"/>
  <c r="B519" i="10" s="1"/>
  <c r="B520" i="10" a="1"/>
  <c r="B520" i="10" s="1"/>
  <c r="B521" i="10" a="1"/>
  <c r="B521" i="10" s="1"/>
  <c r="B522" i="10" a="1"/>
  <c r="B522" i="10" s="1"/>
  <c r="B523" i="10" a="1"/>
  <c r="B523" i="10" s="1"/>
  <c r="B524" i="10" a="1"/>
  <c r="B524" i="10" s="1"/>
  <c r="B525" i="10" a="1"/>
  <c r="B525" i="10" s="1"/>
  <c r="B526" i="10" a="1"/>
  <c r="B526" i="10" s="1"/>
  <c r="B527" i="10" a="1"/>
  <c r="B527" i="10" s="1"/>
  <c r="B528" i="10" a="1"/>
  <c r="B528" i="10" s="1"/>
  <c r="B529" i="10" a="1"/>
  <c r="B529" i="10" s="1"/>
  <c r="B530" i="10" a="1"/>
  <c r="B530" i="10" s="1"/>
  <c r="B531" i="10" a="1"/>
  <c r="B531" i="10" s="1"/>
  <c r="B532" i="10" a="1"/>
  <c r="B532" i="10" s="1"/>
  <c r="B533" i="10" a="1"/>
  <c r="B533" i="10" s="1"/>
  <c r="B534" i="10" a="1"/>
  <c r="B534" i="10" s="1"/>
  <c r="B535" i="10" a="1"/>
  <c r="B535" i="10" s="1"/>
  <c r="B536" i="10" a="1"/>
  <c r="B536" i="10" s="1"/>
  <c r="B537" i="10" a="1"/>
  <c r="B537" i="10" s="1"/>
  <c r="B538" i="10" a="1"/>
  <c r="B538" i="10" s="1"/>
  <c r="B539" i="10" a="1"/>
  <c r="B539" i="10" s="1"/>
  <c r="B540" i="10" a="1"/>
  <c r="B540" i="10" s="1"/>
  <c r="B541" i="10" a="1"/>
  <c r="B541" i="10" s="1"/>
  <c r="B542" i="10" a="1"/>
  <c r="B542" i="10" s="1"/>
  <c r="B543" i="10" a="1"/>
  <c r="B543" i="10" s="1"/>
  <c r="B544" i="10" a="1"/>
  <c r="B544" i="10" s="1"/>
  <c r="B545" i="10" a="1"/>
  <c r="B545" i="10" s="1"/>
  <c r="B546" i="10" a="1"/>
  <c r="B546" i="10" s="1"/>
  <c r="B547" i="10" a="1"/>
  <c r="B547" i="10" s="1"/>
  <c r="B548" i="10" a="1"/>
  <c r="B548" i="10" s="1"/>
  <c r="B549" i="10" a="1"/>
  <c r="B549" i="10" s="1"/>
  <c r="B550" i="10" a="1"/>
  <c r="B550" i="10" s="1"/>
  <c r="B551" i="10" a="1"/>
  <c r="B551" i="10" s="1"/>
  <c r="B552" i="10" a="1"/>
  <c r="B552" i="10" s="1"/>
  <c r="B553" i="10" a="1"/>
  <c r="B553" i="10" s="1"/>
  <c r="B554" i="10" a="1"/>
  <c r="B554" i="10" s="1"/>
  <c r="B555" i="10" a="1"/>
  <c r="B555" i="10" s="1"/>
  <c r="B556" i="10" a="1"/>
  <c r="B556" i="10" s="1"/>
  <c r="B557" i="10" a="1"/>
  <c r="B557" i="10" s="1"/>
  <c r="B558" i="10" a="1"/>
  <c r="B558" i="10" s="1"/>
  <c r="B559" i="10" a="1"/>
  <c r="B559" i="10" s="1"/>
  <c r="B560" i="10" a="1"/>
  <c r="B560" i="10" s="1"/>
  <c r="B561" i="10" a="1"/>
  <c r="B561" i="10" s="1"/>
  <c r="B562" i="10" a="1"/>
  <c r="B562" i="10" s="1"/>
  <c r="B563" i="10" a="1"/>
  <c r="B563" i="10" s="1"/>
  <c r="B564" i="10" a="1"/>
  <c r="B564" i="10" s="1"/>
  <c r="B565" i="10" a="1"/>
  <c r="B565" i="10" s="1"/>
  <c r="B566" i="10" a="1"/>
  <c r="B566" i="10" s="1"/>
  <c r="B567" i="10" a="1"/>
  <c r="B567" i="10" s="1"/>
  <c r="B568" i="10" a="1"/>
  <c r="B568" i="10"/>
  <c r="B569" i="10" a="1"/>
  <c r="B569" i="10" s="1"/>
  <c r="B570" i="10" a="1"/>
  <c r="B570" i="10" s="1"/>
  <c r="B571" i="10" a="1"/>
  <c r="B571" i="10" s="1"/>
  <c r="B572" i="10" a="1"/>
  <c r="B572" i="10" s="1"/>
  <c r="B573" i="10" a="1"/>
  <c r="B573" i="10" s="1"/>
  <c r="B574" i="10" a="1"/>
  <c r="B574" i="10" s="1"/>
  <c r="B575" i="10" a="1"/>
  <c r="B575" i="10" s="1"/>
  <c r="B576" i="10" a="1"/>
  <c r="B576" i="10" s="1"/>
  <c r="B577" i="10" a="1"/>
  <c r="B577" i="10" s="1"/>
  <c r="B578" i="10" a="1"/>
  <c r="B578" i="10" s="1"/>
  <c r="B579" i="10" a="1"/>
  <c r="B579" i="10" s="1"/>
  <c r="B580" i="10" a="1"/>
  <c r="B580" i="10" s="1"/>
  <c r="B581" i="10" a="1"/>
  <c r="B581" i="10" s="1"/>
  <c r="B582" i="10" a="1"/>
  <c r="B582" i="10" s="1"/>
  <c r="B583" i="10" a="1"/>
  <c r="B583" i="10" s="1"/>
  <c r="B584" i="10" a="1"/>
  <c r="B584" i="10" s="1"/>
  <c r="B585" i="10" a="1"/>
  <c r="B585" i="10" s="1"/>
  <c r="B586" i="10" a="1"/>
  <c r="B586" i="10" s="1"/>
  <c r="B587" i="10" a="1"/>
  <c r="B587" i="10" s="1"/>
  <c r="B588" i="10" a="1"/>
  <c r="B588" i="10" s="1"/>
  <c r="B589" i="10" a="1"/>
  <c r="B589" i="10" s="1"/>
  <c r="B590" i="10" a="1"/>
  <c r="B590" i="10" s="1"/>
  <c r="B591" i="10" a="1"/>
  <c r="B591" i="10" s="1"/>
  <c r="B592" i="10" a="1"/>
  <c r="B592" i="10" s="1"/>
  <c r="B593" i="10" a="1"/>
  <c r="B593" i="10" s="1"/>
  <c r="B594" i="10" a="1"/>
  <c r="B594" i="10" s="1"/>
  <c r="B595" i="10" a="1"/>
  <c r="B595" i="10" s="1"/>
  <c r="B596" i="10" a="1"/>
  <c r="B596" i="10" s="1"/>
  <c r="B597" i="10" a="1"/>
  <c r="B597" i="10" s="1"/>
  <c r="B598" i="10" a="1"/>
  <c r="B598" i="10" s="1"/>
  <c r="B599" i="10" a="1"/>
  <c r="B599" i="10" s="1"/>
  <c r="B600" i="10" a="1"/>
  <c r="B600" i="10" s="1"/>
  <c r="B601" i="10" a="1"/>
  <c r="B601" i="10" s="1"/>
  <c r="B602" i="10" a="1"/>
  <c r="B602" i="10" s="1"/>
  <c r="B603" i="10" a="1"/>
  <c r="B603" i="10" s="1"/>
  <c r="B604" i="10" a="1"/>
  <c r="B604" i="10" s="1"/>
  <c r="B605" i="10" a="1"/>
  <c r="B605" i="10" s="1"/>
  <c r="B606" i="10" a="1"/>
  <c r="B606" i="10" s="1"/>
  <c r="B607" i="10" a="1"/>
  <c r="B607" i="10" s="1"/>
  <c r="B608" i="10" a="1"/>
  <c r="B608" i="10" s="1"/>
  <c r="B609" i="10" a="1"/>
  <c r="B609" i="10" s="1"/>
  <c r="B610" i="10" a="1"/>
  <c r="B610" i="10" s="1"/>
  <c r="B611" i="10" a="1"/>
  <c r="B611" i="10" s="1"/>
  <c r="B612" i="10" a="1"/>
  <c r="B612" i="10" s="1"/>
  <c r="B613" i="10" a="1"/>
  <c r="B613" i="10" s="1"/>
  <c r="B614" i="10" a="1"/>
  <c r="B614" i="10" s="1"/>
  <c r="B615" i="10" a="1"/>
  <c r="B615" i="10" s="1"/>
  <c r="B616" i="10" a="1"/>
  <c r="B616" i="10" s="1"/>
  <c r="B617" i="10" a="1"/>
  <c r="B617" i="10" s="1"/>
  <c r="B618" i="10" a="1"/>
  <c r="B618" i="10" s="1"/>
  <c r="B619" i="10" a="1"/>
  <c r="B619" i="10" s="1"/>
  <c r="B620" i="10" a="1"/>
  <c r="B620" i="10" s="1"/>
  <c r="B621" i="10" a="1"/>
  <c r="B621" i="10" s="1"/>
  <c r="B622" i="10" a="1"/>
  <c r="B622" i="10" s="1"/>
  <c r="B623" i="10" a="1"/>
  <c r="B623" i="10" s="1"/>
  <c r="B624" i="10" a="1"/>
  <c r="B624" i="10" s="1"/>
  <c r="B625" i="10" a="1"/>
  <c r="B625" i="10" s="1"/>
  <c r="B626" i="10" a="1"/>
  <c r="B626" i="10" s="1"/>
  <c r="B627" i="10" a="1"/>
  <c r="B627" i="10" s="1"/>
  <c r="B628" i="10" a="1"/>
  <c r="B628" i="10" s="1"/>
  <c r="B629" i="10" a="1"/>
  <c r="B629" i="10" s="1"/>
  <c r="B630" i="10" a="1"/>
  <c r="B630" i="10" s="1"/>
  <c r="B631" i="10" a="1"/>
  <c r="B631" i="10" s="1"/>
  <c r="B632" i="10" a="1"/>
  <c r="B632" i="10" s="1"/>
  <c r="B633" i="10" a="1"/>
  <c r="B633" i="10" s="1"/>
  <c r="B634" i="10" a="1"/>
  <c r="B634" i="10" s="1"/>
  <c r="B635" i="10" a="1"/>
  <c r="B635" i="10" s="1"/>
  <c r="B636" i="10" a="1"/>
  <c r="B636" i="10" s="1"/>
  <c r="B637" i="10" a="1"/>
  <c r="B637" i="10" s="1"/>
  <c r="B638" i="10" a="1"/>
  <c r="B638" i="10" s="1"/>
  <c r="B639" i="10" a="1"/>
  <c r="B639" i="10" s="1"/>
  <c r="B640" i="10" a="1"/>
  <c r="B640" i="10" s="1"/>
  <c r="B641" i="10" a="1"/>
  <c r="B641" i="10" s="1"/>
  <c r="B642" i="10" a="1"/>
  <c r="B642" i="10" s="1"/>
  <c r="B643" i="10" a="1"/>
  <c r="B643" i="10" s="1"/>
  <c r="B644" i="10" a="1"/>
  <c r="B644" i="10" s="1"/>
  <c r="B645" i="10" a="1"/>
  <c r="B645" i="10" s="1"/>
  <c r="B646" i="10" a="1"/>
  <c r="B646" i="10" s="1"/>
  <c r="B647" i="10" a="1"/>
  <c r="B647" i="10" s="1"/>
  <c r="B648" i="10" a="1"/>
  <c r="B648" i="10" s="1"/>
  <c r="B649" i="10" a="1"/>
  <c r="B649" i="10" s="1"/>
  <c r="B650" i="10" a="1"/>
  <c r="B650" i="10" s="1"/>
  <c r="B651" i="10" a="1"/>
  <c r="B651" i="10" s="1"/>
  <c r="B652" i="10" a="1"/>
  <c r="B652" i="10" s="1"/>
  <c r="B653" i="10" a="1"/>
  <c r="B653" i="10" s="1"/>
  <c r="B654" i="10" a="1"/>
  <c r="B654" i="10" s="1"/>
  <c r="B655" i="10" a="1"/>
  <c r="B655" i="10" s="1"/>
  <c r="B656" i="10" a="1"/>
  <c r="B656" i="10" s="1"/>
  <c r="B657" i="10" a="1"/>
  <c r="B657" i="10" s="1"/>
  <c r="B658" i="10" a="1"/>
  <c r="B658" i="10" s="1"/>
  <c r="B659" i="10" a="1"/>
  <c r="B659" i="10" s="1"/>
  <c r="B660" i="10" a="1"/>
  <c r="B660" i="10" s="1"/>
  <c r="B661" i="10" a="1"/>
  <c r="B661" i="10" s="1"/>
  <c r="B662" i="10" a="1"/>
  <c r="B662" i="10" s="1"/>
  <c r="B663" i="10" a="1"/>
  <c r="B663" i="10" s="1"/>
  <c r="B664" i="10" a="1"/>
  <c r="B664" i="10" s="1"/>
  <c r="B665" i="10" a="1"/>
  <c r="B665" i="10" s="1"/>
  <c r="B666" i="10" a="1"/>
  <c r="B666" i="10"/>
  <c r="B667" i="10" a="1"/>
  <c r="B667" i="10" s="1"/>
  <c r="B668" i="10" a="1"/>
  <c r="B668" i="10" s="1"/>
  <c r="B669" i="10" a="1"/>
  <c r="B669" i="10" s="1"/>
  <c r="B670" i="10" a="1"/>
  <c r="B670" i="10" s="1"/>
  <c r="B671" i="10" a="1"/>
  <c r="B671" i="10" s="1"/>
  <c r="B672" i="10" a="1"/>
  <c r="B672" i="10" s="1"/>
  <c r="B673" i="10" a="1"/>
  <c r="B673" i="10" s="1"/>
  <c r="B674" i="10" a="1"/>
  <c r="B674" i="10" s="1"/>
  <c r="B675" i="10" a="1"/>
  <c r="B675" i="10" s="1"/>
  <c r="B676" i="10" a="1"/>
  <c r="B676" i="10" s="1"/>
  <c r="B677" i="10" a="1"/>
  <c r="B677" i="10" s="1"/>
  <c r="B678" i="10" a="1"/>
  <c r="B678" i="10" s="1"/>
  <c r="B679" i="10" a="1"/>
  <c r="B679" i="10" s="1"/>
  <c r="B680" i="10" a="1"/>
  <c r="B680" i="10" s="1"/>
  <c r="B681" i="10" a="1"/>
  <c r="B681" i="10" s="1"/>
  <c r="B682" i="10" a="1"/>
  <c r="B682" i="10" s="1"/>
  <c r="B683" i="10" a="1"/>
  <c r="B683" i="10" s="1"/>
  <c r="B684" i="10" a="1"/>
  <c r="B684" i="10" s="1"/>
  <c r="B685" i="10" a="1"/>
  <c r="B685" i="10" s="1"/>
  <c r="B686" i="10" a="1"/>
  <c r="B686" i="10" s="1"/>
  <c r="B687" i="10" a="1"/>
  <c r="B687" i="10" s="1"/>
  <c r="B688" i="10" a="1"/>
  <c r="B688" i="10" s="1"/>
  <c r="B689" i="10" a="1"/>
  <c r="B689" i="10" s="1"/>
  <c r="B690" i="10" a="1"/>
  <c r="B690" i="10" s="1"/>
  <c r="B691" i="10" a="1"/>
  <c r="B691" i="10" s="1"/>
  <c r="B692" i="10" a="1"/>
  <c r="B692" i="10" s="1"/>
  <c r="B693" i="10" a="1"/>
  <c r="B693" i="10" s="1"/>
  <c r="B694" i="10" a="1"/>
  <c r="B694" i="10" s="1"/>
  <c r="B695" i="10" a="1"/>
  <c r="B695" i="10" s="1"/>
  <c r="B696" i="10" a="1"/>
  <c r="B696" i="10" s="1"/>
  <c r="B697" i="10" a="1"/>
  <c r="B697" i="10" s="1"/>
  <c r="B698" i="10" a="1"/>
  <c r="B698" i="10" s="1"/>
  <c r="B699" i="10" a="1"/>
  <c r="B699" i="10" s="1"/>
  <c r="B700" i="10" a="1"/>
  <c r="B700" i="10" s="1"/>
  <c r="B701" i="10" a="1"/>
  <c r="B701" i="10" s="1"/>
  <c r="B702" i="10" a="1"/>
  <c r="B702" i="10" s="1"/>
  <c r="B703" i="10" a="1"/>
  <c r="B703" i="10" s="1"/>
  <c r="B704" i="10" a="1"/>
  <c r="B704" i="10" s="1"/>
  <c r="B705" i="10" a="1"/>
  <c r="B705" i="10" s="1"/>
  <c r="B706" i="10" a="1"/>
  <c r="B706" i="10" s="1"/>
  <c r="B707" i="10" a="1"/>
  <c r="B707" i="10" s="1"/>
  <c r="B708" i="10" a="1"/>
  <c r="B708" i="10" s="1"/>
  <c r="B709" i="10" a="1"/>
  <c r="B709" i="10" s="1"/>
  <c r="B710" i="10" a="1"/>
  <c r="B710" i="10" s="1"/>
  <c r="B711" i="10" a="1"/>
  <c r="B711" i="10" s="1"/>
  <c r="B712" i="10" a="1"/>
  <c r="B712" i="10" s="1"/>
  <c r="B713" i="10" a="1"/>
  <c r="B713" i="10" s="1"/>
  <c r="B714" i="10" a="1"/>
  <c r="B714" i="10" s="1"/>
  <c r="B715" i="10" a="1"/>
  <c r="B715" i="10" s="1"/>
  <c r="B716" i="10" a="1"/>
  <c r="B716" i="10" s="1"/>
  <c r="B717" i="10" a="1"/>
  <c r="B717" i="10" s="1"/>
  <c r="B718" i="10" a="1"/>
  <c r="B718" i="10" s="1"/>
  <c r="B719" i="10" a="1"/>
  <c r="B719" i="10" s="1"/>
  <c r="B720" i="10" a="1"/>
  <c r="B720" i="10" s="1"/>
  <c r="B721" i="10" a="1"/>
  <c r="B721" i="10" s="1"/>
  <c r="B722" i="10" a="1"/>
  <c r="B722" i="10" s="1"/>
  <c r="B723" i="10" a="1"/>
  <c r="B723" i="10" s="1"/>
  <c r="B724" i="10" a="1"/>
  <c r="B724" i="10" s="1"/>
  <c r="B725" i="10" a="1"/>
  <c r="B725" i="10" s="1"/>
  <c r="B726" i="10" a="1"/>
  <c r="B726" i="10" s="1"/>
  <c r="B727" i="10" a="1"/>
  <c r="B727" i="10" s="1"/>
  <c r="B728" i="10" a="1"/>
  <c r="B728" i="10" s="1"/>
  <c r="B729" i="10" a="1"/>
  <c r="B729" i="10" s="1"/>
  <c r="B730" i="10" a="1"/>
  <c r="B730" i="10" s="1"/>
  <c r="B731" i="10" a="1"/>
  <c r="B731" i="10" s="1"/>
  <c r="B732" i="10" a="1"/>
  <c r="B732" i="10" s="1"/>
  <c r="B733" i="10" a="1"/>
  <c r="B733" i="10" s="1"/>
  <c r="B734" i="10" a="1"/>
  <c r="B734" i="10" s="1"/>
  <c r="B735" i="10" a="1"/>
  <c r="B735" i="10" s="1"/>
  <c r="B736" i="10" a="1"/>
  <c r="B736" i="10" s="1"/>
  <c r="B737" i="10" a="1"/>
  <c r="B737" i="10" s="1"/>
  <c r="B738" i="10" a="1"/>
  <c r="B738" i="10" s="1"/>
  <c r="B739" i="10" a="1"/>
  <c r="B739" i="10" s="1"/>
  <c r="B740" i="10" a="1"/>
  <c r="B740" i="10" s="1"/>
  <c r="B741" i="10" a="1"/>
  <c r="B741" i="10" s="1"/>
  <c r="B742" i="10" a="1"/>
  <c r="B742" i="10" s="1"/>
  <c r="B743" i="10" a="1"/>
  <c r="B743" i="10" s="1"/>
  <c r="B744" i="10" a="1"/>
  <c r="B744" i="10" s="1"/>
  <c r="B745" i="10" a="1"/>
  <c r="B745" i="10" s="1"/>
  <c r="B746" i="10" a="1"/>
  <c r="B746" i="10" s="1"/>
  <c r="B747" i="10" a="1"/>
  <c r="B747" i="10" s="1"/>
  <c r="B748" i="10" a="1"/>
  <c r="B748" i="10" s="1"/>
  <c r="B749" i="10" a="1"/>
  <c r="B749" i="10" s="1"/>
  <c r="B750" i="10" a="1"/>
  <c r="B750" i="10" s="1"/>
  <c r="B751" i="10" a="1"/>
  <c r="B751" i="10" s="1"/>
  <c r="B752" i="10" a="1"/>
  <c r="B752" i="10" s="1"/>
  <c r="B753" i="10" a="1"/>
  <c r="B753" i="10" s="1"/>
  <c r="B754" i="10" a="1"/>
  <c r="B754" i="10" s="1"/>
  <c r="B755" i="10" a="1"/>
  <c r="B755" i="10" s="1"/>
  <c r="B756" i="10" a="1"/>
  <c r="B756" i="10" s="1"/>
  <c r="B757" i="10" a="1"/>
  <c r="B757" i="10" s="1"/>
  <c r="B758" i="10" a="1"/>
  <c r="B758" i="10" s="1"/>
  <c r="B759" i="10" a="1"/>
  <c r="B759" i="10" s="1"/>
  <c r="B760" i="10" a="1"/>
  <c r="B760" i="10" s="1"/>
  <c r="B761" i="10" a="1"/>
  <c r="B761" i="10" s="1"/>
  <c r="B762" i="10" a="1"/>
  <c r="B762" i="10"/>
  <c r="B763" i="10" a="1"/>
  <c r="B763" i="10" s="1"/>
  <c r="B764" i="10" a="1"/>
  <c r="B764" i="10" s="1"/>
  <c r="B765" i="10" a="1"/>
  <c r="B765" i="10" s="1"/>
  <c r="B766" i="10" a="1"/>
  <c r="B766" i="10" s="1"/>
  <c r="B767" i="10" a="1"/>
  <c r="B767" i="10" s="1"/>
  <c r="B768" i="10" a="1"/>
  <c r="B768" i="10" s="1"/>
  <c r="B769" i="10" a="1"/>
  <c r="B769" i="10" s="1"/>
  <c r="B770" i="10" a="1"/>
  <c r="B770" i="10" s="1"/>
  <c r="B771" i="10" a="1"/>
  <c r="B771" i="10" s="1"/>
  <c r="B772" i="10" a="1"/>
  <c r="B772" i="10" s="1"/>
  <c r="B773" i="10" a="1"/>
  <c r="B773" i="10" s="1"/>
  <c r="B774" i="10" a="1"/>
  <c r="B774" i="10" s="1"/>
  <c r="B775" i="10" a="1"/>
  <c r="B775" i="10" s="1"/>
  <c r="B776" i="10" a="1"/>
  <c r="B776" i="10" s="1"/>
  <c r="B777" i="10" a="1"/>
  <c r="B777" i="10" s="1"/>
  <c r="B778" i="10" a="1"/>
  <c r="B778" i="10" s="1"/>
  <c r="B779" i="10" a="1"/>
  <c r="B779" i="10" s="1"/>
  <c r="B780" i="10" a="1"/>
  <c r="B780" i="10" s="1"/>
  <c r="B781" i="10" a="1"/>
  <c r="B781" i="10" s="1"/>
  <c r="B782" i="10" a="1"/>
  <c r="B782" i="10" s="1"/>
  <c r="B783" i="10" a="1"/>
  <c r="B783" i="10" s="1"/>
  <c r="B784" i="10" a="1"/>
  <c r="B784" i="10" s="1"/>
  <c r="B785" i="10" a="1"/>
  <c r="B785" i="10" s="1"/>
  <c r="B786" i="10" a="1"/>
  <c r="B786" i="10" s="1"/>
  <c r="B787" i="10" a="1"/>
  <c r="B787" i="10" s="1"/>
  <c r="B788" i="10" a="1"/>
  <c r="B788" i="10" s="1"/>
  <c r="B789" i="10" a="1"/>
  <c r="B789" i="10" s="1"/>
  <c r="B790" i="10" a="1"/>
  <c r="B790" i="10" s="1"/>
  <c r="B791" i="10" a="1"/>
  <c r="B791" i="10" s="1"/>
  <c r="B792" i="10" a="1"/>
  <c r="B792" i="10" s="1"/>
  <c r="B793" i="10" a="1"/>
  <c r="B793" i="10" s="1"/>
  <c r="B794" i="10" a="1"/>
  <c r="B794" i="10" s="1"/>
  <c r="B795" i="10" a="1"/>
  <c r="B795" i="10" s="1"/>
  <c r="B796" i="10" a="1"/>
  <c r="B796" i="10" s="1"/>
  <c r="B797" i="10" a="1"/>
  <c r="B797" i="10" s="1"/>
  <c r="B798" i="10" a="1"/>
  <c r="B798" i="10" s="1"/>
  <c r="B799" i="10" a="1"/>
  <c r="B799" i="10" s="1"/>
  <c r="B800" i="10" a="1"/>
  <c r="B800" i="10" s="1"/>
  <c r="B801" i="10" a="1"/>
  <c r="B801" i="10" s="1"/>
  <c r="B802" i="10" a="1"/>
  <c r="B802" i="10" s="1"/>
  <c r="B803" i="10" a="1"/>
  <c r="B803" i="10" s="1"/>
  <c r="B804" i="10" a="1"/>
  <c r="B804" i="10" s="1"/>
  <c r="B805" i="10" a="1"/>
  <c r="B805" i="10" s="1"/>
  <c r="B806" i="10" a="1"/>
  <c r="B806" i="10" s="1"/>
  <c r="B807" i="10" a="1"/>
  <c r="B807" i="10" s="1"/>
  <c r="B808" i="10" a="1"/>
  <c r="B808" i="10" s="1"/>
  <c r="B809" i="10" a="1"/>
  <c r="B809" i="10" s="1"/>
  <c r="B810" i="10" a="1"/>
  <c r="B810" i="10" s="1"/>
  <c r="B811" i="10" a="1"/>
  <c r="B811" i="10" s="1"/>
  <c r="B812" i="10" a="1"/>
  <c r="B812" i="10" s="1"/>
  <c r="B813" i="10" a="1"/>
  <c r="B813" i="10" s="1"/>
  <c r="B814" i="10" a="1"/>
  <c r="B814" i="10" s="1"/>
  <c r="B815" i="10" a="1"/>
  <c r="B815" i="10" s="1"/>
  <c r="B816" i="10" a="1"/>
  <c r="B816" i="10" s="1"/>
  <c r="B817" i="10" a="1"/>
  <c r="B817" i="10" s="1"/>
  <c r="B818" i="10" a="1"/>
  <c r="B818" i="10" s="1"/>
  <c r="B819" i="10" a="1"/>
  <c r="B819" i="10" s="1"/>
  <c r="B820" i="10" a="1"/>
  <c r="B820" i="10" s="1"/>
  <c r="B821" i="10" a="1"/>
  <c r="B821" i="10" s="1"/>
  <c r="B822" i="10" a="1"/>
  <c r="B822" i="10" s="1"/>
  <c r="B823" i="10" a="1"/>
  <c r="B823" i="10" s="1"/>
  <c r="B824" i="10" a="1"/>
  <c r="B824" i="10" s="1"/>
  <c r="B825" i="10" a="1"/>
  <c r="B825" i="10" s="1"/>
  <c r="B826" i="10" a="1"/>
  <c r="B826" i="10" s="1"/>
  <c r="B827" i="10" a="1"/>
  <c r="B827" i="10" s="1"/>
  <c r="B828" i="10" a="1"/>
  <c r="B828" i="10" s="1"/>
  <c r="B829" i="10" a="1"/>
  <c r="B829" i="10" s="1"/>
  <c r="B830" i="10" a="1"/>
  <c r="B830" i="10" s="1"/>
  <c r="B831" i="10" a="1"/>
  <c r="B831" i="10" s="1"/>
  <c r="B832" i="10" a="1"/>
  <c r="B832" i="10" s="1"/>
  <c r="B833" i="10" a="1"/>
  <c r="B833" i="10" s="1"/>
  <c r="B834" i="10" a="1"/>
  <c r="B834" i="10" s="1"/>
  <c r="B835" i="10" a="1"/>
  <c r="B835" i="10" s="1"/>
  <c r="B836" i="10" a="1"/>
  <c r="B836" i="10" s="1"/>
  <c r="B837" i="10" a="1"/>
  <c r="B837" i="10" s="1"/>
  <c r="B838" i="10" a="1"/>
  <c r="B838" i="10" s="1"/>
  <c r="B839" i="10" a="1"/>
  <c r="B839" i="10" s="1"/>
  <c r="B840" i="10" a="1"/>
  <c r="B840" i="10" s="1"/>
  <c r="B841" i="10" a="1"/>
  <c r="B841" i="10" s="1"/>
  <c r="B842" i="10" a="1"/>
  <c r="B842" i="10" s="1"/>
  <c r="B843" i="10" a="1"/>
  <c r="B843" i="10" s="1"/>
  <c r="B844" i="10" a="1"/>
  <c r="B844" i="10" s="1"/>
  <c r="B845" i="10" a="1"/>
  <c r="B845" i="10" s="1"/>
  <c r="B846" i="10" a="1"/>
  <c r="B846" i="10" s="1"/>
  <c r="B847" i="10" a="1"/>
  <c r="B847" i="10" s="1"/>
  <c r="B848" i="10" a="1"/>
  <c r="B848" i="10" s="1"/>
  <c r="B849" i="10" a="1"/>
  <c r="B849" i="10" s="1"/>
  <c r="B850" i="10" a="1"/>
  <c r="B850" i="10" s="1"/>
  <c r="B851" i="10" a="1"/>
  <c r="B851" i="10" s="1"/>
  <c r="B852" i="10" a="1"/>
  <c r="B852" i="10" s="1"/>
  <c r="B853" i="10" a="1"/>
  <c r="B853" i="10" s="1"/>
  <c r="B854" i="10" a="1"/>
  <c r="B854" i="10" s="1"/>
  <c r="B855" i="10" a="1"/>
  <c r="B855" i="10" s="1"/>
  <c r="B856" i="10" a="1"/>
  <c r="B856" i="10" s="1"/>
  <c r="B857" i="10" a="1"/>
  <c r="B857" i="10" s="1"/>
  <c r="B858" i="10" a="1"/>
  <c r="B858" i="10" s="1"/>
  <c r="B859" i="10" a="1"/>
  <c r="B859" i="10" s="1"/>
  <c r="B860" i="10" a="1"/>
  <c r="B860" i="10" s="1"/>
  <c r="B861" i="10" a="1"/>
  <c r="B861" i="10" s="1"/>
  <c r="B862" i="10" a="1"/>
  <c r="B862" i="10" s="1"/>
  <c r="B863" i="10" a="1"/>
  <c r="B863" i="10" s="1"/>
  <c r="B864" i="10" a="1"/>
  <c r="B864" i="10" s="1"/>
  <c r="B865" i="10" a="1"/>
  <c r="B865" i="10"/>
  <c r="B866" i="10" a="1"/>
  <c r="B866" i="10" s="1"/>
  <c r="B867" i="10" a="1"/>
  <c r="B867" i="10" s="1"/>
  <c r="B868" i="10" a="1"/>
  <c r="B868" i="10" s="1"/>
  <c r="B869" i="10" a="1"/>
  <c r="B869" i="10" s="1"/>
  <c r="B870" i="10" a="1"/>
  <c r="B870" i="10" s="1"/>
  <c r="B871" i="10" a="1"/>
  <c r="B871" i="10" s="1"/>
  <c r="B872" i="10" a="1"/>
  <c r="B872" i="10" s="1"/>
  <c r="B873" i="10" a="1"/>
  <c r="B873" i="10" s="1"/>
  <c r="B874" i="10" a="1"/>
  <c r="B874" i="10" s="1"/>
  <c r="B875" i="10" a="1"/>
  <c r="B875" i="10" s="1"/>
  <c r="B876" i="10" a="1"/>
  <c r="B876" i="10" s="1"/>
  <c r="B877" i="10" a="1"/>
  <c r="B877" i="10" s="1"/>
  <c r="B878" i="10" a="1"/>
  <c r="B878" i="10" s="1"/>
  <c r="B879" i="10" a="1"/>
  <c r="B879" i="10" s="1"/>
  <c r="B880" i="10" a="1"/>
  <c r="B880" i="10" s="1"/>
  <c r="B881" i="10" a="1"/>
  <c r="B881" i="10" s="1"/>
  <c r="B882" i="10" a="1"/>
  <c r="B882" i="10" s="1"/>
  <c r="B883" i="10" a="1"/>
  <c r="B883" i="10" s="1"/>
  <c r="B884" i="10" a="1"/>
  <c r="B884" i="10" s="1"/>
  <c r="B885" i="10" a="1"/>
  <c r="B885" i="10" s="1"/>
  <c r="B886" i="10" a="1"/>
  <c r="B886" i="10" s="1"/>
  <c r="B887" i="10" a="1"/>
  <c r="B887" i="10" s="1"/>
  <c r="B888" i="10" a="1"/>
  <c r="B888" i="10" s="1"/>
  <c r="B889" i="10" a="1"/>
  <c r="B889" i="10" s="1"/>
  <c r="B890" i="10" a="1"/>
  <c r="B890" i="10" s="1"/>
  <c r="B891" i="10" a="1"/>
  <c r="B891" i="10" s="1"/>
  <c r="B892" i="10" a="1"/>
  <c r="B892" i="10" s="1"/>
  <c r="B893" i="10" a="1"/>
  <c r="B893" i="10" s="1"/>
  <c r="B894" i="10" a="1"/>
  <c r="B894" i="10" s="1"/>
  <c r="B895" i="10" a="1"/>
  <c r="B895" i="10" s="1"/>
  <c r="B896" i="10" a="1"/>
  <c r="B896" i="10" s="1"/>
  <c r="B897" i="10" a="1"/>
  <c r="B897" i="10" s="1"/>
  <c r="B898" i="10" a="1"/>
  <c r="B898" i="10" s="1"/>
  <c r="B899" i="10" a="1"/>
  <c r="B899" i="10" s="1"/>
  <c r="B900" i="10" a="1"/>
  <c r="B900" i="10" s="1"/>
  <c r="B901" i="10" a="1"/>
  <c r="B901" i="10" s="1"/>
  <c r="B902" i="10" a="1"/>
  <c r="B902" i="10" s="1"/>
  <c r="B903" i="10" a="1"/>
  <c r="B903" i="10" s="1"/>
  <c r="B904" i="10" a="1"/>
  <c r="B904" i="10" s="1"/>
  <c r="B905" i="10" a="1"/>
  <c r="B905" i="10" s="1"/>
  <c r="B906" i="10" a="1"/>
  <c r="B906" i="10" s="1"/>
  <c r="B907" i="10" a="1"/>
  <c r="B907" i="10" s="1"/>
  <c r="B908" i="10" a="1"/>
  <c r="B908" i="10" s="1"/>
  <c r="B909" i="10" a="1"/>
  <c r="B909" i="10" s="1"/>
  <c r="B910" i="10" a="1"/>
  <c r="B910" i="10" s="1"/>
  <c r="B911" i="10" a="1"/>
  <c r="B911" i="10" s="1"/>
  <c r="B912" i="10" a="1"/>
  <c r="B912" i="10" s="1"/>
  <c r="B913" i="10" a="1"/>
  <c r="B913" i="10" s="1"/>
  <c r="B914" i="10" a="1"/>
  <c r="B914" i="10" s="1"/>
  <c r="B915" i="10" a="1"/>
  <c r="B915" i="10" s="1"/>
  <c r="B916" i="10" a="1"/>
  <c r="B916" i="10" s="1"/>
  <c r="B917" i="10" a="1"/>
  <c r="B917" i="10" s="1"/>
  <c r="B918" i="10" a="1"/>
  <c r="B918" i="10" s="1"/>
  <c r="B919" i="10" a="1"/>
  <c r="B919" i="10" s="1"/>
  <c r="B920" i="10" a="1"/>
  <c r="B920" i="10" s="1"/>
  <c r="B921" i="10" a="1"/>
  <c r="B921" i="10" s="1"/>
  <c r="B922" i="10" a="1"/>
  <c r="B922" i="10" s="1"/>
  <c r="B923" i="10" a="1"/>
  <c r="B923" i="10" s="1"/>
  <c r="B924" i="10" a="1"/>
  <c r="B924" i="10" s="1"/>
  <c r="B925" i="10" a="1"/>
  <c r="B925" i="10" s="1"/>
  <c r="B926" i="10" a="1"/>
  <c r="B926" i="10" s="1"/>
  <c r="B927" i="10" a="1"/>
  <c r="B927" i="10" s="1"/>
  <c r="B928" i="10" a="1"/>
  <c r="B928" i="10" s="1"/>
  <c r="B929" i="10" a="1"/>
  <c r="B929" i="10" s="1"/>
  <c r="B930" i="10" a="1"/>
  <c r="B930" i="10" s="1"/>
  <c r="B931" i="10" a="1"/>
  <c r="B931" i="10" s="1"/>
  <c r="B932" i="10" a="1"/>
  <c r="B932" i="10" s="1"/>
  <c r="B933" i="10" a="1"/>
  <c r="B933" i="10" s="1"/>
  <c r="B934" i="10" a="1"/>
  <c r="B934" i="10" s="1"/>
  <c r="B935" i="10" a="1"/>
  <c r="B935" i="10" s="1"/>
  <c r="B936" i="10" a="1"/>
  <c r="B936" i="10" s="1"/>
  <c r="B937" i="10" a="1"/>
  <c r="B937" i="10" s="1"/>
  <c r="B938" i="10" a="1"/>
  <c r="B938" i="10" s="1"/>
  <c r="B939" i="10" a="1"/>
  <c r="B939" i="10" s="1"/>
  <c r="B940" i="10" a="1"/>
  <c r="B940" i="10" s="1"/>
  <c r="B941" i="10" a="1"/>
  <c r="B941" i="10" s="1"/>
  <c r="B942" i="10" a="1"/>
  <c r="B942" i="10" s="1"/>
  <c r="B943" i="10" a="1"/>
  <c r="B943" i="10" s="1"/>
  <c r="B944" i="10" a="1"/>
  <c r="B944" i="10" s="1"/>
  <c r="B945" i="10" a="1"/>
  <c r="B945" i="10" s="1"/>
  <c r="B946" i="10" a="1"/>
  <c r="B946" i="10" s="1"/>
  <c r="B947" i="10" a="1"/>
  <c r="B947" i="10" s="1"/>
  <c r="B948" i="10" a="1"/>
  <c r="B948" i="10" s="1"/>
  <c r="B949" i="10" a="1"/>
  <c r="B949" i="10" s="1"/>
  <c r="B950" i="10" a="1"/>
  <c r="B950" i="10" s="1"/>
  <c r="B951" i="10" a="1"/>
  <c r="B951" i="10" s="1"/>
  <c r="B952" i="10" a="1"/>
  <c r="B952" i="10" s="1"/>
  <c r="B953" i="10" a="1"/>
  <c r="B953" i="10" s="1"/>
  <c r="B954" i="10" a="1"/>
  <c r="B954" i="10" s="1"/>
  <c r="B955" i="10" a="1"/>
  <c r="B955" i="10" s="1"/>
  <c r="B956" i="10" a="1"/>
  <c r="B956" i="10" s="1"/>
  <c r="B957" i="10" a="1"/>
  <c r="B957" i="10" s="1"/>
  <c r="B958" i="10" a="1"/>
  <c r="B958" i="10" s="1"/>
  <c r="B959" i="10" a="1"/>
  <c r="B959" i="10" s="1"/>
  <c r="B960" i="10" a="1"/>
  <c r="B960" i="10" s="1"/>
  <c r="B961" i="10" a="1"/>
  <c r="B961" i="10" s="1"/>
  <c r="B962" i="10" a="1"/>
  <c r="B962" i="10" s="1"/>
  <c r="B963" i="10" a="1"/>
  <c r="B963" i="10" s="1"/>
  <c r="B964" i="10" a="1"/>
  <c r="B964" i="10" s="1"/>
  <c r="B965" i="10" a="1"/>
  <c r="B965" i="10" s="1"/>
  <c r="B966" i="10" a="1"/>
  <c r="B966" i="10" s="1"/>
  <c r="B967" i="10" a="1"/>
  <c r="B967" i="10" s="1"/>
  <c r="B968" i="10" a="1"/>
  <c r="B968" i="10" s="1"/>
  <c r="B969" i="10" a="1"/>
  <c r="B969" i="10" s="1"/>
  <c r="B970" i="10" a="1"/>
  <c r="B970" i="10" s="1"/>
  <c r="B971" i="10" a="1"/>
  <c r="B971" i="10" s="1"/>
  <c r="B972" i="10" a="1"/>
  <c r="B972" i="10" s="1"/>
  <c r="B973" i="10" a="1"/>
  <c r="B973" i="10" s="1"/>
  <c r="B974" i="10" a="1"/>
  <c r="B974" i="10" s="1"/>
  <c r="B975" i="10" a="1"/>
  <c r="B975" i="10" s="1"/>
  <c r="B976" i="10" a="1"/>
  <c r="B976" i="10" s="1"/>
  <c r="B977" i="10" a="1"/>
  <c r="B977" i="10" s="1"/>
  <c r="B978" i="10" a="1"/>
  <c r="B978" i="10" s="1"/>
  <c r="B979" i="10" a="1"/>
  <c r="B979" i="10" s="1"/>
  <c r="B980" i="10" a="1"/>
  <c r="B980" i="10" s="1"/>
  <c r="B981" i="10" a="1"/>
  <c r="B981" i="10" s="1"/>
  <c r="B982" i="10" a="1"/>
  <c r="B982" i="10" s="1"/>
  <c r="B983" i="10" a="1"/>
  <c r="B983" i="10" s="1"/>
  <c r="B984" i="10" a="1"/>
  <c r="B984" i="10" s="1"/>
  <c r="B985" i="10" a="1"/>
  <c r="B985" i="10" s="1"/>
  <c r="B986" i="10" a="1"/>
  <c r="B986" i="10" s="1"/>
  <c r="B987" i="10" a="1"/>
  <c r="B987" i="10" s="1"/>
  <c r="B988" i="10" a="1"/>
  <c r="B988" i="10" s="1"/>
  <c r="B989" i="10" a="1"/>
  <c r="B989" i="10" s="1"/>
  <c r="B990" i="10" a="1"/>
  <c r="B990" i="10" s="1"/>
  <c r="B991" i="10" a="1"/>
  <c r="B991" i="10" s="1"/>
  <c r="B992" i="10" a="1"/>
  <c r="B992" i="10" s="1"/>
  <c r="B993" i="10" a="1"/>
  <c r="B993" i="10" s="1"/>
  <c r="B994" i="10" a="1"/>
  <c r="B994" i="10" s="1"/>
  <c r="B995" i="10" a="1"/>
  <c r="B995" i="10" s="1"/>
  <c r="B996" i="10" a="1"/>
  <c r="B996" i="10" s="1"/>
  <c r="B997" i="10" a="1"/>
  <c r="B997" i="10" s="1"/>
  <c r="B998" i="10" a="1"/>
  <c r="B998" i="10" s="1"/>
  <c r="B999" i="10" a="1"/>
  <c r="B999" i="10" s="1"/>
  <c r="B1000" i="10" a="1"/>
  <c r="B1000" i="10" s="1"/>
  <c r="B1001" i="10" a="1"/>
  <c r="B1001" i="10" s="1"/>
  <c r="B1002" i="10" a="1"/>
  <c r="B1002" i="10" s="1"/>
  <c r="B1003" i="10" a="1"/>
  <c r="B1003" i="10" s="1"/>
  <c r="B1004" i="10" a="1"/>
  <c r="B1004" i="10" s="1"/>
  <c r="B1005" i="10" a="1"/>
  <c r="B1005" i="10" s="1"/>
  <c r="B1006" i="10" a="1"/>
  <c r="B1006" i="10" s="1"/>
  <c r="B1007" i="10" a="1"/>
  <c r="B1007" i="10" s="1"/>
  <c r="B1008" i="10" a="1"/>
  <c r="B1008" i="10" s="1"/>
  <c r="B1009" i="10" a="1"/>
  <c r="B1009" i="10" s="1"/>
  <c r="B1010" i="10" a="1"/>
  <c r="B1010" i="10" s="1"/>
  <c r="B1011" i="10" a="1"/>
  <c r="B1011" i="10" s="1"/>
  <c r="B1012" i="10" a="1"/>
  <c r="B1012" i="10" s="1"/>
  <c r="B1013" i="10" a="1"/>
  <c r="B1013" i="10" s="1"/>
  <c r="B1014" i="10" a="1"/>
  <c r="B1014" i="10" s="1"/>
  <c r="B1015" i="10" a="1"/>
  <c r="B1015" i="10" s="1"/>
  <c r="B1016" i="10" a="1"/>
  <c r="B1016" i="10" s="1"/>
  <c r="B1017" i="10" a="1"/>
  <c r="B1017" i="10" s="1"/>
  <c r="B1018" i="10" a="1"/>
  <c r="B1018" i="10" s="1"/>
  <c r="B1019" i="10" a="1"/>
  <c r="B1019" i="10" s="1"/>
  <c r="B1020" i="10" a="1"/>
  <c r="B1020" i="10" s="1"/>
  <c r="B1021" i="10" a="1"/>
  <c r="B1021" i="10" s="1"/>
  <c r="B1022" i="10" a="1"/>
  <c r="B1022" i="10" s="1"/>
  <c r="B1023" i="10" a="1"/>
  <c r="B1023" i="10" s="1"/>
  <c r="B1024" i="10" a="1"/>
  <c r="B1024" i="10" s="1"/>
  <c r="B1025" i="10" a="1"/>
  <c r="B1025" i="10" s="1"/>
  <c r="B1026" i="10" a="1"/>
  <c r="B1026" i="10" s="1"/>
  <c r="B1027" i="10" a="1"/>
  <c r="B1027" i="10" s="1"/>
  <c r="B1028" i="10" a="1"/>
  <c r="B1028" i="10" s="1"/>
  <c r="B1029" i="10" a="1"/>
  <c r="B1029" i="10" s="1"/>
  <c r="B1030" i="10" a="1"/>
  <c r="B1030" i="10" s="1"/>
  <c r="B1031" i="10" a="1"/>
  <c r="B1031" i="10" s="1"/>
  <c r="B1032" i="10" a="1"/>
  <c r="B1032" i="10" s="1"/>
  <c r="B1033" i="10" a="1"/>
  <c r="B1033" i="10" s="1"/>
  <c r="B1034" i="10" a="1"/>
  <c r="B1034" i="10" s="1"/>
  <c r="B1035" i="10" a="1"/>
  <c r="B1035" i="10" s="1"/>
  <c r="B1036" i="10" a="1"/>
  <c r="B1036" i="10" s="1"/>
  <c r="B1037" i="10" a="1"/>
  <c r="B1037" i="10" s="1"/>
  <c r="B1038" i="10" a="1"/>
  <c r="B1038" i="10" s="1"/>
  <c r="B1039" i="10" a="1"/>
  <c r="B1039" i="10" s="1"/>
  <c r="B1040" i="10" a="1"/>
  <c r="B1040" i="10" s="1"/>
  <c r="B1041" i="10" a="1"/>
  <c r="B1041" i="10" s="1"/>
  <c r="B1042" i="10" a="1"/>
  <c r="B1042" i="10" s="1"/>
  <c r="B1043" i="10" a="1"/>
  <c r="B1043" i="10" s="1"/>
  <c r="B1044" i="10" a="1"/>
  <c r="B1044" i="10" s="1"/>
  <c r="B1045" i="10" a="1"/>
  <c r="B1045" i="10" s="1"/>
  <c r="B1046" i="10" a="1"/>
  <c r="B1046" i="10" s="1"/>
  <c r="B1047" i="10" a="1"/>
  <c r="B1047" i="10" s="1"/>
  <c r="B1048" i="10" a="1"/>
  <c r="B1048" i="10" s="1"/>
  <c r="B1049" i="10" a="1"/>
  <c r="B1049" i="10" s="1"/>
  <c r="B1050" i="10" a="1"/>
  <c r="B1050" i="10" s="1"/>
  <c r="B1051" i="10" a="1"/>
  <c r="B1051" i="10" s="1"/>
  <c r="B1052" i="10" a="1"/>
  <c r="B1052" i="10" s="1"/>
  <c r="B1053" i="10" a="1"/>
  <c r="B1053" i="10" s="1"/>
  <c r="B1054" i="10" a="1"/>
  <c r="B1054" i="10" s="1"/>
  <c r="B1055" i="10" a="1"/>
  <c r="B1055" i="10" s="1"/>
  <c r="B1056" i="10" a="1"/>
  <c r="B1056" i="10" s="1"/>
  <c r="B1057" i="10" a="1"/>
  <c r="B1057" i="10" s="1"/>
  <c r="B1058" i="10" a="1"/>
  <c r="B1058" i="10" s="1"/>
  <c r="B1059" i="10" a="1"/>
  <c r="B1059" i="10" s="1"/>
  <c r="B1060" i="10" a="1"/>
  <c r="B1060" i="10" s="1"/>
  <c r="B1061" i="10" a="1"/>
  <c r="B1061" i="10" s="1"/>
  <c r="B1062" i="10" a="1"/>
  <c r="B1062" i="10" s="1"/>
  <c r="B1063" i="10" a="1"/>
  <c r="B1063" i="10" s="1"/>
  <c r="B1064" i="10" a="1"/>
  <c r="B1064" i="10" s="1"/>
  <c r="B1065" i="10" a="1"/>
  <c r="B1065" i="10" s="1"/>
  <c r="B1066" i="10" a="1"/>
  <c r="B1066" i="10" s="1"/>
  <c r="B1067" i="10" a="1"/>
  <c r="B1067" i="10" s="1"/>
  <c r="B1068" i="10" a="1"/>
  <c r="B1068" i="10" s="1"/>
  <c r="B1069" i="10" a="1"/>
  <c r="B1069" i="10" s="1"/>
  <c r="B1070" i="10" a="1"/>
  <c r="B1070" i="10" s="1"/>
  <c r="B1071" i="10" a="1"/>
  <c r="B1071" i="10" s="1"/>
  <c r="B1072" i="10" a="1"/>
  <c r="B1072" i="10" s="1"/>
  <c r="B1073" i="10" a="1"/>
  <c r="B1073" i="10" s="1"/>
  <c r="B1074" i="10" a="1"/>
  <c r="B1074" i="10" s="1"/>
  <c r="B1075" i="10" a="1"/>
  <c r="B1075" i="10" s="1"/>
  <c r="B1076" i="10" a="1"/>
  <c r="B1076" i="10" s="1"/>
  <c r="B1077" i="10" a="1"/>
  <c r="B1077" i="10" s="1"/>
  <c r="B1078" i="10" a="1"/>
  <c r="B1078" i="10" s="1"/>
  <c r="B1079" i="10" a="1"/>
  <c r="B1079" i="10" s="1"/>
  <c r="B1080" i="10" a="1"/>
  <c r="B1080" i="10" s="1"/>
  <c r="B1081" i="10" a="1"/>
  <c r="B1081" i="10" s="1"/>
  <c r="B1082" i="10" a="1"/>
  <c r="B1082" i="10" s="1"/>
  <c r="B1083" i="10" a="1"/>
  <c r="B1083" i="10" s="1"/>
  <c r="B1084" i="10" a="1"/>
  <c r="B1084" i="10" s="1"/>
  <c r="B1085" i="10" a="1"/>
  <c r="B1085" i="10" s="1"/>
  <c r="B1086" i="10" a="1"/>
  <c r="B1086" i="10" s="1"/>
  <c r="B1087" i="10" a="1"/>
  <c r="B1087" i="10" s="1"/>
  <c r="B1088" i="10" a="1"/>
  <c r="B1088" i="10" s="1"/>
  <c r="B1089" i="10" a="1"/>
  <c r="B1089" i="10" s="1"/>
  <c r="B1090" i="10" a="1"/>
  <c r="B1090" i="10" s="1"/>
  <c r="B1091" i="10" a="1"/>
  <c r="B1091" i="10" s="1"/>
  <c r="B1092" i="10" a="1"/>
  <c r="B1092" i="10" s="1"/>
  <c r="B1093" i="10" a="1"/>
  <c r="B1093" i="10" s="1"/>
  <c r="B1094" i="10" a="1"/>
  <c r="B1094" i="10" s="1"/>
  <c r="B1095" i="10" a="1"/>
  <c r="B1095" i="10" s="1"/>
  <c r="B1096" i="10" a="1"/>
  <c r="B1096" i="10" s="1"/>
  <c r="B1097" i="10" a="1"/>
  <c r="B1097" i="10" s="1"/>
  <c r="B1098" i="10" a="1"/>
  <c r="B1098" i="10" s="1"/>
  <c r="B1099" i="10" a="1"/>
  <c r="B1099" i="10" s="1"/>
  <c r="B1100" i="10" a="1"/>
  <c r="B1100" i="10" s="1"/>
  <c r="B1101" i="10" a="1"/>
  <c r="B1101" i="10" s="1"/>
  <c r="B1102" i="10" a="1"/>
  <c r="B1102" i="10" s="1"/>
  <c r="B1103" i="10" a="1"/>
  <c r="B1103" i="10" s="1"/>
  <c r="B1104" i="10" a="1"/>
  <c r="B1104" i="10" s="1"/>
  <c r="B1105" i="10" a="1"/>
  <c r="B1105" i="10" s="1"/>
  <c r="B1106" i="10" a="1"/>
  <c r="B1106" i="10" s="1"/>
  <c r="B1107" i="10" a="1"/>
  <c r="B1107" i="10" s="1"/>
  <c r="B1108" i="10" a="1"/>
  <c r="B1108" i="10" s="1"/>
  <c r="B1109" i="10" a="1"/>
  <c r="B1109" i="10" s="1"/>
  <c r="B1110" i="10" a="1"/>
  <c r="B1110" i="10" s="1"/>
  <c r="B1111" i="10" a="1"/>
  <c r="B1111" i="10" s="1"/>
  <c r="B1112" i="10" a="1"/>
  <c r="B1112" i="10" s="1"/>
  <c r="B1113" i="10" a="1"/>
  <c r="B1113" i="10" s="1"/>
  <c r="B1114" i="10" a="1"/>
  <c r="B1114" i="10" s="1"/>
  <c r="B1115" i="10" a="1"/>
  <c r="B1115" i="10" s="1"/>
  <c r="B1116" i="10" a="1"/>
  <c r="B1116" i="10" s="1"/>
  <c r="B1117" i="10" a="1"/>
  <c r="B1117" i="10" s="1"/>
  <c r="B1118" i="10" a="1"/>
  <c r="B1118" i="10" s="1"/>
  <c r="B1119" i="10" a="1"/>
  <c r="B1119" i="10" s="1"/>
  <c r="B1120" i="10" a="1"/>
  <c r="B1120" i="10" s="1"/>
  <c r="B1121" i="10" a="1"/>
  <c r="B1121" i="10" s="1"/>
  <c r="B1122" i="10" a="1"/>
  <c r="B1122" i="10" s="1"/>
  <c r="B1123" i="10" a="1"/>
  <c r="B1123" i="10" s="1"/>
  <c r="B1124" i="10" a="1"/>
  <c r="B1124" i="10" s="1"/>
  <c r="B1125" i="10" a="1"/>
  <c r="B1125" i="10" s="1"/>
  <c r="B1126" i="10" a="1"/>
  <c r="B1126" i="10" s="1"/>
  <c r="B1127" i="10" a="1"/>
  <c r="B1127" i="10" s="1"/>
  <c r="B1128" i="10" a="1"/>
  <c r="B1128" i="10" s="1"/>
  <c r="B1129" i="10" a="1"/>
  <c r="B1129" i="10" s="1"/>
  <c r="B1130" i="10" a="1"/>
  <c r="B1130" i="10" s="1"/>
  <c r="B1131" i="10" a="1"/>
  <c r="B1131" i="10" s="1"/>
  <c r="B1132" i="10" a="1"/>
  <c r="B1132" i="10" s="1"/>
  <c r="B1133" i="10" a="1"/>
  <c r="B1133" i="10" s="1"/>
  <c r="B1134" i="10" a="1"/>
  <c r="B1134" i="10" s="1"/>
  <c r="B1135" i="10" a="1"/>
  <c r="B1135" i="10" s="1"/>
  <c r="B1136" i="10" a="1"/>
  <c r="B1136" i="10" s="1"/>
  <c r="B1137" i="10" a="1"/>
  <c r="B1137" i="10" s="1"/>
  <c r="B1138" i="10" a="1"/>
  <c r="B1138" i="10" s="1"/>
  <c r="B1139" i="10" a="1"/>
  <c r="B1139" i="10" s="1"/>
  <c r="B1140" i="10" a="1"/>
  <c r="B1140" i="10" s="1"/>
  <c r="B1141" i="10" a="1"/>
  <c r="B1141" i="10" s="1"/>
  <c r="B1142" i="10" a="1"/>
  <c r="B1142" i="10" s="1"/>
  <c r="B1143" i="10" a="1"/>
  <c r="B1143" i="10" s="1"/>
  <c r="B1144" i="10" a="1"/>
  <c r="B1144" i="10" s="1"/>
  <c r="B1145" i="10" a="1"/>
  <c r="B1145" i="10" s="1"/>
  <c r="B1146" i="10" a="1"/>
  <c r="B1146" i="10" s="1"/>
  <c r="B1147" i="10" a="1"/>
  <c r="B1147" i="10" s="1"/>
  <c r="B1148" i="10" a="1"/>
  <c r="B1148" i="10" s="1"/>
  <c r="B1149" i="10" a="1"/>
  <c r="B1149" i="10" s="1"/>
  <c r="B1150" i="10" a="1"/>
  <c r="B1150" i="10" s="1"/>
  <c r="B1151" i="10" a="1"/>
  <c r="B1151" i="10" s="1"/>
  <c r="B1152" i="10" a="1"/>
  <c r="B1152" i="10" s="1"/>
  <c r="B1153" i="10" a="1"/>
  <c r="B1153" i="10" s="1"/>
  <c r="B1154" i="10" a="1"/>
  <c r="B1154" i="10" s="1"/>
  <c r="B1155" i="10" a="1"/>
  <c r="B1155" i="10" s="1"/>
  <c r="B1156" i="10" a="1"/>
  <c r="B1156" i="10" s="1"/>
  <c r="B1157" i="10" a="1"/>
  <c r="B1157" i="10" s="1"/>
  <c r="B1158" i="10" a="1"/>
  <c r="B1158" i="10" s="1"/>
  <c r="B1159" i="10" a="1"/>
  <c r="B1159" i="10" s="1"/>
  <c r="B1160" i="10" a="1"/>
  <c r="B1160" i="10" s="1"/>
  <c r="B1161" i="10" a="1"/>
  <c r="B1161" i="10" s="1"/>
  <c r="B1162" i="10" a="1"/>
  <c r="B1162" i="10" s="1"/>
  <c r="B1163" i="10" a="1"/>
  <c r="B1163" i="10" s="1"/>
  <c r="B1164" i="10" a="1"/>
  <c r="B1164" i="10" s="1"/>
  <c r="B1165" i="10" a="1"/>
  <c r="B1165" i="10" s="1"/>
  <c r="B1166" i="10" a="1"/>
  <c r="B1166" i="10" s="1"/>
  <c r="B1167" i="10" a="1"/>
  <c r="B1167" i="10" s="1"/>
  <c r="B1168" i="10" a="1"/>
  <c r="B1168" i="10" s="1"/>
  <c r="B1169" i="10" a="1"/>
  <c r="B1169" i="10" s="1"/>
  <c r="B1170" i="10" a="1"/>
  <c r="B1170" i="10" s="1"/>
  <c r="B1171" i="10" a="1"/>
  <c r="B1171" i="10"/>
  <c r="B1172" i="10" a="1"/>
  <c r="B1172" i="10" s="1"/>
  <c r="B1173" i="10" a="1"/>
  <c r="B1173" i="10" s="1"/>
  <c r="B1174" i="10" a="1"/>
  <c r="B1174" i="10" s="1"/>
  <c r="B1175" i="10" a="1"/>
  <c r="B1175" i="10" s="1"/>
  <c r="B1176" i="10" a="1"/>
  <c r="B1176" i="10" s="1"/>
  <c r="B1177" i="10" a="1"/>
  <c r="B1177" i="10" s="1"/>
  <c r="B1178" i="10" a="1"/>
  <c r="B1178" i="10" s="1"/>
  <c r="B1179" i="10" a="1"/>
  <c r="B1179" i="10" s="1"/>
  <c r="B1180" i="10" a="1"/>
  <c r="B1180" i="10" s="1"/>
  <c r="B1181" i="10" a="1"/>
  <c r="B1181" i="10" s="1"/>
  <c r="B1182" i="10" a="1"/>
  <c r="B1182" i="10" s="1"/>
  <c r="B1183" i="10" a="1"/>
  <c r="B1183" i="10" s="1"/>
  <c r="B1184" i="10" a="1"/>
  <c r="B1184" i="10" s="1"/>
  <c r="B1185" i="10" a="1"/>
  <c r="B1185" i="10"/>
  <c r="B1186" i="10" a="1"/>
  <c r="B1186" i="10" s="1"/>
  <c r="B1187" i="10" a="1"/>
  <c r="B1187" i="10" s="1"/>
  <c r="B1188" i="10" a="1"/>
  <c r="B1188" i="10" s="1"/>
  <c r="B1189" i="10" a="1"/>
  <c r="B1189" i="10" s="1"/>
  <c r="B1190" i="10" a="1"/>
  <c r="B1190" i="10" s="1"/>
  <c r="B1191" i="10" a="1"/>
  <c r="B1191" i="10" s="1"/>
  <c r="B1192" i="10" a="1"/>
  <c r="B1192" i="10" s="1"/>
  <c r="B1193" i="10" a="1"/>
  <c r="B1193" i="10" s="1"/>
  <c r="B1194" i="10" a="1"/>
  <c r="B1194" i="10" s="1"/>
  <c r="B1195" i="10" a="1"/>
  <c r="B1195" i="10" s="1"/>
  <c r="B1196" i="10" a="1"/>
  <c r="B1196" i="10" s="1"/>
  <c r="B1197" i="10" a="1"/>
  <c r="B1197" i="10" s="1"/>
  <c r="B1198" i="10" a="1"/>
  <c r="B1198" i="10" s="1"/>
  <c r="B1199" i="10" a="1"/>
  <c r="B1199" i="10" s="1"/>
  <c r="B1200" i="10" a="1"/>
  <c r="B1200" i="10" s="1"/>
  <c r="B1201" i="10" a="1"/>
  <c r="B1201" i="10" s="1"/>
  <c r="B1202" i="10" a="1"/>
  <c r="B1202" i="10" s="1"/>
  <c r="B1203" i="10" a="1"/>
  <c r="B1203" i="10" s="1"/>
  <c r="B1204" i="10" a="1"/>
  <c r="B1204" i="10" s="1"/>
  <c r="B1205" i="10" a="1"/>
  <c r="B1205" i="10" s="1"/>
  <c r="B1206" i="10" a="1"/>
  <c r="B1206" i="10" s="1"/>
  <c r="B1207" i="10" a="1"/>
  <c r="B1207" i="10" s="1"/>
  <c r="B1208" i="10" a="1"/>
  <c r="B1208" i="10" s="1"/>
  <c r="B1209" i="10" a="1"/>
  <c r="B1209" i="10" s="1"/>
  <c r="B1210" i="10" a="1"/>
  <c r="B1210" i="10" s="1"/>
  <c r="B1211" i="10" a="1"/>
  <c r="B1211" i="10" s="1"/>
  <c r="B1212" i="10" a="1"/>
  <c r="B1212" i="10" s="1"/>
  <c r="B1213" i="10" a="1"/>
  <c r="B1213" i="10" s="1"/>
  <c r="B1214" i="10" a="1"/>
  <c r="B1214" i="10" s="1"/>
  <c r="B1215" i="10" a="1"/>
  <c r="B1215" i="10" s="1"/>
  <c r="B1216" i="10" a="1"/>
  <c r="B1216" i="10" s="1"/>
  <c r="B1217" i="10" a="1"/>
  <c r="B1217" i="10" s="1"/>
  <c r="B1218" i="10" a="1"/>
  <c r="B1218" i="10" s="1"/>
  <c r="B1219" i="10" a="1"/>
  <c r="B1219" i="10" s="1"/>
  <c r="B1220" i="10" a="1"/>
  <c r="B1220" i="10" s="1"/>
  <c r="B1221" i="10" a="1"/>
  <c r="B1221" i="10" s="1"/>
  <c r="B1222" i="10" a="1"/>
  <c r="B1222" i="10" s="1"/>
  <c r="B1223" i="10" a="1"/>
  <c r="B1223" i="10" s="1"/>
  <c r="B1224" i="10" a="1"/>
  <c r="B1224" i="10" s="1"/>
  <c r="B1225" i="10" a="1"/>
  <c r="B1225" i="10" s="1"/>
  <c r="B1226" i="10" a="1"/>
  <c r="B1226" i="10" s="1"/>
  <c r="B1227" i="10" a="1"/>
  <c r="B1227" i="10" s="1"/>
  <c r="B1228" i="10" a="1"/>
  <c r="B1228" i="10" s="1"/>
  <c r="B1229" i="10" a="1"/>
  <c r="B1229" i="10" s="1"/>
  <c r="B1230" i="10" a="1"/>
  <c r="B1230" i="10" s="1"/>
  <c r="B1231" i="10" a="1"/>
  <c r="B1231" i="10" s="1"/>
  <c r="B1232" i="10" a="1"/>
  <c r="B1232" i="10" s="1"/>
  <c r="B1233" i="10" a="1"/>
  <c r="B1233" i="10" s="1"/>
  <c r="B1234" i="10" a="1"/>
  <c r="B1234" i="10" s="1"/>
  <c r="B1235" i="10" a="1"/>
  <c r="B1235" i="10" s="1"/>
  <c r="B1236" i="10" a="1"/>
  <c r="B1236" i="10" s="1"/>
  <c r="B1237" i="10" a="1"/>
  <c r="B1237" i="10" s="1"/>
  <c r="B1238" i="10" a="1"/>
  <c r="B1238" i="10" s="1"/>
  <c r="B1239" i="10" a="1"/>
  <c r="B1239" i="10" s="1"/>
  <c r="B1240" i="10" a="1"/>
  <c r="B1240" i="10" s="1"/>
  <c r="B1241" i="10" a="1"/>
  <c r="B1241" i="10" s="1"/>
  <c r="B1242" i="10" a="1"/>
  <c r="B1242" i="10" s="1"/>
  <c r="B1243" i="10" a="1"/>
  <c r="B1243" i="10" s="1"/>
  <c r="B1244" i="10" a="1"/>
  <c r="B1244" i="10" s="1"/>
  <c r="B1245" i="10" a="1"/>
  <c r="B1245" i="10" s="1"/>
  <c r="B1246" i="10" a="1"/>
  <c r="B1246" i="10" s="1"/>
  <c r="B1247" i="10" a="1"/>
  <c r="B1247" i="10" s="1"/>
  <c r="B1248" i="10" a="1"/>
  <c r="B1248" i="10" s="1"/>
  <c r="B1249" i="10" a="1"/>
  <c r="B1249" i="10" s="1"/>
  <c r="B1250" i="10" a="1"/>
  <c r="B1250" i="10" s="1"/>
  <c r="B1251" i="10" a="1"/>
  <c r="B1251" i="10" s="1"/>
  <c r="B1252" i="10" a="1"/>
  <c r="B1252" i="10" s="1"/>
  <c r="B1253" i="10" a="1"/>
  <c r="B1253" i="10" s="1"/>
  <c r="B1254" i="10" a="1"/>
  <c r="B1254" i="10" s="1"/>
  <c r="B1255" i="10" a="1"/>
  <c r="B1255" i="10" s="1"/>
  <c r="B1256" i="10" a="1"/>
  <c r="B1256" i="10" s="1"/>
  <c r="B1257" i="10" a="1"/>
  <c r="B1257" i="10" s="1"/>
  <c r="B1258" i="10" a="1"/>
  <c r="B1258" i="10" s="1"/>
  <c r="B1259" i="10" a="1"/>
  <c r="B1259" i="10" s="1"/>
  <c r="B1260" i="10" a="1"/>
  <c r="B1260" i="10" s="1"/>
  <c r="B1261" i="10" a="1"/>
  <c r="B1261" i="10" s="1"/>
  <c r="B1262" i="10" a="1"/>
  <c r="B1262" i="10" s="1"/>
  <c r="B1263" i="10" a="1"/>
  <c r="B1263" i="10" s="1"/>
  <c r="B1264" i="10" a="1"/>
  <c r="B1264" i="10" s="1"/>
  <c r="B1265" i="10" a="1"/>
  <c r="B1265" i="10" s="1"/>
  <c r="B1266" i="10" a="1"/>
  <c r="B1266" i="10" s="1"/>
  <c r="B1267" i="10" a="1"/>
  <c r="B1267" i="10" s="1"/>
  <c r="B1268" i="10" a="1"/>
  <c r="B1268" i="10" s="1"/>
  <c r="B1269" i="10" a="1"/>
  <c r="B1269" i="10" s="1"/>
  <c r="B1270" i="10" a="1"/>
  <c r="B1270" i="10" s="1"/>
  <c r="B1271" i="10" a="1"/>
  <c r="B1271" i="10" s="1"/>
  <c r="B1272" i="10" a="1"/>
  <c r="B1272" i="10" s="1"/>
  <c r="B1273" i="10" a="1"/>
  <c r="B1273" i="10" s="1"/>
  <c r="B1274" i="10" a="1"/>
  <c r="B1274" i="10" s="1"/>
  <c r="B1275" i="10" a="1"/>
  <c r="B1275" i="10" s="1"/>
  <c r="B1276" i="10" a="1"/>
  <c r="B1276" i="10" s="1"/>
  <c r="B1277" i="10" a="1"/>
  <c r="B1277" i="10" s="1"/>
  <c r="B1278" i="10" a="1"/>
  <c r="B1278" i="10" s="1"/>
  <c r="B1279" i="10" a="1"/>
  <c r="B1279" i="10" s="1"/>
  <c r="B1280" i="10" a="1"/>
  <c r="B1280" i="10" s="1"/>
  <c r="B1281" i="10" a="1"/>
  <c r="B1281" i="10" s="1"/>
  <c r="B1282" i="10" a="1"/>
  <c r="B1282" i="10" s="1"/>
  <c r="B1283" i="10" a="1"/>
  <c r="B1283" i="10" s="1"/>
  <c r="B1284" i="10" a="1"/>
  <c r="B1284" i="10" s="1"/>
  <c r="B1285" i="10" a="1"/>
  <c r="B1285" i="10" s="1"/>
  <c r="B1286" i="10" a="1"/>
  <c r="B1286" i="10" s="1"/>
  <c r="B1287" i="10" a="1"/>
  <c r="B1287" i="10" s="1"/>
  <c r="B1288" i="10" a="1"/>
  <c r="B1288" i="10" s="1"/>
  <c r="B1289" i="10" a="1"/>
  <c r="B1289" i="10" s="1"/>
  <c r="B1290" i="10" a="1"/>
  <c r="B1290" i="10" s="1"/>
  <c r="B1291" i="10" a="1"/>
  <c r="B1291" i="10" s="1"/>
  <c r="B1292" i="10" a="1"/>
  <c r="B1292" i="10" s="1"/>
  <c r="B1293" i="10" a="1"/>
  <c r="B1293" i="10" s="1"/>
  <c r="B1294" i="10" a="1"/>
  <c r="B1294" i="10" s="1"/>
  <c r="B1295" i="10" a="1"/>
  <c r="B1295" i="10" s="1"/>
  <c r="B1296" i="10" a="1"/>
  <c r="B1296" i="10" s="1"/>
  <c r="B1297" i="10" a="1"/>
  <c r="B1297" i="10" s="1"/>
  <c r="B1298" i="10" a="1"/>
  <c r="B1298" i="10"/>
  <c r="B1299" i="10" a="1"/>
  <c r="B1299" i="10" s="1"/>
  <c r="B1300" i="10" a="1"/>
  <c r="B1300" i="10" s="1"/>
  <c r="B1301" i="10" a="1"/>
  <c r="B1301" i="10" s="1"/>
  <c r="B1302" i="10" a="1"/>
  <c r="B1302" i="10" s="1"/>
  <c r="B1303" i="10" a="1"/>
  <c r="B1303" i="10" s="1"/>
  <c r="B1304" i="10" a="1"/>
  <c r="B1304" i="10" s="1"/>
  <c r="B1305" i="10" a="1"/>
  <c r="B1305" i="10" s="1"/>
  <c r="B1306" i="10" a="1"/>
  <c r="B1306" i="10" s="1"/>
  <c r="B1307" i="10" a="1"/>
  <c r="B1307" i="10" s="1"/>
  <c r="B1308" i="10" a="1"/>
  <c r="B1308" i="10" s="1"/>
  <c r="B1309" i="10" a="1"/>
  <c r="B1309" i="10" s="1"/>
  <c r="B1310" i="10" a="1"/>
  <c r="B1310" i="10" s="1"/>
  <c r="B1311" i="10" a="1"/>
  <c r="B1311" i="10" s="1"/>
  <c r="B1312" i="10" a="1"/>
  <c r="B1312" i="10" s="1"/>
  <c r="B1313" i="10" a="1"/>
  <c r="B1313" i="10" s="1"/>
  <c r="B1314" i="10" a="1"/>
  <c r="B1314" i="10" s="1"/>
  <c r="B1315" i="10" a="1"/>
  <c r="B1315" i="10" s="1"/>
  <c r="B1316" i="10" a="1"/>
  <c r="B1316" i="10" s="1"/>
  <c r="B1317" i="10" a="1"/>
  <c r="B1317" i="10" s="1"/>
  <c r="B1318" i="10" a="1"/>
  <c r="B1318" i="10" s="1"/>
  <c r="B1319" i="10" a="1"/>
  <c r="B1319" i="10" s="1"/>
  <c r="B1320" i="10" a="1"/>
  <c r="B1320" i="10" s="1"/>
  <c r="B1321" i="10" a="1"/>
  <c r="B1321" i="10" s="1"/>
  <c r="B1322" i="10" a="1"/>
  <c r="B1322" i="10" s="1"/>
  <c r="B1323" i="10" a="1"/>
  <c r="B1323" i="10" s="1"/>
  <c r="B1324" i="10" a="1"/>
  <c r="B1324" i="10" s="1"/>
  <c r="B1325" i="10" a="1"/>
  <c r="B1325" i="10" s="1"/>
  <c r="B1326" i="10" a="1"/>
  <c r="B1326" i="10" s="1"/>
  <c r="B1327" i="10" a="1"/>
  <c r="B1327" i="10" s="1"/>
  <c r="B1328" i="10" a="1"/>
  <c r="B1328" i="10" s="1"/>
  <c r="B1329" i="10" a="1"/>
  <c r="B1329" i="10" s="1"/>
  <c r="B1330" i="10" a="1"/>
  <c r="B1330" i="10" s="1"/>
  <c r="B1331" i="10" a="1"/>
  <c r="B1331" i="10" s="1"/>
  <c r="B1332" i="10" a="1"/>
  <c r="B1332" i="10" s="1"/>
  <c r="B1333" i="10" a="1"/>
  <c r="B1333" i="10" s="1"/>
  <c r="B1334" i="10" a="1"/>
  <c r="B1334" i="10" s="1"/>
  <c r="B1335" i="10" a="1"/>
  <c r="B1335" i="10" s="1"/>
  <c r="B1336" i="10" a="1"/>
  <c r="B1336" i="10" s="1"/>
  <c r="B1337" i="10" a="1"/>
  <c r="B1337" i="10" s="1"/>
  <c r="B1338" i="10" a="1"/>
  <c r="B1338" i="10" s="1"/>
  <c r="B1339" i="10" a="1"/>
  <c r="B1339" i="10" s="1"/>
  <c r="B1340" i="10" a="1"/>
  <c r="B1340" i="10" s="1"/>
  <c r="B1341" i="10" a="1"/>
  <c r="B1341" i="10" s="1"/>
  <c r="B1342" i="10" a="1"/>
  <c r="B1342" i="10" s="1"/>
  <c r="B1343" i="10" a="1"/>
  <c r="B1343" i="10" s="1"/>
  <c r="B1344" i="10" a="1"/>
  <c r="B1344" i="10" s="1"/>
  <c r="B1345" i="10" a="1"/>
  <c r="B1345" i="10" s="1"/>
  <c r="B1346" i="10" a="1"/>
  <c r="B1346" i="10" s="1"/>
  <c r="B1347" i="10" a="1"/>
  <c r="B1347" i="10" s="1"/>
  <c r="B1348" i="10" a="1"/>
  <c r="B1348" i="10" s="1"/>
  <c r="B1349" i="10" a="1"/>
  <c r="B1349" i="10" s="1"/>
  <c r="B1350" i="10" a="1"/>
  <c r="B1350" i="10" s="1"/>
  <c r="B1351" i="10" a="1"/>
  <c r="B1351" i="10" s="1"/>
  <c r="B1352" i="10" a="1"/>
  <c r="B1352" i="10" s="1"/>
  <c r="B1353" i="10" a="1"/>
  <c r="B1353" i="10" s="1"/>
  <c r="B1354" i="10" a="1"/>
  <c r="B1354" i="10" s="1"/>
  <c r="B1355" i="10" a="1"/>
  <c r="B1355" i="10"/>
  <c r="B1356" i="10" a="1"/>
  <c r="B1356" i="10" s="1"/>
  <c r="B1357" i="10" a="1"/>
  <c r="B1357" i="10" s="1"/>
  <c r="B1358" i="10" a="1"/>
  <c r="B1358" i="10" s="1"/>
  <c r="B1359" i="10" a="1"/>
  <c r="B1359" i="10" s="1"/>
  <c r="B1360" i="10" a="1"/>
  <c r="B1360" i="10" s="1"/>
  <c r="B1361" i="10" a="1"/>
  <c r="B1361" i="10" s="1"/>
  <c r="B1362" i="10" a="1"/>
  <c r="B1362" i="10" s="1"/>
  <c r="B1363" i="10" a="1"/>
  <c r="B1363" i="10" s="1"/>
  <c r="B1364" i="10" a="1"/>
  <c r="B1364" i="10" s="1"/>
  <c r="B1365" i="10" a="1"/>
  <c r="B1365" i="10" s="1"/>
  <c r="B1366" i="10" a="1"/>
  <c r="B1366" i="10" s="1"/>
  <c r="B1367" i="10" a="1"/>
  <c r="B1367" i="10" s="1"/>
  <c r="B1368" i="10" a="1"/>
  <c r="B1368" i="10"/>
  <c r="B1369" i="10" a="1"/>
  <c r="B1369" i="10" s="1"/>
  <c r="B1370" i="10" a="1"/>
  <c r="B1370" i="10" s="1"/>
  <c r="B1371" i="10" a="1"/>
  <c r="B1371" i="10" s="1"/>
  <c r="B1372" i="10" a="1"/>
  <c r="B1372" i="10" s="1"/>
  <c r="B1373" i="10" a="1"/>
  <c r="B1373" i="10" s="1"/>
  <c r="B1374" i="10" a="1"/>
  <c r="B1374" i="10" s="1"/>
  <c r="B1375" i="10" a="1"/>
  <c r="B1375" i="10" s="1"/>
  <c r="B1376" i="10" a="1"/>
  <c r="B1376" i="10" s="1"/>
  <c r="B1377" i="10" a="1"/>
  <c r="B1377" i="10" s="1"/>
  <c r="B1378" i="10" a="1"/>
  <c r="B1378" i="10" s="1"/>
  <c r="B1379" i="10" a="1"/>
  <c r="B1379" i="10" s="1"/>
  <c r="B1380" i="10" a="1"/>
  <c r="B1380" i="10" s="1"/>
  <c r="B1381" i="10" a="1"/>
  <c r="B1381" i="10" s="1"/>
  <c r="B1382" i="10" a="1"/>
  <c r="B1382" i="10" s="1"/>
  <c r="B1383" i="10" a="1"/>
  <c r="B1383" i="10" s="1"/>
  <c r="B1384" i="10" a="1"/>
  <c r="B1384" i="10" s="1"/>
  <c r="B1385" i="10" a="1"/>
  <c r="B1385" i="10" s="1"/>
  <c r="B1386" i="10" a="1"/>
  <c r="B1386" i="10" s="1"/>
  <c r="B1387" i="10" a="1"/>
  <c r="B1387" i="10" s="1"/>
  <c r="B1388" i="10" a="1"/>
  <c r="B1388" i="10" s="1"/>
  <c r="B1389" i="10" a="1"/>
  <c r="B1389" i="10" s="1"/>
  <c r="B1390" i="10" a="1"/>
  <c r="B1390" i="10" s="1"/>
  <c r="B1391" i="10" a="1"/>
  <c r="B1391" i="10" s="1"/>
  <c r="B1392" i="10" a="1"/>
  <c r="B1392" i="10" s="1"/>
  <c r="B1393" i="10" a="1"/>
  <c r="B1393" i="10" s="1"/>
  <c r="B1394" i="10" a="1"/>
  <c r="B1394" i="10" s="1"/>
  <c r="B1395" i="10" a="1"/>
  <c r="B1395" i="10" s="1"/>
  <c r="B1396" i="10" a="1"/>
  <c r="B1396" i="10" s="1"/>
  <c r="B1397" i="10" a="1"/>
  <c r="B1397" i="10" s="1"/>
  <c r="B1398" i="10" a="1"/>
  <c r="B1398" i="10" s="1"/>
  <c r="B1399" i="10" a="1"/>
  <c r="B1399" i="10" s="1"/>
  <c r="B1400" i="10" a="1"/>
  <c r="B1400" i="10" s="1"/>
  <c r="B1401" i="10" a="1"/>
  <c r="B1401" i="10" s="1"/>
  <c r="B1402" i="10" a="1"/>
  <c r="B1402" i="10" s="1"/>
  <c r="B1403" i="10" a="1"/>
  <c r="B1403" i="10" s="1"/>
  <c r="B1404" i="10" a="1"/>
  <c r="B1404" i="10" s="1"/>
  <c r="B1405" i="10" a="1"/>
  <c r="B1405" i="10" s="1"/>
  <c r="B1406" i="10" a="1"/>
  <c r="B1406" i="10" s="1"/>
  <c r="B1407" i="10" a="1"/>
  <c r="B1407" i="10" s="1"/>
  <c r="B1408" i="10" a="1"/>
  <c r="B1408" i="10" s="1"/>
  <c r="B1409" i="10" a="1"/>
  <c r="B1409" i="10" s="1"/>
  <c r="B1410" i="10" a="1"/>
  <c r="B1410" i="10" s="1"/>
  <c r="B1411" i="10" a="1"/>
  <c r="B1411" i="10" s="1"/>
  <c r="B1412" i="10" a="1"/>
  <c r="B1412" i="10" s="1"/>
  <c r="B1413" i="10" a="1"/>
  <c r="B1413" i="10" s="1"/>
  <c r="B1414" i="10" a="1"/>
  <c r="B1414" i="10" s="1"/>
  <c r="B1415" i="10" a="1"/>
  <c r="B1415" i="10" s="1"/>
  <c r="B1416" i="10" a="1"/>
  <c r="B1416" i="10" s="1"/>
  <c r="B1417" i="10" a="1"/>
  <c r="B1417" i="10" s="1"/>
  <c r="B1418" i="10" a="1"/>
  <c r="B1418" i="10" s="1"/>
  <c r="B1419" i="10" a="1"/>
  <c r="B1419" i="10" s="1"/>
  <c r="B1420" i="10" a="1"/>
  <c r="B1420" i="10" s="1"/>
  <c r="B1421" i="10" a="1"/>
  <c r="B1421" i="10" s="1"/>
  <c r="B1422" i="10" a="1"/>
  <c r="B1422" i="10" s="1"/>
  <c r="B1423" i="10" a="1"/>
  <c r="B1423" i="10" s="1"/>
  <c r="B1424" i="10" a="1"/>
  <c r="B1424" i="10" s="1"/>
  <c r="B1425" i="10" a="1"/>
  <c r="B1425" i="10" s="1"/>
  <c r="B1426" i="10" a="1"/>
  <c r="B1426" i="10" s="1"/>
  <c r="B1427" i="10" a="1"/>
  <c r="B1427" i="10" s="1"/>
  <c r="B1428" i="10" a="1"/>
  <c r="B1428" i="10" s="1"/>
  <c r="B1429" i="10" a="1"/>
  <c r="B1429" i="10" s="1"/>
  <c r="B1430" i="10" a="1"/>
  <c r="B1430" i="10" s="1"/>
  <c r="B1431" i="10" a="1"/>
  <c r="B1431" i="10" s="1"/>
  <c r="B1432" i="10" a="1"/>
  <c r="B1432" i="10" s="1"/>
  <c r="B1433" i="10" a="1"/>
  <c r="B1433" i="10" s="1"/>
  <c r="B1434" i="10" a="1"/>
  <c r="B1434" i="10" s="1"/>
  <c r="B1435" i="10" a="1"/>
  <c r="B1435" i="10" s="1"/>
  <c r="B1436" i="10" a="1"/>
  <c r="B1436" i="10" s="1"/>
  <c r="B1437" i="10" a="1"/>
  <c r="B1437" i="10" s="1"/>
  <c r="B1438" i="10" a="1"/>
  <c r="B1438" i="10" s="1"/>
  <c r="B1439" i="10" a="1"/>
  <c r="B1439" i="10" s="1"/>
  <c r="B1440" i="10" a="1"/>
  <c r="B1440" i="10" s="1"/>
  <c r="B1441" i="10" a="1"/>
  <c r="B1441" i="10" s="1"/>
  <c r="B1442" i="10" a="1"/>
  <c r="B1442" i="10" s="1"/>
  <c r="B1443" i="10" a="1"/>
  <c r="B1443" i="10" s="1"/>
  <c r="B1444" i="10" a="1"/>
  <c r="B1444" i="10" s="1"/>
  <c r="B1445" i="10" a="1"/>
  <c r="B1445" i="10" s="1"/>
  <c r="B1446" i="10" a="1"/>
  <c r="B1446" i="10" s="1"/>
  <c r="B1447" i="10" a="1"/>
  <c r="B1447" i="10" s="1"/>
  <c r="B1448" i="10" a="1"/>
  <c r="B1448" i="10" s="1"/>
  <c r="B1449" i="10" a="1"/>
  <c r="B1449" i="10" s="1"/>
  <c r="B1450" i="10" a="1"/>
  <c r="B1450" i="10" s="1"/>
  <c r="B1451" i="10" a="1"/>
  <c r="B1451" i="10" s="1"/>
  <c r="B1452" i="10" a="1"/>
  <c r="B1452" i="10" s="1"/>
  <c r="B1453" i="10" a="1"/>
  <c r="B1453" i="10" s="1"/>
  <c r="B1454" i="10" a="1"/>
  <c r="B1454" i="10" s="1"/>
  <c r="B1455" i="10" a="1"/>
  <c r="B1455" i="10" s="1"/>
  <c r="B1456" i="10" a="1"/>
  <c r="B1456" i="10" s="1"/>
  <c r="B1457" i="10" a="1"/>
  <c r="B1457" i="10" s="1"/>
  <c r="B1458" i="10" a="1"/>
  <c r="B1458" i="10" s="1"/>
  <c r="B1459" i="10" a="1"/>
  <c r="B1459" i="10"/>
  <c r="B1460" i="10" a="1"/>
  <c r="B1460" i="10" s="1"/>
  <c r="B1461" i="10" a="1"/>
  <c r="B1461" i="10" s="1"/>
  <c r="B1462" i="10" a="1"/>
  <c r="B1462" i="10" s="1"/>
  <c r="B1463" i="10" a="1"/>
  <c r="B1463" i="10" s="1"/>
  <c r="B1464" i="10" a="1"/>
  <c r="B1464" i="10" s="1"/>
  <c r="B1465" i="10" a="1"/>
  <c r="B1465" i="10" s="1"/>
  <c r="B1466" i="10" a="1"/>
  <c r="B1466" i="10" s="1"/>
  <c r="B1467" i="10" a="1"/>
  <c r="B1467" i="10" s="1"/>
  <c r="B1468" i="10" a="1"/>
  <c r="B1468" i="10" s="1"/>
  <c r="B1469" i="10" a="1"/>
  <c r="B1469" i="10" s="1"/>
  <c r="B1470" i="10" a="1"/>
  <c r="B1470" i="10" s="1"/>
  <c r="B1471" i="10" a="1"/>
  <c r="B1471" i="10" s="1"/>
  <c r="B1472" i="10" a="1"/>
  <c r="B1472" i="10" s="1"/>
  <c r="B1473" i="10" a="1"/>
  <c r="B1473" i="10"/>
  <c r="B1474" i="10" a="1"/>
  <c r="B1474" i="10" s="1"/>
  <c r="B1475" i="10" a="1"/>
  <c r="B1475" i="10" s="1"/>
  <c r="B1476" i="10" a="1"/>
  <c r="B1476" i="10" s="1"/>
  <c r="B1477" i="10" a="1"/>
  <c r="B1477" i="10" s="1"/>
  <c r="B1478" i="10" a="1"/>
  <c r="B1478" i="10" s="1"/>
  <c r="B1479" i="10" a="1"/>
  <c r="B1479" i="10" s="1"/>
  <c r="B1480" i="10" a="1"/>
  <c r="B1480" i="10" s="1"/>
  <c r="B1481" i="10" a="1"/>
  <c r="B1481" i="10" s="1"/>
  <c r="B1482" i="10" a="1"/>
  <c r="B1482" i="10" s="1"/>
  <c r="B1483" i="10" a="1"/>
  <c r="B1483" i="10" s="1"/>
  <c r="B1484" i="10" a="1"/>
  <c r="B1484" i="10" s="1"/>
  <c r="B1485" i="10" a="1"/>
  <c r="B1485" i="10" s="1"/>
  <c r="B1486" i="10" a="1"/>
  <c r="B1486" i="10" s="1"/>
  <c r="B1487" i="10" a="1"/>
  <c r="B1487" i="10" s="1"/>
  <c r="B1488" i="10" a="1"/>
  <c r="B1488" i="10" s="1"/>
  <c r="B1489" i="10" a="1"/>
  <c r="B1489" i="10" s="1"/>
  <c r="B1490" i="10" a="1"/>
  <c r="B1490" i="10" s="1"/>
  <c r="B1491" i="10" a="1"/>
  <c r="B1491" i="10" s="1"/>
  <c r="B1492" i="10" a="1"/>
  <c r="B1492" i="10" s="1"/>
  <c r="B1493" i="10" a="1"/>
  <c r="B1493" i="10" s="1"/>
  <c r="B1494" i="10" a="1"/>
  <c r="B1494" i="10" s="1"/>
  <c r="B1495" i="10" a="1"/>
  <c r="B1495" i="10" s="1"/>
  <c r="B1496" i="10" a="1"/>
  <c r="B1496" i="10" s="1"/>
  <c r="B1497" i="10" a="1"/>
  <c r="B1497" i="10" s="1"/>
  <c r="B1498" i="10" a="1"/>
  <c r="B1498" i="10" s="1"/>
  <c r="B1499" i="10" a="1"/>
  <c r="B1499" i="10" s="1"/>
  <c r="B1500" i="10" a="1"/>
  <c r="B1500" i="10" s="1"/>
  <c r="B1501" i="10" a="1"/>
  <c r="B1501" i="10" s="1"/>
  <c r="B1502" i="10" a="1"/>
  <c r="B1502" i="10" s="1"/>
  <c r="B1503" i="10" a="1"/>
  <c r="B1503" i="10" s="1"/>
  <c r="B1504" i="10" a="1"/>
  <c r="B1504" i="10" s="1"/>
  <c r="B1505" i="10" a="1"/>
  <c r="B1505" i="10" s="1"/>
  <c r="B1506" i="10" a="1"/>
  <c r="B1506" i="10" s="1"/>
  <c r="B1507" i="10" a="1"/>
  <c r="B1507" i="10" s="1"/>
  <c r="B1508" i="10" a="1"/>
  <c r="B1508" i="10" s="1"/>
  <c r="B1509" i="10" a="1"/>
  <c r="B1509" i="10" s="1"/>
  <c r="B1510" i="10" a="1"/>
  <c r="B1510" i="10" s="1"/>
  <c r="B1511" i="10" a="1"/>
  <c r="B1511" i="10" s="1"/>
  <c r="B1512" i="10" a="1"/>
  <c r="B1512" i="10" s="1"/>
  <c r="B1513" i="10" a="1"/>
  <c r="B1513" i="10" s="1"/>
  <c r="B1514" i="10" a="1"/>
  <c r="B1514" i="10" s="1"/>
  <c r="B1515" i="10" a="1"/>
  <c r="B1515" i="10" s="1"/>
  <c r="B1516" i="10" a="1"/>
  <c r="B1516" i="10" s="1"/>
  <c r="B1517" i="10" a="1"/>
  <c r="B1517" i="10" s="1"/>
  <c r="B1518" i="10" a="1"/>
  <c r="B1518" i="10" s="1"/>
  <c r="B1519" i="10" a="1"/>
  <c r="B1519" i="10" s="1"/>
  <c r="B1520" i="10" a="1"/>
  <c r="B1520" i="10" s="1"/>
  <c r="B1521" i="10" a="1"/>
  <c r="B1521" i="10" s="1"/>
  <c r="B1522" i="10" a="1"/>
  <c r="B1522" i="10" s="1"/>
  <c r="B1523" i="10" a="1"/>
  <c r="B1523" i="10" s="1"/>
  <c r="B1524" i="10" a="1"/>
  <c r="B1524" i="10" s="1"/>
  <c r="B1525" i="10" a="1"/>
  <c r="B1525" i="10" s="1"/>
  <c r="B1526" i="10" a="1"/>
  <c r="B1526" i="10" s="1"/>
  <c r="B1527" i="10" a="1"/>
  <c r="B1527" i="10" s="1"/>
  <c r="B1528" i="10" a="1"/>
  <c r="B1528" i="10" s="1"/>
  <c r="B1529" i="10" a="1"/>
  <c r="B1529" i="10" s="1"/>
  <c r="B1530" i="10" a="1"/>
  <c r="B1530" i="10" s="1"/>
  <c r="B1531" i="10" a="1"/>
  <c r="B1531" i="10" s="1"/>
  <c r="B1532" i="10" a="1"/>
  <c r="B1532" i="10" s="1"/>
  <c r="B1533" i="10" a="1"/>
  <c r="B1533" i="10" s="1"/>
  <c r="B1534" i="10" a="1"/>
  <c r="B1534" i="10" s="1"/>
  <c r="B1535" i="10" a="1"/>
  <c r="B1535" i="10" s="1"/>
  <c r="B1536" i="10" a="1"/>
  <c r="B1536" i="10" s="1"/>
  <c r="B1537" i="10" a="1"/>
  <c r="B1537" i="10" s="1"/>
  <c r="B1538" i="10" a="1"/>
  <c r="B1538" i="10" s="1"/>
  <c r="B1539" i="10" a="1"/>
  <c r="B1539" i="10" s="1"/>
  <c r="B1540" i="10" a="1"/>
  <c r="B1540" i="10" s="1"/>
  <c r="B1541" i="10" a="1"/>
  <c r="B1541" i="10" s="1"/>
  <c r="B1542" i="10" a="1"/>
  <c r="B1542" i="10" s="1"/>
  <c r="B1543" i="10" a="1"/>
  <c r="B1543" i="10" s="1"/>
  <c r="B1544" i="10" a="1"/>
  <c r="B1544" i="10" s="1"/>
  <c r="B1545" i="10" a="1"/>
  <c r="B1545" i="10" s="1"/>
  <c r="B1546" i="10" a="1"/>
  <c r="B1546" i="10" s="1"/>
  <c r="B1547" i="10" a="1"/>
  <c r="B1547" i="10" s="1"/>
  <c r="B1548" i="10" a="1"/>
  <c r="B1548" i="10" s="1"/>
  <c r="B1549" i="10" a="1"/>
  <c r="B1549" i="10" s="1"/>
  <c r="B1550" i="10" a="1"/>
  <c r="B1550" i="10" s="1"/>
  <c r="B1551" i="10" a="1"/>
  <c r="B1551" i="10" s="1"/>
  <c r="B1552" i="10" a="1"/>
  <c r="B1552" i="10" s="1"/>
  <c r="B1553" i="10" a="1"/>
  <c r="B1553" i="10" s="1"/>
  <c r="B1554" i="10" a="1"/>
  <c r="B1554" i="10" s="1"/>
  <c r="B1555" i="10" a="1"/>
  <c r="B1555" i="10" s="1"/>
  <c r="B1556" i="10" a="1"/>
  <c r="B1556" i="10" s="1"/>
  <c r="B1557" i="10" a="1"/>
  <c r="B1557" i="10" s="1"/>
  <c r="B1558" i="10" a="1"/>
  <c r="B1558" i="10" s="1"/>
  <c r="B1559" i="10" a="1"/>
  <c r="B1559" i="10" s="1"/>
  <c r="B1560" i="10" a="1"/>
  <c r="B1560" i="10" s="1"/>
  <c r="B1561" i="10" a="1"/>
  <c r="B1561" i="10"/>
  <c r="B1562" i="10" a="1"/>
  <c r="B1562" i="10" s="1"/>
  <c r="B1563" i="10" a="1"/>
  <c r="B1563" i="10" s="1"/>
  <c r="B1564" i="10" a="1"/>
  <c r="B1564" i="10" s="1"/>
  <c r="B1565" i="10" a="1"/>
  <c r="B1565" i="10" s="1"/>
  <c r="B1566" i="10" a="1"/>
  <c r="B1566" i="10" s="1"/>
  <c r="B1567" i="10" a="1"/>
  <c r="B1567" i="10" s="1"/>
  <c r="B1568" i="10" a="1"/>
  <c r="B1568" i="10"/>
  <c r="B1569" i="10" a="1"/>
  <c r="B1569" i="10" s="1"/>
  <c r="B1570" i="10" a="1"/>
  <c r="B1570" i="10" s="1"/>
  <c r="B1571" i="10" a="1"/>
  <c r="B1571" i="10" s="1"/>
  <c r="B1572" i="10" a="1"/>
  <c r="B1572" i="10" s="1"/>
  <c r="B1573" i="10" a="1"/>
  <c r="B1573" i="10" s="1"/>
  <c r="B1574" i="10" a="1"/>
  <c r="B1574" i="10" s="1"/>
  <c r="B1575" i="10" a="1"/>
  <c r="B1575" i="10" s="1"/>
  <c r="B1576" i="10" a="1"/>
  <c r="B1576" i="10" s="1"/>
  <c r="B1577" i="10" a="1"/>
  <c r="B1577" i="10" s="1"/>
  <c r="B1578" i="10" a="1"/>
  <c r="B1578" i="10" s="1"/>
  <c r="B1579" i="10" a="1"/>
  <c r="B1579" i="10" s="1"/>
  <c r="B1580" i="10" a="1"/>
  <c r="B1580" i="10" s="1"/>
  <c r="B1581" i="10" a="1"/>
  <c r="B1581" i="10" s="1"/>
  <c r="B1582" i="10" a="1"/>
  <c r="B1582" i="10" s="1"/>
  <c r="B1583" i="10" a="1"/>
  <c r="B1583" i="10" s="1"/>
  <c r="B1584" i="10" a="1"/>
  <c r="B1584" i="10" s="1"/>
  <c r="B1585" i="10" a="1"/>
  <c r="B1585" i="10" s="1"/>
  <c r="B1586" i="10" a="1"/>
  <c r="B1586" i="10" s="1"/>
  <c r="B1587" i="10" a="1"/>
  <c r="B1587" i="10" s="1"/>
  <c r="B1588" i="10" a="1"/>
  <c r="B1588" i="10" s="1"/>
  <c r="B1589" i="10" a="1"/>
  <c r="B1589" i="10" s="1"/>
  <c r="B1590" i="10" a="1"/>
  <c r="B1590" i="10" s="1"/>
  <c r="B1591" i="10" a="1"/>
  <c r="B1591" i="10" s="1"/>
  <c r="B1592" i="10" a="1"/>
  <c r="B1592" i="10" s="1"/>
  <c r="B1593" i="10" a="1"/>
  <c r="B1593" i="10" s="1"/>
  <c r="B1594" i="10" a="1"/>
  <c r="B1594" i="10" s="1"/>
  <c r="B1595" i="10" a="1"/>
  <c r="B1595" i="10" s="1"/>
  <c r="B1596" i="10" a="1"/>
  <c r="B1596" i="10" s="1"/>
  <c r="B1597" i="10" a="1"/>
  <c r="B1597" i="10" s="1"/>
  <c r="B1598" i="10" a="1"/>
  <c r="B1598" i="10" s="1"/>
  <c r="B1599" i="10" a="1"/>
  <c r="B1599" i="10" s="1"/>
  <c r="B1600" i="10" a="1"/>
  <c r="B1600" i="10" s="1"/>
  <c r="B1601" i="10" a="1"/>
  <c r="B1601" i="10" s="1"/>
  <c r="B1602" i="10" a="1"/>
  <c r="B1602" i="10" s="1"/>
  <c r="B1603" i="10" a="1"/>
  <c r="B1603" i="10" s="1"/>
  <c r="B1604" i="10" a="1"/>
  <c r="B1604" i="10" s="1"/>
  <c r="B1605" i="10" a="1"/>
  <c r="B1605" i="10" s="1"/>
  <c r="B1606" i="10" a="1"/>
  <c r="B1606" i="10" s="1"/>
  <c r="B1607" i="10" a="1"/>
  <c r="B1607" i="10" s="1"/>
  <c r="B1608" i="10" a="1"/>
  <c r="B1608" i="10" s="1"/>
  <c r="B1609" i="10" a="1"/>
  <c r="B1609" i="10" s="1"/>
  <c r="B1610" i="10" a="1"/>
  <c r="B1610" i="10" s="1"/>
  <c r="B1611" i="10" a="1"/>
  <c r="B1611" i="10" s="1"/>
  <c r="B1612" i="10" a="1"/>
  <c r="B1612" i="10" s="1"/>
  <c r="B1613" i="10" a="1"/>
  <c r="B1613" i="10" s="1"/>
  <c r="B1614" i="10" a="1"/>
  <c r="B1614" i="10" s="1"/>
  <c r="B1615" i="10" a="1"/>
  <c r="B1615" i="10" s="1"/>
  <c r="B1616" i="10" a="1"/>
  <c r="B1616" i="10" s="1"/>
  <c r="B1617" i="10" a="1"/>
  <c r="B1617" i="10" s="1"/>
  <c r="B1618" i="10" a="1"/>
  <c r="B1618" i="10" s="1"/>
  <c r="B1619" i="10" a="1"/>
  <c r="B1619" i="10" s="1"/>
  <c r="B1620" i="10" a="1"/>
  <c r="B1620" i="10" s="1"/>
  <c r="B1621" i="10" a="1"/>
  <c r="B1621" i="10" s="1"/>
  <c r="B1622" i="10" a="1"/>
  <c r="B1622" i="10" s="1"/>
  <c r="B1623" i="10" a="1"/>
  <c r="B1623" i="10" s="1"/>
  <c r="B1624" i="10" a="1"/>
  <c r="B1624" i="10" s="1"/>
  <c r="B1625" i="10" a="1"/>
  <c r="B1625" i="10" s="1"/>
  <c r="B1626" i="10" a="1"/>
  <c r="B1626" i="10" s="1"/>
  <c r="B1627" i="10" a="1"/>
  <c r="B1627" i="10" s="1"/>
  <c r="B1628" i="10" a="1"/>
  <c r="B1628" i="10" s="1"/>
  <c r="B1629" i="10" a="1"/>
  <c r="B1629" i="10" s="1"/>
  <c r="B1630" i="10" a="1"/>
  <c r="B1630" i="10" s="1"/>
  <c r="B1631" i="10" a="1"/>
  <c r="B1631" i="10" s="1"/>
  <c r="B1632" i="10" a="1"/>
  <c r="B1632" i="10" s="1"/>
  <c r="B1633" i="10" a="1"/>
  <c r="B1633" i="10" s="1"/>
  <c r="B1634" i="10" a="1"/>
  <c r="B1634" i="10" s="1"/>
  <c r="B1635" i="10" a="1"/>
  <c r="B1635" i="10" s="1"/>
  <c r="B1636" i="10" a="1"/>
  <c r="B1636" i="10" s="1"/>
  <c r="B1637" i="10" a="1"/>
  <c r="B1637" i="10" s="1"/>
  <c r="B1638" i="10" a="1"/>
  <c r="B1638" i="10" s="1"/>
  <c r="B1639" i="10" a="1"/>
  <c r="B1639" i="10" s="1"/>
  <c r="B1640" i="10" a="1"/>
  <c r="B1640" i="10" s="1"/>
  <c r="B1641" i="10" a="1"/>
  <c r="B1641" i="10" s="1"/>
  <c r="B1642" i="10" a="1"/>
  <c r="B1642" i="10" s="1"/>
  <c r="B1643" i="10" a="1"/>
  <c r="B1643" i="10" s="1"/>
  <c r="B1644" i="10" a="1"/>
  <c r="B1644" i="10" s="1"/>
  <c r="B1645" i="10" a="1"/>
  <c r="B1645" i="10" s="1"/>
  <c r="B1646" i="10" a="1"/>
  <c r="B1646" i="10" s="1"/>
  <c r="B1647" i="10" a="1"/>
  <c r="B1647" i="10" s="1"/>
  <c r="B1648" i="10" a="1"/>
  <c r="B1648" i="10" s="1"/>
  <c r="B1649" i="10" a="1"/>
  <c r="B1649" i="10" s="1"/>
  <c r="B1650" i="10" a="1"/>
  <c r="B1650" i="10" s="1"/>
  <c r="B1651" i="10" a="1"/>
  <c r="B1651" i="10" s="1"/>
  <c r="B1652" i="10" a="1"/>
  <c r="B1652" i="10" s="1"/>
  <c r="B1653" i="10" a="1"/>
  <c r="B1653" i="10" s="1"/>
  <c r="B1654" i="10" a="1"/>
  <c r="B1654" i="10" s="1"/>
  <c r="B1655" i="10" a="1"/>
  <c r="B1655" i="10" s="1"/>
  <c r="B1656" i="10" a="1"/>
  <c r="B1656" i="10" s="1"/>
  <c r="B1657" i="10" a="1"/>
  <c r="B1657" i="10" s="1"/>
  <c r="B1658" i="10" a="1"/>
  <c r="B1658" i="10" s="1"/>
  <c r="B1659" i="10" a="1"/>
  <c r="B1659" i="10" s="1"/>
  <c r="B1660" i="10" a="1"/>
  <c r="B1660" i="10" s="1"/>
  <c r="B1661" i="10" a="1"/>
  <c r="B1661" i="10" s="1"/>
  <c r="B1662" i="10" a="1"/>
  <c r="B1662" i="10" s="1"/>
  <c r="B1663" i="10" a="1"/>
  <c r="B1663" i="10" s="1"/>
  <c r="B1664" i="10" a="1"/>
  <c r="B1664" i="10" s="1"/>
  <c r="B1665" i="10" a="1"/>
  <c r="B1665" i="10" s="1"/>
  <c r="B1666" i="10" a="1"/>
  <c r="B1666" i="10" s="1"/>
  <c r="B1667" i="10" a="1"/>
  <c r="B1667" i="10" s="1"/>
  <c r="B1668" i="10" a="1"/>
  <c r="B1668" i="10" s="1"/>
  <c r="B1669" i="10" a="1"/>
  <c r="B1669" i="10" s="1"/>
  <c r="B1670" i="10" a="1"/>
  <c r="B1670" i="10" s="1"/>
  <c r="B1671" i="10" a="1"/>
  <c r="B1671" i="10" s="1"/>
  <c r="B1672" i="10" a="1"/>
  <c r="B1672" i="10" s="1"/>
  <c r="B1673" i="10" a="1"/>
  <c r="B1673" i="10" s="1"/>
  <c r="B1674" i="10" a="1"/>
  <c r="B1674" i="10" s="1"/>
  <c r="B1675" i="10" a="1"/>
  <c r="B1675" i="10" s="1"/>
  <c r="B1676" i="10" a="1"/>
  <c r="B1676" i="10" s="1"/>
  <c r="B1677" i="10" a="1"/>
  <c r="B1677" i="10" s="1"/>
  <c r="B1678" i="10" a="1"/>
  <c r="B1678" i="10" s="1"/>
  <c r="B1679" i="10" a="1"/>
  <c r="B1679" i="10" s="1"/>
  <c r="B1680" i="10" a="1"/>
  <c r="B1680" i="10" s="1"/>
  <c r="B1681" i="10" a="1"/>
  <c r="B1681" i="10" s="1"/>
  <c r="B1682" i="10" a="1"/>
  <c r="B1682" i="10" s="1"/>
  <c r="B1683" i="10" a="1"/>
  <c r="B1683" i="10" s="1"/>
  <c r="B1684" i="10" a="1"/>
  <c r="B1684" i="10" s="1"/>
  <c r="B1685" i="10" a="1"/>
  <c r="B1685" i="10" s="1"/>
  <c r="B1686" i="10" a="1"/>
  <c r="B1686" i="10" s="1"/>
  <c r="B1687" i="10" a="1"/>
  <c r="B1687" i="10" s="1"/>
  <c r="B1688" i="10" a="1"/>
  <c r="B1688" i="10" s="1"/>
  <c r="B1689" i="10" a="1"/>
  <c r="B1689" i="10" s="1"/>
  <c r="B1690" i="10" a="1"/>
  <c r="B1690" i="10" s="1"/>
  <c r="B1691" i="10" a="1"/>
  <c r="B1691" i="10" s="1"/>
  <c r="B1692" i="10" a="1"/>
  <c r="B1692" i="10" s="1"/>
  <c r="B1693" i="10" a="1"/>
  <c r="B1693" i="10" s="1"/>
  <c r="B1694" i="10" a="1"/>
  <c r="B1694" i="10" s="1"/>
  <c r="B1695" i="10" a="1"/>
  <c r="B1695" i="10" s="1"/>
  <c r="B1696" i="10" a="1"/>
  <c r="B1696" i="10" s="1"/>
  <c r="B1697" i="10" a="1"/>
  <c r="B1697" i="10" s="1"/>
  <c r="B1698" i="10" a="1"/>
  <c r="B1698" i="10" s="1"/>
  <c r="B1699" i="10" a="1"/>
  <c r="B1699" i="10" s="1"/>
  <c r="B1700" i="10" a="1"/>
  <c r="B1700" i="10" s="1"/>
  <c r="B1701" i="10" a="1"/>
  <c r="B1701" i="10" s="1"/>
  <c r="B1702" i="10" a="1"/>
  <c r="B1702" i="10" s="1"/>
  <c r="B1703" i="10" a="1"/>
  <c r="B1703" i="10" s="1"/>
  <c r="B1704" i="10" a="1"/>
  <c r="B1704" i="10" s="1"/>
  <c r="B1705" i="10" a="1"/>
  <c r="B1705" i="10" s="1"/>
  <c r="B1706" i="10" a="1"/>
  <c r="B1706" i="10" s="1"/>
  <c r="B1707" i="10" a="1"/>
  <c r="B1707" i="10" s="1"/>
  <c r="B1708" i="10" a="1"/>
  <c r="B1708" i="10" s="1"/>
  <c r="B1709" i="10" a="1"/>
  <c r="B1709" i="10" s="1"/>
  <c r="B1710" i="10" a="1"/>
  <c r="B1710" i="10" s="1"/>
  <c r="B1711" i="10" a="1"/>
  <c r="B1711" i="10" s="1"/>
  <c r="B1712" i="10" a="1"/>
  <c r="B1712" i="10" s="1"/>
  <c r="B1713" i="10" a="1"/>
  <c r="B1713" i="10" s="1"/>
  <c r="B1714" i="10" a="1"/>
  <c r="B1714" i="10"/>
  <c r="B1715" i="10" a="1"/>
  <c r="B1715" i="10" s="1"/>
  <c r="B1716" i="10" a="1"/>
  <c r="B1716" i="10" s="1"/>
  <c r="B1717" i="10" a="1"/>
  <c r="B1717" i="10" s="1"/>
  <c r="B1718" i="10" a="1"/>
  <c r="B1718" i="10" s="1"/>
  <c r="B1719" i="10" a="1"/>
  <c r="B1719" i="10" s="1"/>
  <c r="B1720" i="10" a="1"/>
  <c r="B1720" i="10" s="1"/>
  <c r="B1721" i="10" a="1"/>
  <c r="B1721" i="10" s="1"/>
  <c r="B1722" i="10" a="1"/>
  <c r="B1722" i="10" s="1"/>
  <c r="B1723" i="10" a="1"/>
  <c r="B1723" i="10" s="1"/>
  <c r="B1724" i="10" a="1"/>
  <c r="B1724" i="10" s="1"/>
  <c r="B1725" i="10" a="1"/>
  <c r="B1725" i="10" s="1"/>
  <c r="B1726" i="10" a="1"/>
  <c r="B1726" i="10" s="1"/>
  <c r="B1727" i="10" a="1"/>
  <c r="B1727" i="10" s="1"/>
  <c r="B1728" i="10" a="1"/>
  <c r="B1728" i="10" s="1"/>
  <c r="B1729" i="10" a="1"/>
  <c r="B1729" i="10"/>
  <c r="B1730" i="10" a="1"/>
  <c r="B1730" i="10" s="1"/>
  <c r="B1731" i="10" a="1"/>
  <c r="B1731" i="10" s="1"/>
  <c r="B1732" i="10" a="1"/>
  <c r="B1732" i="10" s="1"/>
  <c r="B1733" i="10" a="1"/>
  <c r="B1733" i="10" s="1"/>
  <c r="B1734" i="10" a="1"/>
  <c r="B1734" i="10" s="1"/>
  <c r="B1735" i="10" a="1"/>
  <c r="B1735" i="10" s="1"/>
  <c r="B1736" i="10" a="1"/>
  <c r="B1736" i="10" s="1"/>
  <c r="B1737" i="10" a="1"/>
  <c r="B1737" i="10" s="1"/>
  <c r="B1738" i="10" a="1"/>
  <c r="B1738" i="10" s="1"/>
  <c r="B1739" i="10" a="1"/>
  <c r="B1739" i="10" s="1"/>
  <c r="B1740" i="10" a="1"/>
  <c r="B1740" i="10" s="1"/>
  <c r="B1741" i="10" a="1"/>
  <c r="B1741" i="10" s="1"/>
  <c r="B1742" i="10" a="1"/>
  <c r="B1742" i="10" s="1"/>
  <c r="B1743" i="10" a="1"/>
  <c r="B1743" i="10" s="1"/>
  <c r="B1744" i="10" a="1"/>
  <c r="B1744" i="10" s="1"/>
  <c r="B1745" i="10" a="1"/>
  <c r="B1745" i="10" s="1"/>
  <c r="B1746" i="10" a="1"/>
  <c r="B1746" i="10" s="1"/>
  <c r="B1747" i="10" a="1"/>
  <c r="B1747" i="10" s="1"/>
  <c r="B1748" i="10" a="1"/>
  <c r="B1748" i="10" s="1"/>
  <c r="B1749" i="10" a="1"/>
  <c r="B1749" i="10" s="1"/>
  <c r="B1750" i="10" a="1"/>
  <c r="B1750" i="10" s="1"/>
  <c r="B1751" i="10" a="1"/>
  <c r="B1751" i="10" s="1"/>
  <c r="B1752" i="10" a="1"/>
  <c r="B1752" i="10"/>
  <c r="B1753" i="10" a="1"/>
  <c r="B1753" i="10" s="1"/>
  <c r="B1754" i="10" a="1"/>
  <c r="B1754" i="10" s="1"/>
  <c r="B1755" i="10" a="1"/>
  <c r="B1755" i="10" s="1"/>
  <c r="B1756" i="10" a="1"/>
  <c r="B1756" i="10" s="1"/>
  <c r="B1757" i="10" a="1"/>
  <c r="B1757" i="10" s="1"/>
  <c r="B1758" i="10" a="1"/>
  <c r="B1758" i="10" s="1"/>
  <c r="B1759" i="10" a="1"/>
  <c r="B1759" i="10" s="1"/>
  <c r="B1760" i="10" a="1"/>
  <c r="B1760" i="10" s="1"/>
  <c r="B1761" i="10" a="1"/>
  <c r="B1761" i="10" s="1"/>
  <c r="B1762" i="10" a="1"/>
  <c r="B1762" i="10" s="1"/>
  <c r="B1763" i="10" a="1"/>
  <c r="B1763" i="10" s="1"/>
  <c r="B1764" i="10" a="1"/>
  <c r="B1764" i="10" s="1"/>
  <c r="B1765" i="10" a="1"/>
  <c r="B1765" i="10" s="1"/>
  <c r="B1766" i="10" a="1"/>
  <c r="B1766" i="10" s="1"/>
  <c r="B1767" i="10" a="1"/>
  <c r="B1767" i="10" s="1"/>
  <c r="B1768" i="10" a="1"/>
  <c r="B1768" i="10" s="1"/>
  <c r="B1769" i="10" a="1"/>
  <c r="B1769" i="10" s="1"/>
  <c r="B1770" i="10" a="1"/>
  <c r="B1770" i="10" s="1"/>
  <c r="B1771" i="10" a="1"/>
  <c r="B1771" i="10" s="1"/>
  <c r="B1772" i="10" a="1"/>
  <c r="B1772" i="10" s="1"/>
  <c r="B1773" i="10" a="1"/>
  <c r="B1773" i="10" s="1"/>
  <c r="B1774" i="10" a="1"/>
  <c r="B1774" i="10" s="1"/>
  <c r="B1775" i="10" a="1"/>
  <c r="B1775" i="10" s="1"/>
  <c r="B1776" i="10" a="1"/>
  <c r="B1776" i="10" s="1"/>
  <c r="B1777" i="10" a="1"/>
  <c r="B1777" i="10" s="1"/>
  <c r="B1778" i="10" a="1"/>
  <c r="B1778" i="10" s="1"/>
  <c r="B1779" i="10" a="1"/>
  <c r="B1779" i="10" s="1"/>
  <c r="B1780" i="10" a="1"/>
  <c r="B1780" i="10" s="1"/>
  <c r="B1781" i="10" a="1"/>
  <c r="B1781" i="10" s="1"/>
  <c r="B1782" i="10" a="1"/>
  <c r="B1782" i="10" s="1"/>
  <c r="B1783" i="10" a="1"/>
  <c r="B1783" i="10" s="1"/>
  <c r="B1784" i="10" a="1"/>
  <c r="B1784" i="10" s="1"/>
  <c r="B1785" i="10" a="1"/>
  <c r="B1785" i="10" s="1"/>
  <c r="B1786" i="10" a="1"/>
  <c r="B1786" i="10" s="1"/>
  <c r="B1787" i="10" a="1"/>
  <c r="B1787" i="10" s="1"/>
  <c r="B1788" i="10" a="1"/>
  <c r="B1788" i="10" s="1"/>
  <c r="B1789" i="10" a="1"/>
  <c r="B1789" i="10" s="1"/>
  <c r="B1790" i="10" a="1"/>
  <c r="B1790" i="10" s="1"/>
  <c r="B1791" i="10" a="1"/>
  <c r="B1791" i="10" s="1"/>
  <c r="B1792" i="10" a="1"/>
  <c r="B1792" i="10" s="1"/>
  <c r="B1793" i="10" a="1"/>
  <c r="B1793" i="10" s="1"/>
  <c r="B1794" i="10" a="1"/>
  <c r="B1794" i="10" s="1"/>
  <c r="B1795" i="10" a="1"/>
  <c r="B1795" i="10" s="1"/>
  <c r="B1796" i="10" a="1"/>
  <c r="B1796" i="10" s="1"/>
  <c r="B1797" i="10" a="1"/>
  <c r="B1797" i="10" s="1"/>
  <c r="B1798" i="10" a="1"/>
  <c r="B1798" i="10" s="1"/>
  <c r="B1799" i="10" a="1"/>
  <c r="B1799" i="10" s="1"/>
  <c r="B1800" i="10" a="1"/>
  <c r="B1800" i="10" s="1"/>
  <c r="B1801" i="10" a="1"/>
  <c r="B1801" i="10" s="1"/>
  <c r="B1802" i="10" a="1"/>
  <c r="B1802" i="10" s="1"/>
  <c r="B1803" i="10" a="1"/>
  <c r="B1803" i="10" s="1"/>
  <c r="B1804" i="10" a="1"/>
  <c r="B1804" i="10" s="1"/>
  <c r="B1805" i="10" a="1"/>
  <c r="B1805" i="10" s="1"/>
  <c r="B1806" i="10" a="1"/>
  <c r="B1806" i="10" s="1"/>
  <c r="B1807" i="10" a="1"/>
  <c r="B1807" i="10" s="1"/>
  <c r="B1808" i="10" a="1"/>
  <c r="B1808" i="10" s="1"/>
  <c r="B1809" i="10" a="1"/>
  <c r="B1809" i="10" s="1"/>
  <c r="B1810" i="10" a="1"/>
  <c r="B1810" i="10" s="1"/>
  <c r="B1811" i="10" a="1"/>
  <c r="B1811" i="10" s="1"/>
  <c r="B1812" i="10" a="1"/>
  <c r="B1812" i="10" s="1"/>
  <c r="B1813" i="10" a="1"/>
  <c r="B1813" i="10" s="1"/>
  <c r="B1814" i="10" a="1"/>
  <c r="B1814" i="10" s="1"/>
  <c r="B1815" i="10" a="1"/>
  <c r="B1815" i="10" s="1"/>
  <c r="B1816" i="10" a="1"/>
  <c r="B1816" i="10" s="1"/>
  <c r="B1817" i="10" a="1"/>
  <c r="B1817" i="10" s="1"/>
  <c r="B1818" i="10" a="1"/>
  <c r="B1818" i="10" s="1"/>
  <c r="B1819" i="10" a="1"/>
  <c r="B1819" i="10" s="1"/>
  <c r="B1820" i="10" a="1"/>
  <c r="B1820" i="10" s="1"/>
  <c r="B1821" i="10" a="1"/>
  <c r="B1821" i="10" s="1"/>
  <c r="B1822" i="10" a="1"/>
  <c r="B1822" i="10" s="1"/>
  <c r="B1823" i="10" a="1"/>
  <c r="B1823" i="10" s="1"/>
  <c r="B1824" i="10" a="1"/>
  <c r="B1824" i="10" s="1"/>
  <c r="B1825" i="10" a="1"/>
  <c r="B1825" i="10" s="1"/>
  <c r="B1826" i="10" a="1"/>
  <c r="B1826" i="10" s="1"/>
  <c r="B1827" i="10" a="1"/>
  <c r="B1827" i="10" s="1"/>
  <c r="B1828" i="10" a="1"/>
  <c r="B1828" i="10" s="1"/>
  <c r="B1829" i="10" a="1"/>
  <c r="B1829" i="10" s="1"/>
  <c r="B1830" i="10" a="1"/>
  <c r="B1830" i="10" s="1"/>
  <c r="B1831" i="10" a="1"/>
  <c r="B1831" i="10" s="1"/>
  <c r="B1832" i="10" a="1"/>
  <c r="B1832" i="10" s="1"/>
  <c r="B1833" i="10" a="1"/>
  <c r="B1833" i="10" s="1"/>
  <c r="B1834" i="10" a="1"/>
  <c r="B1834" i="10" s="1"/>
  <c r="B1835" i="10" a="1"/>
  <c r="B1835" i="10" s="1"/>
  <c r="B1836" i="10" a="1"/>
  <c r="B1836" i="10" s="1"/>
  <c r="B1837" i="10" a="1"/>
  <c r="B1837" i="10" s="1"/>
  <c r="B1838" i="10" a="1"/>
  <c r="B1838" i="10" s="1"/>
  <c r="B1839" i="10" a="1"/>
  <c r="B1839" i="10" s="1"/>
  <c r="B1840" i="10" a="1"/>
  <c r="B1840" i="10" s="1"/>
  <c r="B1841" i="10" a="1"/>
  <c r="B1841" i="10" s="1"/>
  <c r="B1842" i="10" a="1"/>
  <c r="B1842" i="10" s="1"/>
  <c r="B1843" i="10" a="1"/>
  <c r="B1843" i="10" s="1"/>
  <c r="B1844" i="10" a="1"/>
  <c r="B1844" i="10" s="1"/>
  <c r="B1845" i="10" a="1"/>
  <c r="B1845" i="10" s="1"/>
  <c r="B1846" i="10" a="1"/>
  <c r="B1846" i="10" s="1"/>
  <c r="B1847" i="10" a="1"/>
  <c r="B1847" i="10" s="1"/>
  <c r="B1848" i="10" a="1"/>
  <c r="B1848" i="10" s="1"/>
  <c r="B1849" i="10" a="1"/>
  <c r="B1849" i="10" s="1"/>
  <c r="B1850" i="10" a="1"/>
  <c r="B1850" i="10" s="1"/>
  <c r="B1851" i="10" a="1"/>
  <c r="B1851" i="10" s="1"/>
  <c r="B1852" i="10" a="1"/>
  <c r="B1852" i="10" s="1"/>
  <c r="B1853" i="10" a="1"/>
  <c r="B1853" i="10" s="1"/>
  <c r="B1854" i="10" a="1"/>
  <c r="B1854" i="10" s="1"/>
  <c r="B1855" i="10" a="1"/>
  <c r="B1855" i="10" s="1"/>
  <c r="B1856" i="10" a="1"/>
  <c r="B1856" i="10" s="1"/>
  <c r="B1857" i="10" a="1"/>
  <c r="B1857" i="10" s="1"/>
  <c r="B1858" i="10" a="1"/>
  <c r="B1858" i="10" s="1"/>
  <c r="B1859" i="10" a="1"/>
  <c r="B1859" i="10" s="1"/>
  <c r="B1860" i="10" a="1"/>
  <c r="B1860" i="10" s="1"/>
  <c r="B1861" i="10" a="1"/>
  <c r="B1861" i="10" s="1"/>
  <c r="B1862" i="10" a="1"/>
  <c r="B1862" i="10" s="1"/>
  <c r="B1863" i="10" a="1"/>
  <c r="B1863" i="10" s="1"/>
  <c r="B1864" i="10" a="1"/>
  <c r="B1864" i="10" s="1"/>
  <c r="B1865" i="10" a="1"/>
  <c r="B1865" i="10" s="1"/>
  <c r="B3" i="10" a="1"/>
  <c r="B3" i="10" s="1"/>
  <c r="B2" i="10" a="1"/>
  <c r="B2" i="10" s="1"/>
  <c r="A2" i="10" a="1"/>
  <c r="A2" i="10" s="1"/>
  <c r="F14" i="2"/>
  <c r="F13" i="2"/>
  <c r="F12" i="2"/>
  <c r="F11" i="2"/>
  <c r="F10" i="2"/>
  <c r="F9" i="2"/>
  <c r="F8" i="2"/>
  <c r="F7" i="2"/>
  <c r="F6" i="2"/>
  <c r="F5" i="2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J7" i="10" l="1"/>
  <c r="I6" i="10"/>
  <c r="I7" i="10"/>
  <c r="J2" i="10"/>
  <c r="J3" i="10"/>
  <c r="I2" i="10"/>
  <c r="J4" i="10"/>
  <c r="I3" i="10"/>
  <c r="J5" i="10"/>
  <c r="I4" i="10"/>
  <c r="J6" i="10"/>
  <c r="I5" i="10"/>
  <c r="A3" i="10" l="1" a="1"/>
  <c r="A3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16" i="10" a="1"/>
  <c r="A16" i="10" s="1"/>
  <c r="A17" i="10" a="1"/>
  <c r="A17" i="10" s="1"/>
  <c r="A18" i="10" a="1"/>
  <c r="A18" i="10" s="1"/>
  <c r="A19" i="10" a="1"/>
  <c r="A19" i="10" s="1"/>
  <c r="A20" i="10" a="1"/>
  <c r="A20" i="10" s="1"/>
  <c r="A21" i="10" a="1"/>
  <c r="A21" i="10" s="1"/>
  <c r="A22" i="10" a="1"/>
  <c r="A22" i="10" s="1"/>
  <c r="A23" i="10" a="1"/>
  <c r="A23" i="10" s="1"/>
  <c r="A24" i="10" a="1"/>
  <c r="A24" i="10" s="1"/>
  <c r="A25" i="10" a="1"/>
  <c r="A25" i="10" s="1"/>
  <c r="A26" i="10" a="1"/>
  <c r="A26" i="10" s="1"/>
  <c r="A27" i="10" a="1"/>
  <c r="A27" i="10" s="1"/>
  <c r="A28" i="10" a="1"/>
  <c r="A28" i="10" s="1"/>
  <c r="A29" i="10" a="1"/>
  <c r="A29" i="10" s="1"/>
  <c r="A30" i="10" a="1"/>
  <c r="A30" i="10" s="1"/>
  <c r="A31" i="10" a="1"/>
  <c r="A31" i="10" s="1"/>
  <c r="A32" i="10" a="1"/>
  <c r="A32" i="10" s="1"/>
  <c r="A33" i="10" a="1"/>
  <c r="A33" i="10" s="1"/>
  <c r="A34" i="10" a="1"/>
  <c r="A34" i="10" s="1"/>
  <c r="A35" i="10" a="1"/>
  <c r="A35" i="10" s="1"/>
  <c r="A36" i="10" a="1"/>
  <c r="A36" i="10" s="1"/>
  <c r="A37" i="10" a="1"/>
  <c r="A37" i="10" s="1"/>
  <c r="A38" i="10" a="1"/>
  <c r="A38" i="10" s="1"/>
  <c r="A39" i="10" a="1"/>
  <c r="A39" i="10" s="1"/>
  <c r="A40" i="10" a="1"/>
  <c r="A40" i="10" s="1"/>
  <c r="A41" i="10" a="1"/>
  <c r="A41" i="10" s="1"/>
  <c r="A42" i="10" a="1"/>
  <c r="A42" i="10" s="1"/>
  <c r="A43" i="10" a="1"/>
  <c r="A43" i="10" s="1"/>
  <c r="A44" i="10" a="1"/>
  <c r="A44" i="10" s="1"/>
  <c r="A45" i="10" a="1"/>
  <c r="A45" i="10" s="1"/>
  <c r="A46" i="10" a="1"/>
  <c r="A46" i="10" s="1"/>
  <c r="A47" i="10" a="1"/>
  <c r="A47" i="10" s="1"/>
  <c r="A48" i="10" a="1"/>
  <c r="A48" i="10" s="1"/>
  <c r="A49" i="10" a="1"/>
  <c r="A49" i="10" s="1"/>
  <c r="A50" i="10" a="1"/>
  <c r="A50" i="10" s="1"/>
  <c r="A51" i="10" a="1"/>
  <c r="A51" i="10" s="1"/>
  <c r="A52" i="10" a="1"/>
  <c r="A52" i="10" s="1"/>
  <c r="A53" i="10" a="1"/>
  <c r="A53" i="10" s="1"/>
  <c r="A54" i="10" a="1"/>
  <c r="A54" i="10" s="1"/>
  <c r="A55" i="10" a="1"/>
  <c r="A55" i="10" s="1"/>
  <c r="A56" i="10" a="1"/>
  <c r="A56" i="10" s="1"/>
  <c r="A57" i="10" a="1"/>
  <c r="A57" i="10" s="1"/>
  <c r="A58" i="10" a="1"/>
  <c r="A58" i="10" s="1"/>
  <c r="A59" i="10" a="1"/>
  <c r="A59" i="10" s="1"/>
  <c r="A60" i="10" a="1"/>
  <c r="A60" i="10" s="1"/>
  <c r="A61" i="10" a="1"/>
  <c r="A61" i="10" s="1"/>
  <c r="A62" i="10" a="1"/>
  <c r="A62" i="10" s="1"/>
  <c r="A63" i="10" a="1"/>
  <c r="A63" i="10" s="1"/>
  <c r="A64" i="10" a="1"/>
  <c r="A64" i="10" s="1"/>
  <c r="A65" i="10" a="1"/>
  <c r="A65" i="10" s="1"/>
  <c r="A66" i="10" a="1"/>
  <c r="A66" i="10" s="1"/>
  <c r="A67" i="10" a="1"/>
  <c r="A67" i="10" s="1"/>
  <c r="A68" i="10" a="1"/>
  <c r="A68" i="10" s="1"/>
  <c r="A69" i="10" a="1"/>
  <c r="A69" i="10" s="1"/>
  <c r="A70" i="10" a="1"/>
  <c r="A70" i="10" s="1"/>
  <c r="A71" i="10" a="1"/>
  <c r="A71" i="10" s="1"/>
  <c r="A72" i="10" a="1"/>
  <c r="A72" i="10" s="1"/>
  <c r="A73" i="10" a="1"/>
  <c r="A73" i="10" s="1"/>
  <c r="A74" i="10" a="1"/>
  <c r="A74" i="10" s="1"/>
  <c r="A75" i="10" a="1"/>
  <c r="A75" i="10" s="1"/>
  <c r="A76" i="10" a="1"/>
  <c r="A76" i="10" s="1"/>
  <c r="A77" i="10" a="1"/>
  <c r="A77" i="10" s="1"/>
  <c r="A78" i="10" a="1"/>
  <c r="A78" i="10" s="1"/>
  <c r="A79" i="10" a="1"/>
  <c r="A79" i="10" s="1"/>
  <c r="A80" i="10" a="1"/>
  <c r="A80" i="10" s="1"/>
  <c r="A81" i="10" a="1"/>
  <c r="A81" i="10" s="1"/>
  <c r="A82" i="10" a="1"/>
  <c r="A82" i="10" s="1"/>
  <c r="A83" i="10" a="1"/>
  <c r="A83" i="10" s="1"/>
  <c r="A84" i="10" a="1"/>
  <c r="A84" i="10" s="1"/>
  <c r="A85" i="10" a="1"/>
  <c r="A85" i="10" s="1"/>
  <c r="A86" i="10" a="1"/>
  <c r="A86" i="10" s="1"/>
  <c r="A87" i="10" a="1"/>
  <c r="A87" i="10" s="1"/>
  <c r="A88" i="10" a="1"/>
  <c r="A88" i="10" s="1"/>
  <c r="A89" i="10" a="1"/>
  <c r="A89" i="10" s="1"/>
  <c r="A90" i="10" a="1"/>
  <c r="A90" i="10" s="1"/>
  <c r="A91" i="10" a="1"/>
  <c r="A91" i="10" s="1"/>
  <c r="A92" i="10" a="1"/>
  <c r="A92" i="10" s="1"/>
  <c r="A93" i="10" a="1"/>
  <c r="A93" i="10" s="1"/>
  <c r="A94" i="10" a="1"/>
  <c r="A94" i="10" s="1"/>
  <c r="A95" i="10" a="1"/>
  <c r="A95" i="10" s="1"/>
  <c r="A96" i="10" a="1"/>
  <c r="A96" i="10" s="1"/>
  <c r="A97" i="10" a="1"/>
  <c r="A97" i="10" s="1"/>
  <c r="A98" i="10" a="1"/>
  <c r="A98" i="10" s="1"/>
  <c r="A99" i="10" a="1"/>
  <c r="A99" i="10" s="1"/>
  <c r="A100" i="10" a="1"/>
  <c r="A100" i="10" s="1"/>
  <c r="A101" i="10" a="1"/>
  <c r="A101" i="10" s="1"/>
  <c r="A102" i="10" a="1"/>
  <c r="A102" i="10" s="1"/>
  <c r="A103" i="10" a="1"/>
  <c r="A103" i="10" s="1"/>
  <c r="A104" i="10" a="1"/>
  <c r="A104" i="10" s="1"/>
  <c r="A105" i="10" a="1"/>
  <c r="A105" i="10" s="1"/>
  <c r="A106" i="10" a="1"/>
  <c r="A106" i="10" s="1"/>
  <c r="A107" i="10" a="1"/>
  <c r="A107" i="10" s="1"/>
  <c r="A108" i="10" a="1"/>
  <c r="A108" i="10" s="1"/>
  <c r="A109" i="10" a="1"/>
  <c r="A109" i="10" s="1"/>
  <c r="A110" i="10" a="1"/>
  <c r="A110" i="10" s="1"/>
  <c r="A111" i="10" a="1"/>
  <c r="A111" i="10" s="1"/>
  <c r="A112" i="10" a="1"/>
  <c r="A112" i="10" s="1"/>
  <c r="A113" i="10" a="1"/>
  <c r="A113" i="10" s="1"/>
  <c r="A114" i="10" a="1"/>
  <c r="A114" i="10" s="1"/>
  <c r="A115" i="10" a="1"/>
  <c r="A115" i="10" s="1"/>
  <c r="A116" i="10" a="1"/>
  <c r="A116" i="10" s="1"/>
  <c r="A117" i="10" a="1"/>
  <c r="A117" i="10" s="1"/>
  <c r="A118" i="10" a="1"/>
  <c r="A118" i="10" s="1"/>
  <c r="A119" i="10" a="1"/>
  <c r="A119" i="10" s="1"/>
  <c r="A120" i="10" a="1"/>
  <c r="A120" i="10" s="1"/>
  <c r="A121" i="10" a="1"/>
  <c r="A121" i="10" s="1"/>
  <c r="A122" i="10" a="1"/>
  <c r="A122" i="10" s="1"/>
  <c r="A123" i="10" a="1"/>
  <c r="A123" i="10" s="1"/>
  <c r="A124" i="10" a="1"/>
  <c r="A124" i="10" s="1"/>
  <c r="A125" i="10" a="1"/>
  <c r="A125" i="10" s="1"/>
  <c r="A126" i="10" a="1"/>
  <c r="A126" i="10" s="1"/>
  <c r="A127" i="10" a="1"/>
  <c r="A127" i="10" s="1"/>
  <c r="A128" i="10" a="1"/>
  <c r="A128" i="10" s="1"/>
  <c r="A129" i="10" a="1"/>
  <c r="A129" i="10" s="1"/>
  <c r="A130" i="10" a="1"/>
  <c r="A130" i="10" s="1"/>
  <c r="A131" i="10" a="1"/>
  <c r="A131" i="10" s="1"/>
  <c r="A132" i="10" a="1"/>
  <c r="A132" i="10" s="1"/>
  <c r="A133" i="10" a="1"/>
  <c r="A133" i="10" s="1"/>
  <c r="A134" i="10" a="1"/>
  <c r="A134" i="10" s="1"/>
  <c r="A135" i="10" a="1"/>
  <c r="A135" i="10" s="1"/>
  <c r="A136" i="10" a="1"/>
  <c r="A136" i="10" s="1"/>
  <c r="A137" i="10" a="1"/>
  <c r="A137" i="10" s="1"/>
  <c r="A138" i="10" a="1"/>
  <c r="A138" i="10" s="1"/>
  <c r="A139" i="10" a="1"/>
  <c r="A139" i="10" s="1"/>
  <c r="A140" i="10" a="1"/>
  <c r="A140" i="10" s="1"/>
  <c r="A141" i="10" a="1"/>
  <c r="A141" i="10" s="1"/>
  <c r="A142" i="10" a="1"/>
  <c r="A142" i="10" s="1"/>
  <c r="A143" i="10" a="1"/>
  <c r="A143" i="10" s="1"/>
  <c r="A144" i="10" a="1"/>
  <c r="A144" i="10" s="1"/>
  <c r="A145" i="10" a="1"/>
  <c r="A145" i="10" s="1"/>
  <c r="A146" i="10" a="1"/>
  <c r="A146" i="10" s="1"/>
  <c r="A147" i="10" a="1"/>
  <c r="A147" i="10" s="1"/>
  <c r="A148" i="10" a="1"/>
  <c r="A148" i="10" s="1"/>
  <c r="A149" i="10" a="1"/>
  <c r="A149" i="10" s="1"/>
  <c r="A150" i="10" a="1"/>
  <c r="A150" i="10" s="1"/>
  <c r="A151" i="10" a="1"/>
  <c r="A151" i="10" s="1"/>
  <c r="A152" i="10" a="1"/>
  <c r="A152" i="10" s="1"/>
  <c r="A153" i="10" a="1"/>
  <c r="A153" i="10" s="1"/>
  <c r="A154" i="10" a="1"/>
  <c r="A154" i="10" s="1"/>
  <c r="A155" i="10" a="1"/>
  <c r="A155" i="10" s="1"/>
  <c r="A156" i="10" a="1"/>
  <c r="A156" i="10" s="1"/>
  <c r="A157" i="10" a="1"/>
  <c r="A157" i="10" s="1"/>
  <c r="A158" i="10" a="1"/>
  <c r="A158" i="10" s="1"/>
  <c r="A159" i="10" a="1"/>
  <c r="A159" i="10" s="1"/>
  <c r="A160" i="10" a="1"/>
  <c r="A160" i="10" s="1"/>
  <c r="A161" i="10" a="1"/>
  <c r="A161" i="10" s="1"/>
  <c r="A162" i="10" a="1"/>
  <c r="A162" i="10" s="1"/>
  <c r="A163" i="10" a="1"/>
  <c r="A163" i="10" s="1"/>
  <c r="A164" i="10" a="1"/>
  <c r="A164" i="10" s="1"/>
  <c r="A165" i="10" a="1"/>
  <c r="A165" i="10" s="1"/>
  <c r="A166" i="10" a="1"/>
  <c r="A166" i="10" s="1"/>
  <c r="A167" i="10" a="1"/>
  <c r="A167" i="10" s="1"/>
  <c r="A168" i="10" a="1"/>
  <c r="A168" i="10" s="1"/>
  <c r="A169" i="10" a="1"/>
  <c r="A169" i="10" s="1"/>
  <c r="A170" i="10" a="1"/>
  <c r="A170" i="10" s="1"/>
  <c r="A171" i="10" a="1"/>
  <c r="A171" i="10" s="1"/>
  <c r="A172" i="10" a="1"/>
  <c r="A172" i="10" s="1"/>
  <c r="A173" i="10" a="1"/>
  <c r="A173" i="10" s="1"/>
  <c r="A174" i="10" a="1"/>
  <c r="A174" i="10" s="1"/>
  <c r="A175" i="10" a="1"/>
  <c r="A175" i="10" s="1"/>
  <c r="A176" i="10" a="1"/>
  <c r="A176" i="10" s="1"/>
  <c r="A177" i="10" a="1"/>
  <c r="A177" i="10" s="1"/>
  <c r="A178" i="10" a="1"/>
  <c r="A178" i="10" s="1"/>
  <c r="A179" i="10" a="1"/>
  <c r="A179" i="10" s="1"/>
  <c r="A180" i="10" a="1"/>
  <c r="A180" i="10" s="1"/>
  <c r="A181" i="10" a="1"/>
  <c r="A181" i="10" s="1"/>
  <c r="A182" i="10" a="1"/>
  <c r="A182" i="10" s="1"/>
  <c r="A183" i="10" a="1"/>
  <c r="A183" i="10" s="1"/>
  <c r="A184" i="10" a="1"/>
  <c r="A184" i="10" s="1"/>
  <c r="A185" i="10" a="1"/>
  <c r="A185" i="10" s="1"/>
  <c r="A186" i="10" a="1"/>
  <c r="A186" i="10" s="1"/>
  <c r="A187" i="10" a="1"/>
  <c r="A187" i="10" s="1"/>
  <c r="A188" i="10" a="1"/>
  <c r="A188" i="10" s="1"/>
  <c r="A189" i="10" a="1"/>
  <c r="A189" i="10" s="1"/>
  <c r="A190" i="10" a="1"/>
  <c r="A190" i="10" s="1"/>
  <c r="A191" i="10" a="1"/>
  <c r="A191" i="10" s="1"/>
  <c r="A192" i="10" a="1"/>
  <c r="A192" i="10" s="1"/>
  <c r="A193" i="10" a="1"/>
  <c r="A193" i="10" s="1"/>
  <c r="A194" i="10" a="1"/>
  <c r="A194" i="10" s="1"/>
  <c r="A195" i="10" a="1"/>
  <c r="A195" i="10" s="1"/>
  <c r="A196" i="10" a="1"/>
  <c r="A196" i="10" s="1"/>
  <c r="A197" i="10" a="1"/>
  <c r="A197" i="10" s="1"/>
  <c r="A198" i="10" a="1"/>
  <c r="A198" i="10" s="1"/>
  <c r="A199" i="10" a="1"/>
  <c r="A199" i="10" s="1"/>
  <c r="A200" i="10" a="1"/>
  <c r="A200" i="10" s="1"/>
  <c r="A201" i="10" a="1"/>
  <c r="A201" i="10" s="1"/>
  <c r="A202" i="10" a="1"/>
  <c r="A202" i="10" s="1"/>
  <c r="A203" i="10" a="1"/>
  <c r="A203" i="10" s="1"/>
  <c r="A204" i="10" a="1"/>
  <c r="A204" i="10" s="1"/>
  <c r="A205" i="10" a="1"/>
  <c r="A205" i="10" s="1"/>
  <c r="A206" i="10" a="1"/>
  <c r="A206" i="10" s="1"/>
  <c r="A207" i="10" a="1"/>
  <c r="A207" i="10" s="1"/>
  <c r="A208" i="10" a="1"/>
  <c r="A208" i="10" s="1"/>
  <c r="A209" i="10" a="1"/>
  <c r="A209" i="10" s="1"/>
  <c r="A210" i="10" a="1"/>
  <c r="A210" i="10" s="1"/>
  <c r="A211" i="10" a="1"/>
  <c r="A211" i="10" s="1"/>
  <c r="A212" i="10" a="1"/>
  <c r="A212" i="10" s="1"/>
  <c r="A213" i="10" a="1"/>
  <c r="A213" i="10" s="1"/>
  <c r="A214" i="10" a="1"/>
  <c r="A214" i="10" s="1"/>
  <c r="A215" i="10" a="1"/>
  <c r="A215" i="10" s="1"/>
  <c r="A216" i="10" a="1"/>
  <c r="A216" i="10" s="1"/>
  <c r="A217" i="10" a="1"/>
  <c r="A217" i="10" s="1"/>
  <c r="A218" i="10" a="1"/>
  <c r="A218" i="10" s="1"/>
  <c r="A219" i="10" a="1"/>
  <c r="A219" i="10" s="1"/>
  <c r="A220" i="10" a="1"/>
  <c r="A220" i="10" s="1"/>
  <c r="A221" i="10" a="1"/>
  <c r="A221" i="10" s="1"/>
  <c r="A222" i="10" a="1"/>
  <c r="A222" i="10" s="1"/>
  <c r="A223" i="10" a="1"/>
  <c r="A223" i="10" s="1"/>
  <c r="A224" i="10" a="1"/>
  <c r="A224" i="10" s="1"/>
  <c r="A225" i="10" a="1"/>
  <c r="A225" i="10" s="1"/>
  <c r="A226" i="10" a="1"/>
  <c r="A226" i="10" s="1"/>
  <c r="A227" i="10" a="1"/>
  <c r="A227" i="10" s="1"/>
  <c r="A228" i="10" a="1"/>
  <c r="A228" i="10" s="1"/>
  <c r="A229" i="10" a="1"/>
  <c r="A229" i="10" s="1"/>
  <c r="A230" i="10" a="1"/>
  <c r="A230" i="10" s="1"/>
  <c r="A231" i="10" a="1"/>
  <c r="A231" i="10" s="1"/>
  <c r="A232" i="10" a="1"/>
  <c r="A232" i="10" s="1"/>
  <c r="A233" i="10" a="1"/>
  <c r="A233" i="10" s="1"/>
  <c r="A234" i="10" a="1"/>
  <c r="A234" i="10" s="1"/>
  <c r="A235" i="10" a="1"/>
  <c r="A235" i="10" s="1"/>
  <c r="A236" i="10" a="1"/>
  <c r="A236" i="10" s="1"/>
  <c r="A237" i="10" a="1"/>
  <c r="A237" i="10" s="1"/>
  <c r="A238" i="10" a="1"/>
  <c r="A238" i="10" s="1"/>
  <c r="A239" i="10" a="1"/>
  <c r="A239" i="10" s="1"/>
  <c r="A240" i="10" a="1"/>
  <c r="A240" i="10" s="1"/>
  <c r="A241" i="10" a="1"/>
  <c r="A241" i="10" s="1"/>
  <c r="A242" i="10" a="1"/>
  <c r="A242" i="10" s="1"/>
  <c r="A243" i="10" a="1"/>
  <c r="A243" i="10" s="1"/>
  <c r="A244" i="10" a="1"/>
  <c r="A244" i="10" s="1"/>
  <c r="A245" i="10" a="1"/>
  <c r="A245" i="10" s="1"/>
  <c r="A246" i="10" a="1"/>
  <c r="A246" i="10" s="1"/>
  <c r="A247" i="10" a="1"/>
  <c r="A247" i="10" s="1"/>
  <c r="A248" i="10" a="1"/>
  <c r="A248" i="10" s="1"/>
  <c r="A249" i="10" a="1"/>
  <c r="A249" i="10" s="1"/>
  <c r="A250" i="10" a="1"/>
  <c r="A250" i="10" s="1"/>
  <c r="A251" i="10" a="1"/>
  <c r="A251" i="10" s="1"/>
  <c r="A252" i="10" a="1"/>
  <c r="A252" i="10" s="1"/>
  <c r="A253" i="10" a="1"/>
  <c r="A253" i="10" s="1"/>
  <c r="A254" i="10" a="1"/>
  <c r="A254" i="10" s="1"/>
  <c r="A255" i="10" a="1"/>
  <c r="A255" i="10" s="1"/>
  <c r="A256" i="10" a="1"/>
  <c r="A256" i="10" s="1"/>
  <c r="A257" i="10" a="1"/>
  <c r="A257" i="10" s="1"/>
  <c r="A258" i="10" a="1"/>
  <c r="A258" i="10" s="1"/>
  <c r="A259" i="10" a="1"/>
  <c r="A259" i="10" s="1"/>
  <c r="A260" i="10" a="1"/>
  <c r="A260" i="10" s="1"/>
  <c r="A261" i="10" a="1"/>
  <c r="A261" i="10" s="1"/>
  <c r="A262" i="10" a="1"/>
  <c r="A262" i="10" s="1"/>
  <c r="A263" i="10" a="1"/>
  <c r="A263" i="10" s="1"/>
  <c r="A264" i="10" a="1"/>
  <c r="A264" i="10" s="1"/>
  <c r="A265" i="10" a="1"/>
  <c r="A265" i="10" s="1"/>
  <c r="A266" i="10" a="1"/>
  <c r="A266" i="10" s="1"/>
  <c r="A267" i="10" a="1"/>
  <c r="A267" i="10" s="1"/>
  <c r="A268" i="10" a="1"/>
  <c r="A268" i="10" s="1"/>
  <c r="A269" i="10" a="1"/>
  <c r="A269" i="10" s="1"/>
  <c r="A270" i="10" a="1"/>
  <c r="A270" i="10" s="1"/>
  <c r="A271" i="10" a="1"/>
  <c r="A271" i="10" s="1"/>
  <c r="A272" i="10" a="1"/>
  <c r="A272" i="10" s="1"/>
  <c r="A273" i="10" a="1"/>
  <c r="A273" i="10" s="1"/>
  <c r="A274" i="10" a="1"/>
  <c r="A274" i="10" s="1"/>
  <c r="A275" i="10" a="1"/>
  <c r="A275" i="10" s="1"/>
  <c r="A276" i="10" a="1"/>
  <c r="A276" i="10" s="1"/>
  <c r="A277" i="10" a="1"/>
  <c r="A277" i="10" s="1"/>
  <c r="A278" i="10" a="1"/>
  <c r="A278" i="10" s="1"/>
  <c r="A279" i="10" a="1"/>
  <c r="A279" i="10" s="1"/>
  <c r="A280" i="10" a="1"/>
  <c r="A280" i="10" s="1"/>
  <c r="A281" i="10" a="1"/>
  <c r="A281" i="10" s="1"/>
  <c r="A282" i="10" a="1"/>
  <c r="A282" i="10" s="1"/>
  <c r="A283" i="10" a="1"/>
  <c r="A283" i="10" s="1"/>
  <c r="A284" i="10" a="1"/>
  <c r="A284" i="10" s="1"/>
  <c r="A285" i="10" a="1"/>
  <c r="A285" i="10" s="1"/>
  <c r="A286" i="10" a="1"/>
  <c r="A286" i="10" s="1"/>
  <c r="A287" i="10" a="1"/>
  <c r="A287" i="10" s="1"/>
  <c r="A288" i="10" a="1"/>
  <c r="A288" i="10" s="1"/>
  <c r="A289" i="10" a="1"/>
  <c r="A289" i="10" s="1"/>
  <c r="A290" i="10" a="1"/>
  <c r="A290" i="10" s="1"/>
  <c r="A291" i="10" a="1"/>
  <c r="A291" i="10" s="1"/>
  <c r="A292" i="10" a="1"/>
  <c r="A292" i="10" s="1"/>
  <c r="A293" i="10" a="1"/>
  <c r="A293" i="10" s="1"/>
  <c r="A294" i="10" a="1"/>
  <c r="A294" i="10" s="1"/>
  <c r="A295" i="10" a="1"/>
  <c r="A295" i="10" s="1"/>
  <c r="A296" i="10" a="1"/>
  <c r="A296" i="10" s="1"/>
  <c r="A297" i="10" a="1"/>
  <c r="A297" i="10" s="1"/>
  <c r="A298" i="10" a="1"/>
  <c r="A298" i="10" s="1"/>
  <c r="A299" i="10" a="1"/>
  <c r="A299" i="10" s="1"/>
  <c r="A300" i="10" a="1"/>
  <c r="A300" i="10" s="1"/>
  <c r="A301" i="10" a="1"/>
  <c r="A301" i="10" s="1"/>
  <c r="A302" i="10" a="1"/>
  <c r="A302" i="10" s="1"/>
  <c r="A303" i="10" a="1"/>
  <c r="A303" i="10" s="1"/>
  <c r="A304" i="10" a="1"/>
  <c r="A304" i="10" s="1"/>
  <c r="A305" i="10" a="1"/>
  <c r="A305" i="10" s="1"/>
  <c r="A306" i="10" a="1"/>
  <c r="A306" i="10" s="1"/>
  <c r="A307" i="10" a="1"/>
  <c r="A307" i="10" s="1"/>
  <c r="A308" i="10" a="1"/>
  <c r="A308" i="10" s="1"/>
  <c r="A309" i="10" a="1"/>
  <c r="A309" i="10" s="1"/>
  <c r="A310" i="10" a="1"/>
  <c r="A310" i="10" s="1"/>
  <c r="A311" i="10" a="1"/>
  <c r="A311" i="10" s="1"/>
  <c r="A312" i="10" a="1"/>
  <c r="A312" i="10" s="1"/>
  <c r="A313" i="10" a="1"/>
  <c r="A313" i="10" s="1"/>
  <c r="A314" i="10" a="1"/>
  <c r="A314" i="10" s="1"/>
  <c r="A315" i="10" a="1"/>
  <c r="A315" i="10" s="1"/>
  <c r="A316" i="10" a="1"/>
  <c r="A316" i="10" s="1"/>
  <c r="A317" i="10" a="1"/>
  <c r="A317" i="10" s="1"/>
  <c r="A318" i="10" a="1"/>
  <c r="A318" i="10" s="1"/>
  <c r="A319" i="10" a="1"/>
  <c r="A319" i="10" s="1"/>
  <c r="A320" i="10" a="1"/>
  <c r="A320" i="10" s="1"/>
  <c r="A321" i="10" a="1"/>
  <c r="A321" i="10" s="1"/>
  <c r="A322" i="10" a="1"/>
  <c r="A322" i="10" s="1"/>
  <c r="A323" i="10" a="1"/>
  <c r="A323" i="10" s="1"/>
  <c r="A324" i="10" a="1"/>
  <c r="A324" i="10" s="1"/>
  <c r="A325" i="10" a="1"/>
  <c r="A325" i="10" s="1"/>
  <c r="A326" i="10" a="1"/>
  <c r="A326" i="10" s="1"/>
  <c r="A327" i="10" a="1"/>
  <c r="A327" i="10" s="1"/>
  <c r="A328" i="10" a="1"/>
  <c r="A328" i="10" s="1"/>
  <c r="A329" i="10" a="1"/>
  <c r="A329" i="10" s="1"/>
  <c r="A330" i="10" a="1"/>
  <c r="A330" i="10" s="1"/>
  <c r="A331" i="10" a="1"/>
  <c r="A331" i="10" s="1"/>
  <c r="A332" i="10" a="1"/>
  <c r="A332" i="10" s="1"/>
  <c r="A333" i="10" a="1"/>
  <c r="A333" i="10" s="1"/>
  <c r="A334" i="10" a="1"/>
  <c r="A334" i="10" s="1"/>
  <c r="A335" i="10" a="1"/>
  <c r="A335" i="10" s="1"/>
  <c r="A336" i="10" a="1"/>
  <c r="A336" i="10" s="1"/>
  <c r="A337" i="10" a="1"/>
  <c r="A337" i="10" s="1"/>
  <c r="A338" i="10" a="1"/>
  <c r="A338" i="10" s="1"/>
  <c r="A339" i="10" a="1"/>
  <c r="A339" i="10" s="1"/>
  <c r="A340" i="10" a="1"/>
  <c r="A340" i="10" s="1"/>
  <c r="A341" i="10" a="1"/>
  <c r="A341" i="10" s="1"/>
  <c r="A342" i="10" a="1"/>
  <c r="A342" i="10" s="1"/>
  <c r="A343" i="10" a="1"/>
  <c r="A343" i="10" s="1"/>
  <c r="A344" i="10" a="1"/>
  <c r="A344" i="10" s="1"/>
  <c r="A345" i="10" a="1"/>
  <c r="A345" i="10" s="1"/>
  <c r="A346" i="10" a="1"/>
  <c r="A346" i="10" s="1"/>
  <c r="A347" i="10" a="1"/>
  <c r="A347" i="10" s="1"/>
  <c r="A348" i="10" a="1"/>
  <c r="A348" i="10" s="1"/>
  <c r="A349" i="10" a="1"/>
  <c r="A349" i="10" s="1"/>
  <c r="A350" i="10" a="1"/>
  <c r="A350" i="10" s="1"/>
  <c r="A351" i="10" a="1"/>
  <c r="A351" i="10" s="1"/>
  <c r="A352" i="10" a="1"/>
  <c r="A352" i="10" s="1"/>
  <c r="A353" i="10" a="1"/>
  <c r="A353" i="10" s="1"/>
  <c r="A354" i="10" a="1"/>
  <c r="A354" i="10" s="1"/>
  <c r="A355" i="10" a="1"/>
  <c r="A355" i="10" s="1"/>
  <c r="A356" i="10" a="1"/>
  <c r="A356" i="10" s="1"/>
  <c r="A357" i="10" a="1"/>
  <c r="A357" i="10" s="1"/>
  <c r="A358" i="10" a="1"/>
  <c r="A358" i="10" s="1"/>
  <c r="A359" i="10" a="1"/>
  <c r="A359" i="10" s="1"/>
  <c r="A360" i="10" a="1"/>
  <c r="A360" i="10" s="1"/>
  <c r="A361" i="10" a="1"/>
  <c r="A361" i="10" s="1"/>
  <c r="A362" i="10" a="1"/>
  <c r="A362" i="10" s="1"/>
  <c r="A363" i="10" a="1"/>
  <c r="A363" i="10" s="1"/>
  <c r="A364" i="10" a="1"/>
  <c r="A364" i="10" s="1"/>
  <c r="A365" i="10" a="1"/>
  <c r="A365" i="10" s="1"/>
  <c r="A366" i="10" a="1"/>
  <c r="A366" i="10" s="1"/>
  <c r="A367" i="10" a="1"/>
  <c r="A367" i="10" s="1"/>
  <c r="A368" i="10" a="1"/>
  <c r="A368" i="10" s="1"/>
  <c r="A369" i="10" a="1"/>
  <c r="A369" i="10" s="1"/>
  <c r="A370" i="10" a="1"/>
  <c r="A370" i="10" s="1"/>
  <c r="A371" i="10" a="1"/>
  <c r="A371" i="10" s="1"/>
  <c r="A372" i="10" a="1"/>
  <c r="A372" i="10" s="1"/>
  <c r="A373" i="10" a="1"/>
  <c r="A373" i="10" s="1"/>
  <c r="A374" i="10" a="1"/>
  <c r="A374" i="10" s="1"/>
  <c r="A375" i="10" a="1"/>
  <c r="A375" i="10" s="1"/>
  <c r="A376" i="10" a="1"/>
  <c r="A376" i="10" s="1"/>
  <c r="A377" i="10" a="1"/>
  <c r="A377" i="10" s="1"/>
  <c r="A378" i="10" a="1"/>
  <c r="A378" i="10" s="1"/>
  <c r="A379" i="10" a="1"/>
  <c r="A379" i="10" s="1"/>
  <c r="A380" i="10" a="1"/>
  <c r="A380" i="10" s="1"/>
  <c r="A381" i="10" a="1"/>
  <c r="A381" i="10" s="1"/>
  <c r="A382" i="10" a="1"/>
  <c r="A382" i="10" s="1"/>
  <c r="A383" i="10" a="1"/>
  <c r="A383" i="10" s="1"/>
  <c r="A384" i="10" a="1"/>
  <c r="A384" i="10" s="1"/>
  <c r="A385" i="10" a="1"/>
  <c r="A385" i="10" s="1"/>
  <c r="A386" i="10" a="1"/>
  <c r="A386" i="10" s="1"/>
  <c r="A387" i="10" a="1"/>
  <c r="A387" i="10" s="1"/>
  <c r="A388" i="10" a="1"/>
  <c r="A388" i="10" s="1"/>
  <c r="A389" i="10" a="1"/>
  <c r="A389" i="10" s="1"/>
  <c r="A390" i="10" a="1"/>
  <c r="A390" i="10" s="1"/>
  <c r="A391" i="10" a="1"/>
  <c r="A391" i="10" s="1"/>
  <c r="A392" i="10" a="1"/>
  <c r="A392" i="10" s="1"/>
  <c r="A393" i="10" a="1"/>
  <c r="A393" i="10" s="1"/>
  <c r="A394" i="10" a="1"/>
  <c r="A394" i="10" s="1"/>
  <c r="A395" i="10" a="1"/>
  <c r="A395" i="10" s="1"/>
  <c r="A396" i="10" a="1"/>
  <c r="A396" i="10" s="1"/>
  <c r="A397" i="10" a="1"/>
  <c r="A397" i="10" s="1"/>
  <c r="A398" i="10" a="1"/>
  <c r="A398" i="10" s="1"/>
  <c r="A399" i="10" a="1"/>
  <c r="A399" i="10" s="1"/>
  <c r="A400" i="10" a="1"/>
  <c r="A400" i="10" s="1"/>
  <c r="A401" i="10" a="1"/>
  <c r="A401" i="10" s="1"/>
  <c r="A402" i="10" a="1"/>
  <c r="A402" i="10" s="1"/>
  <c r="A403" i="10" a="1"/>
  <c r="A403" i="10" s="1"/>
  <c r="A404" i="10" a="1"/>
  <c r="A404" i="10" s="1"/>
  <c r="A405" i="10" a="1"/>
  <c r="A405" i="10" s="1"/>
  <c r="A406" i="10" a="1"/>
  <c r="A406" i="10" s="1"/>
  <c r="A407" i="10" a="1"/>
  <c r="A407" i="10" s="1"/>
  <c r="A408" i="10" a="1"/>
  <c r="A408" i="10" s="1"/>
  <c r="A409" i="10" a="1"/>
  <c r="A409" i="10" s="1"/>
  <c r="A410" i="10" a="1"/>
  <c r="A410" i="10" s="1"/>
  <c r="A411" i="10" a="1"/>
  <c r="A411" i="10" s="1"/>
  <c r="A412" i="10" a="1"/>
  <c r="A412" i="10" s="1"/>
  <c r="A413" i="10" a="1"/>
  <c r="A413" i="10" s="1"/>
  <c r="A414" i="10" a="1"/>
  <c r="A414" i="10" s="1"/>
  <c r="A415" i="10" a="1"/>
  <c r="A415" i="10" s="1"/>
  <c r="A416" i="10" a="1"/>
  <c r="A416" i="10" s="1"/>
  <c r="A417" i="10" a="1"/>
  <c r="A417" i="10" s="1"/>
  <c r="A418" i="10" a="1"/>
  <c r="A418" i="10" s="1"/>
  <c r="A419" i="10" a="1"/>
  <c r="A419" i="10" s="1"/>
  <c r="A420" i="10" a="1"/>
  <c r="A420" i="10" s="1"/>
  <c r="A421" i="10" a="1"/>
  <c r="A421" i="10" s="1"/>
  <c r="A422" i="10" a="1"/>
  <c r="A422" i="10" s="1"/>
  <c r="A423" i="10" a="1"/>
  <c r="A423" i="10" s="1"/>
  <c r="A424" i="10" a="1"/>
  <c r="A424" i="10" s="1"/>
  <c r="A425" i="10" a="1"/>
  <c r="A425" i="10" s="1"/>
  <c r="A426" i="10" a="1"/>
  <c r="A426" i="10" s="1"/>
  <c r="A427" i="10" a="1"/>
  <c r="A427" i="10" s="1"/>
  <c r="A428" i="10" a="1"/>
  <c r="A428" i="10" s="1"/>
  <c r="A429" i="10" a="1"/>
  <c r="A429" i="10" s="1"/>
  <c r="A430" i="10" a="1"/>
  <c r="A430" i="10" s="1"/>
  <c r="A431" i="10" a="1"/>
  <c r="A431" i="10" s="1"/>
  <c r="A432" i="10" a="1"/>
  <c r="A432" i="10" s="1"/>
  <c r="A433" i="10" a="1"/>
  <c r="A433" i="10" s="1"/>
  <c r="A434" i="10" a="1"/>
  <c r="A434" i="10" s="1"/>
  <c r="A435" i="10" a="1"/>
  <c r="A435" i="10" s="1"/>
  <c r="A436" i="10" a="1"/>
  <c r="A436" i="10" s="1"/>
  <c r="A437" i="10" a="1"/>
  <c r="A437" i="10" s="1"/>
  <c r="A438" i="10" a="1"/>
  <c r="A438" i="10" s="1"/>
  <c r="A439" i="10" a="1"/>
  <c r="A439" i="10" s="1"/>
  <c r="A440" i="10" a="1"/>
  <c r="A440" i="10" s="1"/>
  <c r="A441" i="10" a="1"/>
  <c r="A441" i="10" s="1"/>
  <c r="A442" i="10" a="1"/>
  <c r="A442" i="10" s="1"/>
  <c r="A443" i="10" a="1"/>
  <c r="A443" i="10" s="1"/>
  <c r="A444" i="10" a="1"/>
  <c r="A444" i="10" s="1"/>
  <c r="A445" i="10" a="1"/>
  <c r="A445" i="10" s="1"/>
  <c r="A446" i="10" a="1"/>
  <c r="A446" i="10" s="1"/>
  <c r="A447" i="10" a="1"/>
  <c r="A447" i="10" s="1"/>
  <c r="A448" i="10" a="1"/>
  <c r="A448" i="10" s="1"/>
  <c r="A449" i="10" a="1"/>
  <c r="A449" i="10" s="1"/>
  <c r="A450" i="10" a="1"/>
  <c r="A450" i="10" s="1"/>
  <c r="A451" i="10" a="1"/>
  <c r="A451" i="10" s="1"/>
  <c r="A452" i="10" a="1"/>
  <c r="A452" i="10" s="1"/>
  <c r="A453" i="10" a="1"/>
  <c r="A453" i="10" s="1"/>
  <c r="A454" i="10" a="1"/>
  <c r="A454" i="10" s="1"/>
  <c r="A455" i="10" a="1"/>
  <c r="A455" i="10" s="1"/>
  <c r="A456" i="10" a="1"/>
  <c r="A456" i="10" s="1"/>
  <c r="A457" i="10" a="1"/>
  <c r="A457" i="10" s="1"/>
  <c r="A458" i="10" a="1"/>
  <c r="A458" i="10" s="1"/>
  <c r="A459" i="10" a="1"/>
  <c r="A459" i="10" s="1"/>
  <c r="A460" i="10" a="1"/>
  <c r="A460" i="10" s="1"/>
  <c r="A461" i="10" a="1"/>
  <c r="A461" i="10" s="1"/>
  <c r="A462" i="10" a="1"/>
  <c r="A462" i="10" s="1"/>
  <c r="A463" i="10" a="1"/>
  <c r="A463" i="10" s="1"/>
  <c r="A464" i="10" a="1"/>
  <c r="A464" i="10" s="1"/>
  <c r="A465" i="10" a="1"/>
  <c r="A465" i="10" s="1"/>
  <c r="A466" i="10" a="1"/>
  <c r="A466" i="10" s="1"/>
  <c r="A467" i="10" a="1"/>
  <c r="A467" i="10" s="1"/>
  <c r="A468" i="10" a="1"/>
  <c r="A468" i="10" s="1"/>
  <c r="A469" i="10" a="1"/>
  <c r="A469" i="10" s="1"/>
  <c r="A470" i="10" a="1"/>
  <c r="A470" i="10" s="1"/>
  <c r="A471" i="10" a="1"/>
  <c r="A471" i="10" s="1"/>
  <c r="A472" i="10" a="1"/>
  <c r="A472" i="10" s="1"/>
  <c r="A473" i="10" a="1"/>
  <c r="A473" i="10" s="1"/>
  <c r="A474" i="10" a="1"/>
  <c r="A474" i="10" s="1"/>
  <c r="A475" i="10" a="1"/>
  <c r="A475" i="10" s="1"/>
  <c r="A476" i="10" a="1"/>
  <c r="A476" i="10" s="1"/>
  <c r="A477" i="10" a="1"/>
  <c r="A477" i="10" s="1"/>
  <c r="A478" i="10" a="1"/>
  <c r="A478" i="10" s="1"/>
  <c r="A479" i="10" a="1"/>
  <c r="A479" i="10" s="1"/>
  <c r="A480" i="10" a="1"/>
  <c r="A480" i="10" s="1"/>
  <c r="A481" i="10" a="1"/>
  <c r="A481" i="10" s="1"/>
  <c r="A482" i="10" a="1"/>
  <c r="A482" i="10" s="1"/>
  <c r="A483" i="10" a="1"/>
  <c r="A483" i="10" s="1"/>
  <c r="A484" i="10" a="1"/>
  <c r="A484" i="10" s="1"/>
  <c r="A485" i="10" a="1"/>
  <c r="A485" i="10" s="1"/>
  <c r="A486" i="10" a="1"/>
  <c r="A486" i="10" s="1"/>
  <c r="A487" i="10" a="1"/>
  <c r="A487" i="10" s="1"/>
  <c r="A488" i="10" a="1"/>
  <c r="A488" i="10" s="1"/>
  <c r="A489" i="10" a="1"/>
  <c r="A489" i="10" s="1"/>
  <c r="A490" i="10" a="1"/>
  <c r="A490" i="10" s="1"/>
  <c r="A491" i="10" a="1"/>
  <c r="A491" i="10" s="1"/>
  <c r="A492" i="10" a="1"/>
  <c r="A492" i="10" s="1"/>
  <c r="A493" i="10" a="1"/>
  <c r="A493" i="10" s="1"/>
  <c r="A494" i="10" a="1"/>
  <c r="A494" i="10" s="1"/>
  <c r="A495" i="10" a="1"/>
  <c r="A495" i="10" s="1"/>
  <c r="A496" i="10" a="1"/>
  <c r="A496" i="10" s="1"/>
  <c r="A497" i="10" a="1"/>
  <c r="A497" i="10" s="1"/>
  <c r="A498" i="10" a="1"/>
  <c r="A498" i="10" s="1"/>
  <c r="A499" i="10" a="1"/>
  <c r="A499" i="10" s="1"/>
  <c r="A500" i="10" a="1"/>
  <c r="A500" i="10" s="1"/>
  <c r="A501" i="10" a="1"/>
  <c r="A501" i="10" s="1"/>
  <c r="A502" i="10" a="1"/>
  <c r="A502" i="10" s="1"/>
  <c r="A503" i="10" a="1"/>
  <c r="A503" i="10" s="1"/>
  <c r="A504" i="10" a="1"/>
  <c r="A504" i="10" s="1"/>
  <c r="A505" i="10" a="1"/>
  <c r="A505" i="10" s="1"/>
  <c r="A506" i="10" a="1"/>
  <c r="A506" i="10" s="1"/>
  <c r="A507" i="10" a="1"/>
  <c r="A507" i="10" s="1"/>
  <c r="A508" i="10" a="1"/>
  <c r="A508" i="10" s="1"/>
  <c r="A509" i="10" a="1"/>
  <c r="A509" i="10" s="1"/>
  <c r="A510" i="10" a="1"/>
  <c r="A510" i="10" s="1"/>
  <c r="A511" i="10" a="1"/>
  <c r="A511" i="10" s="1"/>
  <c r="A512" i="10" a="1"/>
  <c r="A512" i="10" s="1"/>
  <c r="A513" i="10" a="1"/>
  <c r="A513" i="10" s="1"/>
  <c r="A514" i="10" a="1"/>
  <c r="A514" i="10" s="1"/>
  <c r="A515" i="10" a="1"/>
  <c r="A515" i="10" s="1"/>
  <c r="A516" i="10" a="1"/>
  <c r="A516" i="10" s="1"/>
  <c r="A517" i="10" a="1"/>
  <c r="A517" i="10" s="1"/>
  <c r="A518" i="10" a="1"/>
  <c r="A518" i="10" s="1"/>
  <c r="A519" i="10" a="1"/>
  <c r="A519" i="10" s="1"/>
  <c r="A520" i="10" a="1"/>
  <c r="A520" i="10" s="1"/>
  <c r="A521" i="10" a="1"/>
  <c r="A521" i="10" s="1"/>
  <c r="A522" i="10" a="1"/>
  <c r="A522" i="10" s="1"/>
  <c r="A523" i="10" a="1"/>
  <c r="A523" i="10" s="1"/>
  <c r="A524" i="10" a="1"/>
  <c r="A524" i="10" s="1"/>
  <c r="A525" i="10" a="1"/>
  <c r="A525" i="10" s="1"/>
  <c r="A526" i="10" a="1"/>
  <c r="A526" i="10" s="1"/>
  <c r="A527" i="10" a="1"/>
  <c r="A527" i="10" s="1"/>
  <c r="A528" i="10" a="1"/>
  <c r="A528" i="10" s="1"/>
  <c r="A529" i="10" a="1"/>
  <c r="A529" i="10" s="1"/>
  <c r="A530" i="10" a="1"/>
  <c r="A530" i="10" s="1"/>
  <c r="A531" i="10" a="1"/>
  <c r="A531" i="10" s="1"/>
  <c r="A532" i="10" a="1"/>
  <c r="A532" i="10" s="1"/>
  <c r="A533" i="10" a="1"/>
  <c r="A533" i="10" s="1"/>
  <c r="A534" i="10" a="1"/>
  <c r="A534" i="10" s="1"/>
  <c r="A535" i="10" a="1"/>
  <c r="A535" i="10" s="1"/>
  <c r="A536" i="10" a="1"/>
  <c r="A536" i="10" s="1"/>
  <c r="A537" i="10" a="1"/>
  <c r="A537" i="10" s="1"/>
  <c r="A538" i="10" a="1"/>
  <c r="A538" i="10" s="1"/>
  <c r="A539" i="10" a="1"/>
  <c r="A539" i="10" s="1"/>
  <c r="A540" i="10" a="1"/>
  <c r="A540" i="10" s="1"/>
  <c r="A541" i="10" a="1"/>
  <c r="A541" i="10" s="1"/>
  <c r="A542" i="10" a="1"/>
  <c r="A542" i="10" s="1"/>
  <c r="A543" i="10" a="1"/>
  <c r="A543" i="10" s="1"/>
  <c r="A544" i="10" a="1"/>
  <c r="A544" i="10" s="1"/>
  <c r="A545" i="10" a="1"/>
  <c r="A545" i="10" s="1"/>
  <c r="A546" i="10" a="1"/>
  <c r="A546" i="10" s="1"/>
  <c r="A547" i="10" a="1"/>
  <c r="A547" i="10" s="1"/>
  <c r="A548" i="10" a="1"/>
  <c r="A548" i="10" s="1"/>
  <c r="A549" i="10" a="1"/>
  <c r="A549" i="10" s="1"/>
  <c r="A550" i="10" a="1"/>
  <c r="A550" i="10" s="1"/>
  <c r="A551" i="10" a="1"/>
  <c r="A551" i="10" s="1"/>
  <c r="A552" i="10" a="1"/>
  <c r="A552" i="10" s="1"/>
  <c r="A553" i="10" a="1"/>
  <c r="A553" i="10" s="1"/>
  <c r="A554" i="10" a="1"/>
  <c r="A554" i="10" s="1"/>
  <c r="A555" i="10" a="1"/>
  <c r="A555" i="10" s="1"/>
  <c r="A556" i="10" a="1"/>
  <c r="A556" i="10" s="1"/>
  <c r="A557" i="10" a="1"/>
  <c r="A557" i="10" s="1"/>
  <c r="A558" i="10" a="1"/>
  <c r="A558" i="10" s="1"/>
  <c r="A559" i="10" a="1"/>
  <c r="A559" i="10" s="1"/>
  <c r="A560" i="10" a="1"/>
  <c r="A560" i="10" s="1"/>
  <c r="A561" i="10" a="1"/>
  <c r="A561" i="10" s="1"/>
  <c r="A562" i="10" a="1"/>
  <c r="A562" i="10" s="1"/>
  <c r="A563" i="10" a="1"/>
  <c r="A563" i="10" s="1"/>
  <c r="A564" i="10" a="1"/>
  <c r="A564" i="10" s="1"/>
  <c r="A565" i="10" a="1"/>
  <c r="A565" i="10" s="1"/>
  <c r="A566" i="10" a="1"/>
  <c r="A566" i="10" s="1"/>
  <c r="A567" i="10" a="1"/>
  <c r="A567" i="10" s="1"/>
  <c r="A568" i="10" a="1"/>
  <c r="A568" i="10" s="1"/>
  <c r="A569" i="10" a="1"/>
  <c r="A569" i="10" s="1"/>
  <c r="A570" i="10" a="1"/>
  <c r="A570" i="10" s="1"/>
  <c r="A571" i="10" a="1"/>
  <c r="A571" i="10" s="1"/>
  <c r="A572" i="10" a="1"/>
  <c r="A572" i="10" s="1"/>
  <c r="A573" i="10" a="1"/>
  <c r="A573" i="10" s="1"/>
  <c r="A574" i="10" a="1"/>
  <c r="A574" i="10" s="1"/>
  <c r="A575" i="10" a="1"/>
  <c r="A575" i="10" s="1"/>
  <c r="A576" i="10" a="1"/>
  <c r="A576" i="10" s="1"/>
  <c r="A577" i="10" a="1"/>
  <c r="A577" i="10" s="1"/>
  <c r="A578" i="10" a="1"/>
  <c r="A578" i="10" s="1"/>
  <c r="A579" i="10" a="1"/>
  <c r="A579" i="10" s="1"/>
  <c r="A580" i="10" a="1"/>
  <c r="A580" i="10" s="1"/>
  <c r="A581" i="10" a="1"/>
  <c r="A581" i="10" s="1"/>
  <c r="A582" i="10" a="1"/>
  <c r="A582" i="10" s="1"/>
  <c r="A583" i="10" a="1"/>
  <c r="A583" i="10" s="1"/>
  <c r="A584" i="10" a="1"/>
  <c r="A584" i="10" s="1"/>
  <c r="A585" i="10" a="1"/>
  <c r="A585" i="10" s="1"/>
  <c r="A586" i="10" a="1"/>
  <c r="A586" i="10" s="1"/>
  <c r="A587" i="10" a="1"/>
  <c r="A587" i="10" s="1"/>
  <c r="A588" i="10" a="1"/>
  <c r="A588" i="10" s="1"/>
  <c r="A589" i="10" a="1"/>
  <c r="A589" i="10" s="1"/>
  <c r="A590" i="10" a="1"/>
  <c r="A590" i="10" s="1"/>
  <c r="A591" i="10" a="1"/>
  <c r="A591" i="10" s="1"/>
  <c r="A592" i="10" a="1"/>
  <c r="A592" i="10" s="1"/>
  <c r="A593" i="10" a="1"/>
  <c r="A593" i="10" s="1"/>
  <c r="A594" i="10" a="1"/>
  <c r="A594" i="10" s="1"/>
  <c r="A595" i="10" a="1"/>
  <c r="A595" i="10" s="1"/>
  <c r="A596" i="10" a="1"/>
  <c r="A596" i="10" s="1"/>
  <c r="A597" i="10" a="1"/>
  <c r="A597" i="10" s="1"/>
  <c r="A598" i="10" a="1"/>
  <c r="A598" i="10" s="1"/>
  <c r="A599" i="10" a="1"/>
  <c r="A599" i="10" s="1"/>
  <c r="A600" i="10" a="1"/>
  <c r="A600" i="10" s="1"/>
  <c r="A601" i="10" a="1"/>
  <c r="A601" i="10" s="1"/>
  <c r="A602" i="10" a="1"/>
  <c r="A602" i="10" s="1"/>
  <c r="A603" i="10" a="1"/>
  <c r="A603" i="10" s="1"/>
  <c r="A604" i="10" a="1"/>
  <c r="A604" i="10" s="1"/>
  <c r="A605" i="10" a="1"/>
  <c r="A605" i="10" s="1"/>
  <c r="A606" i="10" a="1"/>
  <c r="A606" i="10" s="1"/>
  <c r="A607" i="10" a="1"/>
  <c r="A607" i="10" s="1"/>
  <c r="A608" i="10" a="1"/>
  <c r="A608" i="10" s="1"/>
  <c r="A609" i="10" a="1"/>
  <c r="A609" i="10" s="1"/>
  <c r="A610" i="10" a="1"/>
  <c r="A610" i="10" s="1"/>
  <c r="A611" i="10" a="1"/>
  <c r="A611" i="10" s="1"/>
  <c r="A612" i="10" a="1"/>
  <c r="A612" i="10" s="1"/>
  <c r="A613" i="10" a="1"/>
  <c r="A613" i="10" s="1"/>
  <c r="A614" i="10" a="1"/>
  <c r="A614" i="10" s="1"/>
  <c r="A615" i="10" a="1"/>
  <c r="A615" i="10" s="1"/>
  <c r="A616" i="10" a="1"/>
  <c r="A616" i="10" s="1"/>
  <c r="A617" i="10" a="1"/>
  <c r="A617" i="10" s="1"/>
  <c r="A618" i="10" a="1"/>
  <c r="A618" i="10" s="1"/>
  <c r="A619" i="10" a="1"/>
  <c r="A619" i="10" s="1"/>
  <c r="A620" i="10" a="1"/>
  <c r="A620" i="10" s="1"/>
  <c r="A621" i="10" a="1"/>
  <c r="A621" i="10" s="1"/>
  <c r="A622" i="10" a="1"/>
  <c r="A622" i="10" s="1"/>
  <c r="A623" i="10" a="1"/>
  <c r="A623" i="10" s="1"/>
  <c r="A624" i="10" a="1"/>
  <c r="A624" i="10" s="1"/>
  <c r="A625" i="10" a="1"/>
  <c r="A625" i="10" s="1"/>
  <c r="A626" i="10" a="1"/>
  <c r="A626" i="10" s="1"/>
  <c r="A627" i="10" a="1"/>
  <c r="A627" i="10" s="1"/>
  <c r="A628" i="10" a="1"/>
  <c r="A628" i="10" s="1"/>
  <c r="A629" i="10" a="1"/>
  <c r="A629" i="10" s="1"/>
  <c r="A630" i="10" a="1"/>
  <c r="A630" i="10" s="1"/>
  <c r="A631" i="10" a="1"/>
  <c r="A631" i="10" s="1"/>
  <c r="A632" i="10" a="1"/>
  <c r="A632" i="10" s="1"/>
  <c r="A633" i="10" a="1"/>
  <c r="A633" i="10" s="1"/>
  <c r="A634" i="10" a="1"/>
  <c r="A634" i="10" s="1"/>
  <c r="A635" i="10" a="1"/>
  <c r="A635" i="10" s="1"/>
  <c r="A636" i="10" a="1"/>
  <c r="A636" i="10" s="1"/>
  <c r="A637" i="10" a="1"/>
  <c r="A637" i="10" s="1"/>
  <c r="A638" i="10" a="1"/>
  <c r="A638" i="10" s="1"/>
  <c r="A639" i="10" a="1"/>
  <c r="A639" i="10" s="1"/>
  <c r="A640" i="10" a="1"/>
  <c r="A640" i="10" s="1"/>
  <c r="A641" i="10" a="1"/>
  <c r="A641" i="10" s="1"/>
  <c r="A642" i="10" a="1"/>
  <c r="A642" i="10" s="1"/>
  <c r="A643" i="10" a="1"/>
  <c r="A643" i="10" s="1"/>
  <c r="A644" i="10" a="1"/>
  <c r="A644" i="10" s="1"/>
  <c r="A645" i="10" a="1"/>
  <c r="A645" i="10" s="1"/>
  <c r="A646" i="10" a="1"/>
  <c r="A646" i="10" s="1"/>
  <c r="A647" i="10" a="1"/>
  <c r="A647" i="10" s="1"/>
  <c r="A648" i="10" a="1"/>
  <c r="A648" i="10" s="1"/>
  <c r="A649" i="10" a="1"/>
  <c r="A649" i="10" s="1"/>
  <c r="A650" i="10" a="1"/>
  <c r="A650" i="10" s="1"/>
  <c r="A651" i="10" a="1"/>
  <c r="A651" i="10" s="1"/>
  <c r="A652" i="10" a="1"/>
  <c r="A652" i="10" s="1"/>
  <c r="A653" i="10" a="1"/>
  <c r="A653" i="10" s="1"/>
  <c r="A654" i="10" a="1"/>
  <c r="A654" i="10" s="1"/>
  <c r="A655" i="10" a="1"/>
  <c r="A655" i="10" s="1"/>
  <c r="A656" i="10" a="1"/>
  <c r="A656" i="10" s="1"/>
  <c r="A657" i="10" a="1"/>
  <c r="A657" i="10" s="1"/>
  <c r="A658" i="10" a="1"/>
  <c r="A658" i="10" s="1"/>
  <c r="A659" i="10" a="1"/>
  <c r="A659" i="10" s="1"/>
  <c r="A660" i="10" a="1"/>
  <c r="A660" i="10" s="1"/>
  <c r="A661" i="10" a="1"/>
  <c r="A661" i="10" s="1"/>
  <c r="A662" i="10" a="1"/>
  <c r="A662" i="10" s="1"/>
  <c r="A663" i="10" a="1"/>
  <c r="A663" i="10" s="1"/>
  <c r="A664" i="10" a="1"/>
  <c r="A664" i="10" s="1"/>
  <c r="A665" i="10" a="1"/>
  <c r="A665" i="10" s="1"/>
  <c r="A666" i="10" a="1"/>
  <c r="A666" i="10" s="1"/>
  <c r="A667" i="10" a="1"/>
  <c r="A667" i="10" s="1"/>
  <c r="A668" i="10" a="1"/>
  <c r="A668" i="10" s="1"/>
  <c r="A669" i="10" a="1"/>
  <c r="A669" i="10" s="1"/>
  <c r="A670" i="10" a="1"/>
  <c r="A670" i="10" s="1"/>
  <c r="A671" i="10" a="1"/>
  <c r="A671" i="10" s="1"/>
  <c r="A672" i="10" a="1"/>
  <c r="A672" i="10" s="1"/>
  <c r="A673" i="10" a="1"/>
  <c r="A673" i="10" s="1"/>
  <c r="A674" i="10" a="1"/>
  <c r="A674" i="10" s="1"/>
  <c r="A675" i="10" a="1"/>
  <c r="A675" i="10" s="1"/>
  <c r="A676" i="10" a="1"/>
  <c r="A676" i="10" s="1"/>
  <c r="A677" i="10" a="1"/>
  <c r="A677" i="10" s="1"/>
  <c r="A678" i="10" a="1"/>
  <c r="A678" i="10" s="1"/>
  <c r="A679" i="10" a="1"/>
  <c r="A679" i="10" s="1"/>
  <c r="A680" i="10" a="1"/>
  <c r="A680" i="10" s="1"/>
  <c r="A681" i="10" a="1"/>
  <c r="A681" i="10" s="1"/>
  <c r="A682" i="10" a="1"/>
  <c r="A682" i="10" s="1"/>
  <c r="A683" i="10" a="1"/>
  <c r="A683" i="10" s="1"/>
  <c r="A684" i="10" a="1"/>
  <c r="A684" i="10" s="1"/>
  <c r="A685" i="10" a="1"/>
  <c r="A685" i="10" s="1"/>
  <c r="A686" i="10" a="1"/>
  <c r="A686" i="10" s="1"/>
  <c r="A687" i="10" a="1"/>
  <c r="A687" i="10" s="1"/>
  <c r="A688" i="10" a="1"/>
  <c r="A688" i="10" s="1"/>
  <c r="A689" i="10" a="1"/>
  <c r="A689" i="10" s="1"/>
  <c r="A690" i="10" a="1"/>
  <c r="A690" i="10" s="1"/>
  <c r="A691" i="10" a="1"/>
  <c r="A691" i="10" s="1"/>
  <c r="A692" i="10" a="1"/>
  <c r="A692" i="10" s="1"/>
  <c r="A693" i="10" a="1"/>
  <c r="A693" i="10" s="1"/>
  <c r="A694" i="10" a="1"/>
  <c r="A694" i="10" s="1"/>
  <c r="A695" i="10" a="1"/>
  <c r="A695" i="10" s="1"/>
  <c r="A696" i="10" a="1"/>
  <c r="A696" i="10" s="1"/>
  <c r="A697" i="10" a="1"/>
  <c r="A697" i="10" s="1"/>
  <c r="A698" i="10" a="1"/>
  <c r="A698" i="10" s="1"/>
  <c r="A699" i="10" a="1"/>
  <c r="A699" i="10" s="1"/>
  <c r="A700" i="10" a="1"/>
  <c r="A700" i="10" s="1"/>
  <c r="A701" i="10" a="1"/>
  <c r="A701" i="10" s="1"/>
  <c r="A702" i="10" a="1"/>
  <c r="A702" i="10" s="1"/>
  <c r="A703" i="10" a="1"/>
  <c r="A703" i="10" s="1"/>
  <c r="A704" i="10" a="1"/>
  <c r="A704" i="10" s="1"/>
  <c r="A705" i="10" a="1"/>
  <c r="A705" i="10" s="1"/>
  <c r="A706" i="10" a="1"/>
  <c r="A706" i="10" s="1"/>
  <c r="A707" i="10" a="1"/>
  <c r="A707" i="10" s="1"/>
  <c r="A708" i="10" a="1"/>
  <c r="A708" i="10" s="1"/>
  <c r="A709" i="10" a="1"/>
  <c r="A709" i="10" s="1"/>
  <c r="A710" i="10" a="1"/>
  <c r="A710" i="10" s="1"/>
  <c r="A711" i="10" a="1"/>
  <c r="A711" i="10" s="1"/>
  <c r="A712" i="10" a="1"/>
  <c r="A712" i="10" s="1"/>
  <c r="A713" i="10" a="1"/>
  <c r="A713" i="10" s="1"/>
  <c r="A714" i="10" a="1"/>
  <c r="A714" i="10" s="1"/>
  <c r="A715" i="10" a="1"/>
  <c r="A715" i="10" s="1"/>
  <c r="A716" i="10" a="1"/>
  <c r="A716" i="10" s="1"/>
  <c r="A717" i="10" a="1"/>
  <c r="A717" i="10" s="1"/>
  <c r="A718" i="10" a="1"/>
  <c r="A718" i="10" s="1"/>
  <c r="A719" i="10" a="1"/>
  <c r="A719" i="10" s="1"/>
  <c r="A720" i="10" a="1"/>
  <c r="A720" i="10" s="1"/>
  <c r="A721" i="10" a="1"/>
  <c r="A721" i="10" s="1"/>
  <c r="A722" i="10" a="1"/>
  <c r="A722" i="10" s="1"/>
  <c r="A723" i="10" a="1"/>
  <c r="A723" i="10" s="1"/>
  <c r="A724" i="10" a="1"/>
  <c r="A724" i="10" s="1"/>
  <c r="A725" i="10" a="1"/>
  <c r="A725" i="10" s="1"/>
  <c r="A726" i="10" a="1"/>
  <c r="A726" i="10" s="1"/>
  <c r="A727" i="10" a="1"/>
  <c r="A727" i="10" s="1"/>
  <c r="A728" i="10" a="1"/>
  <c r="A728" i="10" s="1"/>
  <c r="A729" i="10" a="1"/>
  <c r="A729" i="10" s="1"/>
  <c r="A730" i="10" a="1"/>
  <c r="A730" i="10" s="1"/>
  <c r="A731" i="10" a="1"/>
  <c r="A731" i="10" s="1"/>
  <c r="A732" i="10" a="1"/>
  <c r="A732" i="10" s="1"/>
  <c r="A733" i="10" a="1"/>
  <c r="A733" i="10" s="1"/>
  <c r="A734" i="10" a="1"/>
  <c r="A734" i="10" s="1"/>
  <c r="A735" i="10" a="1"/>
  <c r="A735" i="10" s="1"/>
  <c r="A736" i="10" a="1"/>
  <c r="A736" i="10" s="1"/>
  <c r="A737" i="10" a="1"/>
  <c r="A737" i="10" s="1"/>
  <c r="A738" i="10" a="1"/>
  <c r="A738" i="10" s="1"/>
  <c r="A739" i="10" a="1"/>
  <c r="A739" i="10" s="1"/>
  <c r="A740" i="10" a="1"/>
  <c r="A740" i="10" s="1"/>
  <c r="A741" i="10" a="1"/>
  <c r="A741" i="10" s="1"/>
  <c r="A742" i="10" a="1"/>
  <c r="A742" i="10" s="1"/>
  <c r="A743" i="10" a="1"/>
  <c r="A743" i="10" s="1"/>
  <c r="A744" i="10" a="1"/>
  <c r="A744" i="10" s="1"/>
  <c r="A745" i="10" a="1"/>
  <c r="A745" i="10" s="1"/>
  <c r="A746" i="10" a="1"/>
  <c r="A746" i="10" s="1"/>
  <c r="A747" i="10" a="1"/>
  <c r="A747" i="10" s="1"/>
  <c r="A748" i="10" a="1"/>
  <c r="A748" i="10" s="1"/>
  <c r="A749" i="10" a="1"/>
  <c r="A749" i="10" s="1"/>
  <c r="A750" i="10" a="1"/>
  <c r="A750" i="10" s="1"/>
  <c r="A751" i="10" a="1"/>
  <c r="A751" i="10" s="1"/>
  <c r="A752" i="10" a="1"/>
  <c r="A752" i="10" s="1"/>
  <c r="A753" i="10" a="1"/>
  <c r="A753" i="10" s="1"/>
  <c r="A754" i="10" a="1"/>
  <c r="A754" i="10" s="1"/>
  <c r="A755" i="10" a="1"/>
  <c r="A755" i="10" s="1"/>
  <c r="A756" i="10" a="1"/>
  <c r="A756" i="10" s="1"/>
  <c r="A757" i="10" a="1"/>
  <c r="A757" i="10" s="1"/>
  <c r="A758" i="10" a="1"/>
  <c r="A758" i="10" s="1"/>
  <c r="A759" i="10" a="1"/>
  <c r="A759" i="10" s="1"/>
  <c r="A760" i="10" a="1"/>
  <c r="A760" i="10" s="1"/>
  <c r="A761" i="10" a="1"/>
  <c r="A761" i="10" s="1"/>
  <c r="A762" i="10" a="1"/>
  <c r="A762" i="10" s="1"/>
  <c r="A763" i="10" a="1"/>
  <c r="A763" i="10" s="1"/>
  <c r="A764" i="10" a="1"/>
  <c r="A764" i="10" s="1"/>
  <c r="A765" i="10" a="1"/>
  <c r="A765" i="10" s="1"/>
  <c r="A766" i="10" a="1"/>
  <c r="A766" i="10" s="1"/>
  <c r="A767" i="10" a="1"/>
  <c r="A767" i="10" s="1"/>
  <c r="A768" i="10" a="1"/>
  <c r="A768" i="10" s="1"/>
  <c r="A769" i="10" a="1"/>
  <c r="A769" i="10" s="1"/>
  <c r="A770" i="10" a="1"/>
  <c r="A770" i="10" s="1"/>
  <c r="A771" i="10" a="1"/>
  <c r="A771" i="10" s="1"/>
  <c r="A772" i="10" a="1"/>
  <c r="A772" i="10" s="1"/>
  <c r="A773" i="10" a="1"/>
  <c r="A773" i="10" s="1"/>
  <c r="A774" i="10" a="1"/>
  <c r="A774" i="10" s="1"/>
  <c r="A775" i="10" a="1"/>
  <c r="A775" i="10" s="1"/>
  <c r="A776" i="10" a="1"/>
  <c r="A776" i="10" s="1"/>
  <c r="A777" i="10" a="1"/>
  <c r="A777" i="10" s="1"/>
  <c r="A778" i="10" a="1"/>
  <c r="A778" i="10" s="1"/>
  <c r="A779" i="10" a="1"/>
  <c r="A779" i="10" s="1"/>
  <c r="A780" i="10" a="1"/>
  <c r="A780" i="10" s="1"/>
  <c r="A781" i="10" a="1"/>
  <c r="A781" i="10" s="1"/>
  <c r="A782" i="10" a="1"/>
  <c r="A782" i="10" s="1"/>
  <c r="A783" i="10" a="1"/>
  <c r="A783" i="10" s="1"/>
  <c r="A784" i="10" a="1"/>
  <c r="A784" i="10" s="1"/>
  <c r="A785" i="10" a="1"/>
  <c r="A785" i="10" s="1"/>
  <c r="A786" i="10" a="1"/>
  <c r="A786" i="10" s="1"/>
  <c r="A787" i="10" a="1"/>
  <c r="A787" i="10" s="1"/>
  <c r="A788" i="10" a="1"/>
  <c r="A788" i="10" s="1"/>
  <c r="A789" i="10" a="1"/>
  <c r="A789" i="10" s="1"/>
  <c r="A790" i="10" a="1"/>
  <c r="A790" i="10" s="1"/>
  <c r="A791" i="10" a="1"/>
  <c r="A791" i="10" s="1"/>
  <c r="A792" i="10" a="1"/>
  <c r="A792" i="10" s="1"/>
  <c r="A793" i="10" a="1"/>
  <c r="A793" i="10" s="1"/>
  <c r="A794" i="10" a="1"/>
  <c r="A794" i="10" s="1"/>
  <c r="A795" i="10" a="1"/>
  <c r="A795" i="10" s="1"/>
  <c r="A796" i="10" a="1"/>
  <c r="A796" i="10" s="1"/>
  <c r="A797" i="10" a="1"/>
  <c r="A797" i="10" s="1"/>
  <c r="A798" i="10" a="1"/>
  <c r="A798" i="10" s="1"/>
  <c r="A799" i="10" a="1"/>
  <c r="A799" i="10" s="1"/>
  <c r="A800" i="10" a="1"/>
  <c r="A800" i="10" s="1"/>
  <c r="A801" i="10" a="1"/>
  <c r="A801" i="10" s="1"/>
  <c r="A802" i="10" a="1"/>
  <c r="A802" i="10" s="1"/>
  <c r="A803" i="10" a="1"/>
  <c r="A803" i="10" s="1"/>
  <c r="A804" i="10" a="1"/>
  <c r="A804" i="10" s="1"/>
  <c r="A805" i="10" a="1"/>
  <c r="A805" i="10" s="1"/>
  <c r="A806" i="10" a="1"/>
  <c r="A806" i="10" s="1"/>
  <c r="A807" i="10" a="1"/>
  <c r="A807" i="10" s="1"/>
  <c r="A808" i="10" a="1"/>
  <c r="A808" i="10" s="1"/>
  <c r="A809" i="10" a="1"/>
  <c r="A809" i="10" s="1"/>
  <c r="A810" i="10" a="1"/>
  <c r="A810" i="10" s="1"/>
  <c r="A811" i="10" a="1"/>
  <c r="A811" i="10" s="1"/>
  <c r="A812" i="10" a="1"/>
  <c r="A812" i="10" s="1"/>
  <c r="A813" i="10" a="1"/>
  <c r="A813" i="10" s="1"/>
  <c r="A814" i="10" a="1"/>
  <c r="A814" i="10" s="1"/>
  <c r="A815" i="10" a="1"/>
  <c r="A815" i="10" s="1"/>
  <c r="A816" i="10" a="1"/>
  <c r="A816" i="10" s="1"/>
  <c r="A817" i="10" a="1"/>
  <c r="A817" i="10" s="1"/>
  <c r="A818" i="10" a="1"/>
  <c r="A818" i="10" s="1"/>
  <c r="A819" i="10" a="1"/>
  <c r="A819" i="10" s="1"/>
  <c r="A820" i="10" a="1"/>
  <c r="A820" i="10" s="1"/>
  <c r="A821" i="10" a="1"/>
  <c r="A821" i="10" s="1"/>
  <c r="A822" i="10" a="1"/>
  <c r="A822" i="10" s="1"/>
  <c r="A823" i="10" a="1"/>
  <c r="A823" i="10" s="1"/>
  <c r="A824" i="10" a="1"/>
  <c r="A824" i="10" s="1"/>
  <c r="A825" i="10" a="1"/>
  <c r="A825" i="10" s="1"/>
  <c r="A826" i="10" a="1"/>
  <c r="A826" i="10" s="1"/>
  <c r="A827" i="10" a="1"/>
  <c r="A827" i="10" s="1"/>
  <c r="A828" i="10" a="1"/>
  <c r="A828" i="10" s="1"/>
  <c r="A829" i="10" a="1"/>
  <c r="A829" i="10" s="1"/>
  <c r="A830" i="10" a="1"/>
  <c r="A830" i="10" s="1"/>
  <c r="A831" i="10" a="1"/>
  <c r="A831" i="10" s="1"/>
  <c r="A832" i="10" a="1"/>
  <c r="A832" i="10" s="1"/>
  <c r="A833" i="10" a="1"/>
  <c r="A833" i="10" s="1"/>
  <c r="A834" i="10" a="1"/>
  <c r="A834" i="10" s="1"/>
  <c r="A835" i="10" a="1"/>
  <c r="A835" i="10" s="1"/>
  <c r="A836" i="10" a="1"/>
  <c r="A836" i="10" s="1"/>
  <c r="A837" i="10" a="1"/>
  <c r="A837" i="10" s="1"/>
  <c r="A838" i="10" a="1"/>
  <c r="A838" i="10" s="1"/>
  <c r="A839" i="10" a="1"/>
  <c r="A839" i="10" s="1"/>
  <c r="A840" i="10" a="1"/>
  <c r="A840" i="10" s="1"/>
  <c r="A841" i="10" a="1"/>
  <c r="A841" i="10" s="1"/>
  <c r="A842" i="10" a="1"/>
  <c r="A842" i="10" s="1"/>
  <c r="A843" i="10" a="1"/>
  <c r="A843" i="10" s="1"/>
  <c r="A844" i="10" a="1"/>
  <c r="A844" i="10" s="1"/>
  <c r="A845" i="10" a="1"/>
  <c r="A845" i="10" s="1"/>
  <c r="A846" i="10" a="1"/>
  <c r="A846" i="10" s="1"/>
  <c r="A847" i="10" a="1"/>
  <c r="A847" i="10" s="1"/>
  <c r="A848" i="10" a="1"/>
  <c r="A848" i="10" s="1"/>
  <c r="A849" i="10" a="1"/>
  <c r="A849" i="10" s="1"/>
  <c r="A850" i="10" a="1"/>
  <c r="A850" i="10" s="1"/>
  <c r="A851" i="10" a="1"/>
  <c r="A851" i="10" s="1"/>
  <c r="A852" i="10" a="1"/>
  <c r="A852" i="10" s="1"/>
  <c r="A853" i="10" a="1"/>
  <c r="A853" i="10" s="1"/>
  <c r="A854" i="10" a="1"/>
  <c r="A854" i="10" s="1"/>
  <c r="A855" i="10" a="1"/>
  <c r="A855" i="10" s="1"/>
  <c r="A856" i="10" a="1"/>
  <c r="A856" i="10" s="1"/>
  <c r="A857" i="10" a="1"/>
  <c r="A857" i="10" s="1"/>
  <c r="A858" i="10" a="1"/>
  <c r="A858" i="10" s="1"/>
  <c r="A859" i="10" a="1"/>
  <c r="A859" i="10" s="1"/>
  <c r="A860" i="10" a="1"/>
  <c r="A860" i="10" s="1"/>
  <c r="A861" i="10" a="1"/>
  <c r="A861" i="10" s="1"/>
  <c r="A862" i="10" a="1"/>
  <c r="A862" i="10" s="1"/>
  <c r="A863" i="10" a="1"/>
  <c r="A863" i="10" s="1"/>
  <c r="A864" i="10" a="1"/>
  <c r="A864" i="10" s="1"/>
  <c r="A865" i="10" a="1"/>
  <c r="A865" i="10" s="1"/>
  <c r="A866" i="10" a="1"/>
  <c r="A866" i="10" s="1"/>
  <c r="A867" i="10" a="1"/>
  <c r="A867" i="10" s="1"/>
  <c r="A868" i="10" a="1"/>
  <c r="A868" i="10" s="1"/>
  <c r="A869" i="10" a="1"/>
  <c r="A869" i="10" s="1"/>
  <c r="A870" i="10" a="1"/>
  <c r="A870" i="10" s="1"/>
  <c r="A871" i="10" a="1"/>
  <c r="A871" i="10" s="1"/>
  <c r="A872" i="10" a="1"/>
  <c r="A872" i="10" s="1"/>
  <c r="A873" i="10" a="1"/>
  <c r="A873" i="10" s="1"/>
  <c r="A874" i="10" a="1"/>
  <c r="A874" i="10" s="1"/>
  <c r="A875" i="10" a="1"/>
  <c r="A875" i="10" s="1"/>
  <c r="A876" i="10" a="1"/>
  <c r="A876" i="10" s="1"/>
  <c r="A877" i="10" a="1"/>
  <c r="A877" i="10" s="1"/>
  <c r="A878" i="10" a="1"/>
  <c r="A878" i="10" s="1"/>
  <c r="A879" i="10" a="1"/>
  <c r="A879" i="10" s="1"/>
  <c r="A880" i="10" a="1"/>
  <c r="A880" i="10" s="1"/>
  <c r="A881" i="10" a="1"/>
  <c r="A881" i="10" s="1"/>
  <c r="A882" i="10" a="1"/>
  <c r="A882" i="10" s="1"/>
  <c r="A883" i="10" a="1"/>
  <c r="A883" i="10" s="1"/>
  <c r="A884" i="10" a="1"/>
  <c r="A884" i="10" s="1"/>
  <c r="A885" i="10" a="1"/>
  <c r="A885" i="10" s="1"/>
  <c r="A886" i="10" a="1"/>
  <c r="A886" i="10" s="1"/>
  <c r="A887" i="10" a="1"/>
  <c r="A887" i="10" s="1"/>
  <c r="A888" i="10" a="1"/>
  <c r="A888" i="10" s="1"/>
  <c r="A889" i="10" a="1"/>
  <c r="A889" i="10" s="1"/>
  <c r="A890" i="10" a="1"/>
  <c r="A890" i="10" s="1"/>
  <c r="A891" i="10" a="1"/>
  <c r="A891" i="10" s="1"/>
  <c r="A892" i="10" a="1"/>
  <c r="A892" i="10" s="1"/>
  <c r="A893" i="10" a="1"/>
  <c r="A893" i="10" s="1"/>
  <c r="A894" i="10" a="1"/>
  <c r="A894" i="10" s="1"/>
  <c r="A895" i="10" a="1"/>
  <c r="A895" i="10" s="1"/>
  <c r="A896" i="10" a="1"/>
  <c r="A896" i="10" s="1"/>
  <c r="A897" i="10" a="1"/>
  <c r="A897" i="10" s="1"/>
  <c r="A898" i="10" a="1"/>
  <c r="A898" i="10" s="1"/>
  <c r="A899" i="10" a="1"/>
  <c r="A899" i="10" s="1"/>
  <c r="A900" i="10" a="1"/>
  <c r="A900" i="10" s="1"/>
  <c r="A901" i="10" a="1"/>
  <c r="A901" i="10" s="1"/>
  <c r="A902" i="10" a="1"/>
  <c r="A902" i="10" s="1"/>
  <c r="A903" i="10" a="1"/>
  <c r="A903" i="10" s="1"/>
  <c r="A904" i="10" a="1"/>
  <c r="A904" i="10" s="1"/>
  <c r="A905" i="10" a="1"/>
  <c r="A905" i="10" s="1"/>
  <c r="A906" i="10" a="1"/>
  <c r="A906" i="10" s="1"/>
  <c r="A907" i="10" a="1"/>
  <c r="A907" i="10" s="1"/>
  <c r="A908" i="10" a="1"/>
  <c r="A908" i="10" s="1"/>
  <c r="A909" i="10" a="1"/>
  <c r="A909" i="10" s="1"/>
  <c r="A910" i="10" a="1"/>
  <c r="A910" i="10" s="1"/>
  <c r="A911" i="10" a="1"/>
  <c r="A911" i="10" s="1"/>
  <c r="A912" i="10" a="1"/>
  <c r="A912" i="10" s="1"/>
  <c r="A913" i="10" a="1"/>
  <c r="A913" i="10" s="1"/>
  <c r="A914" i="10" a="1"/>
  <c r="A914" i="10" s="1"/>
  <c r="A915" i="10" a="1"/>
  <c r="A915" i="10" s="1"/>
  <c r="A916" i="10" a="1"/>
  <c r="A916" i="10" s="1"/>
  <c r="A917" i="10" a="1"/>
  <c r="A917" i="10" s="1"/>
  <c r="A918" i="10" a="1"/>
  <c r="A918" i="10" s="1"/>
  <c r="A919" i="10" a="1"/>
  <c r="A919" i="10" s="1"/>
  <c r="A920" i="10" a="1"/>
  <c r="A920" i="10" s="1"/>
  <c r="A921" i="10" a="1"/>
  <c r="A921" i="10" s="1"/>
  <c r="A922" i="10" a="1"/>
  <c r="A922" i="10" s="1"/>
  <c r="A923" i="10" a="1"/>
  <c r="A923" i="10" s="1"/>
  <c r="A924" i="10" a="1"/>
  <c r="A924" i="10" s="1"/>
  <c r="A925" i="10" a="1"/>
  <c r="A925" i="10" s="1"/>
  <c r="A926" i="10" a="1"/>
  <c r="A926" i="10" s="1"/>
  <c r="A927" i="10" a="1"/>
  <c r="A927" i="10" s="1"/>
  <c r="A928" i="10" a="1"/>
  <c r="A928" i="10" s="1"/>
  <c r="A929" i="10" a="1"/>
  <c r="A929" i="10" s="1"/>
  <c r="A930" i="10" a="1"/>
  <c r="A930" i="10" s="1"/>
  <c r="A931" i="10" a="1"/>
  <c r="A931" i="10" s="1"/>
  <c r="A932" i="10" a="1"/>
  <c r="A932" i="10" s="1"/>
  <c r="A933" i="10" a="1"/>
  <c r="A933" i="10" s="1"/>
  <c r="A934" i="10" a="1"/>
  <c r="A934" i="10" s="1"/>
  <c r="A935" i="10" a="1"/>
  <c r="A935" i="10" s="1"/>
  <c r="A936" i="10" a="1"/>
  <c r="A936" i="10" s="1"/>
  <c r="A937" i="10" a="1"/>
  <c r="A937" i="10" s="1"/>
  <c r="A938" i="10" a="1"/>
  <c r="A938" i="10" s="1"/>
  <c r="A939" i="10" a="1"/>
  <c r="A939" i="10" s="1"/>
  <c r="A940" i="10" a="1"/>
  <c r="A940" i="10" s="1"/>
  <c r="A941" i="10" a="1"/>
  <c r="A941" i="10" s="1"/>
  <c r="A942" i="10" a="1"/>
  <c r="A942" i="10" s="1"/>
  <c r="A943" i="10" a="1"/>
  <c r="A943" i="10" s="1"/>
  <c r="A944" i="10" a="1"/>
  <c r="A944" i="10" s="1"/>
  <c r="A945" i="10" a="1"/>
  <c r="A945" i="10" s="1"/>
  <c r="A946" i="10" a="1"/>
  <c r="A946" i="10" s="1"/>
  <c r="A947" i="10" a="1"/>
  <c r="A947" i="10" s="1"/>
  <c r="A948" i="10" a="1"/>
  <c r="A948" i="10" s="1"/>
  <c r="A949" i="10" a="1"/>
  <c r="A949" i="10" s="1"/>
  <c r="A950" i="10" a="1"/>
  <c r="A950" i="10" s="1"/>
  <c r="A951" i="10" a="1"/>
  <c r="A951" i="10" s="1"/>
  <c r="A952" i="10" a="1"/>
  <c r="A952" i="10" s="1"/>
  <c r="A953" i="10" a="1"/>
  <c r="A953" i="10" s="1"/>
  <c r="A954" i="10" a="1"/>
  <c r="A954" i="10" s="1"/>
  <c r="A955" i="10" a="1"/>
  <c r="A955" i="10" s="1"/>
  <c r="A956" i="10" a="1"/>
  <c r="A956" i="10" s="1"/>
  <c r="A957" i="10" a="1"/>
  <c r="A957" i="10" s="1"/>
  <c r="A958" i="10" a="1"/>
  <c r="A958" i="10" s="1"/>
  <c r="A959" i="10" a="1"/>
  <c r="A959" i="10" s="1"/>
  <c r="A960" i="10" a="1"/>
  <c r="A960" i="10" s="1"/>
  <c r="A961" i="10" a="1"/>
  <c r="A961" i="10" s="1"/>
  <c r="A962" i="10" a="1"/>
  <c r="A962" i="10" s="1"/>
  <c r="A963" i="10" a="1"/>
  <c r="A963" i="10" s="1"/>
  <c r="A964" i="10" a="1"/>
  <c r="A964" i="10" s="1"/>
  <c r="A965" i="10" a="1"/>
  <c r="A965" i="10" s="1"/>
  <c r="A966" i="10" a="1"/>
  <c r="A966" i="10" s="1"/>
  <c r="A967" i="10" a="1"/>
  <c r="A967" i="10" s="1"/>
  <c r="A968" i="10" a="1"/>
  <c r="A968" i="10" s="1"/>
  <c r="A969" i="10" a="1"/>
  <c r="A969" i="10" s="1"/>
  <c r="A970" i="10" a="1"/>
  <c r="A970" i="10" s="1"/>
  <c r="A971" i="10" a="1"/>
  <c r="A971" i="10" s="1"/>
  <c r="A972" i="10" a="1"/>
  <c r="A972" i="10" s="1"/>
  <c r="A973" i="10" a="1"/>
  <c r="A973" i="10" s="1"/>
  <c r="A974" i="10" a="1"/>
  <c r="A974" i="10" s="1"/>
  <c r="A975" i="10" a="1"/>
  <c r="A975" i="10" s="1"/>
  <c r="A976" i="10" a="1"/>
  <c r="A976" i="10" s="1"/>
  <c r="A977" i="10" a="1"/>
  <c r="A977" i="10" s="1"/>
  <c r="A978" i="10" a="1"/>
  <c r="A978" i="10" s="1"/>
  <c r="A979" i="10" a="1"/>
  <c r="A979" i="10" s="1"/>
  <c r="A980" i="10" a="1"/>
  <c r="A980" i="10" s="1"/>
  <c r="A981" i="10" a="1"/>
  <c r="A981" i="10" s="1"/>
  <c r="A982" i="10" a="1"/>
  <c r="A982" i="10" s="1"/>
  <c r="A983" i="10" a="1"/>
  <c r="A983" i="10" s="1"/>
  <c r="A984" i="10" a="1"/>
  <c r="A984" i="10" s="1"/>
  <c r="A985" i="10" a="1"/>
  <c r="A985" i="10" s="1"/>
  <c r="A986" i="10" a="1"/>
  <c r="A986" i="10" s="1"/>
  <c r="A987" i="10" a="1"/>
  <c r="A987" i="10" s="1"/>
  <c r="A988" i="10" a="1"/>
  <c r="A988" i="10" s="1"/>
  <c r="A989" i="10" a="1"/>
  <c r="A989" i="10" s="1"/>
  <c r="A990" i="10" a="1"/>
  <c r="A990" i="10" s="1"/>
  <c r="A991" i="10" a="1"/>
  <c r="A991" i="10" s="1"/>
  <c r="A992" i="10" a="1"/>
  <c r="A992" i="10" s="1"/>
  <c r="A993" i="10" a="1"/>
  <c r="A993" i="10" s="1"/>
  <c r="A994" i="10" a="1"/>
  <c r="A994" i="10" s="1"/>
  <c r="A995" i="10" a="1"/>
  <c r="A995" i="10" s="1"/>
  <c r="A996" i="10" a="1"/>
  <c r="A996" i="10" s="1"/>
  <c r="A997" i="10" a="1"/>
  <c r="A997" i="10" s="1"/>
  <c r="A998" i="10" a="1"/>
  <c r="A998" i="10" s="1"/>
  <c r="A999" i="10" a="1"/>
  <c r="A999" i="10" s="1"/>
  <c r="A1000" i="10" a="1"/>
  <c r="A1000" i="10" s="1"/>
  <c r="A1001" i="10" a="1"/>
  <c r="A1001" i="10" s="1"/>
  <c r="A1002" i="10" a="1"/>
  <c r="A1002" i="10" s="1"/>
  <c r="A1003" i="10" a="1"/>
  <c r="A1003" i="10" s="1"/>
  <c r="A1004" i="10" a="1"/>
  <c r="A1004" i="10" s="1"/>
  <c r="A1005" i="10" a="1"/>
  <c r="A1005" i="10" s="1"/>
  <c r="A1006" i="10" a="1"/>
  <c r="A1006" i="10" s="1"/>
  <c r="A1007" i="10" a="1"/>
  <c r="A1007" i="10" s="1"/>
  <c r="A1008" i="10" a="1"/>
  <c r="A1008" i="10" s="1"/>
  <c r="A1009" i="10" a="1"/>
  <c r="A1009" i="10" s="1"/>
  <c r="A1010" i="10" a="1"/>
  <c r="A1010" i="10" s="1"/>
  <c r="A1011" i="10" a="1"/>
  <c r="A1011" i="10" s="1"/>
  <c r="A1012" i="10" a="1"/>
  <c r="A1012" i="10" s="1"/>
  <c r="A1013" i="10" a="1"/>
  <c r="A1013" i="10" s="1"/>
  <c r="A1014" i="10" a="1"/>
  <c r="A1014" i="10" s="1"/>
  <c r="A1015" i="10" a="1"/>
  <c r="A1015" i="10" s="1"/>
  <c r="A1016" i="10" a="1"/>
  <c r="A1016" i="10" s="1"/>
  <c r="A1017" i="10" a="1"/>
  <c r="A1017" i="10" s="1"/>
  <c r="A1018" i="10" a="1"/>
  <c r="A1018" i="10" s="1"/>
  <c r="A1019" i="10" a="1"/>
  <c r="A1019" i="10" s="1"/>
  <c r="A1020" i="10" a="1"/>
  <c r="A1020" i="10" s="1"/>
  <c r="A1021" i="10" a="1"/>
  <c r="A1021" i="10" s="1"/>
  <c r="A1022" i="10" a="1"/>
  <c r="A1022" i="10" s="1"/>
  <c r="A1023" i="10" a="1"/>
  <c r="A1023" i="10" s="1"/>
  <c r="A1024" i="10" a="1"/>
  <c r="A1024" i="10" s="1"/>
  <c r="A1025" i="10" a="1"/>
  <c r="A1025" i="10" s="1"/>
  <c r="A1026" i="10" a="1"/>
  <c r="A1026" i="10" s="1"/>
  <c r="A1027" i="10" a="1"/>
  <c r="A1027" i="10" s="1"/>
  <c r="A1028" i="10" a="1"/>
  <c r="A1028" i="10" s="1"/>
  <c r="A1029" i="10" a="1"/>
  <c r="A1029" i="10" s="1"/>
  <c r="A1030" i="10" a="1"/>
  <c r="A1030" i="10" s="1"/>
  <c r="A1031" i="10" a="1"/>
  <c r="A1031" i="10" s="1"/>
  <c r="A1032" i="10" a="1"/>
  <c r="A1032" i="10" s="1"/>
  <c r="A1033" i="10" a="1"/>
  <c r="A1033" i="10" s="1"/>
  <c r="A1034" i="10" a="1"/>
  <c r="A1034" i="10" s="1"/>
  <c r="A1035" i="10" a="1"/>
  <c r="A1035" i="10" s="1"/>
  <c r="A1036" i="10" a="1"/>
  <c r="A1036" i="10" s="1"/>
  <c r="A1037" i="10" a="1"/>
  <c r="A1037" i="10" s="1"/>
  <c r="A1038" i="10" a="1"/>
  <c r="A1038" i="10" s="1"/>
  <c r="A1039" i="10" a="1"/>
  <c r="A1039" i="10" s="1"/>
  <c r="A1040" i="10" a="1"/>
  <c r="A1040" i="10" s="1"/>
  <c r="A1041" i="10" a="1"/>
  <c r="A1041" i="10" s="1"/>
  <c r="A1042" i="10" a="1"/>
  <c r="A1042" i="10" s="1"/>
  <c r="A1043" i="10" a="1"/>
  <c r="A1043" i="10" s="1"/>
  <c r="A1044" i="10" a="1"/>
  <c r="A1044" i="10" s="1"/>
  <c r="A1045" i="10" a="1"/>
  <c r="A1045" i="10" s="1"/>
  <c r="A1046" i="10" a="1"/>
  <c r="A1046" i="10" s="1"/>
  <c r="A1047" i="10" a="1"/>
  <c r="A1047" i="10" s="1"/>
  <c r="A1048" i="10" a="1"/>
  <c r="A1048" i="10" s="1"/>
  <c r="A1049" i="10" a="1"/>
  <c r="A1049" i="10" s="1"/>
  <c r="A1050" i="10" a="1"/>
  <c r="A1050" i="10" s="1"/>
  <c r="A1051" i="10" a="1"/>
  <c r="A1051" i="10" s="1"/>
  <c r="A1052" i="10" a="1"/>
  <c r="A1052" i="10" s="1"/>
  <c r="A1053" i="10" a="1"/>
  <c r="A1053" i="10" s="1"/>
  <c r="A1054" i="10" a="1"/>
  <c r="A1054" i="10" s="1"/>
  <c r="A1055" i="10" a="1"/>
  <c r="A1055" i="10" s="1"/>
  <c r="A1056" i="10" a="1"/>
  <c r="A1056" i="10" s="1"/>
  <c r="A1057" i="10" a="1"/>
  <c r="A1057" i="10" s="1"/>
  <c r="A1058" i="10" a="1"/>
  <c r="A1058" i="10" s="1"/>
  <c r="A1059" i="10" a="1"/>
  <c r="A1059" i="10" s="1"/>
  <c r="A1060" i="10" a="1"/>
  <c r="A1060" i="10" s="1"/>
  <c r="A1061" i="10" a="1"/>
  <c r="A1061" i="10" s="1"/>
  <c r="A1062" i="10" a="1"/>
  <c r="A1062" i="10" s="1"/>
  <c r="A1063" i="10" a="1"/>
  <c r="A1063" i="10" s="1"/>
  <c r="A1064" i="10" a="1"/>
  <c r="A1064" i="10" s="1"/>
  <c r="A1065" i="10" a="1"/>
  <c r="A1065" i="10" s="1"/>
  <c r="A1066" i="10" a="1"/>
  <c r="A1066" i="10" s="1"/>
  <c r="A1067" i="10" a="1"/>
  <c r="A1067" i="10" s="1"/>
  <c r="A1068" i="10" a="1"/>
  <c r="A1068" i="10" s="1"/>
  <c r="A1069" i="10" a="1"/>
  <c r="A1069" i="10" s="1"/>
  <c r="A1070" i="10" a="1"/>
  <c r="A1070" i="10" s="1"/>
  <c r="A1071" i="10" a="1"/>
  <c r="A1071" i="10" s="1"/>
  <c r="A1072" i="10" a="1"/>
  <c r="A1072" i="10" s="1"/>
  <c r="A1073" i="10" a="1"/>
  <c r="A1073" i="10" s="1"/>
  <c r="A1074" i="10" a="1"/>
  <c r="A1074" i="10" s="1"/>
  <c r="A1075" i="10" a="1"/>
  <c r="A1075" i="10" s="1"/>
  <c r="A1076" i="10" a="1"/>
  <c r="A1076" i="10" s="1"/>
  <c r="A1077" i="10" a="1"/>
  <c r="A1077" i="10" s="1"/>
  <c r="A1078" i="10" a="1"/>
  <c r="A1078" i="10" s="1"/>
  <c r="A1079" i="10" a="1"/>
  <c r="A1079" i="10" s="1"/>
  <c r="A1080" i="10" a="1"/>
  <c r="A1080" i="10" s="1"/>
  <c r="A1081" i="10" a="1"/>
  <c r="A1081" i="10" s="1"/>
  <c r="A1082" i="10" a="1"/>
  <c r="A1082" i="10" s="1"/>
  <c r="A1083" i="10" a="1"/>
  <c r="A1083" i="10" s="1"/>
  <c r="A1084" i="10" a="1"/>
  <c r="A1084" i="10" s="1"/>
  <c r="A1085" i="10" a="1"/>
  <c r="A1085" i="10" s="1"/>
  <c r="A1086" i="10" a="1"/>
  <c r="A1086" i="10" s="1"/>
  <c r="A1087" i="10" a="1"/>
  <c r="A1087" i="10" s="1"/>
  <c r="A1088" i="10" a="1"/>
  <c r="A1088" i="10" s="1"/>
  <c r="A1089" i="10" a="1"/>
  <c r="A1089" i="10" s="1"/>
  <c r="A1090" i="10" a="1"/>
  <c r="A1090" i="10" s="1"/>
  <c r="A1091" i="10" a="1"/>
  <c r="A1091" i="10" s="1"/>
  <c r="A1092" i="10" a="1"/>
  <c r="A1092" i="10" s="1"/>
  <c r="A1093" i="10" a="1"/>
  <c r="A1093" i="10" s="1"/>
  <c r="A1094" i="10" a="1"/>
  <c r="A1094" i="10" s="1"/>
  <c r="A1095" i="10" a="1"/>
  <c r="A1095" i="10" s="1"/>
  <c r="A1096" i="10" a="1"/>
  <c r="A1096" i="10" s="1"/>
  <c r="A1097" i="10" a="1"/>
  <c r="A1097" i="10" s="1"/>
  <c r="A1098" i="10" a="1"/>
  <c r="A1098" i="10" s="1"/>
  <c r="A1099" i="10" a="1"/>
  <c r="A1099" i="10" s="1"/>
  <c r="A1100" i="10" a="1"/>
  <c r="A1100" i="10" s="1"/>
  <c r="A1101" i="10" a="1"/>
  <c r="A1101" i="10" s="1"/>
  <c r="A1102" i="10" a="1"/>
  <c r="A1102" i="10" s="1"/>
  <c r="A1103" i="10" a="1"/>
  <c r="A1103" i="10" s="1"/>
  <c r="A1104" i="10" a="1"/>
  <c r="A1104" i="10" s="1"/>
  <c r="A1105" i="10" a="1"/>
  <c r="A1105" i="10" s="1"/>
  <c r="A1106" i="10" a="1"/>
  <c r="A1106" i="10" s="1"/>
  <c r="A1107" i="10" a="1"/>
  <c r="A1107" i="10" s="1"/>
  <c r="A1108" i="10" a="1"/>
  <c r="A1108" i="10" s="1"/>
  <c r="A1109" i="10" a="1"/>
  <c r="A1109" i="10" s="1"/>
  <c r="A1110" i="10" a="1"/>
  <c r="A1110" i="10" s="1"/>
  <c r="A1111" i="10" a="1"/>
  <c r="A1111" i="10" s="1"/>
  <c r="A1112" i="10" a="1"/>
  <c r="A1112" i="10" s="1"/>
  <c r="A1113" i="10" a="1"/>
  <c r="A1113" i="10" s="1"/>
  <c r="A1114" i="10" a="1"/>
  <c r="A1114" i="10" s="1"/>
  <c r="A1115" i="10" a="1"/>
  <c r="A1115" i="10" s="1"/>
  <c r="A1116" i="10" a="1"/>
  <c r="A1116" i="10" s="1"/>
  <c r="A1117" i="10" a="1"/>
  <c r="A1117" i="10" s="1"/>
  <c r="A1118" i="10" a="1"/>
  <c r="A1118" i="10" s="1"/>
  <c r="A1119" i="10" a="1"/>
  <c r="A1119" i="10" s="1"/>
  <c r="A1120" i="10" a="1"/>
  <c r="A1120" i="10" s="1"/>
  <c r="A1121" i="10" a="1"/>
  <c r="A1121" i="10" s="1"/>
  <c r="A1122" i="10" a="1"/>
  <c r="A1122" i="10" s="1"/>
  <c r="A1123" i="10" a="1"/>
  <c r="A1123" i="10" s="1"/>
  <c r="A1124" i="10" a="1"/>
  <c r="A1124" i="10" s="1"/>
  <c r="A1125" i="10" a="1"/>
  <c r="A1125" i="10" s="1"/>
  <c r="A1126" i="10" a="1"/>
  <c r="A1126" i="10" s="1"/>
  <c r="A1127" i="10" a="1"/>
  <c r="A1127" i="10" s="1"/>
  <c r="A1128" i="10" a="1"/>
  <c r="A1128" i="10" s="1"/>
  <c r="A1129" i="10" a="1"/>
  <c r="A1129" i="10" s="1"/>
  <c r="A1130" i="10" a="1"/>
  <c r="A1130" i="10" s="1"/>
  <c r="A1131" i="10" a="1"/>
  <c r="A1131" i="10" s="1"/>
  <c r="A1132" i="10" a="1"/>
  <c r="A1132" i="10" s="1"/>
  <c r="A1133" i="10" a="1"/>
  <c r="A1133" i="10" s="1"/>
  <c r="A1134" i="10" a="1"/>
  <c r="A1134" i="10" s="1"/>
  <c r="A1135" i="10" a="1"/>
  <c r="A1135" i="10" s="1"/>
  <c r="A1136" i="10" a="1"/>
  <c r="A1136" i="10" s="1"/>
  <c r="A1137" i="10" a="1"/>
  <c r="A1137" i="10" s="1"/>
  <c r="A1138" i="10" a="1"/>
  <c r="A1138" i="10" s="1"/>
  <c r="A1139" i="10" a="1"/>
  <c r="A1139" i="10" s="1"/>
  <c r="A1140" i="10" a="1"/>
  <c r="A1140" i="10" s="1"/>
  <c r="A1141" i="10" a="1"/>
  <c r="A1141" i="10" s="1"/>
  <c r="A1142" i="10" a="1"/>
  <c r="A1142" i="10" s="1"/>
  <c r="A1143" i="10" a="1"/>
  <c r="A1143" i="10" s="1"/>
  <c r="A1144" i="10" a="1"/>
  <c r="A1144" i="10" s="1"/>
  <c r="A1145" i="10" a="1"/>
  <c r="A1145" i="10" s="1"/>
  <c r="A1146" i="10" a="1"/>
  <c r="A1146" i="10" s="1"/>
  <c r="A1147" i="10" a="1"/>
  <c r="A1147" i="10" s="1"/>
  <c r="A1148" i="10" a="1"/>
  <c r="A1148" i="10" s="1"/>
  <c r="A1149" i="10" a="1"/>
  <c r="A1149" i="10" s="1"/>
  <c r="A1150" i="10" a="1"/>
  <c r="A1150" i="10" s="1"/>
  <c r="A1151" i="10" a="1"/>
  <c r="A1151" i="10" s="1"/>
  <c r="A1152" i="10" a="1"/>
  <c r="A1152" i="10" s="1"/>
  <c r="A1153" i="10" a="1"/>
  <c r="A1153" i="10" s="1"/>
  <c r="A1154" i="10" a="1"/>
  <c r="A1154" i="10" s="1"/>
  <c r="A1155" i="10" a="1"/>
  <c r="A1155" i="10" s="1"/>
  <c r="A1156" i="10" a="1"/>
  <c r="A1156" i="10" s="1"/>
  <c r="A1157" i="10" a="1"/>
  <c r="A1157" i="10" s="1"/>
  <c r="A1158" i="10" a="1"/>
  <c r="A1158" i="10" s="1"/>
  <c r="A1159" i="10" a="1"/>
  <c r="A1159" i="10" s="1"/>
  <c r="A1160" i="10" a="1"/>
  <c r="A1160" i="10" s="1"/>
  <c r="A1161" i="10" a="1"/>
  <c r="A1161" i="10" s="1"/>
  <c r="A1162" i="10" a="1"/>
  <c r="A1162" i="10" s="1"/>
  <c r="A1163" i="10" a="1"/>
  <c r="A1163" i="10" s="1"/>
  <c r="A1164" i="10" a="1"/>
  <c r="A1164" i="10" s="1"/>
  <c r="A1165" i="10" a="1"/>
  <c r="A1165" i="10" s="1"/>
  <c r="A1166" i="10" a="1"/>
  <c r="A1166" i="10" s="1"/>
  <c r="A1167" i="10" a="1"/>
  <c r="A1167" i="10" s="1"/>
  <c r="A1168" i="10" a="1"/>
  <c r="A1168" i="10" s="1"/>
  <c r="A1169" i="10" a="1"/>
  <c r="A1169" i="10" s="1"/>
  <c r="A1170" i="10" a="1"/>
  <c r="A1170" i="10" s="1"/>
  <c r="A1171" i="10" a="1"/>
  <c r="A1171" i="10" s="1"/>
  <c r="A1172" i="10" a="1"/>
  <c r="A1172" i="10" s="1"/>
  <c r="A1173" i="10" a="1"/>
  <c r="A1173" i="10" s="1"/>
  <c r="A1174" i="10" a="1"/>
  <c r="A1174" i="10" s="1"/>
  <c r="A1175" i="10" a="1"/>
  <c r="A1175" i="10" s="1"/>
  <c r="A1176" i="10" a="1"/>
  <c r="A1176" i="10" s="1"/>
  <c r="A1177" i="10" a="1"/>
  <c r="A1177" i="10" s="1"/>
  <c r="A1178" i="10" a="1"/>
  <c r="A1178" i="10" s="1"/>
  <c r="A1179" i="10" a="1"/>
  <c r="A1179" i="10" s="1"/>
  <c r="A1180" i="10" a="1"/>
  <c r="A1180" i="10" s="1"/>
  <c r="A1181" i="10" a="1"/>
  <c r="A1181" i="10" s="1"/>
  <c r="A1182" i="10" a="1"/>
  <c r="A1182" i="10" s="1"/>
  <c r="A1183" i="10" a="1"/>
  <c r="A1183" i="10" s="1"/>
  <c r="A1184" i="10" a="1"/>
  <c r="A1184" i="10" s="1"/>
  <c r="A1185" i="10" a="1"/>
  <c r="A1185" i="10" s="1"/>
  <c r="A1186" i="10" a="1"/>
  <c r="A1186" i="10" s="1"/>
  <c r="A1187" i="10" a="1"/>
  <c r="A1187" i="10" s="1"/>
  <c r="A1188" i="10" a="1"/>
  <c r="A1188" i="10" s="1"/>
  <c r="A1189" i="10" a="1"/>
  <c r="A1189" i="10" s="1"/>
  <c r="A1190" i="10" a="1"/>
  <c r="A1190" i="10" s="1"/>
  <c r="A1191" i="10" a="1"/>
  <c r="A1191" i="10" s="1"/>
  <c r="A1192" i="10" a="1"/>
  <c r="A1192" i="10" s="1"/>
  <c r="A1193" i="10" a="1"/>
  <c r="A1193" i="10" s="1"/>
  <c r="A1194" i="10" a="1"/>
  <c r="A1194" i="10" s="1"/>
  <c r="A1195" i="10" a="1"/>
  <c r="A1195" i="10" s="1"/>
  <c r="A1196" i="10" a="1"/>
  <c r="A1196" i="10" s="1"/>
  <c r="A1197" i="10" a="1"/>
  <c r="A1197" i="10" s="1"/>
  <c r="A1198" i="10" a="1"/>
  <c r="A1198" i="10" s="1"/>
  <c r="A1199" i="10" a="1"/>
  <c r="A1199" i="10" s="1"/>
  <c r="A1200" i="10" a="1"/>
  <c r="A1200" i="10" s="1"/>
  <c r="A1201" i="10" a="1"/>
  <c r="A1201" i="10" s="1"/>
  <c r="A1202" i="10" a="1"/>
  <c r="A1202" i="10" s="1"/>
  <c r="A1203" i="10" a="1"/>
  <c r="A1203" i="10" s="1"/>
  <c r="A1204" i="10" a="1"/>
  <c r="A1204" i="10" s="1"/>
  <c r="A1205" i="10" a="1"/>
  <c r="A1205" i="10" s="1"/>
  <c r="A1206" i="10" a="1"/>
  <c r="A1206" i="10" s="1"/>
  <c r="A1207" i="10" a="1"/>
  <c r="A1207" i="10" s="1"/>
  <c r="A1208" i="10" a="1"/>
  <c r="A1208" i="10" s="1"/>
  <c r="A1209" i="10" a="1"/>
  <c r="A1209" i="10" s="1"/>
  <c r="A1210" i="10" a="1"/>
  <c r="A1210" i="10" s="1"/>
  <c r="A1211" i="10" a="1"/>
  <c r="A1211" i="10" s="1"/>
  <c r="A1212" i="10" a="1"/>
  <c r="A1212" i="10" s="1"/>
  <c r="A1213" i="10" a="1"/>
  <c r="A1213" i="10" s="1"/>
  <c r="A1214" i="10" a="1"/>
  <c r="A1214" i="10" s="1"/>
  <c r="A1215" i="10" a="1"/>
  <c r="A1215" i="10" s="1"/>
  <c r="A1216" i="10" a="1"/>
  <c r="A1216" i="10" s="1"/>
  <c r="A1217" i="10" a="1"/>
  <c r="A1217" i="10" s="1"/>
  <c r="A1218" i="10" a="1"/>
  <c r="A1218" i="10" s="1"/>
  <c r="A1219" i="10" a="1"/>
  <c r="A1219" i="10" s="1"/>
  <c r="A1220" i="10" a="1"/>
  <c r="A1220" i="10" s="1"/>
  <c r="A1221" i="10" a="1"/>
  <c r="A1221" i="10" s="1"/>
  <c r="A1222" i="10" a="1"/>
  <c r="A1222" i="10" s="1"/>
  <c r="A1223" i="10" a="1"/>
  <c r="A1223" i="10" s="1"/>
  <c r="A1224" i="10" a="1"/>
  <c r="A1224" i="10" s="1"/>
  <c r="A1225" i="10" a="1"/>
  <c r="A1225" i="10" s="1"/>
  <c r="A1226" i="10" a="1"/>
  <c r="A1226" i="10" s="1"/>
  <c r="A1227" i="10" a="1"/>
  <c r="A1227" i="10" s="1"/>
  <c r="A1228" i="10" a="1"/>
  <c r="A1228" i="10" s="1"/>
  <c r="A1229" i="10" a="1"/>
  <c r="A1229" i="10" s="1"/>
  <c r="A1230" i="10" a="1"/>
  <c r="A1230" i="10" s="1"/>
  <c r="A1231" i="10" a="1"/>
  <c r="A1231" i="10" s="1"/>
  <c r="A1232" i="10" a="1"/>
  <c r="A1232" i="10" s="1"/>
  <c r="A1233" i="10" a="1"/>
  <c r="A1233" i="10" s="1"/>
  <c r="A1234" i="10" a="1"/>
  <c r="A1234" i="10" s="1"/>
  <c r="A1235" i="10" a="1"/>
  <c r="A1235" i="10" s="1"/>
  <c r="A1236" i="10" a="1"/>
  <c r="A1236" i="10" s="1"/>
  <c r="A1237" i="10" a="1"/>
  <c r="A1237" i="10" s="1"/>
  <c r="A1238" i="10" a="1"/>
  <c r="A1238" i="10" s="1"/>
  <c r="A1239" i="10" a="1"/>
  <c r="A1239" i="10" s="1"/>
  <c r="A1240" i="10" a="1"/>
  <c r="A1240" i="10" s="1"/>
  <c r="A1241" i="10" a="1"/>
  <c r="A1241" i="10" s="1"/>
  <c r="A1242" i="10" a="1"/>
  <c r="A1242" i="10" s="1"/>
  <c r="A1243" i="10" a="1"/>
  <c r="A1243" i="10" s="1"/>
  <c r="A1244" i="10" a="1"/>
  <c r="A1244" i="10" s="1"/>
  <c r="A1245" i="10" a="1"/>
  <c r="A1245" i="10" s="1"/>
  <c r="A1246" i="10" a="1"/>
  <c r="A1246" i="10" s="1"/>
  <c r="A1247" i="10" a="1"/>
  <c r="A1247" i="10" s="1"/>
  <c r="A1248" i="10" a="1"/>
  <c r="A1248" i="10" s="1"/>
  <c r="A1249" i="10" a="1"/>
  <c r="A1249" i="10" s="1"/>
  <c r="A1250" i="10" a="1"/>
  <c r="A1250" i="10" s="1"/>
  <c r="A1251" i="10" a="1"/>
  <c r="A1251" i="10" s="1"/>
  <c r="A1252" i="10" a="1"/>
  <c r="A1252" i="10" s="1"/>
  <c r="A1253" i="10" a="1"/>
  <c r="A1253" i="10" s="1"/>
  <c r="A1254" i="10" a="1"/>
  <c r="A1254" i="10" s="1"/>
  <c r="A1255" i="10" a="1"/>
  <c r="A1255" i="10" s="1"/>
  <c r="A1256" i="10" a="1"/>
  <c r="A1256" i="10" s="1"/>
  <c r="A1257" i="10" a="1"/>
  <c r="A1257" i="10" s="1"/>
  <c r="A1258" i="10" a="1"/>
  <c r="A1258" i="10" s="1"/>
  <c r="A1259" i="10" a="1"/>
  <c r="A1259" i="10" s="1"/>
  <c r="A1260" i="10" a="1"/>
  <c r="A1260" i="10" s="1"/>
  <c r="A1261" i="10" a="1"/>
  <c r="A1261" i="10" s="1"/>
  <c r="A1262" i="10" a="1"/>
  <c r="A1262" i="10" s="1"/>
  <c r="A1263" i="10" a="1"/>
  <c r="A1263" i="10" s="1"/>
  <c r="A1264" i="10" a="1"/>
  <c r="A1264" i="10" s="1"/>
  <c r="A1265" i="10" a="1"/>
  <c r="A1265" i="10" s="1"/>
  <c r="A1266" i="10" a="1"/>
  <c r="A1266" i="10" s="1"/>
  <c r="A1267" i="10" a="1"/>
  <c r="A1267" i="10" s="1"/>
  <c r="A1268" i="10" a="1"/>
  <c r="A1268" i="10" s="1"/>
  <c r="A1269" i="10" a="1"/>
  <c r="A1269" i="10" s="1"/>
  <c r="A1270" i="10" a="1"/>
  <c r="A1270" i="10" s="1"/>
  <c r="A1271" i="10" a="1"/>
  <c r="A1271" i="10" s="1"/>
  <c r="A1272" i="10" a="1"/>
  <c r="A1272" i="10" s="1"/>
  <c r="A1273" i="10" a="1"/>
  <c r="A1273" i="10" s="1"/>
  <c r="A1274" i="10" a="1"/>
  <c r="A1274" i="10" s="1"/>
  <c r="A1275" i="10" a="1"/>
  <c r="A1275" i="10" s="1"/>
  <c r="A1276" i="10" a="1"/>
  <c r="A1276" i="10" s="1"/>
  <c r="A1277" i="10" a="1"/>
  <c r="A1277" i="10" s="1"/>
  <c r="A1278" i="10" a="1"/>
  <c r="A1278" i="10" s="1"/>
  <c r="A1279" i="10" a="1"/>
  <c r="A1279" i="10" s="1"/>
  <c r="A1280" i="10" a="1"/>
  <c r="A1280" i="10" s="1"/>
  <c r="A1281" i="10" a="1"/>
  <c r="A1281" i="10" s="1"/>
  <c r="A1282" i="10" a="1"/>
  <c r="A1282" i="10" s="1"/>
  <c r="A1283" i="10" a="1"/>
  <c r="A1283" i="10" s="1"/>
  <c r="A1284" i="10" a="1"/>
  <c r="A1284" i="10" s="1"/>
  <c r="A1285" i="10" a="1"/>
  <c r="A1285" i="10" s="1"/>
  <c r="A1286" i="10" a="1"/>
  <c r="A1286" i="10" s="1"/>
  <c r="A1287" i="10" a="1"/>
  <c r="A1287" i="10" s="1"/>
  <c r="A1288" i="10" a="1"/>
  <c r="A1288" i="10" s="1"/>
  <c r="A1289" i="10" a="1"/>
  <c r="A1289" i="10" s="1"/>
  <c r="A1290" i="10" a="1"/>
  <c r="A1290" i="10" s="1"/>
  <c r="A1291" i="10" a="1"/>
  <c r="A1291" i="10" s="1"/>
  <c r="A1292" i="10" a="1"/>
  <c r="A1292" i="10" s="1"/>
  <c r="A1293" i="10" a="1"/>
  <c r="A1293" i="10" s="1"/>
  <c r="A1294" i="10" a="1"/>
  <c r="A1294" i="10" s="1"/>
  <c r="A1295" i="10" a="1"/>
  <c r="A1295" i="10" s="1"/>
  <c r="A1296" i="10" a="1"/>
  <c r="A1296" i="10" s="1"/>
  <c r="A1297" i="10" a="1"/>
  <c r="A1297" i="10" s="1"/>
  <c r="A1298" i="10" a="1"/>
  <c r="A1298" i="10" s="1"/>
  <c r="A1299" i="10" a="1"/>
  <c r="A1299" i="10" s="1"/>
  <c r="A1300" i="10" a="1"/>
  <c r="A1300" i="10" s="1"/>
  <c r="A1301" i="10" a="1"/>
  <c r="A1301" i="10" s="1"/>
  <c r="A1302" i="10" a="1"/>
  <c r="A1302" i="10" s="1"/>
  <c r="A1303" i="10" a="1"/>
  <c r="A1303" i="10" s="1"/>
  <c r="A1304" i="10" a="1"/>
  <c r="A1304" i="10" s="1"/>
  <c r="A1305" i="10" a="1"/>
  <c r="A1305" i="10" s="1"/>
  <c r="A1306" i="10" a="1"/>
  <c r="A1306" i="10" s="1"/>
  <c r="A1307" i="10" a="1"/>
  <c r="A1307" i="10" s="1"/>
  <c r="A1308" i="10" a="1"/>
  <c r="A1308" i="10" s="1"/>
  <c r="A1309" i="10" a="1"/>
  <c r="A1309" i="10" s="1"/>
  <c r="A1310" i="10" a="1"/>
  <c r="A1310" i="10" s="1"/>
  <c r="A1311" i="10" a="1"/>
  <c r="A1311" i="10" s="1"/>
  <c r="A1312" i="10" a="1"/>
  <c r="A1312" i="10" s="1"/>
  <c r="A1313" i="10" a="1"/>
  <c r="A1313" i="10" s="1"/>
  <c r="A1314" i="10" a="1"/>
  <c r="A1314" i="10" s="1"/>
  <c r="A1315" i="10" a="1"/>
  <c r="A1315" i="10" s="1"/>
  <c r="A1316" i="10" a="1"/>
  <c r="A1316" i="10" s="1"/>
  <c r="A1317" i="10" a="1"/>
  <c r="A1317" i="10" s="1"/>
  <c r="A1318" i="10" a="1"/>
  <c r="A1318" i="10" s="1"/>
  <c r="A1319" i="10" a="1"/>
  <c r="A1319" i="10" s="1"/>
  <c r="A1320" i="10" a="1"/>
  <c r="A1320" i="10" s="1"/>
  <c r="A1321" i="10" a="1"/>
  <c r="A1321" i="10" s="1"/>
  <c r="A1322" i="10" a="1"/>
  <c r="A1322" i="10" s="1"/>
  <c r="A1323" i="10" a="1"/>
  <c r="A1323" i="10" s="1"/>
  <c r="A1324" i="10" a="1"/>
  <c r="A1324" i="10" s="1"/>
  <c r="A1325" i="10" a="1"/>
  <c r="A1325" i="10" s="1"/>
  <c r="A1326" i="10" a="1"/>
  <c r="A1326" i="10" s="1"/>
  <c r="A1327" i="10" a="1"/>
  <c r="A1327" i="10" s="1"/>
  <c r="A1328" i="10" a="1"/>
  <c r="A1328" i="10" s="1"/>
  <c r="A1329" i="10" a="1"/>
  <c r="A1329" i="10" s="1"/>
  <c r="A1330" i="10" a="1"/>
  <c r="A1330" i="10" s="1"/>
  <c r="A1331" i="10" a="1"/>
  <c r="A1331" i="10" s="1"/>
  <c r="A1332" i="10" a="1"/>
  <c r="A1332" i="10" s="1"/>
  <c r="A1333" i="10" a="1"/>
  <c r="A1333" i="10" s="1"/>
  <c r="A1334" i="10" a="1"/>
  <c r="A1334" i="10" s="1"/>
  <c r="A1335" i="10" a="1"/>
  <c r="A1335" i="10" s="1"/>
  <c r="A1336" i="10" a="1"/>
  <c r="A1336" i="10" s="1"/>
  <c r="A1337" i="10" a="1"/>
  <c r="A1337" i="10" s="1"/>
  <c r="A1338" i="10" a="1"/>
  <c r="A1338" i="10" s="1"/>
  <c r="A1339" i="10" a="1"/>
  <c r="A1339" i="10" s="1"/>
  <c r="A1340" i="10" a="1"/>
  <c r="A1340" i="10" s="1"/>
  <c r="A1341" i="10" a="1"/>
  <c r="A1341" i="10" s="1"/>
  <c r="A1342" i="10" a="1"/>
  <c r="A1342" i="10" s="1"/>
  <c r="A1343" i="10" a="1"/>
  <c r="A1343" i="10" s="1"/>
  <c r="A1344" i="10" a="1"/>
  <c r="A1344" i="10" s="1"/>
  <c r="A1345" i="10" a="1"/>
  <c r="A1345" i="10" s="1"/>
  <c r="A1346" i="10" a="1"/>
  <c r="A1346" i="10" s="1"/>
  <c r="A1347" i="10" a="1"/>
  <c r="A1347" i="10" s="1"/>
  <c r="A1348" i="10" a="1"/>
  <c r="A1348" i="10" s="1"/>
  <c r="A1349" i="10" a="1"/>
  <c r="A1349" i="10" s="1"/>
  <c r="A1350" i="10" a="1"/>
  <c r="A1350" i="10" s="1"/>
  <c r="A1351" i="10" a="1"/>
  <c r="A1351" i="10" s="1"/>
  <c r="A1352" i="10" a="1"/>
  <c r="A1352" i="10" s="1"/>
  <c r="A1353" i="10" a="1"/>
  <c r="A1353" i="10" s="1"/>
  <c r="A1354" i="10" a="1"/>
  <c r="A1354" i="10" s="1"/>
  <c r="A1355" i="10" a="1"/>
  <c r="A1355" i="10" s="1"/>
  <c r="A1356" i="10" a="1"/>
  <c r="A1356" i="10" s="1"/>
  <c r="A1357" i="10" a="1"/>
  <c r="A1357" i="10" s="1"/>
  <c r="A1358" i="10" a="1"/>
  <c r="A1358" i="10" s="1"/>
  <c r="A1359" i="10" a="1"/>
  <c r="A1359" i="10" s="1"/>
  <c r="A1360" i="10" a="1"/>
  <c r="A1360" i="10" s="1"/>
  <c r="A1361" i="10" a="1"/>
  <c r="A1361" i="10" s="1"/>
  <c r="A1362" i="10" a="1"/>
  <c r="A1362" i="10" s="1"/>
  <c r="A1363" i="10" a="1"/>
  <c r="A1363" i="10" s="1"/>
  <c r="A1364" i="10" a="1"/>
  <c r="A1364" i="10" s="1"/>
  <c r="A1365" i="10" a="1"/>
  <c r="A1365" i="10" s="1"/>
  <c r="A1366" i="10" a="1"/>
  <c r="A1366" i="10" s="1"/>
  <c r="A1367" i="10" a="1"/>
  <c r="A1367" i="10" s="1"/>
  <c r="A1368" i="10" a="1"/>
  <c r="A1368" i="10" s="1"/>
  <c r="A1369" i="10" a="1"/>
  <c r="A1369" i="10" s="1"/>
  <c r="A1370" i="10" a="1"/>
  <c r="A1370" i="10" s="1"/>
  <c r="A1371" i="10" a="1"/>
  <c r="A1371" i="10" s="1"/>
  <c r="A1372" i="10" a="1"/>
  <c r="A1372" i="10" s="1"/>
  <c r="A1373" i="10" a="1"/>
  <c r="A1373" i="10" s="1"/>
  <c r="A1374" i="10" a="1"/>
  <c r="A1374" i="10" s="1"/>
  <c r="A1375" i="10" a="1"/>
  <c r="A1375" i="10" s="1"/>
  <c r="A1376" i="10" a="1"/>
  <c r="A1376" i="10" s="1"/>
  <c r="A1377" i="10" a="1"/>
  <c r="A1377" i="10" s="1"/>
  <c r="A1378" i="10" a="1"/>
  <c r="A1378" i="10" s="1"/>
  <c r="A1379" i="10" a="1"/>
  <c r="A1379" i="10" s="1"/>
  <c r="A1380" i="10" a="1"/>
  <c r="A1380" i="10" s="1"/>
  <c r="A1381" i="10" a="1"/>
  <c r="A1381" i="10" s="1"/>
  <c r="A1382" i="10" a="1"/>
  <c r="A1382" i="10" s="1"/>
  <c r="A1383" i="10" a="1"/>
  <c r="A1383" i="10" s="1"/>
  <c r="A1384" i="10" a="1"/>
  <c r="A1384" i="10" s="1"/>
  <c r="A1385" i="10" a="1"/>
  <c r="A1385" i="10" s="1"/>
  <c r="A1386" i="10" a="1"/>
  <c r="A1386" i="10" s="1"/>
  <c r="A1387" i="10" a="1"/>
  <c r="A1387" i="10" s="1"/>
  <c r="A1388" i="10" a="1"/>
  <c r="A1388" i="10" s="1"/>
  <c r="A1389" i="10" a="1"/>
  <c r="A1389" i="10" s="1"/>
  <c r="A1390" i="10" a="1"/>
  <c r="A1390" i="10" s="1"/>
  <c r="A1391" i="10" a="1"/>
  <c r="A1391" i="10" s="1"/>
  <c r="A1392" i="10" a="1"/>
  <c r="A1392" i="10" s="1"/>
  <c r="A1393" i="10" a="1"/>
  <c r="A1393" i="10" s="1"/>
  <c r="A1394" i="10" a="1"/>
  <c r="A1394" i="10" s="1"/>
  <c r="A1395" i="10" a="1"/>
  <c r="A1395" i="10" s="1"/>
  <c r="A1396" i="10" a="1"/>
  <c r="A1396" i="10" s="1"/>
  <c r="A1397" i="10" a="1"/>
  <c r="A1397" i="10" s="1"/>
  <c r="A1398" i="10" a="1"/>
  <c r="A1398" i="10" s="1"/>
  <c r="A1399" i="10" a="1"/>
  <c r="A1399" i="10" s="1"/>
  <c r="A1400" i="10" a="1"/>
  <c r="A1400" i="10" s="1"/>
  <c r="A1401" i="10" a="1"/>
  <c r="A1401" i="10" s="1"/>
  <c r="A1402" i="10" a="1"/>
  <c r="A1402" i="10" s="1"/>
  <c r="A1403" i="10" a="1"/>
  <c r="A1403" i="10" s="1"/>
  <c r="A1404" i="10" a="1"/>
  <c r="A1404" i="10" s="1"/>
  <c r="A1405" i="10" a="1"/>
  <c r="A1405" i="10" s="1"/>
  <c r="A1406" i="10" a="1"/>
  <c r="A1406" i="10" s="1"/>
  <c r="A1407" i="10" a="1"/>
  <c r="A1407" i="10" s="1"/>
  <c r="A1408" i="10" a="1"/>
  <c r="A1408" i="10" s="1"/>
  <c r="A1409" i="10" a="1"/>
  <c r="A1409" i="10" s="1"/>
  <c r="A1410" i="10" a="1"/>
  <c r="A1410" i="10" s="1"/>
  <c r="A1411" i="10" a="1"/>
  <c r="A1411" i="10" s="1"/>
  <c r="A1412" i="10" a="1"/>
  <c r="A1412" i="10" s="1"/>
  <c r="A1413" i="10" a="1"/>
  <c r="A1413" i="10" s="1"/>
  <c r="A1414" i="10" a="1"/>
  <c r="A1414" i="10" s="1"/>
  <c r="A1415" i="10" a="1"/>
  <c r="A1415" i="10" s="1"/>
  <c r="A1416" i="10" a="1"/>
  <c r="A1416" i="10" s="1"/>
  <c r="A1417" i="10" a="1"/>
  <c r="A1417" i="10" s="1"/>
  <c r="A1418" i="10" a="1"/>
  <c r="A1418" i="10" s="1"/>
  <c r="A1419" i="10" a="1"/>
  <c r="A1419" i="10" s="1"/>
  <c r="A1420" i="10" a="1"/>
  <c r="A1420" i="10" s="1"/>
  <c r="A1421" i="10" a="1"/>
  <c r="A1421" i="10" s="1"/>
  <c r="A1422" i="10" a="1"/>
  <c r="A1422" i="10" s="1"/>
  <c r="A1423" i="10" a="1"/>
  <c r="A1423" i="10" s="1"/>
  <c r="A1424" i="10" a="1"/>
  <c r="A1424" i="10" s="1"/>
  <c r="A1425" i="10" a="1"/>
  <c r="A1425" i="10" s="1"/>
  <c r="A1426" i="10" a="1"/>
  <c r="A1426" i="10" s="1"/>
  <c r="A1427" i="10" a="1"/>
  <c r="A1427" i="10" s="1"/>
  <c r="A1428" i="10" a="1"/>
  <c r="A1428" i="10" s="1"/>
  <c r="A1429" i="10" a="1"/>
  <c r="A1429" i="10" s="1"/>
  <c r="A1430" i="10" a="1"/>
  <c r="A1430" i="10" s="1"/>
  <c r="A1431" i="10" a="1"/>
  <c r="A1431" i="10" s="1"/>
  <c r="A1432" i="10" a="1"/>
  <c r="A1432" i="10" s="1"/>
  <c r="A1433" i="10" a="1"/>
  <c r="A1433" i="10" s="1"/>
  <c r="A1434" i="10" a="1"/>
  <c r="A1434" i="10" s="1"/>
  <c r="A1435" i="10" a="1"/>
  <c r="A1435" i="10" s="1"/>
  <c r="A1436" i="10" a="1"/>
  <c r="A1436" i="10" s="1"/>
  <c r="A1437" i="10" a="1"/>
  <c r="A1437" i="10" s="1"/>
  <c r="A1438" i="10" a="1"/>
  <c r="A1438" i="10" s="1"/>
  <c r="A1439" i="10" a="1"/>
  <c r="A1439" i="10" s="1"/>
  <c r="A1440" i="10" a="1"/>
  <c r="A1440" i="10" s="1"/>
  <c r="A1441" i="10" a="1"/>
  <c r="A1441" i="10" s="1"/>
  <c r="A1442" i="10" a="1"/>
  <c r="A1442" i="10" s="1"/>
  <c r="A1443" i="10" a="1"/>
  <c r="A1443" i="10" s="1"/>
  <c r="A1444" i="10" a="1"/>
  <c r="A1444" i="10" s="1"/>
  <c r="A1445" i="10" a="1"/>
  <c r="A1445" i="10" s="1"/>
  <c r="A1446" i="10" a="1"/>
  <c r="A1446" i="10" s="1"/>
  <c r="A1447" i="10" a="1"/>
  <c r="A1447" i="10" s="1"/>
  <c r="A1448" i="10" a="1"/>
  <c r="A1448" i="10" s="1"/>
  <c r="A1449" i="10" a="1"/>
  <c r="A1449" i="10" s="1"/>
  <c r="A1450" i="10" a="1"/>
  <c r="A1450" i="10" s="1"/>
  <c r="A1451" i="10" a="1"/>
  <c r="A1451" i="10" s="1"/>
  <c r="A1452" i="10" a="1"/>
  <c r="A1452" i="10" s="1"/>
  <c r="A1453" i="10" a="1"/>
  <c r="A1453" i="10" s="1"/>
  <c r="A1454" i="10" a="1"/>
  <c r="A1454" i="10" s="1"/>
  <c r="A1455" i="10" a="1"/>
  <c r="A1455" i="10" s="1"/>
  <c r="A1456" i="10" a="1"/>
  <c r="A1456" i="10" s="1"/>
  <c r="A1457" i="10" a="1"/>
  <c r="A1457" i="10" s="1"/>
  <c r="A1458" i="10" a="1"/>
  <c r="A1458" i="10" s="1"/>
  <c r="A1459" i="10" a="1"/>
  <c r="A1459" i="10" s="1"/>
  <c r="A1460" i="10" a="1"/>
  <c r="A1460" i="10" s="1"/>
  <c r="A1461" i="10" a="1"/>
  <c r="A1461" i="10" s="1"/>
  <c r="A1462" i="10" a="1"/>
  <c r="A1462" i="10" s="1"/>
  <c r="A1463" i="10" a="1"/>
  <c r="A1463" i="10" s="1"/>
  <c r="A1464" i="10" a="1"/>
  <c r="A1464" i="10" s="1"/>
  <c r="A1465" i="10" a="1"/>
  <c r="A1465" i="10" s="1"/>
  <c r="A1466" i="10" a="1"/>
  <c r="A1466" i="10" s="1"/>
  <c r="A1467" i="10" a="1"/>
  <c r="A1467" i="10" s="1"/>
  <c r="A1468" i="10" a="1"/>
  <c r="A1468" i="10" s="1"/>
  <c r="A1469" i="10" a="1"/>
  <c r="A1469" i="10" s="1"/>
  <c r="A1470" i="10" a="1"/>
  <c r="A1470" i="10" s="1"/>
  <c r="A1471" i="10" a="1"/>
  <c r="A1471" i="10" s="1"/>
  <c r="A1472" i="10" a="1"/>
  <c r="A1472" i="10" s="1"/>
  <c r="A1473" i="10" a="1"/>
  <c r="A1473" i="10" s="1"/>
  <c r="A1474" i="10" a="1"/>
  <c r="A1474" i="10" s="1"/>
  <c r="A1475" i="10" a="1"/>
  <c r="A1475" i="10" s="1"/>
  <c r="A1476" i="10" a="1"/>
  <c r="A1476" i="10" s="1"/>
  <c r="A1477" i="10" a="1"/>
  <c r="A1477" i="10" s="1"/>
  <c r="A1478" i="10" a="1"/>
  <c r="A1478" i="10" s="1"/>
  <c r="A1479" i="10" a="1"/>
  <c r="A1479" i="10" s="1"/>
  <c r="A1480" i="10" a="1"/>
  <c r="A1480" i="10" s="1"/>
  <c r="A1481" i="10" a="1"/>
  <c r="A1481" i="10" s="1"/>
  <c r="A1482" i="10" a="1"/>
  <c r="A1482" i="10" s="1"/>
  <c r="A1483" i="10" a="1"/>
  <c r="A1483" i="10" s="1"/>
  <c r="A1484" i="10" a="1"/>
  <c r="A1484" i="10" s="1"/>
  <c r="A1485" i="10" a="1"/>
  <c r="A1485" i="10" s="1"/>
  <c r="A1486" i="10" a="1"/>
  <c r="A1486" i="10" s="1"/>
  <c r="A1487" i="10" a="1"/>
  <c r="A1487" i="10" s="1"/>
  <c r="A1488" i="10" a="1"/>
  <c r="A1488" i="10" s="1"/>
  <c r="A1489" i="10" a="1"/>
  <c r="A1489" i="10" s="1"/>
  <c r="A1490" i="10" a="1"/>
  <c r="A1490" i="10" s="1"/>
  <c r="A1491" i="10" a="1"/>
  <c r="A1491" i="10" s="1"/>
  <c r="A1492" i="10" a="1"/>
  <c r="A1492" i="10" s="1"/>
  <c r="A1493" i="10" a="1"/>
  <c r="A1493" i="10" s="1"/>
  <c r="A1494" i="10" a="1"/>
  <c r="A1494" i="10" s="1"/>
  <c r="A1495" i="10" a="1"/>
  <c r="A1495" i="10" s="1"/>
  <c r="A1496" i="10" a="1"/>
  <c r="A1496" i="10" s="1"/>
  <c r="A1497" i="10" a="1"/>
  <c r="A1497" i="10" s="1"/>
  <c r="A1498" i="10" a="1"/>
  <c r="A1498" i="10" s="1"/>
  <c r="A1499" i="10" a="1"/>
  <c r="A1499" i="10" s="1"/>
  <c r="A1500" i="10" a="1"/>
  <c r="A1500" i="10" s="1"/>
  <c r="A1501" i="10" a="1"/>
  <c r="A1501" i="10" s="1"/>
  <c r="A1502" i="10" a="1"/>
  <c r="A1502" i="10" s="1"/>
  <c r="A1503" i="10" a="1"/>
  <c r="A1503" i="10" s="1"/>
  <c r="A1504" i="10" a="1"/>
  <c r="A1504" i="10" s="1"/>
  <c r="A1505" i="10" a="1"/>
  <c r="A1505" i="10" s="1"/>
  <c r="A1506" i="10" a="1"/>
  <c r="A1506" i="10" s="1"/>
  <c r="A1507" i="10" a="1"/>
  <c r="A1507" i="10" s="1"/>
  <c r="A1508" i="10" a="1"/>
  <c r="A1508" i="10" s="1"/>
  <c r="A1509" i="10" a="1"/>
  <c r="A1509" i="10" s="1"/>
  <c r="A1510" i="10" a="1"/>
  <c r="A1510" i="10" s="1"/>
  <c r="A1511" i="10" a="1"/>
  <c r="A1511" i="10" s="1"/>
  <c r="A1512" i="10" a="1"/>
  <c r="A1512" i="10" s="1"/>
  <c r="A1513" i="10" a="1"/>
  <c r="A1513" i="10" s="1"/>
  <c r="A1514" i="10" a="1"/>
  <c r="A1514" i="10" s="1"/>
  <c r="A1515" i="10" a="1"/>
  <c r="A1515" i="10" s="1"/>
  <c r="A1516" i="10" a="1"/>
  <c r="A1516" i="10" s="1"/>
  <c r="A1517" i="10" a="1"/>
  <c r="A1517" i="10" s="1"/>
  <c r="A1518" i="10" a="1"/>
  <c r="A1518" i="10" s="1"/>
  <c r="A1519" i="10" a="1"/>
  <c r="A1519" i="10" s="1"/>
  <c r="A1520" i="10" a="1"/>
  <c r="A1520" i="10" s="1"/>
  <c r="A1521" i="10" a="1"/>
  <c r="A1521" i="10" s="1"/>
  <c r="A1522" i="10" a="1"/>
  <c r="A1522" i="10" s="1"/>
  <c r="A1523" i="10" a="1"/>
  <c r="A1523" i="10" s="1"/>
  <c r="A1524" i="10" a="1"/>
  <c r="A1524" i="10" s="1"/>
  <c r="A1525" i="10" a="1"/>
  <c r="A1525" i="10" s="1"/>
  <c r="A1526" i="10" a="1"/>
  <c r="A1526" i="10" s="1"/>
  <c r="A1527" i="10" a="1"/>
  <c r="A1527" i="10" s="1"/>
  <c r="A1528" i="10" a="1"/>
  <c r="A1528" i="10" s="1"/>
  <c r="A1529" i="10" a="1"/>
  <c r="A1529" i="10" s="1"/>
  <c r="A1530" i="10" a="1"/>
  <c r="A1530" i="10" s="1"/>
  <c r="A1531" i="10" a="1"/>
  <c r="A1531" i="10" s="1"/>
  <c r="A1532" i="10" a="1"/>
  <c r="A1532" i="10" s="1"/>
  <c r="A1533" i="10" a="1"/>
  <c r="A1533" i="10" s="1"/>
  <c r="A1534" i="10" a="1"/>
  <c r="A1534" i="10" s="1"/>
  <c r="A1535" i="10" a="1"/>
  <c r="A1535" i="10" s="1"/>
  <c r="A1536" i="10" a="1"/>
  <c r="A1536" i="10" s="1"/>
  <c r="A1537" i="10" a="1"/>
  <c r="A1537" i="10" s="1"/>
  <c r="A1538" i="10" a="1"/>
  <c r="A1538" i="10" s="1"/>
  <c r="A1539" i="10" a="1"/>
  <c r="A1539" i="10" s="1"/>
  <c r="A1540" i="10" a="1"/>
  <c r="A1540" i="10" s="1"/>
  <c r="A1541" i="10" a="1"/>
  <c r="A1541" i="10" s="1"/>
  <c r="A1542" i="10" a="1"/>
  <c r="A1542" i="10" s="1"/>
  <c r="A1543" i="10" a="1"/>
  <c r="A1543" i="10" s="1"/>
  <c r="A1544" i="10" a="1"/>
  <c r="A1544" i="10" s="1"/>
  <c r="A1545" i="10" a="1"/>
  <c r="A1545" i="10" s="1"/>
  <c r="A1546" i="10" a="1"/>
  <c r="A1546" i="10" s="1"/>
  <c r="A1547" i="10" a="1"/>
  <c r="A1547" i="10" s="1"/>
  <c r="A1548" i="10" a="1"/>
  <c r="A1548" i="10" s="1"/>
  <c r="A1549" i="10" a="1"/>
  <c r="A1549" i="10" s="1"/>
  <c r="A1550" i="10" a="1"/>
  <c r="A1550" i="10" s="1"/>
  <c r="A1551" i="10" a="1"/>
  <c r="A1551" i="10" s="1"/>
  <c r="A1552" i="10" a="1"/>
  <c r="A1552" i="10" s="1"/>
  <c r="A1553" i="10" a="1"/>
  <c r="A1553" i="10" s="1"/>
  <c r="A1554" i="10" a="1"/>
  <c r="A1554" i="10" s="1"/>
  <c r="A1555" i="10" a="1"/>
  <c r="A1555" i="10" s="1"/>
  <c r="A1556" i="10" a="1"/>
  <c r="A1556" i="10" s="1"/>
  <c r="A1557" i="10" a="1"/>
  <c r="A1557" i="10" s="1"/>
  <c r="A1558" i="10" a="1"/>
  <c r="A1558" i="10" s="1"/>
  <c r="A1559" i="10" a="1"/>
  <c r="A1559" i="10" s="1"/>
  <c r="A1560" i="10" a="1"/>
  <c r="A1560" i="10" s="1"/>
  <c r="A1561" i="10" a="1"/>
  <c r="A1561" i="10" s="1"/>
  <c r="A1562" i="10" a="1"/>
  <c r="A1562" i="10" s="1"/>
  <c r="A1563" i="10" a="1"/>
  <c r="A1563" i="10" s="1"/>
  <c r="A1564" i="10" a="1"/>
  <c r="A1564" i="10" s="1"/>
  <c r="A1565" i="10" a="1"/>
  <c r="A1565" i="10" s="1"/>
  <c r="A1566" i="10" a="1"/>
  <c r="A1566" i="10" s="1"/>
  <c r="A1567" i="10" a="1"/>
  <c r="A1567" i="10" s="1"/>
  <c r="A1568" i="10" a="1"/>
  <c r="A1568" i="10" s="1"/>
  <c r="A1569" i="10" a="1"/>
  <c r="A1569" i="10" s="1"/>
  <c r="A1570" i="10" a="1"/>
  <c r="A1570" i="10" s="1"/>
  <c r="A1571" i="10" a="1"/>
  <c r="A1571" i="10" s="1"/>
  <c r="A1572" i="10" a="1"/>
  <c r="A1572" i="10" s="1"/>
  <c r="A1573" i="10" a="1"/>
  <c r="A1573" i="10" s="1"/>
  <c r="A1574" i="10" a="1"/>
  <c r="A1574" i="10" s="1"/>
  <c r="A1575" i="10" a="1"/>
  <c r="A1575" i="10" s="1"/>
  <c r="A1576" i="10" a="1"/>
  <c r="A1576" i="10" s="1"/>
  <c r="A1577" i="10" a="1"/>
  <c r="A1577" i="10" s="1"/>
  <c r="A1578" i="10" a="1"/>
  <c r="A1578" i="10" s="1"/>
  <c r="A1579" i="10" a="1"/>
  <c r="A1579" i="10" s="1"/>
  <c r="A1580" i="10" a="1"/>
  <c r="A1580" i="10" s="1"/>
  <c r="A1581" i="10" a="1"/>
  <c r="A1581" i="10" s="1"/>
  <c r="A1582" i="10" a="1"/>
  <c r="A1582" i="10" s="1"/>
  <c r="A1583" i="10" a="1"/>
  <c r="A1583" i="10" s="1"/>
  <c r="A1584" i="10" a="1"/>
  <c r="A1584" i="10" s="1"/>
  <c r="A1585" i="10" a="1"/>
  <c r="A1585" i="10" s="1"/>
  <c r="A1586" i="10" a="1"/>
  <c r="A1586" i="10" s="1"/>
  <c r="A1587" i="10" a="1"/>
  <c r="A1587" i="10" s="1"/>
  <c r="A1588" i="10" a="1"/>
  <c r="A1588" i="10" s="1"/>
  <c r="A1589" i="10" a="1"/>
  <c r="A1589" i="10" s="1"/>
  <c r="A1590" i="10" a="1"/>
  <c r="A1590" i="10" s="1"/>
  <c r="A1591" i="10" a="1"/>
  <c r="A1591" i="10" s="1"/>
  <c r="A1592" i="10" a="1"/>
  <c r="A1592" i="10" s="1"/>
  <c r="A1593" i="10" a="1"/>
  <c r="A1593" i="10" s="1"/>
  <c r="A1594" i="10" a="1"/>
  <c r="A1594" i="10" s="1"/>
  <c r="A1595" i="10" a="1"/>
  <c r="A1595" i="10" s="1"/>
  <c r="A1596" i="10" a="1"/>
  <c r="A1596" i="10" s="1"/>
  <c r="A1597" i="10" a="1"/>
  <c r="A1597" i="10" s="1"/>
  <c r="A1598" i="10" a="1"/>
  <c r="A1598" i="10" s="1"/>
  <c r="A1599" i="10" a="1"/>
  <c r="A1599" i="10" s="1"/>
  <c r="A1600" i="10" a="1"/>
  <c r="A1600" i="10" s="1"/>
  <c r="A1601" i="10" a="1"/>
  <c r="A1601" i="10" s="1"/>
  <c r="A1602" i="10" a="1"/>
  <c r="A1602" i="10" s="1"/>
  <c r="A1603" i="10" a="1"/>
  <c r="A1603" i="10" s="1"/>
  <c r="A1604" i="10" a="1"/>
  <c r="A1604" i="10" s="1"/>
  <c r="A1605" i="10" a="1"/>
  <c r="A1605" i="10" s="1"/>
  <c r="A1606" i="10" a="1"/>
  <c r="A1606" i="10" s="1"/>
  <c r="A1607" i="10" a="1"/>
  <c r="A1607" i="10" s="1"/>
  <c r="A1608" i="10" a="1"/>
  <c r="A1608" i="10" s="1"/>
  <c r="A1609" i="10" a="1"/>
  <c r="A1609" i="10" s="1"/>
  <c r="A1610" i="10" a="1"/>
  <c r="A1610" i="10" s="1"/>
  <c r="A1611" i="10" a="1"/>
  <c r="A1611" i="10" s="1"/>
  <c r="A1612" i="10" a="1"/>
  <c r="A1612" i="10" s="1"/>
  <c r="A1613" i="10" a="1"/>
  <c r="A1613" i="10" s="1"/>
  <c r="A1614" i="10" a="1"/>
  <c r="A1614" i="10" s="1"/>
  <c r="A1615" i="10" a="1"/>
  <c r="A1615" i="10" s="1"/>
  <c r="A1616" i="10" a="1"/>
  <c r="A1616" i="10" s="1"/>
  <c r="A1617" i="10" a="1"/>
  <c r="A1617" i="10" s="1"/>
  <c r="A1618" i="10" a="1"/>
  <c r="A1618" i="10" s="1"/>
  <c r="A1619" i="10" a="1"/>
  <c r="A1619" i="10" s="1"/>
  <c r="A1620" i="10" a="1"/>
  <c r="A1620" i="10" s="1"/>
  <c r="A1621" i="10" a="1"/>
  <c r="A1621" i="10" s="1"/>
  <c r="A1622" i="10" a="1"/>
  <c r="A1622" i="10" s="1"/>
  <c r="A1623" i="10" a="1"/>
  <c r="A1623" i="10" s="1"/>
  <c r="A1624" i="10" a="1"/>
  <c r="A1624" i="10" s="1"/>
  <c r="A1625" i="10" a="1"/>
  <c r="A1625" i="10" s="1"/>
  <c r="A1626" i="10" a="1"/>
  <c r="A1626" i="10" s="1"/>
  <c r="A1627" i="10" a="1"/>
  <c r="A1627" i="10" s="1"/>
  <c r="A1628" i="10" a="1"/>
  <c r="A1628" i="10" s="1"/>
  <c r="A1629" i="10" a="1"/>
  <c r="A1629" i="10" s="1"/>
  <c r="A1630" i="10" a="1"/>
  <c r="A1630" i="10" s="1"/>
  <c r="A1631" i="10" a="1"/>
  <c r="A1631" i="10" s="1"/>
  <c r="A1632" i="10" a="1"/>
  <c r="A1632" i="10" s="1"/>
  <c r="A1633" i="10" a="1"/>
  <c r="A1633" i="10" s="1"/>
  <c r="A1634" i="10" a="1"/>
  <c r="A1634" i="10" s="1"/>
  <c r="A1635" i="10" a="1"/>
  <c r="A1635" i="10" s="1"/>
  <c r="A1636" i="10" a="1"/>
  <c r="A1636" i="10" s="1"/>
  <c r="A1637" i="10" a="1"/>
  <c r="A1637" i="10" s="1"/>
  <c r="A1638" i="10" a="1"/>
  <c r="A1638" i="10" s="1"/>
  <c r="A1639" i="10" a="1"/>
  <c r="A1639" i="10" s="1"/>
  <c r="A1640" i="10" a="1"/>
  <c r="A1640" i="10" s="1"/>
  <c r="A1641" i="10" a="1"/>
  <c r="A1641" i="10" s="1"/>
  <c r="A1642" i="10" a="1"/>
  <c r="A1642" i="10" s="1"/>
  <c r="A1643" i="10" a="1"/>
  <c r="A1643" i="10" s="1"/>
  <c r="A1644" i="10" a="1"/>
  <c r="A1644" i="10" s="1"/>
  <c r="A1645" i="10" a="1"/>
  <c r="A1645" i="10" s="1"/>
  <c r="A1646" i="10" a="1"/>
  <c r="A1646" i="10" s="1"/>
  <c r="A1647" i="10" a="1"/>
  <c r="A1647" i="10" s="1"/>
  <c r="A1648" i="10" a="1"/>
  <c r="A1648" i="10" s="1"/>
  <c r="A1649" i="10" a="1"/>
  <c r="A1649" i="10" s="1"/>
  <c r="A1650" i="10" a="1"/>
  <c r="A1650" i="10" s="1"/>
  <c r="A1651" i="10" a="1"/>
  <c r="A1651" i="10" s="1"/>
  <c r="A1652" i="10" a="1"/>
  <c r="A1652" i="10" s="1"/>
  <c r="A1653" i="10" a="1"/>
  <c r="A1653" i="10" s="1"/>
  <c r="A1654" i="10" a="1"/>
  <c r="A1654" i="10" s="1"/>
  <c r="A1655" i="10" a="1"/>
  <c r="A1655" i="10" s="1"/>
  <c r="A1656" i="10" a="1"/>
  <c r="A1656" i="10" s="1"/>
  <c r="A1657" i="10" a="1"/>
  <c r="A1657" i="10" s="1"/>
  <c r="A1658" i="10" a="1"/>
  <c r="A1658" i="10" s="1"/>
  <c r="A1659" i="10" a="1"/>
  <c r="A1659" i="10" s="1"/>
  <c r="A1660" i="10" a="1"/>
  <c r="A1660" i="10" s="1"/>
  <c r="A1661" i="10" a="1"/>
  <c r="A1661" i="10" s="1"/>
  <c r="A1662" i="10" a="1"/>
  <c r="A1662" i="10" s="1"/>
  <c r="A1663" i="10" a="1"/>
  <c r="A1663" i="10" s="1"/>
  <c r="A1664" i="10" a="1"/>
  <c r="A1664" i="10" s="1"/>
  <c r="A1665" i="10" a="1"/>
  <c r="A1665" i="10" s="1"/>
  <c r="A1666" i="10" a="1"/>
  <c r="A1666" i="10" s="1"/>
  <c r="A1667" i="10" a="1"/>
  <c r="A1667" i="10" s="1"/>
  <c r="A1668" i="10" a="1"/>
  <c r="A1668" i="10" s="1"/>
  <c r="A1669" i="10" a="1"/>
  <c r="A1669" i="10" s="1"/>
  <c r="A1670" i="10" a="1"/>
  <c r="A1670" i="10" s="1"/>
  <c r="A1671" i="10" a="1"/>
  <c r="A1671" i="10" s="1"/>
  <c r="A1672" i="10" a="1"/>
  <c r="A1672" i="10" s="1"/>
  <c r="A1673" i="10" a="1"/>
  <c r="A1673" i="10" s="1"/>
  <c r="A1674" i="10" a="1"/>
  <c r="A1674" i="10" s="1"/>
  <c r="A1675" i="10" a="1"/>
  <c r="A1675" i="10" s="1"/>
  <c r="A1676" i="10" a="1"/>
  <c r="A1676" i="10" s="1"/>
  <c r="A1677" i="10" a="1"/>
  <c r="A1677" i="10" s="1"/>
  <c r="A1678" i="10" a="1"/>
  <c r="A1678" i="10" s="1"/>
  <c r="A1679" i="10" a="1"/>
  <c r="A1679" i="10" s="1"/>
  <c r="A1680" i="10" a="1"/>
  <c r="A1680" i="10" s="1"/>
  <c r="A1681" i="10" a="1"/>
  <c r="A1681" i="10" s="1"/>
  <c r="A1682" i="10" a="1"/>
  <c r="A1682" i="10" s="1"/>
  <c r="A1683" i="10" a="1"/>
  <c r="A1683" i="10" s="1"/>
  <c r="A1684" i="10" a="1"/>
  <c r="A1684" i="10" s="1"/>
  <c r="A1685" i="10" a="1"/>
  <c r="A1685" i="10" s="1"/>
  <c r="A1686" i="10" a="1"/>
  <c r="A1686" i="10" s="1"/>
  <c r="A1687" i="10" a="1"/>
  <c r="A1687" i="10" s="1"/>
  <c r="A1688" i="10" a="1"/>
  <c r="A1688" i="10" s="1"/>
  <c r="A1689" i="10" a="1"/>
  <c r="A1689" i="10" s="1"/>
  <c r="A1690" i="10" a="1"/>
  <c r="A1690" i="10" s="1"/>
  <c r="A1691" i="10" a="1"/>
  <c r="A1691" i="10" s="1"/>
  <c r="A1692" i="10" a="1"/>
  <c r="A1692" i="10" s="1"/>
  <c r="A1693" i="10" a="1"/>
  <c r="A1693" i="10" s="1"/>
  <c r="A1694" i="10" a="1"/>
  <c r="A1694" i="10" s="1"/>
  <c r="A1695" i="10" a="1"/>
  <c r="A1695" i="10" s="1"/>
  <c r="A1696" i="10" a="1"/>
  <c r="A1696" i="10" s="1"/>
  <c r="A1697" i="10" a="1"/>
  <c r="A1697" i="10" s="1"/>
  <c r="A1698" i="10" a="1"/>
  <c r="A1698" i="10" s="1"/>
  <c r="A1699" i="10" a="1"/>
  <c r="A1699" i="10" s="1"/>
  <c r="A1700" i="10" a="1"/>
  <c r="A1700" i="10" s="1"/>
  <c r="A1701" i="10" a="1"/>
  <c r="A1701" i="10" s="1"/>
  <c r="A1702" i="10" a="1"/>
  <c r="A1702" i="10" s="1"/>
  <c r="A1703" i="10" a="1"/>
  <c r="A1703" i="10" s="1"/>
  <c r="A1704" i="10" a="1"/>
  <c r="A1704" i="10" s="1"/>
  <c r="A1705" i="10" a="1"/>
  <c r="A1705" i="10" s="1"/>
  <c r="A1706" i="10" a="1"/>
  <c r="A1706" i="10" s="1"/>
  <c r="A1707" i="10" a="1"/>
  <c r="A1707" i="10" s="1"/>
  <c r="A1708" i="10" a="1"/>
  <c r="A1708" i="10" s="1"/>
  <c r="A1709" i="10" a="1"/>
  <c r="A1709" i="10" s="1"/>
  <c r="A1710" i="10" a="1"/>
  <c r="A1710" i="10" s="1"/>
  <c r="A1711" i="10" a="1"/>
  <c r="A1711" i="10" s="1"/>
  <c r="A1712" i="10" a="1"/>
  <c r="A1712" i="10" s="1"/>
  <c r="A1713" i="10" a="1"/>
  <c r="A1713" i="10" s="1"/>
  <c r="A1714" i="10" a="1"/>
  <c r="A1714" i="10" s="1"/>
  <c r="A1715" i="10" a="1"/>
  <c r="A1715" i="10" s="1"/>
  <c r="A1716" i="10" a="1"/>
  <c r="A1716" i="10" s="1"/>
  <c r="A1717" i="10" a="1"/>
  <c r="A1717" i="10" s="1"/>
  <c r="A1718" i="10" a="1"/>
  <c r="A1718" i="10" s="1"/>
  <c r="A1719" i="10" a="1"/>
  <c r="A1719" i="10" s="1"/>
  <c r="A1720" i="10" a="1"/>
  <c r="A1720" i="10" s="1"/>
  <c r="A1721" i="10" a="1"/>
  <c r="A1721" i="10" s="1"/>
  <c r="A1722" i="10" a="1"/>
  <c r="A1722" i="10" s="1"/>
  <c r="A1723" i="10" a="1"/>
  <c r="A1723" i="10" s="1"/>
  <c r="A1724" i="10" a="1"/>
  <c r="A1724" i="10" s="1"/>
  <c r="A1725" i="10" a="1"/>
  <c r="A1725" i="10" s="1"/>
  <c r="A1726" i="10" a="1"/>
  <c r="A1726" i="10" s="1"/>
  <c r="A1727" i="10" a="1"/>
  <c r="A1727" i="10" s="1"/>
  <c r="A1728" i="10" a="1"/>
  <c r="A1728" i="10" s="1"/>
  <c r="A1729" i="10" a="1"/>
  <c r="A1729" i="10" s="1"/>
  <c r="A1730" i="10" a="1"/>
  <c r="A1730" i="10" s="1"/>
  <c r="A1731" i="10" a="1"/>
  <c r="A1731" i="10" s="1"/>
  <c r="A1732" i="10" a="1"/>
  <c r="A1732" i="10" s="1"/>
  <c r="A1733" i="10" a="1"/>
  <c r="A1733" i="10" s="1"/>
  <c r="A1734" i="10" a="1"/>
  <c r="A1734" i="10" s="1"/>
  <c r="A1735" i="10" a="1"/>
  <c r="A1735" i="10" s="1"/>
  <c r="A1736" i="10" a="1"/>
  <c r="A1736" i="10" s="1"/>
  <c r="A1737" i="10" a="1"/>
  <c r="A1737" i="10" s="1"/>
  <c r="A1738" i="10" a="1"/>
  <c r="A1738" i="10" s="1"/>
  <c r="A1739" i="10" a="1"/>
  <c r="A1739" i="10" s="1"/>
  <c r="A1740" i="10" a="1"/>
  <c r="A1740" i="10" s="1"/>
  <c r="A1741" i="10" a="1"/>
  <c r="A1741" i="10" s="1"/>
  <c r="A1742" i="10" a="1"/>
  <c r="A1742" i="10" s="1"/>
  <c r="A1743" i="10" a="1"/>
  <c r="A1743" i="10" s="1"/>
  <c r="A1744" i="10" a="1"/>
  <c r="A1744" i="10" s="1"/>
  <c r="A1745" i="10" a="1"/>
  <c r="A1745" i="10" s="1"/>
  <c r="A1746" i="10" a="1"/>
  <c r="A1746" i="10" s="1"/>
  <c r="A1747" i="10" a="1"/>
  <c r="A1747" i="10" s="1"/>
  <c r="A1748" i="10" a="1"/>
  <c r="A1748" i="10" s="1"/>
  <c r="A1749" i="10" a="1"/>
  <c r="A1749" i="10" s="1"/>
  <c r="A1750" i="10" a="1"/>
  <c r="A1750" i="10" s="1"/>
  <c r="A1751" i="10" a="1"/>
  <c r="A1751" i="10" s="1"/>
  <c r="A1752" i="10" a="1"/>
  <c r="A1752" i="10" s="1"/>
  <c r="A1753" i="10" a="1"/>
  <c r="A1753" i="10" s="1"/>
  <c r="A1754" i="10" a="1"/>
  <c r="A1754" i="10" s="1"/>
  <c r="A1755" i="10" a="1"/>
  <c r="A1755" i="10" s="1"/>
  <c r="A1756" i="10" a="1"/>
  <c r="A1756" i="10" s="1"/>
  <c r="A1757" i="10" a="1"/>
  <c r="A1757" i="10" s="1"/>
  <c r="A1758" i="10" a="1"/>
  <c r="A1758" i="10" s="1"/>
  <c r="A1759" i="10" a="1"/>
  <c r="A1759" i="10" s="1"/>
  <c r="A1760" i="10" a="1"/>
  <c r="A1760" i="10" s="1"/>
  <c r="A1761" i="10" a="1"/>
  <c r="A1761" i="10" s="1"/>
  <c r="A1762" i="10" a="1"/>
  <c r="A1762" i="10" s="1"/>
  <c r="A1763" i="10" a="1"/>
  <c r="A1763" i="10" s="1"/>
  <c r="A1764" i="10" a="1"/>
  <c r="A1764" i="10" s="1"/>
  <c r="A1765" i="10" a="1"/>
  <c r="A1765" i="10" s="1"/>
  <c r="A1766" i="10" a="1"/>
  <c r="A1766" i="10" s="1"/>
  <c r="A1767" i="10" a="1"/>
  <c r="A1767" i="10" s="1"/>
  <c r="A1768" i="10" a="1"/>
  <c r="A1768" i="10" s="1"/>
  <c r="A1769" i="10" a="1"/>
  <c r="A1769" i="10" s="1"/>
  <c r="A1770" i="10" a="1"/>
  <c r="A1770" i="10" s="1"/>
  <c r="A1771" i="10" a="1"/>
  <c r="A1771" i="10" s="1"/>
  <c r="A1772" i="10" a="1"/>
  <c r="A1772" i="10" s="1"/>
  <c r="A1773" i="10" a="1"/>
  <c r="A1773" i="10" s="1"/>
  <c r="A1774" i="10" a="1"/>
  <c r="A1774" i="10" s="1"/>
  <c r="A1775" i="10" a="1"/>
  <c r="A1775" i="10" s="1"/>
  <c r="A1776" i="10" a="1"/>
  <c r="A1776" i="10" s="1"/>
  <c r="A1777" i="10" a="1"/>
  <c r="A1777" i="10" s="1"/>
  <c r="A1778" i="10" a="1"/>
  <c r="A1778" i="10" s="1"/>
  <c r="A1779" i="10" a="1"/>
  <c r="A1779" i="10" s="1"/>
  <c r="A1780" i="10" a="1"/>
  <c r="A1780" i="10" s="1"/>
  <c r="A1781" i="10" a="1"/>
  <c r="A1781" i="10" s="1"/>
  <c r="A1782" i="10" a="1"/>
  <c r="A1782" i="10" s="1"/>
  <c r="A1783" i="10" a="1"/>
  <c r="A1783" i="10" s="1"/>
  <c r="A1784" i="10" a="1"/>
  <c r="A1784" i="10" s="1"/>
  <c r="A1785" i="10" a="1"/>
  <c r="A1785" i="10" s="1"/>
  <c r="A1786" i="10" a="1"/>
  <c r="A1786" i="10" s="1"/>
  <c r="A1787" i="10" a="1"/>
  <c r="A1787" i="10" s="1"/>
  <c r="A1788" i="10" a="1"/>
  <c r="A1788" i="10" s="1"/>
  <c r="A1789" i="10" a="1"/>
  <c r="A1789" i="10" s="1"/>
  <c r="A1790" i="10" a="1"/>
  <c r="A1790" i="10" s="1"/>
  <c r="A1791" i="10" a="1"/>
  <c r="A1791" i="10" s="1"/>
  <c r="A1792" i="10" a="1"/>
  <c r="A1792" i="10" s="1"/>
  <c r="A1793" i="10" a="1"/>
  <c r="A1793" i="10" s="1"/>
  <c r="A1794" i="10" a="1"/>
  <c r="A1794" i="10" s="1"/>
  <c r="A1795" i="10" a="1"/>
  <c r="A1795" i="10" s="1"/>
  <c r="A1796" i="10" a="1"/>
  <c r="A1796" i="10" s="1"/>
  <c r="A1797" i="10" a="1"/>
  <c r="A1797" i="10" s="1"/>
  <c r="A1798" i="10" a="1"/>
  <c r="A1798" i="10" s="1"/>
  <c r="A1799" i="10" a="1"/>
  <c r="A1799" i="10" s="1"/>
  <c r="A1800" i="10" a="1"/>
  <c r="A1800" i="10" s="1"/>
  <c r="A1801" i="10" a="1"/>
  <c r="A1801" i="10" s="1"/>
  <c r="A1802" i="10" a="1"/>
  <c r="A1802" i="10" s="1"/>
  <c r="A1803" i="10" a="1"/>
  <c r="A1803" i="10" s="1"/>
  <c r="A1804" i="10" a="1"/>
  <c r="A1804" i="10" s="1"/>
  <c r="A1805" i="10" a="1"/>
  <c r="A1805" i="10" s="1"/>
  <c r="A1806" i="10" a="1"/>
  <c r="A1806" i="10" s="1"/>
  <c r="A1807" i="10" a="1"/>
  <c r="A1807" i="10" s="1"/>
  <c r="A1808" i="10" a="1"/>
  <c r="A1808" i="10" s="1"/>
  <c r="A1809" i="10" a="1"/>
  <c r="A1809" i="10" s="1"/>
  <c r="A1810" i="10" a="1"/>
  <c r="A1810" i="10" s="1"/>
  <c r="A1811" i="10" a="1"/>
  <c r="A1811" i="10" s="1"/>
  <c r="A1812" i="10" a="1"/>
  <c r="A1812" i="10" s="1"/>
  <c r="A1813" i="10" a="1"/>
  <c r="A1813" i="10" s="1"/>
  <c r="A1814" i="10" a="1"/>
  <c r="A1814" i="10" s="1"/>
  <c r="A1815" i="10" a="1"/>
  <c r="A1815" i="10" s="1"/>
  <c r="A1816" i="10" a="1"/>
  <c r="A1816" i="10" s="1"/>
  <c r="A1817" i="10" a="1"/>
  <c r="A1817" i="10" s="1"/>
  <c r="A1818" i="10" a="1"/>
  <c r="A1818" i="10" s="1"/>
  <c r="A1819" i="10" a="1"/>
  <c r="A1819" i="10" s="1"/>
  <c r="A1820" i="10" a="1"/>
  <c r="A1820" i="10" s="1"/>
  <c r="A1821" i="10" a="1"/>
  <c r="A1821" i="10" s="1"/>
  <c r="A1822" i="10" a="1"/>
  <c r="A1822" i="10" s="1"/>
  <c r="A1823" i="10" a="1"/>
  <c r="A1823" i="10" s="1"/>
  <c r="A1824" i="10" a="1"/>
  <c r="A1824" i="10" s="1"/>
  <c r="A1825" i="10" a="1"/>
  <c r="A1825" i="10" s="1"/>
  <c r="A1826" i="10" a="1"/>
  <c r="A1826" i="10" s="1"/>
  <c r="A1827" i="10" a="1"/>
  <c r="A1827" i="10" s="1"/>
  <c r="A1828" i="10" a="1"/>
  <c r="A1828" i="10" s="1"/>
  <c r="A1829" i="10" a="1"/>
  <c r="A1829" i="10" s="1"/>
  <c r="A1830" i="10" a="1"/>
  <c r="A1830" i="10" s="1"/>
  <c r="A1831" i="10" a="1"/>
  <c r="A1831" i="10" s="1"/>
  <c r="A1832" i="10" a="1"/>
  <c r="A1832" i="10" s="1"/>
  <c r="A1833" i="10" a="1"/>
  <c r="A1833" i="10" s="1"/>
  <c r="A1834" i="10" a="1"/>
  <c r="A1834" i="10" s="1"/>
  <c r="A1835" i="10" a="1"/>
  <c r="A1835" i="10" s="1"/>
  <c r="A1836" i="10" a="1"/>
  <c r="A1836" i="10" s="1"/>
  <c r="A1837" i="10" a="1"/>
  <c r="A1837" i="10" s="1"/>
  <c r="A1838" i="10" a="1"/>
  <c r="A1838" i="10" s="1"/>
  <c r="A1839" i="10" a="1"/>
  <c r="A1839" i="10" s="1"/>
  <c r="A1840" i="10" a="1"/>
  <c r="A1840" i="10" s="1"/>
  <c r="A1841" i="10" a="1"/>
  <c r="A1841" i="10" s="1"/>
  <c r="A1842" i="10" a="1"/>
  <c r="A1842" i="10" s="1"/>
  <c r="A1843" i="10" a="1"/>
  <c r="A1843" i="10" s="1"/>
  <c r="A1844" i="10" a="1"/>
  <c r="A1844" i="10" s="1"/>
  <c r="A1845" i="10" a="1"/>
  <c r="A1845" i="10" s="1"/>
  <c r="A1846" i="10" a="1"/>
  <c r="A1846" i="10" s="1"/>
  <c r="A1847" i="10" a="1"/>
  <c r="A1847" i="10" s="1"/>
  <c r="A1848" i="10" a="1"/>
  <c r="A1848" i="10" s="1"/>
  <c r="A1849" i="10" a="1"/>
  <c r="A1849" i="10" s="1"/>
  <c r="A1850" i="10" a="1"/>
  <c r="A1850" i="10" s="1"/>
  <c r="A1851" i="10" a="1"/>
  <c r="A1851" i="10" s="1"/>
  <c r="A1852" i="10" a="1"/>
  <c r="A1852" i="10" s="1"/>
  <c r="A1853" i="10" a="1"/>
  <c r="A1853" i="10" s="1"/>
  <c r="A1854" i="10" a="1"/>
  <c r="A1854" i="10" s="1"/>
  <c r="A1855" i="10" a="1"/>
  <c r="A1855" i="10" s="1"/>
  <c r="A1856" i="10" a="1"/>
  <c r="A1856" i="10" s="1"/>
  <c r="A1857" i="10" a="1"/>
  <c r="A1857" i="10" s="1"/>
  <c r="A1858" i="10" a="1"/>
  <c r="A1858" i="10" s="1"/>
  <c r="A1859" i="10" a="1"/>
  <c r="A1859" i="10" s="1"/>
  <c r="A1860" i="10" a="1"/>
  <c r="A1860" i="10" s="1"/>
  <c r="A1861" i="10" a="1"/>
  <c r="A1861" i="10" s="1"/>
  <c r="A1862" i="10" a="1"/>
  <c r="A1862" i="10" s="1"/>
  <c r="A1863" i="10" a="1"/>
  <c r="A1863" i="10" s="1"/>
  <c r="A1864" i="10" a="1"/>
  <c r="A1864" i="10" s="1"/>
  <c r="A1865" i="10" a="1"/>
  <c r="A1865" i="10" s="1"/>
  <c r="H6" i="10" l="1"/>
  <c r="H7" i="10"/>
  <c r="H5" i="10"/>
  <c r="H4" i="10"/>
  <c r="H3" i="10"/>
  <c r="H2" i="10"/>
  <c r="S2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C2" i="8"/>
  <c r="D13" i="8"/>
  <c r="D12" i="8"/>
  <c r="D11" i="8"/>
  <c r="D10" i="8"/>
  <c r="D9" i="8"/>
  <c r="D8" i="8"/>
  <c r="D7" i="8"/>
  <c r="D6" i="8"/>
  <c r="D5" i="8"/>
  <c r="D4" i="8"/>
  <c r="D3" i="8"/>
  <c r="C3" i="8"/>
  <c r="C13" i="8"/>
  <c r="C12" i="8"/>
  <c r="C11" i="8"/>
  <c r="C10" i="8"/>
  <c r="C9" i="8"/>
  <c r="C8" i="8"/>
  <c r="C7" i="8"/>
  <c r="C6" i="8"/>
  <c r="C5" i="8"/>
  <c r="C4" i="8"/>
  <c r="D2" i="8"/>
  <c r="B13" i="8"/>
  <c r="B12" i="8"/>
  <c r="B11" i="8"/>
  <c r="B10" i="8"/>
  <c r="B9" i="8"/>
  <c r="B8" i="8"/>
  <c r="B7" i="8"/>
  <c r="B6" i="8"/>
  <c r="B5" i="8"/>
  <c r="B4" i="8"/>
  <c r="B3" i="8"/>
  <c r="E3" i="8" s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8"/>
  <c r="H7" i="8" s="1"/>
  <c r="E6" i="8"/>
  <c r="G6" i="8" s="1"/>
  <c r="E2" i="8"/>
  <c r="F2" i="8" s="1"/>
  <c r="E10" i="8"/>
  <c r="H10" i="8" s="1"/>
  <c r="E5" i="8"/>
  <c r="G5" i="8" s="1"/>
  <c r="E13" i="8"/>
  <c r="F13" i="8" s="1"/>
  <c r="H6" i="8" l="1"/>
  <c r="E11" i="8"/>
  <c r="G11" i="8" s="1"/>
  <c r="F10" i="8"/>
  <c r="E8" i="8"/>
  <c r="F8" i="8" s="1"/>
  <c r="G10" i="8"/>
  <c r="G13" i="8"/>
  <c r="E4" i="8"/>
  <c r="H4" i="8" s="1"/>
  <c r="E12" i="8"/>
  <c r="H12" i="8" s="1"/>
  <c r="H5" i="8"/>
  <c r="F7" i="8"/>
  <c r="F5" i="8"/>
  <c r="E9" i="8"/>
  <c r="H9" i="8" s="1"/>
  <c r="G3" i="8"/>
  <c r="H3" i="8"/>
  <c r="G2" i="8"/>
  <c r="G7" i="8"/>
  <c r="F3" i="8"/>
  <c r="H13" i="8"/>
  <c r="H2" i="8"/>
  <c r="F6" i="8"/>
  <c r="H11" i="8" l="1"/>
  <c r="G12" i="8"/>
  <c r="F11" i="8"/>
  <c r="H8" i="8"/>
  <c r="G8" i="8"/>
  <c r="F9" i="8"/>
  <c r="G9" i="8"/>
  <c r="F12" i="8"/>
  <c r="F4" i="8"/>
  <c r="G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<sst xmlns="http://schemas.openxmlformats.org/spreadsheetml/2006/main" count="24833" uniqueCount="8413">
  <si>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</si>
  <si>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</si>
  <si>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</si>
  <si>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</si>
  <si>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</si>
  <si>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</si>
  <si>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</si>
  <si>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</si>
  <si>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</si>
  <si>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</si>
  <si>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</si>
  <si>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</si>
  <si>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</si>
  <si>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</si>
  <si>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</si>
  <si>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</si>
  <si>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</si>
  <si>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</si>
  <si>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</si>
  <si>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</si>
  <si>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</si>
  <si>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</si>
  <si>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</si>
  <si>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</si>
  <si>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</si>
  <si>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</si>
  <si>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</si>
  <si>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</si>
  <si>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</si>
  <si>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</si>
  <si>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</si>
  <si>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</si>
  <si>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</si>
  <si>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</si>
  <si>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</si>
  <si>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</si>
  <si>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</si>
  <si>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</si>
  <si>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</si>
  <si>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</si>
  <si>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</si>
  <si>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</si>
  <si>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</si>
  <si>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</si>
  <si>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</si>
  <si>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</si>
  <si>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</si>
  <si>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</si>
  <si>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</si>
  <si>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</si>
  <si>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</si>
  <si>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</si>
  <si>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</si>
  <si>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</si>
  <si>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</si>
  <si>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</si>
  <si>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</si>
  <si>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</si>
  <si>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</si>
  <si>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</si>
  <si>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</si>
  <si>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</si>
  <si>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</si>
  <si>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</si>
  <si>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</si>
  <si>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</si>
  <si>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</si>
  <si>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</si>
  <si>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</si>
  <si>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</si>
  <si>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</si>
  <si>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</si>
  <si>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</si>
  <si>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</si>
  <si>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</si>
  <si>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</si>
  <si>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</si>
  <si>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</si>
  <si>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</si>
  <si>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</si>
  <si>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</si>
  <si>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</si>
  <si>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</si>
  <si>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</si>
  <si>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</si>
  <si>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</si>
  <si>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</si>
  <si>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</si>
  <si>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</si>
  <si>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</si>
  <si>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</si>
  <si>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</si>
  <si>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</si>
  <si>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</si>
  <si>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</si>
  <si>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</si>
  <si>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</si>
  <si>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</si>
  <si>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</si>
  <si>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</si>
  <si>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</si>
  <si>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</si>
  <si>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</si>
  <si>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</si>
  <si>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</si>
  <si>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</si>
  <si>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</si>
  <si>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</si>
  <si>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</si>
  <si>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</si>
  <si>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</si>
  <si>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</si>
  <si>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</si>
  <si>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</si>
  <si>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</si>
  <si>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</si>
  <si>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</si>
  <si>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</si>
  <si>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</si>
  <si>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</si>
  <si>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</si>
  <si>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</si>
  <si>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</si>
  <si>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</si>
  <si>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</si>
  <si>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</si>
  <si>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</si>
  <si>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</si>
  <si>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</si>
  <si>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</si>
  <si>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</si>
  <si>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</si>
  <si>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</si>
  <si>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</si>
  <si>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</si>
  <si>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</si>
  <si>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</si>
  <si>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</si>
  <si>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</si>
  <si>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</si>
  <si>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</si>
  <si>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</si>
  <si>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</si>
  <si>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</si>
  <si>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</si>
  <si>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</si>
  <si>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</si>
  <si>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</si>
  <si>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</si>
  <si>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</si>
  <si>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</si>
  <si>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</si>
  <si>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</si>
  <si>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</si>
  <si>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</si>
  <si>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</si>
  <si>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</si>
  <si>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</si>
  <si>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</si>
  <si>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</si>
  <si>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</si>
  <si>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</si>
  <si>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</si>
  <si>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</si>
  <si>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</si>
  <si>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</si>
  <si>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</si>
  <si>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</si>
  <si>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</si>
  <si>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</si>
  <si>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</si>
  <si>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</si>
  <si>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</si>
  <si>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</si>
  <si>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</si>
  <si>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</si>
  <si>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</si>
  <si>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</si>
  <si>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</si>
  <si>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</si>
  <si>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</si>
  <si>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</si>
  <si>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</si>
  <si>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</si>
  <si>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</si>
  <si>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</si>
  <si>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</si>
  <si>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</si>
  <si>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</si>
  <si>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</si>
  <si>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</si>
  <si>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</si>
  <si>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</si>
  <si>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</si>
  <si>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</si>
  <si>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</si>
  <si>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</si>
  <si>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</si>
  <si>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</si>
  <si>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</si>
  <si>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</si>
  <si>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</si>
  <si>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</si>
  <si>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</si>
  <si>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</si>
  <si>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</si>
  <si>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</si>
  <si>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</si>
  <si>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</si>
  <si>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</si>
  <si>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</si>
  <si>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</si>
  <si>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</si>
  <si>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</si>
  <si>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</si>
  <si>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</si>
  <si>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</si>
  <si>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</si>
  <si>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</si>
  <si>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</si>
  <si>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</si>
  <si>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</si>
  <si>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</si>
  <si>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</si>
  <si>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</si>
  <si>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</si>
  <si>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</si>
  <si>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</si>
  <si>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</si>
  <si>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</si>
  <si>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</si>
  <si>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</si>
  <si>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</si>
  <si>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</si>
  <si>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</si>
  <si>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</si>
  <si>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</si>
  <si>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</si>
  <si>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</si>
  <si>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</si>
  <si>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</si>
  <si>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</si>
  <si>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</si>
  <si>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</si>
  <si>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</si>
  <si>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</si>
  <si>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</si>
  <si>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</si>
  <si>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</si>
  <si>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</si>
  <si>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</si>
  <si>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</si>
  <si>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</si>
  <si>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</si>
  <si>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</si>
  <si>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</si>
  <si>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</si>
  <si>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</si>
  <si>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</si>
  <si>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</si>
  <si>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</si>
  <si>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</si>
  <si>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</si>
  <si>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</si>
  <si>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</si>
  <si>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</si>
  <si>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</si>
  <si>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</si>
  <si>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</si>
  <si>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</si>
  <si>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</si>
  <si>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</si>
  <si>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</si>
  <si>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</si>
  <si>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</si>
  <si>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</si>
  <si>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</si>
  <si>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</si>
  <si>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</si>
  <si>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</si>
  <si>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</si>
  <si>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</si>
  <si>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</si>
  <si>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</si>
  <si>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</si>
  <si>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</si>
  <si>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</si>
  <si>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</si>
  <si>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</si>
  <si>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</si>
  <si>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</si>
  <si>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</si>
  <si>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</si>
  <si>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</si>
  <si>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</si>
  <si>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</si>
  <si>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</si>
  <si>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</si>
  <si>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</si>
  <si>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</si>
  <si>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</si>
  <si>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</si>
  <si>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</si>
  <si>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</si>
  <si>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</si>
  <si>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</si>
  <si>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</si>
  <si>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</si>
  <si>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</si>
  <si>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</si>
  <si>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</si>
  <si>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</si>
  <si>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</si>
  <si>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</si>
  <si>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</si>
  <si>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</si>
  <si>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</si>
  <si>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</si>
  <si>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</si>
  <si>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</si>
  <si>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</si>
  <si>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</si>
  <si>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</si>
  <si>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</si>
  <si>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</si>
  <si>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</si>
  <si>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</si>
  <si>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</si>
  <si>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</si>
  <si>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</si>
  <si>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</si>
  <si>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</si>
  <si>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</si>
  <si>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</si>
  <si>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</si>
  <si>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</si>
  <si>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</si>
  <si>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</si>
  <si>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</si>
  <si>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</si>
  <si>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</si>
  <si>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</si>
  <si>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</si>
  <si>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</si>
  <si>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</si>
  <si>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</si>
  <si>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</si>
  <si>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</si>
  <si>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</si>
  <si>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</si>
  <si>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</si>
  <si>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</si>
  <si>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</si>
  <si>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</si>
  <si>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</si>
  <si>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</si>
  <si>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</si>
  <si>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</si>
  <si>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</si>
  <si>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</si>
  <si>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</si>
  <si>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</si>
  <si>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</si>
  <si>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</si>
  <si>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</si>
  <si>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</si>
  <si>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</si>
  <si>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</si>
  <si>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</si>
  <si>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</si>
  <si>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</si>
  <si>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</si>
  <si>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</si>
  <si>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</si>
  <si>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</si>
  <si>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</si>
  <si>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</si>
  <si>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</si>
  <si>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</si>
  <si>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</si>
  <si>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</si>
  <si>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</si>
  <si>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</si>
  <si>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</si>
  <si>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</si>
  <si>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</si>
  <si>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</si>
  <si>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</si>
  <si>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</si>
  <si>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</si>
  <si>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</si>
  <si>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</si>
  <si>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</si>
  <si>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</si>
  <si>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</si>
  <si>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</si>
  <si>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</si>
  <si>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</si>
  <si>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</si>
  <si>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</si>
  <si>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</si>
  <si>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</si>
  <si>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</si>
  <si>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</si>
  <si>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</si>
  <si>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</si>
  <si>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</si>
  <si>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</si>
  <si>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</si>
  <si>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</si>
  <si>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</si>
  <si>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</si>
  <si>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</si>
  <si>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</si>
  <si>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</si>
  <si>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</si>
  <si>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</si>
  <si>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</si>
  <si>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</si>
  <si>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</si>
  <si>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</si>
  <si>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</si>
  <si>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</si>
  <si>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</si>
  <si>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</si>
  <si>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</si>
  <si>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</si>
  <si>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</si>
  <si>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</si>
  <si>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</si>
  <si>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</si>
  <si>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</si>
  <si>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</si>
  <si>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</si>
  <si>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</si>
  <si>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</si>
  <si>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</si>
  <si>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</si>
  <si>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</si>
  <si>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</si>
  <si>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</si>
  <si>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</si>
  <si>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</si>
  <si>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</si>
  <si>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</si>
  <si>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</si>
  <si>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</si>
  <si>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</si>
  <si>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</si>
  <si>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</si>
  <si>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</si>
  <si>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</si>
  <si>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</si>
  <si>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</si>
  <si>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</si>
  <si>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</si>
  <si>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</si>
  <si>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</si>
  <si>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</si>
  <si>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</si>
  <si>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</si>
  <si>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</si>
  <si>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</si>
  <si>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</si>
  <si>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</si>
  <si>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</si>
  <si>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</si>
  <si>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</si>
  <si>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</si>
  <si>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</si>
  <si>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</si>
  <si>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</si>
  <si>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</si>
  <si>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</si>
  <si>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</si>
  <si>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</si>
  <si>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</si>
  <si>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</si>
  <si>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</si>
  <si>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</si>
  <si>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</si>
  <si>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</si>
  <si>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</si>
  <si>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</si>
  <si>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</si>
  <si>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</si>
  <si>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</si>
  <si>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</si>
  <si>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</si>
  <si>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</si>
  <si>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</si>
  <si>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</si>
  <si>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</si>
  <si>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</si>
  <si>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</si>
  <si>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</si>
  <si>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</si>
  <si>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</si>
  <si>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</si>
  <si>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</si>
  <si>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</si>
  <si>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</si>
  <si>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</si>
  <si>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</si>
  <si>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</si>
  <si>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</si>
  <si>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</si>
  <si>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</si>
  <si>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</si>
  <si>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</si>
  <si>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</si>
  <si>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</si>
  <si>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</si>
  <si>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</si>
  <si>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</si>
  <si>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</si>
  <si>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</si>
  <si>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</si>
  <si>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</si>
  <si>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</si>
  <si>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</si>
  <si>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</si>
  <si>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</si>
  <si>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</si>
  <si>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</si>
  <si>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</si>
  <si>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</si>
  <si>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</si>
  <si>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</si>
  <si>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</si>
  <si>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</si>
  <si>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</si>
  <si>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</si>
  <si>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</si>
  <si>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</si>
  <si>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</si>
  <si>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</si>
  <si>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</si>
  <si>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</si>
  <si>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</si>
  <si>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</si>
  <si>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</si>
  <si>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</si>
  <si>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</si>
  <si>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</si>
  <si>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</si>
  <si>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</si>
  <si>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</si>
  <si>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</si>
  <si>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</si>
  <si>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</si>
  <si>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</si>
  <si>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</si>
  <si>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</si>
  <si>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</si>
  <si>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</si>
  <si>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</si>
  <si>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</si>
  <si>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</si>
  <si>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</si>
  <si>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</si>
  <si>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</si>
  <si>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</si>
  <si>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</si>
  <si>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</si>
  <si>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</si>
  <si>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</si>
  <si>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</si>
  <si>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</si>
  <si>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</si>
  <si>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</si>
  <si>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</si>
  <si>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</si>
  <si>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</si>
  <si>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</si>
  <si>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</si>
  <si>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</si>
  <si>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</si>
  <si>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</si>
  <si>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</si>
  <si>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</si>
  <si>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</si>
  <si>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</si>
  <si>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</si>
  <si>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</si>
  <si>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</si>
  <si>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</si>
  <si>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</si>
  <si>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</si>
  <si>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</si>
  <si>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</si>
  <si>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</si>
  <si>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</si>
  <si>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</si>
  <si>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</si>
  <si>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</si>
  <si>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</si>
  <si>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</si>
  <si>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</si>
  <si>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</si>
  <si>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</si>
  <si>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</si>
  <si>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</si>
  <si>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</si>
  <si>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</si>
  <si>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</si>
  <si>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</si>
  <si>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</si>
  <si>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</si>
  <si>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</si>
  <si>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</si>
  <si>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</si>
  <si>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</si>
  <si>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</si>
  <si>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</si>
  <si>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</si>
  <si>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</si>
  <si>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</si>
  <si>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</si>
  <si>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</si>
  <si>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</si>
  <si>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</si>
  <si>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</si>
  <si>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</si>
  <si>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</si>
  <si>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</si>
  <si>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</si>
  <si>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</si>
  <si>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</si>
  <si>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</si>
  <si>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</si>
  <si>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</si>
  <si>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</si>
  <si>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</si>
  <si>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</si>
  <si>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</si>
  <si>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</si>
  <si>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</si>
  <si>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</si>
  <si>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</si>
  <si>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</si>
  <si>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</si>
  <si>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</si>
  <si>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</si>
  <si>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</si>
  <si>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</si>
  <si>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</si>
  <si>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</si>
  <si>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</si>
  <si>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</si>
  <si>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</si>
  <si>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</si>
  <si>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</si>
  <si>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</si>
  <si>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</si>
  <si>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</si>
  <si>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</si>
  <si>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</si>
  <si>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</si>
  <si>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</si>
  <si>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</si>
  <si>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</si>
  <si>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</si>
  <si>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</si>
  <si>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</si>
  <si>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</si>
  <si>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</si>
  <si>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</si>
  <si>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</si>
  <si>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</si>
  <si>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</si>
  <si>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</si>
  <si>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</si>
  <si>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</si>
  <si>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</si>
  <si>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</si>
  <si>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</si>
  <si>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</si>
  <si>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</si>
  <si>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</si>
  <si>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</si>
  <si>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</si>
  <si>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</si>
  <si>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</si>
  <si>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</si>
  <si>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</si>
  <si>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</si>
  <si>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</si>
  <si>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</si>
  <si>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</si>
  <si>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</si>
  <si>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</si>
  <si>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</si>
  <si>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</si>
  <si>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</si>
  <si>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</si>
  <si>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</si>
  <si>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</si>
  <si>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</si>
  <si>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</si>
  <si>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</si>
  <si>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</si>
  <si>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</si>
  <si>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</si>
  <si>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</si>
  <si>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</si>
  <si>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</si>
  <si>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</si>
  <si>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</si>
  <si>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</si>
  <si>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</si>
  <si>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</si>
  <si>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</si>
  <si>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</si>
  <si>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</si>
  <si>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</si>
  <si>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</si>
  <si>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</si>
  <si>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</si>
  <si>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</si>
  <si>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</si>
  <si>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</si>
  <si>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</si>
  <si>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</si>
  <si>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</si>
  <si>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</si>
  <si>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</si>
  <si>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</si>
  <si>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</si>
  <si>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</si>
  <si>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</si>
  <si>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</si>
  <si>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</si>
  <si>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</si>
  <si>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</si>
  <si>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</si>
  <si>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</si>
  <si>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</si>
  <si>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</si>
  <si>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</si>
  <si>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</si>
  <si>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</si>
  <si>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</si>
  <si>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</si>
  <si>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</si>
  <si>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</si>
  <si>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</si>
  <si>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</si>
  <si>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</si>
  <si>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</si>
  <si>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</si>
  <si>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</si>
  <si>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</si>
  <si>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</si>
  <si>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</si>
  <si>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</si>
  <si>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</si>
  <si>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</si>
  <si>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</si>
  <si>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</si>
  <si>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</si>
  <si>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</si>
  <si>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</si>
  <si>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</si>
  <si>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</si>
  <si>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</si>
  <si>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</si>
  <si>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</si>
  <si>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</si>
  <si>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</si>
  <si>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</si>
  <si>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</si>
  <si>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</si>
  <si>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</si>
  <si>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</si>
  <si>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</si>
  <si>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</si>
  <si>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</si>
  <si>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</si>
  <si>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</si>
  <si>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</si>
  <si>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</si>
  <si>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</si>
  <si>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</si>
  <si>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</si>
  <si>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</si>
  <si>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</si>
  <si>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</si>
  <si>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</si>
  <si>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</si>
  <si>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</si>
  <si>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</si>
  <si>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</si>
  <si>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</si>
  <si>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</si>
  <si>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</si>
  <si>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</si>
  <si>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</si>
  <si>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</si>
  <si>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</si>
  <si>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</si>
  <si>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</si>
  <si>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</si>
  <si>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</si>
  <si>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</si>
  <si>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</si>
  <si>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</si>
  <si>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</si>
  <si>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</si>
  <si>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</si>
  <si>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</si>
  <si>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</si>
  <si>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</si>
  <si>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</si>
  <si>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</si>
  <si>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</si>
  <si>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</si>
  <si>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</si>
  <si>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</si>
  <si>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</si>
  <si>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</si>
  <si>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</si>
  <si>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</si>
  <si>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</si>
  <si>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</si>
  <si>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</si>
  <si>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</si>
  <si>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</si>
  <si>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</si>
  <si>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</si>
  <si>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</si>
  <si>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</si>
  <si>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</si>
  <si>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</si>
  <si>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</si>
  <si>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</si>
  <si>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</si>
  <si>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</si>
  <si>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</si>
  <si>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</si>
  <si>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</si>
  <si>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</si>
  <si>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</si>
  <si>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</si>
  <si>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</si>
  <si>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</si>
  <si>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</si>
  <si>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</si>
  <si>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</si>
  <si>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</si>
  <si>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</si>
  <si>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</si>
  <si>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</si>
  <si>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</si>
  <si>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</si>
  <si>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</si>
  <si>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</si>
  <si>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</si>
  <si>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</si>
  <si>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</si>
  <si>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</si>
  <si>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</si>
  <si>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</si>
  <si>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</si>
  <si>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</si>
  <si>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</si>
  <si>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</si>
  <si>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</si>
  <si>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</si>
  <si>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</si>
  <si>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</si>
  <si>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</si>
  <si>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</si>
  <si>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</si>
  <si>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</si>
  <si>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</si>
  <si>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</si>
  <si>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</si>
  <si>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</si>
  <si>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</si>
  <si>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</si>
  <si>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</si>
  <si>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</si>
  <si>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</si>
  <si>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</si>
  <si>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</si>
  <si>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</si>
  <si>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</si>
  <si>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</si>
  <si>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</si>
  <si>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</si>
  <si>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</si>
  <si>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</si>
  <si>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</si>
  <si>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</si>
  <si>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</si>
  <si>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</si>
  <si>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</si>
  <si>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</si>
  <si>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</si>
  <si>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</si>
  <si>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</si>
  <si>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</si>
  <si>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</si>
  <si>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</si>
  <si>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</si>
  <si>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</si>
  <si>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</si>
  <si>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</si>
  <si>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</si>
  <si>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</si>
  <si>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</si>
  <si>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</si>
  <si>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</si>
  <si>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</si>
  <si>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</si>
  <si>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</si>
  <si>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</si>
  <si>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</si>
  <si>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</si>
  <si>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</si>
  <si>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</si>
  <si>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</si>
  <si>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</si>
  <si>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</si>
  <si>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</si>
  <si>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</si>
  <si>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</si>
  <si>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</si>
  <si>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</si>
  <si>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</si>
  <si>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</si>
  <si>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</si>
  <si>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</si>
  <si>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</si>
  <si>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</si>
  <si>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</si>
  <si>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</si>
  <si>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</si>
  <si>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</si>
  <si>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</si>
  <si>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</si>
  <si>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</si>
  <si>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</si>
  <si>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</si>
  <si>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</si>
  <si>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</si>
  <si>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</si>
  <si>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</si>
  <si>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</si>
  <si>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</si>
  <si>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</si>
  <si>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</si>
  <si>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</si>
  <si>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</si>
  <si>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</si>
  <si>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</si>
  <si>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</si>
  <si>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</si>
  <si>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</si>
  <si>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</si>
  <si>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</si>
  <si>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</si>
  <si>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</si>
  <si>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</si>
  <si>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</si>
  <si>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</si>
  <si>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</si>
  <si>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</si>
  <si>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</si>
  <si>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</si>
  <si>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</si>
  <si>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</si>
  <si>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</si>
  <si>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</si>
  <si>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</si>
  <si>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</si>
  <si>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</si>
  <si>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</si>
  <si>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</si>
  <si>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</si>
  <si>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</si>
  <si>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</si>
  <si>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</si>
  <si>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</si>
  <si>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</si>
  <si>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</si>
  <si>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</si>
  <si>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</si>
  <si>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</si>
  <si>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</si>
  <si>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</si>
  <si>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</si>
  <si>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</si>
  <si>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</si>
  <si>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</si>
  <si>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</si>
  <si>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</si>
  <si>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</si>
  <si>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</si>
  <si>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</si>
  <si>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</si>
  <si>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</si>
  <si>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</si>
  <si>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</si>
  <si>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</si>
  <si>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</si>
  <si>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</si>
  <si>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</si>
  <si>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</si>
  <si>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</si>
  <si>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</si>
  <si>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</si>
  <si>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</si>
  <si>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</si>
  <si>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</si>
  <si>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</si>
  <si>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</si>
  <si>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</si>
  <si>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</si>
  <si>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</si>
  <si>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</si>
  <si>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</si>
  <si>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</si>
  <si>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</si>
  <si>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</si>
  <si>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</si>
  <si>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</si>
  <si>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</si>
  <si>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</si>
  <si>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</si>
  <si>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</si>
  <si>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</si>
  <si>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</si>
  <si>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</si>
  <si>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</si>
  <si>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</si>
  <si>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</si>
  <si>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</si>
  <si>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</si>
  <si>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</si>
  <si>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</si>
  <si>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</si>
  <si>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</si>
  <si>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</si>
  <si>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</si>
  <si>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</si>
  <si>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</si>
  <si>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</si>
  <si>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</si>
  <si>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</si>
  <si>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</si>
  <si>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</si>
  <si>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</si>
  <si>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</si>
  <si>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</si>
  <si>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</si>
  <si>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</si>
  <si>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</si>
  <si>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</si>
  <si>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</si>
  <si>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</si>
  <si>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</si>
  <si>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</si>
  <si>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</si>
  <si>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</si>
  <si>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</si>
  <si>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</si>
  <si>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</si>
  <si>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</si>
  <si>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</si>
  <si>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</si>
  <si>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</si>
  <si>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</si>
  <si>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</si>
  <si>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</si>
  <si>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</si>
  <si>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</si>
  <si>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</si>
  <si>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</si>
  <si>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</si>
  <si>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</si>
  <si>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</si>
  <si>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</si>
  <si>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</si>
  <si>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</si>
  <si>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</si>
  <si>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</si>
  <si>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</si>
  <si>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</si>
  <si>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</si>
  <si>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</si>
  <si>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</si>
  <si>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</si>
  <si>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</si>
  <si>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</si>
  <si>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</si>
  <si>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</si>
  <si>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</si>
  <si>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</si>
  <si>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</si>
  <si>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</si>
  <si>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</si>
  <si>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</si>
  <si>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</si>
  <si>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</si>
  <si>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</si>
  <si>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</si>
  <si>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</si>
  <si>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</si>
  <si>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</si>
  <si>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</si>
  <si>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</si>
  <si>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</si>
  <si>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</si>
  <si>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</si>
  <si>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</si>
  <si>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</si>
  <si>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</si>
  <si>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</si>
  <si>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</si>
  <si>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</si>
  <si>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</si>
  <si>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</si>
  <si>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</si>
  <si>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</si>
  <si>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</si>
  <si>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</si>
  <si>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</si>
  <si>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</si>
  <si>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</si>
  <si>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</si>
  <si>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</si>
  <si>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</si>
  <si>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</si>
  <si>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</si>
  <si>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</si>
  <si>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</si>
  <si>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</si>
  <si>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</si>
  <si>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</si>
  <si>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</si>
  <si>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</si>
  <si>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</si>
  <si>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</si>
  <si>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</si>
  <si>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</si>
  <si>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</si>
  <si>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</si>
  <si>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</si>
  <si>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</si>
  <si>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</si>
  <si>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</si>
  <si>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</si>
  <si>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</si>
  <si>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</si>
  <si>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</si>
  <si>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</si>
  <si>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</si>
  <si>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</si>
  <si>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</si>
  <si>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</si>
  <si>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</si>
  <si>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</si>
  <si>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</si>
  <si>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</si>
  <si>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</si>
  <si>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</si>
  <si>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</si>
  <si>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</si>
  <si>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</si>
  <si>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</si>
  <si>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</si>
  <si>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</si>
  <si>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</si>
  <si>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</si>
  <si>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</si>
  <si>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</si>
  <si>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</si>
  <si>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</si>
  <si>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</si>
  <si>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</si>
  <si>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</si>
  <si>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</si>
  <si>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</si>
  <si>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</si>
  <si>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</si>
  <si>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</si>
  <si>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</si>
  <si>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</si>
  <si>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</si>
  <si>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</si>
  <si>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</si>
  <si>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</si>
  <si>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</si>
  <si>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</si>
  <si>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</si>
  <si>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</si>
  <si>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</si>
  <si>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</si>
  <si>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</si>
  <si>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</si>
  <si>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</si>
  <si>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</si>
  <si>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</si>
  <si>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</si>
  <si>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</si>
  <si>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</si>
  <si>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</si>
  <si>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</si>
  <si>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</si>
  <si>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</si>
  <si>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</si>
  <si>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</si>
  <si>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</si>
  <si>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</si>
  <si>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</si>
  <si>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</si>
  <si>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</si>
  <si>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</si>
  <si>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</si>
  <si>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</si>
  <si>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</si>
  <si>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</si>
  <si>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</si>
  <si>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</si>
  <si>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</si>
  <si>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</si>
  <si>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</si>
  <si>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</si>
  <si>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</si>
  <si>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</si>
  <si>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</si>
  <si>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</si>
  <si>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</si>
  <si>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</si>
  <si>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</si>
  <si>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</si>
  <si>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</si>
  <si>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</si>
  <si>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</si>
  <si>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</si>
  <si>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</si>
  <si>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</si>
  <si>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</si>
  <si>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</si>
  <si>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</si>
  <si>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</si>
  <si>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</si>
  <si>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</si>
  <si>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</si>
  <si>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</si>
  <si>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</si>
  <si>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</si>
  <si>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</si>
  <si>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</si>
  <si>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</si>
  <si>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</si>
  <si>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</si>
  <si>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</si>
  <si>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</si>
  <si>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</si>
  <si>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</si>
  <si>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</si>
  <si>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</si>
  <si>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</si>
  <si>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</si>
  <si>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</si>
  <si>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</si>
  <si>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</si>
  <si>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</si>
  <si>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</si>
  <si>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</si>
  <si>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</si>
  <si>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</si>
  <si>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</si>
  <si>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</si>
  <si>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</si>
  <si>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</si>
  <si>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</si>
  <si>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</si>
  <si>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</si>
  <si>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</si>
  <si>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</si>
  <si>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</si>
  <si>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</si>
  <si>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</si>
  <si>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</si>
  <si>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</si>
  <si>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</si>
  <si>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</si>
  <si>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</si>
  <si>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</si>
  <si>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</si>
  <si>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</si>
  <si>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</si>
  <si>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</si>
  <si>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</si>
  <si>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</si>
  <si>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</si>
  <si>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</si>
  <si>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</si>
  <si>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</si>
  <si>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</si>
  <si>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</si>
  <si>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</si>
  <si>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</si>
  <si>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</si>
  <si>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</si>
  <si>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</si>
  <si>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</si>
  <si>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</si>
  <si>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</si>
  <si>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</si>
  <si>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</si>
  <si>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</si>
  <si>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</si>
  <si>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</si>
  <si>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</si>
  <si>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</si>
  <si>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</si>
  <si>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</si>
  <si>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</si>
  <si>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</si>
  <si>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</si>
  <si>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</si>
  <si>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</si>
  <si>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</si>
  <si>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</si>
  <si>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</si>
  <si>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</si>
  <si>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</si>
  <si>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</si>
  <si>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</si>
  <si>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</si>
  <si>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</si>
  <si>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</si>
  <si>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</si>
  <si>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</si>
  <si>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</si>
  <si>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</si>
  <si>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</si>
  <si>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</si>
  <si>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</si>
  <si>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</si>
  <si>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</si>
  <si>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</si>
  <si>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</si>
  <si>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</si>
  <si>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</si>
  <si>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</si>
  <si>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</si>
  <si>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</si>
  <si>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</si>
  <si>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</si>
  <si>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</si>
  <si>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</si>
  <si>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</si>
  <si>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</si>
  <si>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</si>
  <si>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</si>
  <si>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</si>
  <si>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</si>
  <si>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</si>
  <si>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</si>
  <si>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</si>
  <si>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</si>
  <si>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</si>
  <si>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</si>
  <si>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</si>
  <si>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</si>
  <si>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</si>
  <si>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</si>
  <si>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</si>
  <si>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</si>
  <si>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</si>
  <si>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</si>
  <si>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</si>
  <si>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</si>
  <si>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</si>
  <si>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</si>
  <si>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</si>
  <si>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</si>
  <si>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</si>
  <si>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</si>
  <si>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</si>
  <si>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</si>
  <si>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</si>
  <si>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</si>
  <si>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</si>
  <si>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</si>
  <si>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</si>
  <si>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</si>
  <si>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</si>
  <si>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</si>
  <si>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</si>
  <si>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</si>
  <si>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</si>
  <si>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</si>
  <si>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</si>
  <si>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</si>
  <si>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</si>
  <si>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</si>
  <si>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</si>
  <si>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</si>
  <si>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</si>
  <si>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</si>
  <si>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</si>
  <si>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</si>
  <si>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</si>
  <si>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</si>
  <si>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</si>
  <si>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</si>
  <si>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</si>
  <si>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</si>
  <si>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</si>
  <si>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</si>
  <si>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</si>
  <si>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</si>
  <si>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</si>
  <si>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</si>
  <si>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</si>
  <si>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</si>
  <si>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</si>
  <si>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</si>
  <si>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</si>
  <si>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</si>
  <si>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</si>
  <si>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</si>
  <si>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</si>
  <si>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</si>
  <si>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</si>
  <si>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</si>
  <si>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</si>
  <si>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</si>
  <si>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</si>
  <si>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</si>
  <si>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</si>
  <si>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</si>
  <si>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</si>
  <si>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</si>
  <si>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</si>
  <si>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</si>
  <si>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</si>
  <si>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</si>
  <si>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</si>
  <si>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</si>
  <si>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</si>
  <si>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</si>
  <si>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</si>
  <si>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</si>
  <si>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</si>
  <si>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</si>
  <si>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</si>
  <si>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</si>
  <si>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</si>
  <si>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</si>
  <si>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</si>
  <si>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</si>
  <si>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</si>
  <si>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</si>
  <si>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</si>
  <si>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</si>
  <si>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</si>
  <si>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</si>
  <si>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</si>
  <si>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</si>
  <si>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</si>
  <si>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</si>
  <si>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</si>
  <si>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</si>
  <si>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</si>
  <si>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</si>
  <si>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</si>
  <si>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</si>
  <si>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</si>
  <si>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</si>
  <si>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</si>
  <si>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</si>
  <si>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</si>
  <si>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</si>
  <si>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</si>
  <si>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</si>
  <si>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</si>
  <si>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</si>
  <si>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</si>
  <si>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</si>
  <si>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</si>
  <si>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</si>
  <si>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</si>
  <si>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</si>
  <si>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</si>
  <si>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</si>
  <si>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</si>
  <si>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</si>
  <si>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</si>
  <si>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</si>
  <si>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</si>
  <si>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</si>
  <si>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</si>
  <si>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</si>
  <si>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</si>
  <si>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</si>
  <si>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</si>
  <si>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</si>
  <si>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</si>
  <si>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</si>
  <si>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</si>
  <si>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</si>
  <si>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</si>
  <si>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</si>
  <si>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</si>
  <si>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</si>
  <si>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</si>
  <si>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</si>
  <si>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</si>
  <si>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</si>
  <si>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</si>
  <si>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</si>
  <si>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</si>
  <si>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</si>
  <si>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</si>
  <si>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</si>
  <si>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</si>
  <si>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</si>
  <si>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</si>
  <si>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</si>
  <si>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</si>
  <si>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</si>
  <si>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</si>
  <si>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</si>
  <si>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</si>
  <si>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</si>
  <si>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</si>
  <si>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</si>
  <si>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</si>
  <si>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</si>
  <si>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</si>
  <si>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</si>
  <si>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</si>
  <si>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</si>
  <si>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</si>
  <si>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</si>
  <si>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</si>
  <si>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</si>
  <si>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</si>
  <si>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</si>
  <si>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</si>
  <si>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</si>
  <si>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</si>
  <si>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</si>
  <si>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</si>
  <si>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</si>
  <si>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</si>
  <si>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</si>
  <si>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</si>
  <si>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</si>
  <si>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</si>
  <si>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</si>
  <si>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</si>
  <si>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</si>
  <si>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</si>
  <si>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</si>
  <si>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</si>
  <si>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</si>
  <si>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</si>
  <si>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</si>
  <si>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</si>
  <si>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</si>
  <si>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</si>
  <si>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</si>
  <si>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</si>
  <si>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</si>
  <si>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</si>
  <si>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</si>
  <si>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</si>
  <si>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</si>
  <si>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</si>
  <si>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</si>
  <si>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</si>
  <si>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</si>
  <si>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</si>
  <si>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</si>
  <si>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</si>
  <si>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</si>
  <si>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</si>
  <si>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</si>
  <si>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</si>
  <si>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</si>
  <si>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</si>
  <si>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</si>
  <si>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</si>
  <si>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</si>
  <si>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</si>
  <si>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</si>
  <si>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</si>
  <si>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</si>
  <si>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</si>
  <si>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</si>
  <si>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</si>
  <si>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</si>
  <si>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</si>
  <si>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</si>
  <si>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</si>
  <si>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</si>
  <si>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</si>
  <si>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</si>
  <si>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</si>
  <si>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</si>
  <si>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</si>
  <si>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</si>
  <si>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</si>
  <si>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</si>
  <si>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</si>
  <si>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</si>
  <si>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</si>
  <si>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</si>
  <si>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</si>
  <si>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</si>
  <si>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</si>
  <si>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</si>
  <si>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</si>
  <si>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</si>
  <si>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</si>
  <si>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</si>
  <si>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</si>
  <si>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</si>
  <si>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</si>
  <si>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</si>
  <si>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</si>
  <si>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</si>
  <si>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</si>
  <si>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</si>
  <si>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</si>
  <si>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</si>
  <si>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</si>
  <si>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</si>
  <si>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</si>
  <si>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</si>
  <si>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</si>
  <si>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</si>
  <si>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</si>
  <si>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</si>
  <si>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</si>
  <si>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</si>
  <si>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</si>
  <si>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</si>
  <si>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</si>
  <si>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</si>
  <si>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</si>
  <si>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</si>
  <si>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</si>
  <si>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</si>
  <si>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</si>
  <si>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</si>
  <si>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</si>
  <si>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</si>
  <si>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</si>
  <si>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</si>
  <si>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</si>
  <si>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</si>
  <si>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</si>
  <si>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</si>
  <si>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</si>
  <si>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</si>
  <si>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</si>
  <si>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</si>
  <si>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</si>
  <si>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</si>
  <si>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</si>
  <si>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</si>
  <si>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</si>
  <si>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</si>
  <si>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</si>
  <si>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</si>
  <si>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</si>
  <si>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</si>
  <si>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</si>
  <si>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</si>
  <si>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</si>
  <si>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</si>
  <si>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</si>
  <si>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</si>
  <si>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</si>
  <si>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</si>
  <si>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</si>
  <si>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</si>
  <si>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</si>
  <si>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</si>
  <si>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</si>
  <si>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</si>
  <si>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</si>
  <si>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</si>
  <si>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</si>
  <si>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</si>
  <si>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</si>
  <si>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</si>
  <si>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</si>
  <si>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</si>
  <si>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</si>
  <si>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</si>
  <si>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</si>
  <si>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</si>
  <si>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</si>
  <si>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</si>
  <si>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</si>
  <si>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</si>
  <si>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</si>
  <si>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</si>
  <si>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</si>
  <si>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</si>
  <si>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</si>
  <si>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</si>
  <si>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</si>
  <si>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</si>
  <si>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</si>
  <si>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</si>
  <si>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</si>
  <si>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</si>
  <si>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</si>
  <si>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</si>
  <si>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</si>
  <si>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</si>
  <si>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</si>
  <si>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</si>
  <si>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</si>
  <si>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</si>
  <si>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</si>
  <si>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</si>
  <si>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</si>
  <si>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</si>
  <si>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</si>
  <si>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</si>
  <si>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</si>
  <si>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</si>
  <si>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</si>
  <si>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</si>
  <si>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</si>
  <si>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</si>
  <si>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</si>
  <si>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</si>
  <si>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</si>
  <si>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</si>
  <si>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</si>
  <si>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</si>
  <si>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</si>
  <si>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</si>
  <si>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</si>
  <si>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</si>
  <si>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</si>
  <si>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</si>
  <si>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</si>
  <si>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</si>
  <si>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</si>
  <si>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</si>
  <si>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</si>
  <si>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</si>
  <si>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</si>
  <si>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</si>
  <si>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</si>
  <si>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</si>
  <si>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</si>
  <si>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</si>
  <si>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</si>
  <si>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</si>
  <si>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</si>
  <si>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</si>
  <si>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</si>
  <si>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</si>
  <si>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</si>
  <si>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</si>
  <si>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</si>
  <si>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</si>
  <si>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</si>
  <si>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</si>
  <si>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</si>
  <si>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</si>
  <si>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</si>
  <si>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</si>
  <si>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</si>
  <si>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</si>
  <si>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</si>
  <si>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</si>
  <si>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</si>
  <si>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</si>
  <si>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</si>
  <si>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</si>
  <si>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</si>
  <si>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</si>
  <si>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</si>
  <si>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</si>
  <si>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</si>
  <si>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</si>
  <si>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</si>
  <si>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</si>
  <si>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</si>
  <si>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</si>
  <si>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</si>
  <si>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</si>
  <si>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</si>
  <si>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</si>
  <si>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</si>
  <si>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</si>
  <si>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</si>
  <si>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</si>
  <si>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</si>
  <si>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</si>
  <si>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</si>
  <si>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</si>
  <si>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</si>
  <si>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</si>
  <si>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</si>
  <si>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</si>
  <si>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</si>
  <si>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</si>
  <si>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</si>
  <si>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</si>
  <si>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</si>
  <si>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</si>
  <si>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</si>
  <si>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</si>
  <si>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</si>
  <si>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</si>
  <si>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</si>
  <si>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</si>
  <si>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</si>
  <si>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</si>
  <si>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</si>
  <si>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</si>
  <si>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</si>
  <si>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</si>
  <si>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</si>
  <si>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</si>
  <si>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</si>
  <si>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</si>
  <si>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</si>
  <si>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</si>
  <si>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</si>
  <si>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</si>
  <si>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</si>
  <si>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</si>
  <si>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</si>
  <si>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</si>
  <si>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</si>
  <si>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</si>
  <si>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</si>
  <si>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</si>
  <si>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</si>
  <si>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</si>
  <si>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</si>
  <si>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</si>
  <si>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</si>
  <si>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</si>
  <si>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</si>
  <si>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</si>
  <si>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</si>
  <si>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</si>
  <si>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</si>
  <si>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</si>
  <si>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</si>
  <si>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</si>
  <si>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</si>
  <si>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</si>
  <si>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</si>
  <si>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</si>
  <si>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</si>
  <si>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</si>
  <si>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</si>
  <si>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</si>
  <si>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</si>
  <si>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</si>
  <si>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</si>
  <si>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</si>
  <si>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</si>
  <si>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</si>
  <si>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</si>
  <si>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</si>
  <si>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</si>
  <si>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</si>
  <si>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</si>
  <si>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</si>
  <si>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</si>
  <si>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</si>
  <si>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</si>
  <si>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</si>
  <si>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</si>
  <si>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</si>
  <si>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</si>
  <si>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</si>
  <si>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</si>
  <si>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</si>
  <si>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</si>
  <si>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</si>
  <si>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</si>
  <si>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</si>
  <si>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</si>
  <si>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</si>
  <si>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</si>
  <si>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</si>
  <si>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</si>
  <si>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</si>
  <si>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</si>
  <si>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</si>
  <si>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</si>
  <si>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</si>
  <si>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</si>
  <si>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</si>
  <si>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</si>
  <si>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</si>
  <si>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</si>
  <si>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</si>
  <si>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</si>
  <si>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</si>
  <si>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</si>
  <si>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</si>
  <si>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</si>
  <si>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</si>
  <si>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</si>
  <si>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</si>
  <si>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</si>
  <si>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</si>
  <si>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</si>
  <si>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</si>
  <si>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</si>
  <si>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</si>
  <si>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</si>
  <si>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</si>
  <si>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</si>
  <si>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</si>
  <si>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</si>
  <si>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</si>
  <si>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</si>
  <si>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</si>
  <si>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</si>
  <si>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</si>
  <si>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</si>
  <si>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</si>
  <si>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</si>
  <si>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</si>
  <si>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</si>
  <si>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</si>
  <si>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</si>
  <si>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</si>
  <si>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</si>
  <si>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</si>
  <si>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</si>
  <si>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</si>
  <si>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</si>
  <si>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</si>
  <si>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</si>
  <si>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</si>
  <si>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</si>
  <si>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</si>
  <si>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</si>
  <si>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</si>
  <si>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</si>
  <si>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</si>
  <si>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</si>
  <si>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</si>
  <si>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</si>
  <si>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</si>
  <si>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</si>
  <si>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</si>
  <si>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</si>
  <si>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</si>
  <si>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</si>
  <si>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</si>
  <si>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</si>
  <si>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</si>
  <si>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</si>
  <si>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</si>
  <si>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</si>
  <si>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</si>
  <si>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</si>
  <si>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</si>
  <si>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</si>
  <si>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</si>
  <si>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</si>
  <si>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</si>
  <si>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</si>
  <si>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</si>
  <si>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</si>
  <si>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</si>
  <si>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</si>
  <si>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</si>
  <si>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</si>
  <si>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</si>
  <si>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</si>
  <si>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</si>
  <si>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</si>
  <si>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</si>
  <si>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</si>
  <si>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</si>
  <si>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</si>
  <si>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</si>
  <si>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</si>
  <si>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</si>
  <si>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</si>
  <si>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</si>
  <si>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</si>
  <si>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</si>
  <si>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</si>
  <si>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</si>
  <si>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</si>
  <si>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</si>
  <si>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</si>
  <si>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</si>
  <si>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</si>
  <si>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</si>
  <si>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</si>
  <si>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</si>
  <si>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</si>
  <si>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</si>
  <si>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</si>
  <si>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</si>
  <si>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</si>
  <si>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</si>
  <si>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</si>
  <si>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</si>
  <si>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</si>
  <si>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</si>
  <si>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</si>
  <si>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</si>
  <si>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</si>
  <si>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</si>
  <si>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</si>
  <si>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</si>
  <si>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</si>
  <si>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</si>
  <si>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</si>
  <si>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</si>
  <si>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</si>
  <si>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</si>
  <si>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</si>
  <si>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</si>
  <si>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</si>
  <si>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</si>
  <si>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</si>
  <si>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</si>
  <si>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</si>
  <si>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</si>
  <si>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</si>
  <si>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</si>
  <si>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</si>
  <si>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</si>
  <si>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</si>
  <si>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</si>
  <si>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</si>
  <si>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</si>
  <si>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</si>
  <si>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</si>
  <si>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</si>
  <si>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</si>
  <si>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</si>
  <si>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</si>
  <si>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</si>
  <si>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</si>
  <si>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</si>
  <si>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</si>
  <si>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</si>
  <si>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</si>
  <si>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</si>
  <si>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</si>
  <si>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</si>
  <si>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</si>
  <si>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</si>
  <si>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</si>
  <si>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</si>
  <si>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</si>
  <si>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</si>
  <si>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</si>
  <si>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</si>
  <si>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</si>
  <si>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</si>
  <si>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</si>
  <si>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</si>
  <si>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</si>
  <si>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</si>
  <si>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</si>
  <si>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</si>
  <si>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</si>
  <si>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</si>
  <si>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</si>
  <si>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</si>
  <si>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</si>
  <si>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</si>
  <si>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</si>
  <si>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</si>
  <si>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</si>
  <si>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</si>
  <si>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</si>
  <si>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</si>
  <si>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</si>
  <si>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</si>
  <si>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</si>
  <si>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</si>
  <si>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</si>
  <si>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</si>
  <si>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</si>
  <si>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</si>
  <si>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</si>
  <si>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</si>
  <si>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</si>
  <si>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</si>
  <si>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</si>
  <si>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</si>
  <si>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</si>
  <si>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</si>
  <si>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</si>
  <si>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</si>
  <si>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</si>
  <si>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</si>
  <si>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</si>
  <si>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</si>
  <si>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</si>
  <si>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</si>
  <si>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</si>
  <si>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</si>
  <si>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</si>
  <si>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</si>
  <si>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</si>
  <si>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</si>
  <si>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</si>
  <si>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</si>
  <si>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</si>
  <si>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</si>
  <si>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</si>
  <si>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</si>
  <si>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</si>
  <si>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</si>
  <si>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</si>
  <si>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</si>
  <si>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</si>
  <si>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</si>
  <si>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</si>
  <si>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</si>
  <si>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</si>
  <si>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</si>
  <si>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</si>
  <si>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</si>
  <si>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</si>
  <si>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</si>
  <si>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</si>
  <si>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</si>
  <si>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</si>
  <si>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</si>
  <si>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</si>
  <si>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</si>
  <si>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</si>
  <si>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</si>
  <si>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</si>
  <si>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</si>
  <si>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</si>
  <si>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</si>
  <si>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</si>
  <si>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</si>
  <si>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</si>
  <si>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</si>
  <si>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</si>
  <si>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</si>
  <si>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</si>
  <si>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</si>
  <si>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</si>
  <si>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</si>
  <si>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</si>
  <si>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</si>
  <si>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</si>
  <si>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</si>
  <si>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</si>
  <si>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</si>
  <si>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</si>
  <si>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</si>
  <si>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</si>
  <si>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</si>
  <si>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</si>
  <si>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</si>
  <si>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</si>
  <si>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</si>
  <si>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</si>
  <si>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</si>
  <si>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</si>
  <si>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</si>
  <si>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</si>
  <si>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</si>
  <si>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</si>
  <si>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</si>
  <si>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</si>
  <si>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</si>
  <si>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</si>
  <si>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</si>
  <si>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</si>
  <si>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</si>
  <si>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</si>
  <si>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</si>
  <si>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</si>
  <si>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</si>
  <si>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</si>
  <si>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</si>
  <si>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</si>
  <si>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</si>
  <si>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</si>
  <si>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</si>
  <si>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</si>
  <si>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</si>
  <si>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</si>
  <si>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</si>
  <si>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</si>
  <si>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</si>
  <si>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</si>
  <si>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</si>
  <si>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</si>
  <si>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</si>
  <si>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</si>
  <si>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</si>
  <si>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</si>
  <si>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</si>
  <si>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</si>
  <si>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</si>
  <si>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</si>
  <si>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</si>
  <si>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</si>
  <si>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</si>
  <si>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</si>
  <si>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</si>
  <si>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</si>
  <si>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</si>
  <si>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</si>
  <si>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</si>
  <si>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</si>
  <si>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</si>
  <si>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</si>
  <si>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</si>
  <si>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</si>
  <si>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</si>
  <si>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</si>
  <si>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</si>
  <si>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</si>
  <si>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</si>
  <si>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</si>
  <si>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</si>
  <si>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</si>
  <si>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</si>
  <si>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</si>
  <si>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</si>
  <si>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</si>
  <si>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</si>
  <si>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</si>
  <si>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</si>
  <si>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</si>
  <si>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</si>
  <si>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</si>
  <si>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</si>
  <si>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</si>
  <si>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</si>
  <si>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</si>
  <si>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</si>
  <si>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</si>
  <si>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</si>
  <si>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</si>
  <si>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</si>
  <si>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</si>
  <si>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</si>
  <si>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</si>
  <si>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</si>
  <si>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</si>
  <si>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</si>
  <si>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</si>
  <si>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</si>
  <si>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</si>
  <si>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</si>
  <si>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</si>
  <si>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</si>
  <si>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</si>
  <si>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</si>
  <si>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</si>
  <si>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</si>
  <si>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</si>
  <si>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</si>
  <si>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</si>
  <si>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</si>
  <si>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</si>
  <si>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</si>
  <si>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</si>
  <si>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</si>
  <si>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</si>
  <si>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</si>
  <si>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</si>
  <si>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</si>
  <si>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</si>
  <si>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</si>
  <si>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</si>
  <si>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</si>
  <si>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</si>
  <si>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</si>
  <si>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</si>
  <si>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</si>
  <si>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</si>
  <si>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</si>
  <si>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</si>
  <si>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</si>
  <si>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</si>
  <si>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</si>
  <si>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</si>
  <si>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</si>
  <si>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</si>
  <si>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</si>
  <si>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</si>
  <si>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</si>
  <si>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</si>
  <si>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</si>
  <si>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</si>
  <si>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</si>
  <si>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</si>
  <si>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</si>
  <si>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</si>
  <si>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</si>
  <si>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</si>
  <si>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</si>
  <si>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</si>
  <si>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</si>
  <si>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</si>
  <si>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</si>
  <si>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</si>
  <si>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</si>
  <si>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</si>
  <si>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</si>
  <si>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</si>
  <si>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</si>
  <si>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</si>
  <si>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</si>
  <si>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</si>
  <si>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</si>
  <si>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</si>
  <si>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</si>
  <si>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</si>
  <si>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</si>
  <si>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</si>
  <si>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</si>
  <si>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</si>
  <si>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</si>
  <si>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</si>
  <si>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</si>
  <si>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</si>
  <si>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</si>
  <si>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</si>
  <si>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</si>
  <si>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</si>
  <si>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</si>
  <si>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</si>
  <si>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</si>
  <si>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</si>
  <si>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</si>
  <si>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</si>
  <si>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</si>
  <si>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</si>
  <si>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</si>
  <si>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</si>
  <si>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</si>
  <si>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</si>
  <si>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</si>
  <si>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</si>
  <si>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</si>
  <si>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</si>
  <si>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</si>
  <si>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</si>
  <si>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</si>
  <si>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</si>
  <si>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</si>
  <si>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</si>
  <si>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</si>
  <si>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</si>
  <si>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</si>
  <si>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</si>
  <si>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</si>
  <si>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</si>
  <si>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</si>
  <si>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</si>
  <si>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</si>
  <si>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</si>
  <si>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</si>
  <si>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</si>
  <si>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</si>
  <si>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</si>
  <si>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</si>
  <si>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</si>
  <si>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</si>
  <si>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</si>
  <si>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</si>
  <si>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</si>
  <si>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</si>
  <si>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</si>
  <si>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</si>
  <si>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</si>
  <si>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</si>
  <si>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</si>
  <si>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</si>
  <si>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</si>
  <si>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</si>
  <si>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</si>
  <si>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</si>
  <si>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</si>
  <si>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</si>
  <si>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</si>
  <si>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</si>
  <si>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</si>
  <si>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</si>
  <si>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</si>
  <si>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</si>
  <si>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</si>
  <si>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</si>
  <si>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</si>
  <si>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</si>
  <si>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</si>
  <si>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</si>
  <si>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</si>
  <si>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</si>
  <si>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</si>
  <si>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</si>
  <si>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</si>
  <si>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</si>
  <si>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</si>
  <si>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</si>
  <si>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</si>
  <si>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</si>
  <si>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</si>
  <si>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</si>
  <si>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</si>
  <si>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</si>
  <si>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</si>
  <si>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</si>
  <si>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</si>
  <si>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</si>
  <si>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</si>
  <si>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</si>
  <si>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</si>
  <si>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</si>
  <si>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</si>
  <si>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</si>
  <si>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</si>
  <si>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</si>
  <si>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</si>
  <si>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</si>
  <si>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</si>
  <si>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</si>
  <si>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</si>
  <si>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</si>
  <si>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</si>
  <si>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</si>
  <si>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</si>
  <si>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</si>
  <si>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</si>
  <si>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</si>
  <si>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</si>
  <si>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</si>
  <si>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</si>
  <si>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</si>
  <si>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</si>
  <si>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</si>
  <si>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</si>
  <si>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</si>
  <si>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</si>
  <si>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</si>
  <si>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</si>
  <si>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</si>
  <si>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</si>
  <si>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</si>
  <si>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</si>
  <si>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</si>
  <si>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</si>
  <si>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</si>
  <si>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</si>
  <si>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</si>
  <si>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</si>
  <si>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</si>
  <si>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</si>
  <si>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</si>
  <si>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</si>
  <si>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</si>
  <si>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</si>
  <si>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</si>
  <si>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</si>
  <si>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</si>
  <si>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</si>
  <si>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</si>
  <si>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</si>
  <si>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</si>
  <si>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</si>
  <si>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</si>
  <si>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</si>
  <si>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</si>
  <si>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</si>
  <si>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</si>
  <si>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</si>
  <si>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</si>
  <si>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</si>
  <si>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</si>
  <si>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</si>
  <si>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</si>
  <si>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</si>
  <si>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</si>
  <si>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</si>
  <si>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</si>
  <si>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</si>
  <si>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</si>
  <si>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</si>
  <si>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</si>
  <si>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</si>
  <si>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</si>
  <si>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</si>
  <si>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</si>
  <si>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</si>
  <si>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</si>
  <si>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</si>
  <si>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</si>
  <si>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</si>
  <si>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</si>
  <si>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</si>
  <si>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</si>
  <si>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</si>
  <si>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</si>
  <si>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</si>
  <si>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</si>
  <si>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</si>
  <si>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</si>
  <si>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</si>
  <si>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</si>
  <si>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</si>
  <si>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</si>
  <si>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</si>
  <si>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</si>
  <si>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</si>
  <si>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</si>
  <si>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</si>
  <si>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</si>
  <si>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</si>
  <si>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</si>
  <si>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</si>
  <si>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</si>
  <si>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</si>
  <si>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</si>
  <si>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</si>
  <si>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</si>
  <si>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</si>
  <si>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</si>
  <si>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</si>
  <si>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</si>
  <si>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</si>
  <si>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</si>
  <si>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</si>
  <si>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</si>
  <si>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</si>
  <si>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</si>
  <si>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</si>
  <si>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</si>
  <si>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</si>
  <si>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</si>
  <si>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</si>
  <si>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</si>
  <si>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</si>
  <si>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</si>
  <si>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</si>
  <si>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</si>
  <si>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</si>
  <si>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</si>
  <si>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</si>
  <si>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</si>
  <si>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</si>
  <si>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</si>
  <si>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</si>
  <si>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</si>
  <si>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</si>
  <si>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</si>
  <si>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</si>
  <si>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</si>
  <si>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</si>
  <si>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</si>
  <si>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</si>
  <si>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</si>
  <si>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</si>
  <si>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</si>
  <si>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</si>
  <si>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</si>
  <si>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</si>
  <si>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</si>
  <si>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</si>
  <si>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</si>
  <si>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</si>
  <si>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</si>
  <si>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</si>
  <si>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</si>
  <si>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</si>
  <si>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</si>
  <si>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</si>
  <si>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</si>
  <si>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</si>
  <si>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</si>
  <si>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</si>
  <si>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</si>
  <si>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</si>
  <si>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</si>
  <si>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</si>
  <si>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</si>
  <si>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</si>
  <si>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</si>
  <si>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</si>
  <si>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</si>
  <si>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</si>
  <si>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</si>
  <si>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</si>
  <si>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</si>
  <si>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</si>
  <si>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</si>
  <si>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</si>
  <si>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</si>
  <si>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</si>
  <si>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</si>
  <si>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</si>
  <si>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</si>
  <si>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</si>
  <si>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</si>
  <si>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</si>
  <si>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</si>
  <si>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</si>
  <si>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</si>
  <si>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</si>
  <si>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</si>
  <si>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</si>
  <si>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</si>
  <si>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</si>
  <si>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</si>
  <si>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</si>
  <si>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</si>
  <si>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</si>
  <si>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</si>
  <si>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</si>
  <si>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</si>
  <si>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</si>
  <si>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</si>
  <si>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</si>
  <si>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</si>
  <si>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</si>
  <si>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</si>
  <si>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</si>
  <si>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</si>
  <si>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</si>
  <si>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</si>
  <si>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</si>
  <si>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</si>
  <si>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</si>
  <si>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</si>
  <si>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</si>
  <si>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</si>
  <si>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</si>
  <si>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</si>
  <si>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</si>
  <si>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</si>
  <si>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</si>
  <si>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</si>
  <si>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</si>
  <si>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</si>
  <si>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</si>
  <si>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</si>
  <si>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</si>
  <si>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</si>
  <si>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</si>
  <si>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</si>
  <si>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</si>
  <si>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</si>
  <si>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</si>
  <si>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</si>
  <si>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</si>
  <si>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</si>
  <si>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</si>
  <si>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</si>
  <si>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</si>
  <si>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</si>
  <si>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</si>
  <si>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</si>
  <si>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</si>
  <si>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</si>
  <si>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</si>
  <si>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</si>
  <si>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</si>
  <si>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</si>
  <si>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</si>
  <si>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</si>
  <si>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</si>
  <si>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</si>
  <si>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</si>
  <si>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</si>
  <si>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</si>
  <si>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</si>
  <si>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</si>
  <si>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</si>
  <si>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</si>
  <si>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</si>
  <si>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</si>
  <si>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</si>
  <si>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</si>
  <si>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</si>
  <si>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</si>
  <si>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</si>
  <si>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</si>
  <si>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</si>
  <si>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</si>
  <si>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</si>
  <si>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</si>
  <si>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</si>
  <si>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</si>
  <si>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</si>
  <si>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</si>
  <si>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</si>
  <si>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</si>
  <si>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</si>
  <si>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</si>
  <si>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</si>
  <si>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</si>
  <si>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</si>
  <si>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</si>
  <si>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</si>
  <si>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</si>
  <si>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</si>
  <si>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</si>
  <si>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</si>
  <si>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</si>
  <si>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</si>
  <si>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</si>
  <si>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</si>
  <si>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</si>
  <si>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</si>
  <si>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</si>
  <si>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</si>
  <si>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</si>
  <si>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</si>
  <si>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</si>
  <si>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</si>
  <si>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</si>
  <si>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</si>
  <si>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</si>
  <si>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</si>
  <si>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</si>
  <si>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</si>
  <si>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</si>
  <si>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</si>
  <si>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</si>
  <si>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</si>
  <si>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</si>
  <si>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</si>
  <si>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</si>
  <si>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</si>
  <si>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</si>
  <si>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</si>
  <si>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</si>
  <si>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</si>
  <si>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</si>
  <si>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</si>
  <si>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</si>
  <si>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</si>
  <si>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</si>
  <si>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</si>
  <si>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</si>
  <si>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</si>
  <si>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</si>
  <si>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</si>
  <si>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</si>
  <si>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</si>
  <si>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</si>
  <si>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</si>
  <si>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</si>
  <si>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</si>
  <si>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</si>
  <si>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</si>
  <si>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</si>
  <si>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</si>
  <si>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</si>
  <si>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</si>
  <si>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</si>
  <si>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</si>
  <si>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</si>
  <si>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</si>
  <si>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</si>
  <si>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</si>
  <si>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</si>
  <si>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</si>
  <si>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</si>
  <si>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</si>
  <si>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</si>
  <si>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</si>
  <si>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</si>
  <si>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</si>
  <si>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</si>
  <si>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</si>
  <si>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</si>
  <si>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</si>
  <si>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</si>
  <si>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</si>
  <si>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</si>
  <si>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</si>
  <si>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</si>
  <si>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</si>
  <si>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</si>
  <si>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</si>
  <si>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</si>
  <si>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</si>
  <si>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</si>
  <si>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</si>
  <si>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</si>
  <si>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</si>
  <si>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</si>
  <si>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</si>
  <si>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</si>
  <si>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</si>
  <si>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</si>
  <si>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</si>
  <si>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</si>
  <si>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</si>
  <si>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</si>
  <si>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</si>
  <si>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</si>
  <si>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</si>
  <si>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</si>
  <si>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</si>
  <si>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</si>
  <si>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</si>
  <si>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</si>
  <si>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</si>
  <si>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</si>
  <si>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</si>
  <si>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</si>
  <si>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</si>
  <si>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</si>
  <si>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</si>
  <si>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</si>
  <si>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</si>
  <si>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</si>
  <si>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</si>
  <si>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</si>
  <si>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</si>
  <si>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</si>
  <si>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</si>
  <si>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</si>
  <si>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</si>
  <si>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</si>
  <si>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</si>
  <si>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</si>
  <si>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</si>
  <si>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</si>
  <si>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</si>
  <si>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</si>
  <si>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</si>
  <si>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</si>
  <si>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</si>
  <si>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</si>
  <si>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</si>
  <si>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</si>
  <si>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</si>
  <si>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</si>
  <si>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</si>
  <si>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</si>
  <si>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</si>
  <si>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</si>
  <si>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</si>
  <si>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</si>
  <si>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</si>
  <si>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</si>
  <si>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</si>
  <si>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</si>
  <si>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</si>
  <si>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</si>
  <si>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</si>
  <si>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</si>
  <si>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</si>
  <si>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</si>
  <si>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</si>
  <si>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</si>
  <si>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</si>
  <si>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</si>
  <si>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</si>
  <si>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</si>
  <si>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</si>
  <si>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</si>
  <si>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</si>
  <si>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</si>
  <si>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</si>
  <si>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</si>
  <si>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</si>
  <si>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</si>
  <si>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</si>
  <si>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</si>
  <si>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</si>
  <si>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</si>
  <si>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</si>
  <si>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</si>
  <si>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</si>
  <si>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</si>
  <si>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</si>
  <si>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</si>
  <si>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</si>
  <si>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</si>
  <si>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</si>
  <si>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</si>
  <si>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</si>
  <si>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</si>
  <si>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</si>
  <si>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</si>
  <si>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</si>
  <si>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</si>
  <si>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</si>
  <si>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</si>
  <si>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</si>
  <si>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</si>
  <si>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</si>
  <si>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</si>
  <si>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</si>
  <si>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</si>
  <si>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</si>
  <si>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</si>
  <si>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</si>
  <si>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</si>
  <si>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</si>
  <si>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</si>
  <si>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</si>
  <si>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</si>
  <si>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</si>
  <si>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</si>
  <si>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</si>
  <si>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</si>
  <si>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</si>
  <si>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</si>
  <si>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</si>
  <si>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</si>
  <si>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</si>
  <si>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</si>
  <si>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</si>
  <si>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</si>
  <si>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</si>
  <si>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</si>
  <si>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</si>
  <si>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</si>
  <si>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</si>
  <si>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</si>
  <si>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</si>
  <si>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</si>
  <si>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</si>
  <si>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</si>
  <si>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</si>
  <si>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</si>
  <si>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</si>
  <si>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</si>
  <si>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</si>
  <si>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</si>
  <si>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</si>
  <si>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</si>
  <si>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</si>
  <si>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</si>
  <si>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</si>
  <si>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</si>
  <si>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</si>
  <si>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</si>
  <si>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</si>
  <si>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</si>
  <si>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</si>
  <si>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</si>
  <si>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</si>
  <si>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</si>
  <si>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</si>
  <si>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</si>
  <si>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</si>
  <si>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</si>
  <si>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</si>
  <si>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</si>
  <si>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</si>
  <si>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</si>
  <si>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</si>
  <si>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</si>
  <si>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</si>
  <si>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</si>
  <si>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</si>
  <si>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</si>
  <si>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</si>
  <si>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</si>
  <si>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</si>
  <si>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</si>
  <si>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</si>
  <si>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</si>
  <si>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</si>
  <si>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</si>
  <si>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</si>
  <si>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</si>
  <si>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</si>
  <si>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</si>
  <si>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</si>
  <si>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</si>
  <si>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</si>
  <si>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</si>
  <si>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</si>
  <si>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</si>
  <si>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</si>
  <si>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</si>
  <si>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</si>
  <si>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</si>
  <si>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</si>
  <si>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</si>
  <si>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</si>
  <si>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</si>
  <si>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</si>
  <si>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</si>
  <si>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</si>
  <si>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</si>
  <si>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</si>
  <si>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</si>
  <si>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</si>
  <si>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</si>
  <si>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</si>
  <si>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</si>
  <si>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</si>
  <si>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</si>
  <si>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</si>
  <si>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</si>
  <si>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</si>
  <si>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</si>
  <si>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</si>
  <si>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</si>
  <si>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</si>
  <si>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</si>
  <si>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</si>
  <si>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</si>
  <si>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</si>
  <si>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</si>
  <si>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</si>
  <si>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</si>
  <si>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</si>
  <si>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</si>
  <si>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</si>
  <si>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</si>
  <si>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</si>
  <si>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</si>
  <si>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</si>
  <si>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</si>
  <si>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</si>
  <si>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</si>
  <si>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</si>
  <si>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</si>
  <si>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</si>
  <si>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</si>
  <si>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</si>
  <si>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</si>
  <si>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</si>
  <si>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</si>
  <si>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</si>
  <si>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</si>
  <si>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</si>
  <si>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</si>
  <si>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</si>
  <si>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</si>
  <si>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</si>
  <si>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</si>
  <si>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</si>
  <si>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</si>
  <si>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</si>
  <si>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</si>
  <si>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</si>
  <si>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</si>
  <si>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</si>
  <si>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</si>
  <si>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</si>
  <si>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</si>
  <si>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</si>
  <si>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</si>
  <si>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</si>
  <si>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</si>
  <si>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</si>
  <si>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</si>
  <si>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</si>
  <si>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</si>
  <si>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</si>
  <si>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</si>
  <si>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</si>
  <si>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</si>
  <si>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</si>
  <si>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</si>
  <si>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</si>
  <si>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</si>
  <si>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</si>
  <si>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</si>
  <si>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</si>
  <si>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</si>
  <si>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</si>
  <si>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</si>
  <si>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</si>
  <si>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</si>
  <si>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</si>
  <si>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</si>
  <si>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</si>
  <si>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</si>
  <si>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</si>
  <si>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</si>
  <si>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</si>
  <si>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</si>
  <si>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</si>
  <si>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</si>
  <si>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</si>
  <si>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</si>
  <si>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</si>
  <si>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</si>
  <si>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</si>
  <si>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</si>
  <si>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</si>
  <si>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</si>
  <si>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</si>
  <si>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</si>
  <si>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</si>
  <si>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</si>
  <si>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</si>
  <si>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</si>
  <si>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</si>
  <si>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</si>
  <si>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</si>
  <si>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</si>
  <si>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</si>
  <si>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</si>
  <si>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</si>
  <si>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</si>
  <si>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</si>
  <si>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</si>
  <si>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</si>
  <si>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</si>
  <si>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</si>
  <si>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</si>
  <si>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</si>
  <si>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</si>
  <si>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</si>
  <si>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</si>
  <si>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</si>
  <si>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</si>
  <si>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</si>
  <si>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</si>
  <si>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</si>
  <si>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</si>
  <si>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</si>
  <si>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</si>
  <si>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</si>
  <si>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</si>
  <si>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</si>
  <si>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</si>
  <si>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</si>
  <si>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</si>
  <si>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</si>
  <si>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</si>
  <si>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</si>
  <si>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</si>
  <si>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</si>
  <si>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</si>
  <si>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</si>
  <si>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</si>
  <si>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</si>
  <si>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</si>
  <si>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</si>
  <si>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</si>
  <si>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</si>
  <si>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</si>
  <si>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</si>
  <si>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</si>
  <si>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</si>
  <si>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</si>
  <si>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</si>
  <si>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</si>
  <si>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</si>
  <si>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</si>
  <si>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</si>
  <si>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</si>
  <si>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</si>
  <si>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</si>
  <si>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</si>
  <si>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</si>
  <si>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</si>
  <si>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</si>
  <si>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</si>
  <si>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</si>
  <si>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</si>
  <si>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</si>
  <si>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</si>
  <si>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</si>
  <si>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</si>
  <si>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</si>
  <si>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</si>
  <si>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</si>
  <si>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</si>
  <si>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</si>
  <si>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</si>
  <si>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</si>
  <si>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</si>
  <si>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</si>
  <si>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</si>
  <si>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</si>
  <si>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</si>
  <si>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</si>
  <si>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</si>
  <si>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</si>
  <si>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</si>
  <si>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</si>
  <si>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</si>
  <si>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</si>
  <si>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</si>
  <si>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</si>
  <si>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</si>
  <si>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</si>
  <si>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</si>
  <si>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</si>
  <si>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</si>
  <si>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</si>
  <si>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</si>
  <si>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</si>
  <si>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</si>
  <si>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</si>
  <si>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</si>
  <si>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</si>
  <si>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</si>
  <si>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</si>
  <si>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</si>
  <si>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</si>
  <si>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</si>
  <si>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</si>
  <si>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</si>
  <si>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</si>
  <si>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</si>
  <si>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</si>
  <si>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</si>
  <si>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</si>
  <si>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</si>
  <si>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</si>
  <si>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</si>
  <si>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</si>
  <si>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</si>
  <si>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</si>
  <si>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</si>
  <si>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</si>
  <si>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</si>
  <si>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</si>
  <si>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</si>
  <si>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</si>
  <si>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</si>
  <si>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</si>
  <si>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</si>
  <si>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</si>
  <si>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</si>
  <si>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</si>
  <si>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</si>
  <si>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</si>
  <si>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</si>
  <si>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</si>
  <si>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</si>
  <si>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</si>
  <si>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</si>
  <si>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</si>
  <si>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</si>
  <si>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</si>
  <si>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</si>
  <si>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</si>
  <si>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</si>
  <si>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</si>
  <si>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</si>
  <si>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</si>
  <si>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</si>
  <si>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</si>
  <si>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</si>
  <si>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</si>
  <si>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</si>
  <si>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</si>
  <si>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</si>
  <si>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</si>
  <si>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</si>
  <si>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</si>
  <si>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</si>
  <si>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</si>
  <si>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</si>
  <si>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</si>
  <si>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</si>
  <si>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</si>
  <si>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</si>
  <si>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</si>
  <si>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</si>
  <si>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</si>
  <si>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</si>
  <si>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</si>
  <si>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</si>
  <si>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</si>
  <si>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</si>
  <si>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</si>
  <si>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</si>
  <si>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</si>
  <si>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</si>
  <si>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</si>
  <si>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</si>
  <si>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</si>
  <si>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</si>
  <si>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</si>
  <si>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</si>
  <si>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</si>
  <si>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</si>
  <si>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</si>
  <si>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</si>
  <si>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</si>
  <si>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</si>
  <si>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</si>
  <si>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</si>
  <si>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</si>
  <si>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</si>
  <si>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</si>
  <si>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</si>
  <si>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</si>
  <si>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</si>
  <si>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</si>
  <si>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</si>
  <si>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</si>
  <si>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</si>
  <si>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</si>
  <si>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</si>
  <si>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</si>
  <si>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</si>
  <si>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</si>
  <si>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</si>
  <si>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</si>
  <si>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</si>
  <si>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</si>
  <si>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</si>
  <si>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</si>
  <si>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</si>
  <si>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</si>
  <si>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</si>
  <si>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</si>
  <si>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</si>
  <si>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</si>
  <si>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</si>
  <si>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</si>
  <si>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</si>
  <si>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</si>
  <si>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</si>
  <si>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</si>
  <si>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</si>
  <si>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</si>
  <si>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</si>
  <si>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</si>
  <si>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</si>
  <si>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</si>
  <si>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</si>
  <si>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</si>
  <si>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</si>
  <si>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</si>
  <si>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</si>
  <si>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</si>
  <si>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</si>
  <si>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</si>
  <si>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</si>
  <si>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</si>
  <si>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</si>
  <si>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</si>
  <si>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</si>
  <si>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</si>
  <si>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</si>
  <si>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</si>
  <si>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</si>
  <si>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</si>
  <si>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</si>
  <si>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</si>
  <si>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</si>
  <si>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</si>
  <si>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</si>
  <si>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</si>
  <si>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</si>
  <si>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</si>
  <si>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</si>
  <si>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</si>
  <si>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</si>
  <si>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</si>
  <si>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</si>
  <si>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</si>
  <si>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</si>
  <si>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</si>
  <si>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</si>
  <si>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</si>
  <si>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</si>
  <si>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</si>
  <si>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</si>
  <si>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</si>
  <si>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</si>
  <si>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</si>
  <si>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</si>
  <si>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</si>
  <si>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</si>
  <si>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</si>
  <si>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</si>
  <si>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</si>
  <si>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</si>
  <si>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</si>
  <si>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</si>
  <si>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</si>
  <si>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</si>
  <si>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</si>
  <si>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</si>
  <si>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</si>
  <si>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</si>
  <si>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</si>
  <si>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</si>
  <si>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</si>
  <si>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</si>
  <si>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</si>
  <si>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</si>
  <si>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</si>
  <si>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</si>
  <si>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</si>
  <si>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</si>
  <si>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</si>
  <si>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</si>
  <si>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</si>
  <si>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</si>
  <si>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</si>
  <si>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</si>
  <si>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</si>
  <si>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</si>
  <si>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</si>
  <si>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</si>
  <si>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</si>
  <si>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</si>
  <si>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</si>
  <si>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</si>
  <si>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</si>
  <si>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</si>
  <si>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</si>
  <si>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</si>
  <si>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</si>
  <si>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</si>
  <si>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</si>
  <si>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</si>
  <si>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</si>
  <si>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</si>
  <si>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</si>
  <si>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</si>
  <si>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</si>
  <si>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</si>
  <si>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</si>
  <si>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</si>
  <si>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</si>
  <si>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</si>
  <si>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</si>
  <si>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</si>
  <si>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</si>
  <si>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</si>
  <si>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</si>
  <si>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</si>
  <si>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</si>
  <si>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</si>
  <si>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</si>
  <si>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</si>
  <si>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</si>
  <si>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</si>
  <si>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</si>
  <si>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</si>
  <si>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</si>
  <si>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</si>
  <si>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</si>
  <si>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</si>
  <si>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</si>
  <si>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</si>
  <si>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</si>
  <si>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</si>
  <si>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</si>
  <si>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</si>
  <si>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</si>
  <si>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</si>
  <si>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</si>
  <si>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</si>
  <si>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</si>
  <si>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</si>
  <si>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</si>
  <si>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</si>
  <si>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</si>
  <si>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</si>
  <si>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</si>
  <si>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</si>
  <si>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</si>
  <si>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</si>
  <si>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</si>
  <si>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</si>
  <si>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</si>
  <si>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</si>
  <si>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</si>
  <si>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</si>
  <si>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</si>
  <si>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</si>
  <si>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</si>
  <si>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</si>
  <si>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</si>
  <si>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</si>
  <si>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</si>
  <si>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</si>
  <si>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</si>
  <si>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</si>
  <si>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</si>
  <si>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</si>
  <si>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</si>
  <si>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</si>
  <si>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</si>
  <si>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</si>
  <si>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</si>
  <si>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</si>
  <si>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</si>
  <si>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</si>
  <si>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</si>
  <si>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</si>
  <si>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</si>
  <si>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</si>
  <si>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</si>
  <si>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</si>
  <si>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</si>
  <si>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</si>
  <si>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</si>
  <si>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</si>
  <si>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</si>
  <si>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</si>
  <si>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</si>
  <si>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</si>
  <si>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</si>
  <si>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</si>
  <si>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</si>
  <si>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</si>
  <si>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</si>
  <si>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</si>
  <si>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</si>
  <si>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</si>
  <si>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</si>
  <si>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</si>
  <si>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</si>
  <si>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</si>
  <si>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</si>
  <si>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</si>
  <si>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</si>
  <si>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</si>
  <si>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</si>
  <si>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</si>
  <si>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</si>
  <si>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</si>
  <si>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</si>
  <si>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</si>
  <si>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</si>
  <si>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</si>
  <si>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</si>
  <si>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</si>
  <si>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</si>
  <si>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</si>
  <si>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</si>
  <si>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</si>
  <si>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</si>
  <si>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</si>
  <si>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</si>
  <si>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</si>
  <si>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</si>
  <si>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</si>
  <si>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</si>
  <si>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</si>
  <si>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</si>
  <si>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</si>
  <si>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</si>
  <si>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</si>
  <si>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</si>
  <si>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</si>
  <si>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</si>
  <si>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</si>
  <si>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</si>
  <si>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</si>
  <si>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</si>
  <si>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</si>
  <si>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</si>
  <si>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</si>
  <si>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</si>
  <si>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</si>
  <si>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</si>
  <si>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</si>
  <si>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</si>
  <si>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</si>
  <si>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</si>
  <si>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</si>
  <si>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</si>
  <si>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</si>
  <si>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</si>
  <si>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</si>
  <si>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</si>
  <si>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</si>
  <si>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</si>
  <si>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</si>
  <si>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</si>
  <si>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</si>
  <si>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</si>
  <si>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</si>
  <si>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</si>
  <si>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</si>
  <si>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</si>
  <si>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</si>
  <si>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</si>
  <si>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</si>
  <si>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</si>
  <si>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</si>
  <si>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</si>
  <si>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</si>
  <si>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</si>
  <si>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</si>
  <si>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</si>
  <si>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</si>
  <si>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</si>
  <si>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</si>
  <si>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</si>
  <si>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</si>
  <si>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</si>
  <si>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</si>
  <si>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</si>
  <si>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</si>
  <si>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</si>
  <si>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</si>
  <si>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</si>
  <si>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</si>
  <si>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</si>
  <si>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</si>
  <si>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</si>
  <si>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</si>
  <si>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</si>
  <si>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</si>
  <si>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</si>
  <si>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</si>
  <si>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</si>
  <si>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</si>
  <si>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</si>
  <si>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</si>
  <si>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</si>
  <si>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</si>
  <si>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</si>
  <si>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</si>
  <si>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</si>
  <si>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</si>
  <si>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</si>
  <si>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</si>
  <si>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</si>
  <si>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</si>
  <si>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</si>
  <si>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</si>
  <si>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</si>
  <si>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</si>
  <si>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</si>
  <si>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</si>
  <si>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</si>
  <si>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</si>
  <si>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</si>
  <si>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</si>
  <si>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</si>
  <si>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</si>
  <si>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</si>
  <si>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</si>
  <si>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</si>
  <si>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</si>
  <si>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</si>
  <si>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</si>
  <si>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</si>
  <si>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</si>
  <si>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</si>
  <si>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</si>
  <si>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</si>
  <si>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</si>
  <si>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</si>
  <si>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</si>
  <si>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</si>
  <si>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</si>
  <si>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</si>
  <si>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</si>
  <si>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</si>
  <si>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</si>
  <si>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</si>
  <si>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</si>
  <si>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</si>
  <si>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</si>
  <si>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</si>
  <si>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</si>
  <si>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</si>
  <si>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</si>
  <si>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</si>
  <si>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</si>
  <si>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</si>
  <si>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</si>
  <si>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</si>
  <si>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</si>
  <si>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</si>
  <si>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</si>
  <si>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</si>
  <si>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</si>
  <si>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</si>
  <si>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</si>
  <si>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</si>
  <si>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</si>
  <si>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</si>
  <si>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</si>
  <si>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</si>
  <si>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</si>
  <si>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</si>
  <si>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</si>
  <si>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</si>
  <si>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</si>
  <si>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</si>
  <si>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</si>
  <si>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</si>
  <si>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</si>
  <si>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</si>
  <si>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</si>
  <si>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</si>
  <si>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</si>
  <si>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</si>
  <si>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</si>
  <si>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</si>
  <si>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</si>
  <si>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</si>
  <si>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</si>
  <si>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</si>
  <si>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</si>
  <si>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</si>
  <si>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</si>
  <si>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</si>
  <si>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</si>
  <si>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</si>
  <si>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</si>
  <si>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</si>
  <si>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</si>
  <si>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</si>
  <si>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</si>
  <si>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</si>
  <si>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</si>
  <si>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</si>
  <si>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</si>
  <si>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</si>
  <si>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</si>
  <si>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</si>
  <si>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</si>
  <si>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</si>
  <si>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</si>
  <si>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</si>
  <si>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</si>
  <si>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</si>
  <si>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</si>
  <si>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</si>
  <si>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</si>
  <si>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</si>
  <si>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</si>
  <si>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</si>
  <si>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</si>
  <si>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</si>
  <si>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</si>
  <si>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</si>
  <si>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</si>
  <si>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</si>
  <si>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</si>
  <si>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</si>
  <si>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</si>
  <si>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</si>
  <si>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</si>
  <si>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</si>
  <si>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</si>
  <si>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</si>
  <si>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</si>
  <si>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</si>
  <si>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</si>
  <si>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</si>
  <si>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</si>
  <si>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</si>
  <si>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</si>
  <si>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</si>
  <si>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</si>
  <si>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</si>
  <si>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</si>
  <si>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</si>
  <si>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</si>
  <si>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</si>
  <si>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</si>
  <si>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</si>
  <si>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</si>
  <si>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</si>
  <si>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</si>
  <si>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</si>
  <si>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</si>
  <si>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</si>
  <si>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</si>
  <si>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</si>
  <si>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</si>
  <si>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</si>
  <si>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</si>
  <si>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</si>
  <si>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</si>
  <si>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</si>
  <si>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</si>
  <si>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</si>
  <si>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</si>
  <si>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</si>
  <si>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</si>
  <si>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</si>
  <si>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</si>
  <si>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</si>
  <si>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</si>
  <si>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</si>
  <si>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</si>
  <si>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</si>
  <si>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</si>
  <si>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</si>
  <si>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</si>
  <si>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</si>
  <si>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</si>
  <si>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</si>
  <si>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</si>
  <si>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</si>
  <si>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</si>
  <si>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</si>
  <si>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</si>
  <si>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</si>
  <si>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</si>
  <si>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</si>
  <si>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</si>
  <si>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</si>
  <si>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</si>
  <si>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</si>
  <si>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</si>
  <si>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</si>
  <si>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</si>
  <si>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</si>
  <si>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</si>
  <si>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</si>
  <si>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</si>
  <si>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</si>
  <si>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</si>
  <si>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</si>
  <si>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</si>
  <si>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</si>
  <si>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</si>
  <si>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</si>
  <si>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</si>
  <si>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</si>
  <si>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</si>
  <si>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</si>
  <si>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</si>
  <si>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</si>
  <si>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</si>
  <si>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</si>
  <si>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</si>
  <si>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</si>
  <si>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</si>
  <si>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</si>
  <si>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</si>
  <si>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</si>
  <si>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</si>
  <si>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</si>
  <si>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</si>
  <si>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</si>
  <si>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</si>
  <si>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</si>
  <si>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</si>
  <si>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</si>
  <si>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</si>
  <si>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</si>
  <si>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</si>
  <si>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</si>
  <si>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</si>
  <si>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</si>
  <si>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</si>
  <si>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</si>
  <si>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</si>
  <si>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</si>
  <si>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</si>
  <si>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</si>
  <si>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</si>
  <si>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</si>
  <si>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</si>
  <si>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</si>
  <si>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</si>
  <si>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</si>
  <si>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</si>
  <si>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</si>
  <si>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</si>
  <si>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</si>
  <si>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</si>
  <si>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</si>
  <si>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</si>
  <si>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</si>
  <si>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</si>
  <si>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</si>
  <si>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</si>
  <si>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</si>
  <si>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</si>
  <si>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</si>
  <si>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</si>
  <si>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</si>
  <si>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</si>
  <si>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</si>
  <si>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</si>
  <si>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</si>
  <si>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</si>
  <si>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</si>
  <si>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</si>
  <si>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</si>
  <si>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</si>
  <si>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</si>
  <si>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</si>
  <si>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</si>
  <si>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</si>
  <si>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</si>
  <si>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</si>
  <si>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</si>
  <si>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</si>
  <si>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</si>
  <si>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</si>
  <si>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</si>
  <si>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</si>
  <si>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</si>
  <si>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</si>
  <si>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</si>
  <si>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</si>
  <si>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</si>
  <si>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</si>
  <si>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</si>
  <si>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</si>
  <si>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</si>
  <si>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</si>
  <si>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</si>
  <si>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</si>
  <si>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</si>
  <si>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</si>
  <si>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</si>
  <si>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</si>
  <si>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</si>
  <si>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</si>
  <si>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</si>
  <si>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</si>
  <si>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</si>
  <si>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</si>
  <si>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</si>
  <si>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</si>
  <si>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</si>
  <si>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</si>
  <si>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</si>
  <si>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</si>
  <si>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</si>
  <si>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</si>
  <si>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</si>
  <si>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</si>
  <si>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</si>
  <si>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</si>
  <si>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</si>
  <si>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</si>
  <si>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</si>
  <si>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</si>
  <si>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</si>
  <si>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</si>
  <si>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</si>
  <si>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</si>
  <si>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</si>
  <si>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</si>
  <si>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</si>
  <si>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</si>
  <si>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</si>
  <si>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</si>
  <si>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</si>
  <si>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</si>
  <si>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</si>
  <si>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</si>
  <si>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</si>
  <si>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</si>
  <si>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</si>
  <si>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</si>
  <si>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</si>
  <si>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</si>
  <si>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</si>
  <si>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</si>
  <si>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</si>
  <si>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</si>
  <si>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</si>
  <si>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</si>
  <si>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</si>
  <si>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</si>
  <si>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</si>
  <si>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</si>
  <si>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</si>
  <si>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</si>
  <si>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</si>
  <si>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</si>
  <si>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</si>
  <si>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</si>
  <si>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</si>
  <si>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</si>
  <si>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</si>
  <si>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</si>
  <si>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</si>
  <si>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</si>
  <si>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</si>
  <si>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</si>
  <si>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</si>
  <si>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</si>
  <si>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</si>
  <si>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</si>
  <si>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</si>
  <si>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</si>
  <si>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</si>
  <si>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</si>
  <si>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</si>
  <si>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</si>
  <si>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</si>
  <si>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</si>
  <si>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</si>
  <si>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</si>
  <si>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</si>
  <si>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</si>
  <si>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</si>
  <si>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</si>
  <si>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</si>
  <si>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</si>
  <si>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</si>
  <si>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</si>
  <si>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</si>
  <si>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</si>
  <si>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</si>
  <si>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</si>
  <si>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</si>
  <si>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</si>
  <si>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</si>
  <si>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</si>
  <si>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</si>
  <si>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</si>
  <si>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</si>
  <si>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</si>
  <si>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</si>
  <si>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</si>
  <si>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</si>
  <si>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</si>
  <si>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</si>
  <si>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</si>
  <si>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</si>
  <si>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</si>
  <si>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</si>
  <si>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</si>
  <si>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</si>
  <si>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</si>
  <si>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</si>
  <si>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</si>
  <si>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</si>
  <si>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</si>
  <si>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</si>
  <si>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</si>
  <si>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</si>
  <si>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</si>
  <si>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</si>
  <si>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</si>
  <si>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</si>
  <si>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</si>
  <si>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</si>
  <si>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</si>
  <si>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</si>
  <si>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</si>
  <si>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</si>
  <si>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</si>
  <si>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</si>
  <si>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</si>
  <si>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</si>
  <si>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</si>
  <si>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</si>
  <si>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</si>
  <si>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</si>
  <si>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</si>
  <si>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</si>
  <si>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</si>
  <si>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</si>
  <si>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</si>
  <si>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</si>
  <si>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</si>
  <si>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</si>
  <si>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</si>
  <si>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</si>
  <si>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</si>
  <si>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</si>
  <si>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</si>
  <si>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</si>
  <si>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</si>
  <si>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</si>
  <si>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</si>
  <si>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</si>
  <si>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</si>
  <si>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</si>
  <si>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</si>
  <si>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</si>
  <si>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</si>
  <si>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</si>
  <si>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</si>
  <si>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</si>
  <si>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</si>
  <si>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</si>
  <si>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</si>
  <si>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</si>
  <si>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</si>
  <si>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</si>
  <si>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</si>
  <si>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</si>
  <si>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</si>
  <si>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</si>
  <si>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</si>
  <si>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</si>
  <si>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</si>
  <si>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</si>
  <si>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</si>
  <si>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</si>
  <si>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</si>
  <si>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</si>
  <si>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</si>
  <si>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</si>
  <si>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</si>
  <si>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</si>
  <si>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</si>
  <si>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</si>
  <si>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</si>
  <si>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</si>
  <si>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</si>
  <si>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</si>
  <si>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</si>
  <si>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</si>
  <si>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</si>
  <si>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</si>
  <si>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</si>
  <si>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</si>
  <si>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</si>
  <si>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</si>
  <si>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</si>
  <si>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</si>
  <si>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</si>
  <si>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</si>
  <si>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</si>
  <si>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</si>
  <si>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</si>
  <si>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</si>
  <si>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</si>
  <si>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</si>
  <si>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</si>
  <si>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</si>
  <si>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</si>
  <si>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</si>
  <si>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</si>
  <si>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</si>
  <si>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</si>
  <si>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</si>
  <si>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</si>
  <si>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</si>
  <si>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</si>
  <si>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</si>
  <si>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</si>
  <si>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</si>
  <si>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</si>
  <si>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</si>
  <si>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</si>
  <si>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</si>
  <si>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</si>
  <si>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</si>
  <si>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</si>
  <si>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</si>
  <si>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</si>
  <si>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</si>
  <si>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</si>
  <si>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</si>
  <si>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</si>
  <si>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</si>
  <si>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</si>
  <si>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</si>
  <si>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</si>
  <si>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</si>
  <si>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</si>
  <si>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</si>
  <si>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</si>
  <si>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</si>
  <si>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</si>
  <si>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</si>
  <si>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</si>
  <si>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</si>
  <si>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</si>
  <si>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</si>
  <si>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</si>
  <si>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</si>
  <si>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</si>
  <si>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</si>
  <si>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</si>
  <si>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</si>
  <si>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</si>
  <si>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</si>
  <si>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</si>
  <si>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</si>
  <si>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</si>
  <si>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</si>
  <si>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</si>
  <si>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</si>
  <si>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</si>
  <si>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</si>
  <si>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</si>
  <si>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</si>
  <si>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</si>
  <si>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</si>
  <si>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</si>
  <si>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</si>
  <si>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</si>
  <si>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</si>
  <si>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</si>
  <si>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</si>
  <si>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</si>
  <si>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</si>
  <si>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</si>
  <si>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</si>
  <si>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</si>
  <si>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</si>
  <si>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</si>
  <si>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</si>
  <si>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</si>
  <si>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</si>
  <si>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</si>
  <si>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</si>
  <si>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</si>
  <si>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</si>
  <si>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</si>
  <si>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</si>
  <si>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</si>
  <si>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</si>
  <si>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</si>
  <si>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</si>
  <si>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</si>
  <si>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</si>
  <si>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</si>
  <si>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</si>
  <si>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</si>
  <si>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</si>
  <si>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</si>
  <si>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</si>
  <si>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</si>
  <si>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</si>
  <si>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</si>
  <si>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</si>
  <si>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</si>
  <si>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</si>
  <si>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</si>
  <si>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</si>
  <si>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</si>
  <si>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</si>
  <si>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</si>
  <si>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</si>
  <si>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</si>
  <si>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</si>
  <si>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</si>
  <si>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</si>
  <si>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</si>
  <si>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</si>
  <si>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</si>
  <si>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</si>
  <si>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</si>
  <si>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</si>
  <si>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</si>
  <si>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</si>
  <si>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</si>
  <si>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</si>
  <si>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</si>
  <si>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</si>
  <si>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</si>
  <si>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</si>
  <si>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</si>
  <si>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</si>
  <si>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</si>
  <si>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</si>
  <si>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</si>
  <si>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</si>
  <si>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</si>
  <si>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</si>
  <si>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</si>
  <si>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</si>
  <si>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</si>
  <si>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</si>
  <si>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</si>
  <si>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</si>
  <si>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</si>
  <si>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</si>
  <si>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</si>
  <si>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</si>
  <si>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</si>
  <si>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</si>
  <si>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</si>
  <si>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</si>
  <si>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</si>
  <si>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</si>
  <si>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</si>
  <si>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</si>
  <si>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</si>
  <si>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</si>
  <si>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</si>
  <si>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</si>
  <si>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</si>
  <si>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</si>
  <si>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</si>
  <si>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</si>
  <si>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</si>
  <si>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</si>
  <si>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</si>
  <si>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</si>
  <si>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</si>
  <si>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</si>
  <si>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</si>
  <si>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</si>
  <si>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</si>
  <si>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</si>
  <si>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</si>
  <si>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</si>
  <si>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</si>
  <si>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</si>
  <si>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</si>
  <si>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</si>
  <si>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</si>
  <si>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</si>
  <si>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</si>
  <si>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</si>
  <si>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</si>
  <si>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</si>
  <si>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</si>
  <si>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</si>
  <si>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</si>
  <si>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</si>
  <si>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</si>
  <si>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</si>
  <si>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</si>
  <si>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</si>
  <si>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</si>
  <si>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</si>
  <si>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</si>
  <si>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</si>
  <si>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</si>
  <si>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</si>
  <si>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</si>
  <si>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</si>
  <si>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</si>
  <si>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</si>
  <si>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</si>
  <si>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</si>
  <si>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</si>
  <si>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</si>
  <si>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</si>
  <si>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</si>
  <si>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</si>
  <si>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</si>
  <si>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</si>
  <si>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</si>
  <si>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</si>
  <si>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</si>
  <si>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</si>
  <si>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</si>
  <si>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</si>
  <si>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</si>
  <si>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</si>
  <si>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</si>
  <si>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</si>
  <si>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</si>
  <si>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</si>
  <si>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</si>
  <si>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</si>
  <si>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</si>
  <si>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</si>
  <si>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</si>
  <si>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</si>
  <si>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</si>
  <si>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</si>
  <si>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</si>
  <si>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</si>
  <si>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</si>
  <si>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</si>
  <si>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</si>
  <si>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</si>
  <si>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</si>
  <si>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</si>
  <si>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</si>
  <si>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</si>
  <si>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</si>
  <si>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</si>
  <si>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</si>
  <si>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</si>
  <si>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</si>
  <si>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</si>
  <si>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</si>
  <si>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</si>
  <si>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</si>
  <si>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</si>
  <si>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</si>
  <si>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</si>
  <si>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</si>
  <si>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</si>
  <si>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</si>
  <si>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</si>
  <si>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</si>
  <si>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</si>
  <si>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</si>
  <si>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</si>
  <si>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</si>
  <si>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</si>
  <si>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</si>
  <si>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</si>
  <si>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</si>
  <si>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</si>
  <si>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</si>
  <si>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</si>
  <si>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</si>
  <si>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</si>
  <si>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</si>
  <si>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</si>
  <si>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</si>
  <si>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</si>
  <si>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</si>
  <si>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</si>
  <si>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</si>
  <si>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</si>
  <si>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</si>
  <si>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</si>
  <si>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</si>
  <si>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</si>
  <si>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</si>
  <si>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</si>
  <si>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</si>
  <si>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</si>
  <si>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</si>
  <si>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</si>
  <si>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</si>
  <si>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</si>
  <si>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</si>
  <si>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</si>
  <si>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</si>
  <si>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</si>
  <si>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</si>
  <si>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</si>
  <si>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</si>
  <si>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</si>
  <si>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</si>
  <si>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</si>
  <si>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</si>
  <si>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</si>
  <si>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</si>
  <si>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</si>
  <si>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</si>
  <si>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</si>
  <si>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</si>
  <si>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</si>
  <si>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</si>
  <si>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</si>
  <si>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</si>
  <si>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</si>
  <si>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</si>
  <si>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</si>
  <si>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</si>
  <si>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</si>
  <si>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</si>
  <si>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</si>
  <si>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</si>
  <si>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</si>
  <si>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</si>
  <si>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</si>
  <si>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</si>
  <si>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</si>
  <si>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</si>
  <si>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</si>
  <si>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</si>
  <si>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</si>
  <si>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</si>
  <si>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</si>
  <si>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</si>
  <si>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</si>
  <si>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</si>
  <si>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</si>
  <si>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</si>
  <si>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</si>
  <si>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</si>
  <si>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</si>
  <si>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</si>
  <si>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</si>
  <si>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</si>
  <si>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</si>
  <si>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</si>
  <si>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</si>
  <si>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</si>
  <si>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</si>
  <si>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</si>
  <si>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</si>
  <si>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</si>
  <si>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</si>
  <si>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</si>
  <si>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</si>
  <si>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</si>
  <si>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</si>
  <si>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</si>
  <si>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</si>
  <si>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</si>
  <si>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</si>
  <si>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</si>
  <si>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</si>
  <si>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</si>
  <si>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</si>
  <si>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</si>
  <si>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</si>
  <si>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</si>
  <si>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</si>
  <si>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</si>
  <si>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</si>
  <si>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</si>
  <si>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</si>
  <si>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</si>
  <si>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</si>
  <si>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</si>
  <si>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</si>
  <si>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</si>
  <si>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</si>
  <si>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</si>
  <si>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</si>
  <si>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</si>
  <si>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</si>
  <si>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</si>
  <si>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</si>
  <si>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</si>
  <si>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</si>
  <si>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</si>
  <si>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</si>
  <si>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</si>
  <si>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</si>
  <si>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</si>
  <si>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</si>
  <si>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</si>
  <si>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</si>
  <si>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</si>
  <si>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</si>
  <si>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</si>
  <si>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</si>
  <si>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</si>
  <si>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</si>
  <si>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</si>
  <si>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</si>
  <si>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</si>
  <si>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</si>
  <si>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</si>
  <si>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</si>
  <si>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</si>
  <si>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</si>
  <si>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</si>
  <si>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</si>
  <si>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</si>
  <si>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</si>
  <si>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</si>
  <si>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</si>
  <si>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</si>
  <si>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</si>
  <si>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</si>
  <si>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</si>
  <si>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</si>
  <si>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</si>
  <si>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</si>
  <si>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</si>
  <si>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</si>
  <si>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</si>
  <si>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</si>
  <si>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</si>
  <si>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</si>
  <si>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</si>
  <si>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</si>
  <si>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</si>
  <si>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</si>
  <si>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</si>
  <si>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</si>
  <si>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</si>
  <si>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</si>
  <si>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</si>
  <si>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</si>
  <si>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</si>
  <si>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</si>
  <si>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</si>
  <si>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</si>
  <si>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</si>
  <si>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</si>
  <si>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</si>
  <si>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</si>
  <si>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</si>
  <si>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</si>
  <si>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</si>
  <si>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</si>
  <si>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</si>
  <si>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</si>
  <si>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</si>
  <si>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</si>
  <si>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</si>
  <si>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</si>
  <si>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</si>
  <si>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</si>
  <si>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</si>
  <si>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</si>
  <si>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</si>
  <si>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</si>
  <si>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</si>
  <si>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</si>
  <si>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</si>
  <si>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</si>
  <si>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</si>
  <si>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</si>
  <si>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</si>
  <si>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</si>
  <si>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</si>
  <si>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</si>
  <si>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</si>
  <si>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</si>
  <si>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</si>
  <si>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</si>
  <si>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</si>
  <si>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</si>
  <si>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</si>
  <si>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</si>
  <si>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</si>
  <si>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</si>
  <si>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</si>
  <si>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</si>
  <si>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</si>
  <si>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</si>
  <si>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</si>
  <si>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</si>
  <si>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</si>
  <si>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</si>
  <si>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</si>
  <si>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</si>
  <si>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</si>
  <si>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</si>
  <si>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</si>
  <si>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</si>
  <si>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</si>
  <si>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</si>
  <si>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</si>
  <si>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</si>
  <si>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</si>
  <si>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</si>
  <si>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</si>
  <si>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</si>
  <si>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</si>
  <si>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</si>
  <si>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</si>
  <si>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</si>
  <si>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</si>
  <si>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</si>
  <si>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</si>
  <si>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</si>
  <si>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</si>
  <si>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</si>
  <si>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</si>
  <si>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</si>
  <si>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</si>
  <si>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</si>
  <si>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</si>
  <si>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</si>
  <si>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</si>
  <si>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</si>
  <si>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</si>
  <si>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</si>
  <si>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</si>
  <si>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</si>
  <si>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</si>
  <si>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</si>
  <si>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</si>
  <si>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</si>
  <si>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</si>
  <si>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</si>
  <si>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</si>
  <si>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</si>
  <si>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</si>
  <si>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</si>
  <si>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</si>
  <si>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</si>
  <si>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</si>
  <si>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</si>
  <si>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</si>
  <si>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</si>
  <si>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</si>
  <si>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</si>
  <si>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</si>
  <si>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</si>
  <si>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</si>
  <si>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</si>
  <si>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</si>
  <si>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</si>
  <si>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</si>
  <si>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</si>
  <si>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</si>
  <si>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</si>
  <si>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</si>
  <si>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</si>
  <si>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</si>
  <si>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</si>
  <si>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</si>
  <si>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</si>
  <si>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</si>
  <si>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</si>
  <si>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</si>
  <si>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</si>
  <si>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</si>
  <si>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</si>
  <si>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</si>
  <si>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</si>
  <si>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</si>
  <si>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</si>
  <si>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</si>
  <si>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</si>
  <si>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</si>
  <si>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</si>
  <si>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</si>
  <si>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</si>
  <si>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</si>
  <si>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</si>
  <si>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</si>
  <si>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</si>
  <si>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</si>
  <si>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</si>
  <si>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</si>
  <si>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</si>
  <si>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</si>
  <si>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</si>
  <si>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</si>
  <si>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</si>
  <si>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</si>
  <si>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</si>
  <si>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</si>
  <si>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</si>
  <si>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</si>
  <si>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</si>
  <si>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</si>
  <si>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</si>
  <si>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</si>
  <si>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</si>
  <si>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</si>
  <si>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</si>
  <si>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</si>
  <si>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</si>
  <si>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</si>
  <si>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</si>
  <si>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</si>
  <si>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</si>
  <si>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</si>
  <si>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</si>
  <si>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</si>
  <si>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</si>
  <si>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</si>
  <si>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</si>
  <si>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</si>
  <si>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</si>
  <si>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</si>
  <si>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</si>
  <si>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</si>
  <si>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</si>
  <si>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</si>
  <si>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</si>
  <si>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</si>
  <si>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</si>
  <si>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</si>
  <si>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</si>
  <si>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</si>
  <si>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</si>
  <si>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</si>
  <si>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</si>
  <si>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</si>
  <si>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</si>
  <si>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</si>
  <si>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</si>
  <si>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</si>
  <si>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</si>
  <si>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</si>
  <si>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</si>
  <si>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</si>
  <si>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</si>
  <si>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</si>
  <si>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</si>
  <si>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</si>
  <si>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</si>
  <si>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</si>
  <si>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</si>
  <si>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</si>
  <si>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</si>
  <si>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</si>
  <si>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</si>
  <si>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</si>
  <si>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</si>
  <si>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</si>
  <si>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</si>
  <si>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</si>
  <si>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</si>
  <si>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</si>
  <si>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</si>
  <si>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</si>
  <si>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</si>
  <si>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</si>
  <si>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</si>
  <si>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</si>
  <si>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</si>
  <si>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</si>
  <si>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</si>
  <si>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</si>
  <si>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</si>
  <si>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</si>
  <si>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</si>
  <si>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</si>
  <si>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</si>
  <si>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</si>
  <si>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</si>
  <si>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</si>
  <si>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</si>
  <si>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</si>
  <si>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</si>
  <si>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</si>
  <si>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</si>
  <si>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</si>
  <si>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</si>
  <si>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</si>
  <si>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</si>
  <si>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</si>
  <si>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</si>
  <si>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</si>
  <si>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</si>
  <si>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</si>
  <si>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</si>
  <si>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</si>
  <si>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</si>
  <si>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</si>
  <si>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</si>
  <si>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</si>
  <si>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</si>
  <si>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</si>
  <si>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</si>
  <si>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</si>
  <si>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</si>
  <si>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</si>
  <si>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</si>
  <si>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</si>
  <si>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</si>
  <si>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</si>
  <si>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</si>
  <si>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</si>
  <si>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</si>
  <si>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</si>
  <si>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</si>
  <si>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</si>
  <si>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</si>
  <si>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</si>
  <si>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</si>
  <si>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</si>
  <si>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</si>
  <si>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</si>
  <si>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</si>
  <si>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</si>
  <si>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</si>
  <si>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</si>
  <si>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</si>
  <si>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</si>
  <si>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</si>
  <si>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</si>
  <si>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</si>
  <si>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</si>
  <si>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</si>
  <si>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</si>
  <si>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</si>
  <si>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</si>
  <si>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</si>
  <si>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</si>
  <si>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</si>
  <si>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</si>
  <si>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</si>
  <si>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</si>
  <si>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</si>
  <si>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</si>
  <si>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</si>
  <si>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</si>
  <si>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</si>
  <si>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</si>
  <si>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</si>
  <si>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</si>
  <si>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</si>
  <si>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</si>
  <si>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</si>
  <si>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</si>
  <si>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</si>
  <si>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</si>
  <si>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</si>
  <si>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</si>
  <si>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</si>
  <si>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</si>
  <si>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</si>
  <si>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</si>
  <si>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</si>
  <si>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</si>
  <si>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</si>
  <si>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</si>
  <si>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</si>
  <si>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</si>
  <si>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</si>
  <si>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</si>
  <si>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</si>
  <si>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</si>
  <si>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</si>
  <si>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</si>
  <si>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</si>
  <si>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</si>
  <si>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</si>
  <si>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</si>
  <si>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</si>
  <si>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</si>
  <si>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</si>
  <si>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</si>
  <si>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</si>
  <si>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</si>
  <si>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</si>
  <si>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</si>
  <si>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</si>
  <si>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</si>
  <si>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</si>
  <si>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</si>
  <si>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</si>
  <si>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</si>
  <si>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</si>
  <si>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</si>
  <si>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</si>
  <si>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</si>
  <si>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</si>
  <si>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</si>
  <si>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</si>
  <si>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</si>
  <si>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</si>
  <si>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</si>
  <si>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</si>
  <si>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</si>
  <si>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</si>
  <si>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</si>
  <si>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</si>
  <si>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</si>
  <si>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</si>
  <si>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</si>
  <si>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</si>
  <si>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</si>
  <si>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</si>
  <si>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</si>
  <si>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</si>
  <si>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</si>
  <si>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</si>
  <si>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</si>
  <si>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</si>
  <si>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</si>
  <si>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</si>
  <si>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</si>
  <si>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</si>
  <si>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</si>
  <si>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</si>
  <si>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</si>
  <si>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</si>
  <si>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</si>
  <si>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</si>
  <si>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</si>
  <si>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</si>
  <si>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</si>
  <si>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</si>
  <si>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</si>
  <si>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</si>
  <si>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</si>
  <si>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</si>
  <si>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</si>
  <si>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</si>
  <si>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</si>
  <si>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</si>
  <si>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</si>
  <si>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</si>
  <si>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</si>
  <si>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</si>
  <si>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</si>
  <si>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</si>
  <si>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</si>
  <si>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</si>
  <si>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</si>
  <si>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</si>
  <si>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</si>
  <si>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</si>
  <si>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</si>
  <si>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</si>
  <si>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</si>
  <si>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</si>
  <si>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</si>
  <si>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</si>
  <si>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</si>
  <si>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</si>
  <si>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</si>
  <si>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</si>
  <si>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</si>
  <si>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</si>
  <si>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</si>
  <si>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</si>
  <si>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</si>
  <si>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</si>
  <si>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</si>
  <si>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</si>
  <si>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</si>
  <si>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</si>
  <si>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</si>
  <si>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</si>
  <si>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</si>
  <si>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</si>
  <si>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</si>
  <si>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</si>
  <si>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</si>
  <si>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</si>
  <si>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</si>
  <si>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</si>
  <si>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</si>
  <si>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</si>
  <si>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</si>
  <si>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</si>
  <si>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</si>
  <si>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</si>
  <si>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</si>
  <si>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</si>
  <si>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</si>
  <si>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</si>
  <si>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</si>
  <si>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</si>
  <si>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</si>
  <si>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</si>
  <si>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</si>
  <si>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</si>
  <si>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</si>
  <si>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</si>
  <si>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</si>
  <si>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</si>
  <si>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</si>
  <si>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</si>
  <si>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</si>
  <si>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</si>
  <si>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</si>
  <si>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</si>
  <si>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</si>
  <si>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</si>
  <si>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</si>
  <si>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</si>
  <si>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</si>
  <si>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</si>
  <si>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</si>
  <si>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</si>
  <si>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</si>
  <si>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</si>
  <si>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</si>
  <si>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</si>
  <si>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</si>
  <si>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</si>
  <si>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</si>
  <si>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</si>
  <si>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</si>
  <si>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</si>
  <si>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</si>
  <si>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</si>
  <si>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</si>
  <si>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</si>
  <si>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</si>
  <si>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</si>
  <si>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</si>
  <si>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</si>
  <si>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</si>
  <si>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</si>
  <si>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</si>
  <si>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</si>
  <si>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</si>
  <si>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</si>
  <si>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</si>
  <si>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</si>
  <si>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</si>
  <si>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</si>
  <si>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</si>
  <si>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</si>
  <si>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</si>
  <si>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</si>
  <si>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</si>
  <si>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</si>
  <si>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</si>
  <si>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</si>
  <si>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</si>
  <si>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</si>
  <si>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</si>
  <si>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</si>
  <si>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</si>
  <si>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</si>
  <si>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</si>
  <si>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</si>
  <si>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</si>
  <si>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</si>
  <si>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</si>
  <si>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</si>
  <si>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</si>
  <si>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</si>
  <si>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</si>
  <si>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</si>
  <si>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</si>
  <si>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</si>
  <si>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</si>
  <si>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</si>
  <si>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</si>
  <si>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</si>
  <si>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</si>
  <si>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</si>
  <si>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</si>
  <si>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</si>
  <si>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</si>
  <si>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</si>
  <si>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</si>
  <si>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</si>
  <si>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</si>
  <si>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</si>
  <si>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</si>
  <si>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</si>
  <si>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</si>
  <si>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</si>
  <si>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</si>
  <si>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</si>
  <si>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</si>
  <si>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</si>
  <si>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</si>
  <si>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</si>
  <si>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</si>
  <si>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</si>
  <si>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</si>
  <si>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</si>
  <si>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</si>
  <si>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</si>
  <si>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</si>
  <si>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</si>
  <si>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</si>
  <si>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</si>
  <si>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</si>
  <si>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</si>
  <si>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</si>
  <si>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</si>
  <si>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</si>
  <si>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</si>
  <si>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</si>
  <si>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</si>
  <si>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</si>
  <si>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</si>
  <si>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</si>
  <si>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</si>
  <si>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</si>
  <si>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</si>
  <si>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</si>
  <si>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</si>
  <si>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</si>
  <si>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</si>
  <si>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</si>
  <si>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</si>
  <si>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</si>
  <si>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</si>
  <si>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</si>
  <si>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</si>
  <si>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</si>
  <si>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</si>
  <si>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</si>
  <si>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</si>
  <si>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</si>
  <si>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</si>
  <si>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</si>
  <si>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</si>
  <si>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</si>
  <si>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</si>
  <si>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</si>
  <si>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</si>
  <si>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</si>
  <si>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</si>
  <si>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</si>
  <si>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</si>
  <si>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</si>
  <si>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</si>
  <si>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</si>
  <si>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</si>
  <si>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</si>
  <si>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</si>
  <si>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</si>
  <si>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</si>
  <si>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</si>
  <si>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</si>
  <si>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</si>
  <si>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</si>
  <si>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</si>
  <si>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</si>
  <si>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</si>
  <si>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</si>
  <si>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</si>
  <si>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</si>
  <si>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</si>
  <si>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</si>
  <si>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</si>
  <si>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</si>
  <si>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</si>
  <si>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</si>
  <si>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</si>
  <si>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</si>
  <si>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</si>
  <si>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</si>
  <si>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</si>
  <si>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</si>
  <si>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</si>
  <si>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</si>
  <si>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</si>
  <si>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</si>
  <si>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</si>
  <si>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</si>
  <si>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</si>
  <si>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</si>
  <si>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</si>
  <si>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</si>
  <si>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</si>
  <si>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</si>
  <si>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</si>
  <si>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</si>
  <si>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</si>
  <si>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</si>
  <si>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</si>
  <si>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</si>
  <si>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</si>
  <si>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</si>
  <si>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</si>
  <si>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</si>
  <si>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</si>
  <si>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</si>
  <si>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</si>
  <si>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</si>
  <si>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</si>
  <si>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</si>
  <si>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</si>
  <si>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</si>
  <si>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</si>
  <si>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</si>
  <si>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</si>
  <si>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</si>
  <si>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</si>
  <si>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</si>
  <si>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</si>
  <si>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</si>
  <si>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</si>
  <si>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</si>
  <si>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</si>
  <si>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</si>
  <si>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</si>
  <si>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</si>
  <si>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</si>
  <si>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</si>
  <si>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</si>
  <si>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</si>
  <si>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</si>
  <si>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</si>
  <si>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</si>
  <si>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</si>
  <si>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</si>
  <si>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</si>
  <si>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</si>
  <si>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</si>
  <si>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</si>
  <si>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</si>
  <si>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</si>
  <si>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</si>
  <si>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</si>
  <si>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</si>
  <si>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</si>
  <si>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</si>
  <si>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</si>
  <si>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</si>
  <si>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</si>
  <si>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</si>
  <si>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</si>
  <si>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</si>
  <si>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</si>
  <si>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</si>
  <si>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</si>
  <si>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</si>
  <si>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</si>
  <si>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</si>
  <si>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</si>
  <si>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</si>
  <si>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</si>
  <si>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</si>
  <si>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</si>
  <si>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</si>
  <si>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</si>
  <si>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</si>
  <si>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</si>
  <si>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</si>
  <si>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</si>
  <si>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</si>
  <si>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</si>
  <si>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</si>
  <si>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</si>
  <si>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</si>
  <si>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</si>
  <si>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</si>
  <si>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</si>
  <si>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</si>
  <si>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</si>
  <si>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</si>
  <si>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</si>
  <si>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</si>
  <si>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</si>
  <si>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</si>
  <si>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</si>
  <si>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</si>
  <si>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</si>
  <si>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</si>
  <si>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</si>
  <si>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</si>
  <si>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</si>
  <si>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</si>
  <si>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</si>
  <si>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</si>
  <si>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</si>
  <si>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</si>
  <si>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</si>
  <si>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</si>
  <si>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</si>
  <si>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</si>
  <si>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</si>
  <si>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</si>
  <si>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</si>
  <si>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</si>
  <si>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</si>
  <si>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</si>
  <si>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</si>
  <si>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</si>
  <si>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</si>
  <si>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</si>
  <si>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</si>
  <si>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</si>
  <si>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</si>
  <si>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</si>
  <si>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</si>
  <si>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</si>
  <si>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</si>
  <si>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</si>
  <si>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</si>
  <si>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</si>
  <si>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</si>
  <si>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</si>
  <si>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</si>
  <si>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</si>
  <si>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</si>
  <si>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</si>
  <si>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</si>
  <si>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</si>
  <si>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</si>
  <si>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</si>
  <si>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</si>
  <si>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</si>
  <si>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</si>
  <si>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</si>
  <si>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</si>
  <si>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</si>
  <si>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</si>
  <si>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</si>
  <si>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</si>
  <si>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</si>
  <si>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</si>
  <si>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</si>
  <si>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</si>
  <si>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</si>
  <si>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</si>
  <si>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</si>
  <si>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</si>
  <si>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</si>
  <si>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</si>
  <si>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</si>
  <si>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</si>
  <si>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</si>
  <si>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</si>
  <si>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</si>
  <si>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</si>
  <si>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</si>
  <si>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</si>
  <si>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</si>
  <si>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</si>
  <si>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</si>
  <si>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</si>
  <si>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</si>
  <si>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</si>
  <si>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</si>
  <si>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</si>
  <si>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</si>
  <si>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</si>
  <si>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</si>
  <si>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</si>
  <si>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</si>
  <si>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</si>
  <si>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</si>
  <si>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</si>
  <si>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</si>
  <si>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</si>
  <si>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</si>
  <si>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</si>
  <si>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</si>
  <si>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</si>
  <si>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</si>
  <si>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</si>
  <si>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</si>
  <si>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</si>
  <si>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</si>
  <si>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</si>
  <si>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</si>
  <si>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</si>
  <si>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</si>
  <si>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</si>
  <si>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</si>
  <si>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</si>
  <si>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</si>
  <si>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</si>
  <si>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</si>
  <si>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</si>
  <si>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</si>
  <si>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</si>
  <si>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</si>
  <si>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</si>
  <si>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</si>
  <si>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</si>
  <si>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</si>
  <si>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</si>
  <si>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</si>
  <si>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</si>
  <si>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</si>
  <si>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</si>
  <si>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</si>
  <si>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</si>
  <si>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</si>
  <si>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</si>
  <si>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</si>
  <si>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</si>
  <si>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</si>
  <si>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</si>
  <si>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</si>
  <si>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</si>
  <si>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</si>
  <si>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</si>
  <si>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</si>
  <si>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</si>
  <si>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</si>
  <si>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</si>
  <si>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</si>
  <si>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</si>
  <si>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</si>
  <si>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</si>
  <si>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</si>
  <si>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</si>
  <si>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</si>
  <si>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</si>
  <si>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</si>
  <si>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</si>
  <si>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</si>
  <si>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</si>
  <si>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</si>
  <si>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</si>
  <si>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</si>
  <si>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</si>
  <si>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</si>
  <si>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</si>
  <si>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</si>
  <si>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</si>
  <si>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</si>
  <si>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</si>
  <si>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</si>
  <si>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</si>
  <si>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</si>
  <si>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</si>
  <si>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</si>
  <si>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</si>
  <si>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</si>
  <si>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</si>
  <si>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</si>
  <si>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</si>
  <si>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</si>
  <si>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</si>
  <si>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</si>
  <si>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</si>
  <si>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</si>
  <si>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</si>
  <si>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</si>
  <si>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</si>
  <si>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</si>
  <si>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</si>
  <si>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</si>
  <si>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</si>
  <si>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</si>
  <si>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</si>
  <si>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</si>
  <si>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</si>
  <si>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</si>
  <si>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</si>
  <si>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</si>
  <si>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</si>
  <si>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</si>
  <si>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</si>
  <si>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</si>
  <si>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</si>
  <si>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</si>
  <si>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</si>
  <si>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</si>
  <si>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</si>
  <si>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</si>
  <si>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</si>
  <si>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</si>
  <si>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</si>
  <si>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</si>
  <si>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</si>
  <si>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</si>
  <si>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</si>
  <si>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</si>
  <si>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</si>
  <si>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</si>
  <si>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</si>
  <si>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</si>
  <si>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</si>
  <si>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</si>
  <si>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</si>
  <si>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</si>
  <si>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</si>
  <si>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</si>
  <si>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</si>
  <si>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</si>
  <si>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</si>
  <si>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</si>
  <si>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</si>
  <si>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</si>
  <si>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</si>
  <si>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</si>
  <si>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</si>
  <si>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</si>
  <si>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</si>
  <si>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</si>
  <si>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</si>
  <si>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</si>
  <si>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</si>
  <si>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</si>
  <si>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</si>
  <si>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</si>
  <si>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</si>
  <si>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</si>
  <si>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</si>
  <si>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</si>
  <si>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</si>
  <si>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</si>
  <si>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</si>
  <si>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</si>
  <si>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</si>
  <si>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</si>
  <si>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</si>
  <si>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</si>
  <si>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</si>
  <si>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</si>
  <si>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</si>
  <si>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</si>
  <si>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</si>
  <si>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</si>
  <si>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</si>
  <si>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</si>
  <si>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</si>
  <si>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</si>
  <si>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</si>
  <si>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</si>
  <si>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</si>
  <si>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</si>
  <si>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</si>
  <si>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</si>
  <si>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</si>
  <si>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</si>
  <si>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</si>
  <si>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</si>
  <si>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</si>
  <si>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</si>
  <si>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</si>
  <si>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</si>
  <si>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</si>
  <si>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</si>
  <si>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</si>
  <si>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</si>
  <si>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</si>
  <si>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</si>
  <si>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</si>
  <si>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</si>
  <si>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</si>
  <si>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</si>
  <si>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</si>
  <si>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</si>
  <si>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</si>
  <si>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</si>
  <si>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</si>
  <si>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</si>
  <si>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</si>
  <si>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</si>
  <si>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</si>
  <si>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</si>
  <si>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</si>
  <si>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</si>
  <si>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</si>
  <si>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</si>
  <si>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</si>
  <si>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</si>
  <si>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</si>
  <si>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</si>
  <si>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</si>
  <si>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</si>
  <si>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</si>
  <si>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</si>
  <si>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</si>
  <si>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</si>
  <si>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</si>
  <si>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</si>
  <si>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</si>
  <si>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</si>
  <si>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</si>
  <si>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</si>
  <si>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</si>
  <si>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</si>
  <si>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</si>
  <si>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</si>
  <si>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</si>
  <si>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</si>
  <si>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</si>
  <si>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</si>
  <si>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</si>
  <si>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</si>
  <si>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</si>
  <si>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</si>
  <si>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</si>
  <si>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</si>
  <si>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</si>
  <si>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</si>
  <si>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</si>
  <si>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</si>
  <si>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</si>
  <si>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</si>
  <si>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</si>
  <si>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</si>
  <si>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</si>
  <si>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</si>
  <si>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</si>
  <si>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</si>
  <si>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</si>
  <si>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</si>
  <si>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</si>
  <si>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</si>
  <si>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</si>
  <si>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</si>
  <si>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</si>
  <si>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</si>
  <si>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</si>
  <si>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</si>
  <si>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</si>
  <si>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</si>
  <si>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</si>
  <si>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</si>
  <si>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</si>
  <si>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</si>
  <si>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</si>
  <si>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</si>
  <si>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</si>
  <si>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</si>
  <si>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</si>
  <si>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</si>
  <si>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</si>
  <si>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</si>
  <si>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</si>
  <si>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</si>
  <si>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</si>
  <si>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</si>
  <si>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</si>
  <si>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</si>
  <si>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</si>
  <si>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</si>
  <si>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</si>
  <si>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</si>
  <si>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</si>
  <si>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</si>
  <si>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</si>
  <si>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</si>
  <si>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</si>
  <si>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</si>
  <si>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</si>
  <si>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</si>
  <si>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</si>
  <si>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</si>
  <si>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</si>
  <si>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</si>
  <si>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</si>
  <si>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</si>
  <si>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</si>
  <si>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</si>
  <si>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</si>
  <si>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</si>
  <si>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</si>
  <si>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</si>
  <si>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</si>
  <si>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</si>
  <si>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</si>
  <si>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</si>
  <si>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</si>
  <si>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</si>
  <si>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</si>
  <si>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</si>
  <si>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</si>
  <si>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</si>
  <si>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</si>
  <si>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</si>
  <si>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</si>
  <si>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</si>
  <si>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</si>
  <si>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</si>
  <si>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</si>
  <si>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</si>
  <si>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</si>
  <si>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</si>
  <si>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</si>
  <si>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</si>
  <si>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</si>
  <si>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</si>
  <si>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</si>
  <si>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</si>
  <si>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</si>
  <si>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</si>
  <si>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</si>
  <si>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</si>
  <si>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</si>
  <si>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</si>
  <si>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</si>
  <si>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</si>
  <si>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</si>
  <si>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</si>
  <si>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</si>
  <si>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</si>
  <si>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</si>
  <si>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</si>
  <si>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</si>
  <si>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</si>
  <si>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</si>
  <si>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</si>
  <si>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</si>
  <si>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</si>
  <si>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</si>
  <si>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</si>
  <si>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</si>
  <si>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</si>
  <si>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</si>
  <si>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</si>
  <si>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</si>
  <si>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</si>
  <si>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</si>
  <si>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</si>
  <si>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</si>
  <si>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</si>
  <si>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</si>
  <si>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</si>
  <si>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</si>
  <si>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</si>
  <si>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</si>
  <si>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</si>
  <si>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</si>
  <si>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</si>
  <si>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</si>
  <si>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</si>
  <si>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</si>
  <si>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</si>
  <si>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</si>
  <si>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</si>
  <si>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</si>
  <si>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</si>
  <si>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</si>
  <si>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</si>
  <si>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</si>
  <si>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</si>
  <si>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</si>
  <si>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</si>
  <si>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</si>
  <si>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</si>
  <si>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</si>
  <si>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</si>
  <si>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</si>
  <si>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</si>
  <si>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</si>
  <si>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</si>
  <si>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</si>
  <si>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</si>
  <si>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</si>
  <si>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</si>
  <si>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</si>
  <si>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</si>
  <si>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</si>
  <si>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</si>
  <si>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</si>
  <si>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</si>
  <si>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</si>
  <si>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</si>
  <si>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</si>
  <si>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</si>
  <si>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</si>
  <si>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</si>
  <si>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</si>
  <si>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</si>
  <si>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</si>
  <si>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</si>
  <si>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</si>
  <si>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</si>
  <si>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</si>
  <si>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</si>
  <si>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</si>
  <si>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</si>
  <si>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</si>
  <si>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</si>
  <si>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</si>
  <si>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</si>
  <si>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</si>
  <si>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</si>
  <si>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</si>
  <si>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</si>
  <si>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</si>
  <si>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</si>
  <si>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</si>
  <si>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</si>
  <si>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</si>
  <si>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</si>
  <si>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</si>
  <si>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</si>
  <si>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</si>
  <si>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</si>
  <si>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</si>
  <si>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</si>
  <si>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</si>
  <si>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</si>
  <si>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</si>
  <si>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</si>
  <si>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</si>
  <si>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</si>
  <si>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</si>
  <si>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</si>
  <si>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</si>
  <si>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</si>
  <si>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</si>
  <si>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</si>
  <si>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</si>
  <si>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</si>
  <si>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</si>
  <si>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</si>
  <si>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</si>
  <si>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</si>
  <si>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</si>
  <si>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</si>
  <si>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</si>
  <si>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</si>
  <si>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</si>
  <si>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</si>
  <si>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</si>
  <si>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</si>
  <si>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</si>
  <si>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</si>
  <si>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</si>
  <si>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</si>
  <si>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</si>
  <si>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</si>
  <si>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</si>
  <si>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</si>
  <si>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</si>
  <si>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</si>
  <si>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</si>
  <si>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</si>
  <si>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</si>
  <si>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</si>
  <si>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</si>
  <si>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</si>
  <si>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</si>
  <si>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</si>
  <si>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</si>
  <si>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</si>
  <si>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</si>
  <si>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</si>
  <si>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</si>
  <si>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</si>
  <si>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</si>
  <si>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</si>
  <si>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</si>
  <si>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</si>
  <si>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</si>
  <si>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</si>
  <si>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</si>
  <si>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</si>
  <si>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</si>
  <si>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</si>
  <si>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</si>
  <si>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</si>
  <si>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</si>
  <si>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</si>
  <si>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</si>
  <si>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</si>
  <si>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</si>
  <si>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</si>
  <si>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</si>
  <si>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</si>
  <si>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</si>
  <si>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</si>
  <si>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</si>
  <si>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</si>
  <si>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</si>
  <si>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</si>
  <si>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</si>
  <si>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</si>
  <si>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</si>
  <si>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</si>
  <si>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</si>
  <si>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</si>
  <si>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</si>
  <si>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</si>
  <si>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</si>
  <si>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</si>
  <si>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</si>
  <si>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</si>
  <si>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</si>
  <si>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</si>
  <si>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</si>
  <si>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</si>
  <si>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</si>
  <si>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</si>
  <si>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</si>
  <si>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</si>
  <si>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</si>
  <si>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</si>
  <si>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</si>
  <si>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</si>
  <si>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</si>
  <si>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</si>
  <si>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</si>
  <si>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</si>
  <si>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</si>
  <si>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</si>
  <si>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</si>
  <si>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</si>
  <si>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</si>
  <si>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</si>
  <si>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</si>
  <si>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</si>
  <si>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</si>
  <si>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</si>
  <si>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</si>
  <si>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</si>
  <si>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</si>
  <si>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</si>
  <si>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</si>
  <si>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</si>
  <si>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</si>
  <si>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</si>
  <si>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</si>
  <si>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</si>
  <si>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</si>
  <si>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</si>
  <si>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</si>
  <si>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</si>
  <si>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</si>
  <si>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</si>
  <si>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</si>
  <si>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</si>
  <si>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</si>
  <si>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</si>
  <si>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</si>
  <si>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</si>
  <si>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</si>
  <si>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</si>
  <si>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</si>
  <si>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</si>
  <si>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</si>
  <si>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</si>
  <si>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</si>
  <si>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</si>
  <si>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</si>
  <si>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</si>
  <si>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</si>
  <si>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</si>
  <si>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</si>
  <si>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</si>
  <si>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</si>
  <si>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</si>
  <si>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</si>
  <si>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</si>
  <si>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</si>
  <si>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</si>
  <si>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</si>
  <si>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</si>
  <si>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</si>
  <si>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</si>
  <si>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</si>
  <si>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</si>
  <si>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</si>
  <si>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</si>
  <si>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</si>
  <si>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</si>
  <si>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</si>
  <si>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</si>
  <si>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</si>
  <si>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</si>
  <si>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</si>
  <si>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</si>
  <si>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</si>
  <si>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</si>
  <si>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</si>
  <si>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</si>
  <si>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</si>
  <si>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</si>
  <si>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</si>
  <si>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</si>
  <si>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</si>
  <si>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</si>
  <si>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</si>
  <si>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</si>
  <si>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</si>
  <si>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</si>
  <si>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</si>
  <si>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</si>
  <si>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</si>
  <si>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</si>
  <si>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</si>
  <si>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</si>
  <si>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</si>
  <si>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</si>
  <si>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</si>
  <si>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</si>
  <si>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</si>
  <si>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</si>
  <si>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</si>
  <si>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</si>
  <si>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</si>
  <si>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</si>
  <si>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</si>
  <si>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</si>
  <si>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</si>
  <si>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</si>
  <si>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</si>
  <si>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</si>
  <si>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</si>
  <si>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</si>
  <si>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</si>
  <si>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</si>
  <si>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</si>
  <si>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</si>
  <si>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</si>
  <si>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</si>
  <si>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</si>
  <si>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</si>
  <si>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</si>
  <si>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</si>
  <si>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</si>
  <si>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</si>
  <si>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</si>
  <si>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</si>
  <si>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</si>
  <si>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</si>
  <si>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</si>
  <si>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</si>
  <si>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</si>
  <si>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</si>
  <si>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</si>
  <si>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</si>
  <si>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</si>
  <si>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</si>
  <si>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</si>
  <si>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</si>
  <si>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</si>
  <si>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</si>
  <si>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</si>
  <si>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</si>
  <si>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</si>
  <si>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</si>
  <si>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</si>
  <si>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</si>
  <si>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</si>
  <si>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</si>
  <si>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</si>
  <si>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</si>
  <si>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</si>
  <si>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</si>
  <si>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</si>
  <si>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</si>
  <si>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</si>
  <si>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</si>
  <si>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</si>
  <si>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</si>
  <si>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</si>
  <si>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</si>
  <si>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</si>
  <si>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</si>
  <si>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</si>
  <si>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</si>
  <si>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</si>
  <si>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</si>
  <si>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</si>
  <si>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</si>
  <si>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</si>
  <si>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</si>
  <si>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</si>
  <si>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</si>
  <si>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</si>
  <si>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</si>
  <si>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</si>
  <si>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</si>
  <si>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</si>
  <si>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</si>
  <si>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</si>
  <si>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</si>
  <si>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</si>
  <si>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</si>
  <si>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</si>
  <si>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</si>
  <si>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</si>
  <si>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</si>
  <si>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</si>
  <si>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</si>
  <si>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</si>
  <si>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</si>
  <si>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</si>
  <si>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</si>
  <si>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</si>
  <si>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</si>
  <si>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</si>
  <si>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</si>
  <si>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</si>
  <si>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</si>
  <si>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</si>
  <si>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</si>
  <si>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</si>
  <si>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</si>
  <si>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</si>
  <si>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</si>
  <si>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</si>
  <si>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</si>
  <si>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</si>
  <si>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</si>
  <si>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</si>
  <si>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</si>
  <si>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</si>
  <si>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</si>
  <si>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</si>
  <si>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</si>
  <si>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</si>
  <si>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</si>
  <si>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</si>
  <si>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</si>
  <si>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</si>
  <si>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</si>
  <si>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</si>
  <si>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</si>
  <si>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</si>
  <si>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</si>
  <si>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</si>
  <si>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</si>
  <si>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</si>
  <si>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</si>
  <si>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</si>
  <si>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</si>
  <si>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</si>
  <si>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</si>
  <si>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</si>
  <si>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</si>
  <si>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</si>
  <si>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</si>
  <si>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</si>
  <si>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</si>
  <si>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</si>
  <si>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</si>
  <si>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</si>
  <si>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</si>
  <si>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</si>
  <si>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</si>
  <si>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</si>
  <si>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</si>
  <si>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</si>
  <si>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</si>
  <si>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</si>
  <si>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</si>
  <si>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</si>
  <si>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</si>
  <si>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</si>
  <si>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</si>
  <si>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</si>
  <si>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</si>
  <si>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</si>
  <si>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</si>
  <si>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</si>
  <si>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</si>
  <si>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</si>
  <si>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</si>
  <si>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</si>
  <si>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</si>
  <si>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</si>
  <si>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</si>
  <si>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</si>
  <si>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</si>
  <si>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</si>
  <si>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</si>
  <si>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</si>
  <si>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</si>
  <si>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</si>
  <si>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</si>
  <si>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</si>
  <si>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</si>
  <si>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</si>
  <si>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</si>
  <si>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</si>
  <si>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</si>
  <si>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</si>
  <si>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</si>
  <si>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</si>
  <si>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</si>
  <si>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</si>
  <si>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</si>
  <si>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</si>
  <si>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</si>
  <si>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</si>
  <si>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</si>
  <si>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</si>
  <si>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</si>
  <si>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</si>
  <si>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</si>
  <si>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</si>
  <si>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</si>
  <si>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</si>
  <si>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</si>
  <si>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</si>
  <si>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</si>
  <si>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</si>
  <si>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</si>
  <si>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</si>
  <si>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</si>
  <si>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</si>
  <si>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</si>
  <si>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</si>
  <si>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</si>
  <si>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</si>
  <si>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</si>
  <si>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</si>
  <si>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</si>
  <si>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</si>
  <si>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</si>
  <si>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</si>
  <si>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</si>
  <si>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</si>
  <si>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</si>
  <si>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</si>
  <si>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</si>
  <si>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</si>
  <si>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</si>
  <si>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</si>
  <si>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</si>
  <si>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</si>
  <si>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</si>
  <si>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</si>
  <si>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</si>
  <si>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</si>
  <si>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</si>
  <si>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</si>
  <si>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</si>
  <si>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</si>
  <si>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</si>
  <si>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</si>
  <si>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</si>
  <si>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</si>
  <si>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</si>
  <si>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</si>
  <si>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</si>
  <si>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</si>
  <si>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</si>
  <si>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</si>
  <si>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</si>
  <si>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</si>
  <si>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</si>
  <si>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</si>
  <si>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</si>
  <si>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</si>
  <si>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</si>
  <si>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</si>
  <si>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</si>
  <si>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</si>
  <si>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</si>
  <si>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</si>
  <si>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</si>
  <si>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</si>
  <si>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</si>
  <si>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</si>
  <si>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</si>
  <si>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</si>
  <si>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</si>
  <si>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</si>
  <si>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</si>
  <si>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</si>
  <si>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</si>
  <si>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</si>
  <si>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</si>
  <si>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</si>
  <si>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</si>
  <si>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</si>
  <si>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</si>
  <si>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</si>
  <si>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</si>
  <si>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</si>
  <si>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</si>
  <si>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</si>
  <si>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</si>
  <si>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</si>
  <si>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</si>
  <si>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</si>
  <si>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</si>
  <si>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</si>
  <si>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</si>
  <si>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</si>
  <si>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</si>
  <si>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</si>
  <si>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</si>
  <si>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</si>
  <si>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</si>
  <si>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</si>
  <si>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</si>
  <si>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</si>
  <si>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</si>
  <si>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</si>
  <si>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</si>
  <si>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</si>
  <si>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</si>
  <si>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</si>
  <si>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</si>
  <si>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</si>
  <si>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</si>
  <si>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</si>
  <si>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</si>
  <si>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</si>
  <si>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</si>
  <si>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</si>
  <si>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</si>
  <si>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</si>
  <si>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</si>
  <si>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</si>
  <si>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</si>
  <si>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</si>
  <si>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</si>
  <si>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</si>
  <si>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</si>
  <si>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</si>
  <si>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</si>
  <si>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</si>
  <si>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</si>
  <si>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</si>
  <si>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</si>
  <si>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</si>
  <si>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</si>
  <si>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</si>
  <si>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</si>
  <si>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</si>
  <si>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</si>
  <si>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</si>
  <si>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</si>
  <si>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</si>
  <si>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</si>
  <si>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</si>
  <si>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</si>
  <si>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</si>
  <si>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</si>
  <si>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</si>
  <si>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</si>
  <si>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</si>
  <si>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</si>
  <si>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</si>
  <si>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</si>
  <si>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</si>
  <si>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</si>
  <si>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</si>
  <si>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</si>
  <si>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</si>
  <si>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</si>
  <si>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</si>
  <si>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</si>
  <si>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</si>
  <si>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</si>
  <si>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</si>
  <si>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</si>
  <si>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</si>
  <si>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</si>
  <si>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</si>
  <si>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</si>
  <si>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</si>
  <si>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</si>
  <si>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</si>
  <si>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</si>
  <si>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</si>
  <si>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</si>
  <si>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</si>
  <si>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</si>
  <si>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</si>
  <si>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</si>
  <si>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</si>
  <si>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</si>
  <si>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</si>
  <si>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</si>
  <si>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</si>
  <si>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</si>
  <si>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</si>
  <si>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</si>
  <si>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</si>
  <si>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</si>
  <si>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</si>
  <si>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</si>
  <si>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</si>
  <si>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</si>
  <si>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</si>
  <si>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</si>
  <si>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</si>
  <si>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</si>
  <si>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</si>
  <si>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</si>
  <si>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</si>
  <si>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</si>
  <si>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</si>
  <si>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</si>
  <si>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</si>
  <si>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</si>
  <si>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</si>
  <si>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</si>
  <si>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</si>
  <si>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</si>
  <si>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</si>
  <si>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</si>
  <si>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</si>
  <si>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</si>
  <si>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</si>
  <si>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</si>
  <si>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</si>
  <si>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</si>
  <si>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</si>
  <si>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</si>
  <si>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</si>
  <si>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</si>
  <si>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</si>
  <si>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</si>
  <si>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</si>
  <si>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</si>
  <si>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</si>
  <si>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</si>
  <si>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</si>
  <si>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</si>
  <si>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</si>
  <si>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</si>
  <si>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</si>
  <si>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</si>
  <si>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</si>
  <si>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</si>
  <si>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</si>
  <si>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</si>
  <si>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</si>
  <si>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</si>
  <si>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</si>
  <si>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</si>
  <si>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</si>
  <si>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</si>
  <si>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</si>
  <si>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</si>
  <si>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</si>
  <si>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</si>
  <si>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</si>
  <si>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</si>
  <si>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</si>
  <si>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</si>
  <si>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</si>
  <si>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</si>
  <si>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</si>
  <si>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</si>
  <si>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</si>
  <si>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</si>
  <si>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</si>
  <si>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</si>
  <si>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</si>
  <si>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</si>
  <si>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</si>
  <si>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</si>
  <si>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</si>
  <si>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</si>
  <si>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</si>
  <si>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</si>
  <si>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</si>
  <si>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</si>
  <si>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</si>
  <si>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</si>
  <si>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</si>
  <si>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</si>
  <si>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</si>
  <si>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</si>
  <si>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</si>
  <si>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</si>
  <si>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</si>
  <si>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</si>
  <si>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</si>
  <si>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</si>
  <si>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</si>
  <si>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</si>
  <si>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</si>
  <si>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</si>
  <si>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</si>
  <si>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</si>
  <si>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</si>
  <si>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</si>
  <si>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</si>
  <si>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</si>
  <si>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</si>
  <si>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</si>
  <si>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</si>
  <si>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</si>
  <si>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</si>
  <si>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</si>
  <si>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</si>
  <si>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</si>
  <si>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</si>
  <si>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</si>
  <si>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</si>
  <si>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</si>
  <si>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</si>
  <si>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</si>
  <si>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</si>
  <si>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</si>
  <si>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</si>
  <si>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</si>
  <si>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</si>
  <si>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</si>
  <si>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</si>
  <si>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</si>
  <si>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</si>
  <si>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</si>
  <si>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</si>
  <si>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</si>
  <si>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</si>
  <si>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</si>
  <si>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</si>
  <si>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</si>
  <si>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</si>
  <si>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</si>
  <si>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</si>
  <si>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</si>
  <si>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</si>
  <si>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</si>
  <si>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</si>
  <si>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</si>
  <si>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</si>
  <si>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</si>
  <si>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</si>
  <si>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</si>
  <si>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</si>
  <si>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</si>
  <si>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</si>
  <si>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</si>
  <si>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</si>
  <si>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</si>
  <si>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</si>
  <si>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</si>
  <si>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</si>
  <si>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</si>
  <si>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</si>
  <si>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</si>
  <si>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</si>
  <si>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</si>
  <si>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</si>
  <si>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</si>
  <si>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</si>
  <si>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</si>
  <si>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</si>
  <si>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</si>
  <si>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</si>
  <si>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</si>
  <si>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</si>
  <si>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</si>
  <si>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</si>
  <si>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</si>
  <si>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</si>
  <si>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</si>
  <si>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</si>
  <si>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</si>
  <si>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</si>
  <si>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</si>
  <si>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</si>
  <si>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</si>
  <si>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</si>
  <si>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</si>
  <si>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</si>
  <si>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</si>
  <si>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</si>
  <si>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</si>
  <si>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</si>
  <si>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</si>
  <si>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</si>
  <si>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</si>
  <si>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</si>
  <si>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</si>
  <si>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</si>
  <si>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</si>
  <si>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</si>
  <si>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</si>
  <si>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</si>
  <si>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</si>
  <si>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</si>
  <si>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</si>
  <si>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</si>
  <si>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</si>
  <si>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</si>
  <si>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</si>
  <si>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</si>
  <si>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</si>
  <si>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</si>
  <si>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</si>
  <si>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</si>
  <si>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</si>
  <si>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</si>
  <si>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</si>
  <si>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</si>
  <si>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</si>
  <si>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</si>
  <si>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</si>
  <si>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</si>
  <si>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</si>
  <si>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</si>
  <si>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</si>
  <si>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</si>
  <si>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</si>
  <si>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</si>
  <si>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</si>
  <si>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</si>
  <si>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</si>
  <si>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</si>
  <si>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</si>
  <si>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</si>
  <si>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</si>
  <si>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</si>
  <si>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</si>
  <si>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</si>
  <si>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</si>
  <si>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</si>
  <si>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</si>
  <si>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</si>
  <si>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</si>
  <si>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</si>
  <si>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</si>
  <si>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</si>
  <si>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</si>
  <si>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</si>
  <si>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</si>
  <si>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</si>
  <si>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</si>
  <si>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</si>
  <si>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</si>
  <si>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</si>
  <si>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</si>
  <si>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</si>
  <si>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</si>
  <si>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</si>
  <si>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</si>
  <si>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</si>
  <si>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</si>
  <si>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</si>
  <si>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</si>
  <si>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</si>
  <si>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</si>
  <si>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</si>
  <si>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</si>
  <si>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</si>
  <si>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</si>
  <si>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</si>
  <si>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</si>
  <si>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</si>
  <si>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</si>
  <si>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</si>
  <si>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</si>
  <si>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</si>
  <si>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</si>
  <si>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</si>
  <si>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</si>
  <si>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</si>
  <si>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</si>
  <si>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</si>
  <si>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</si>
  <si>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</si>
  <si>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</si>
  <si>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</si>
  <si>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</si>
  <si>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</si>
  <si>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</si>
  <si>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</si>
  <si>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</si>
  <si>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</si>
  <si>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</si>
  <si>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</si>
  <si>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</si>
  <si>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</si>
  <si>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</si>
  <si>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</si>
  <si>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</si>
  <si>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</si>
  <si>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</si>
  <si>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</si>
  <si>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</si>
  <si>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</si>
  <si>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</si>
  <si>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</si>
  <si>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</si>
  <si>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</si>
  <si>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</si>
  <si>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</si>
  <si>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</si>
  <si>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</si>
  <si>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</si>
  <si>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</si>
  <si>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</si>
  <si>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</si>
  <si>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</si>
  <si>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</si>
  <si>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</si>
  <si>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</si>
  <si>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</si>
  <si>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</si>
  <si>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</si>
  <si>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</si>
  <si>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</si>
  <si>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</si>
  <si>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</si>
  <si>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</si>
  <si>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</si>
  <si>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</si>
  <si>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</si>
  <si>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</si>
  <si>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</si>
  <si>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</si>
  <si>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</si>
  <si>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</si>
  <si>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</si>
  <si>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</si>
  <si>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</si>
  <si>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</si>
  <si>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</si>
  <si>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</si>
  <si>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</si>
  <si>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</si>
  <si>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</si>
  <si>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</si>
  <si>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</si>
  <si>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</si>
  <si>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</si>
  <si>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</si>
  <si>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</si>
  <si>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</si>
  <si>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</si>
  <si>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</si>
  <si>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</si>
  <si>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</si>
  <si>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</si>
  <si>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</si>
  <si>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</si>
  <si>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</si>
  <si>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</si>
  <si>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</si>
  <si>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</si>
  <si>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</si>
  <si>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</si>
  <si>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</si>
  <si>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</si>
  <si>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</si>
  <si>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</si>
  <si>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</si>
  <si>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</si>
  <si>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</si>
  <si>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</si>
  <si>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</si>
  <si>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</si>
  <si>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</si>
  <si>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</si>
  <si>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</si>
  <si>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</si>
  <si>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</si>
  <si>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</si>
  <si>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</si>
  <si>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</si>
  <si>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</si>
  <si>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</si>
  <si>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</si>
  <si>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</si>
  <si>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</si>
  <si>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</si>
  <si>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</si>
  <si>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</si>
  <si>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</si>
  <si>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</si>
  <si>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</si>
  <si>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</si>
  <si>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</si>
  <si>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</si>
  <si>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</si>
  <si>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</si>
  <si>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</si>
  <si>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</si>
  <si>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</si>
  <si>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</si>
  <si>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</si>
  <si>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</si>
  <si>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</si>
  <si>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</si>
  <si>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</si>
  <si>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</si>
  <si>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</si>
  <si>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</si>
  <si>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</si>
  <si>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</si>
  <si>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</si>
  <si>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</si>
  <si>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</si>
  <si>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</si>
  <si>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</si>
  <si>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</si>
  <si>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</si>
  <si>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</si>
  <si>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</si>
  <si>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</si>
  <si>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</si>
  <si>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</si>
  <si>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</si>
  <si>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</si>
  <si>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</si>
  <si>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</si>
  <si>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</si>
  <si>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</si>
  <si>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</si>
  <si>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</si>
  <si>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</si>
  <si>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</si>
  <si>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</si>
  <si>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</si>
  <si>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</si>
  <si>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</si>
  <si>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</si>
  <si>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</si>
  <si>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</si>
  <si>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</si>
  <si>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</si>
  <si>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</si>
  <si>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</si>
  <si>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</si>
  <si>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</si>
  <si>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</si>
  <si>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</si>
  <si>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</si>
  <si>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</si>
  <si>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</si>
  <si>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</si>
  <si>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</si>
  <si>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</si>
  <si>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</si>
  <si>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</si>
  <si>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</si>
  <si>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</si>
  <si>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</si>
  <si>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</si>
  <si>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</si>
  <si>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</si>
  <si>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</si>
  <si>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</si>
  <si>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</si>
  <si>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</si>
  <si>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</si>
  <si>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</si>
  <si>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</si>
  <si>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</si>
  <si>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</si>
  <si>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</si>
  <si>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</si>
  <si>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</si>
  <si>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</si>
  <si>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</si>
  <si>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</si>
  <si>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</si>
  <si>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</si>
  <si>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</si>
  <si>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</si>
  <si>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</si>
  <si>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</si>
  <si>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</si>
  <si>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</si>
  <si>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</si>
  <si>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</si>
  <si>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</si>
  <si>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</si>
  <si>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</si>
  <si>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</si>
  <si>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</si>
  <si>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</si>
  <si>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</si>
  <si>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</si>
  <si>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</si>
  <si>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</si>
  <si>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</si>
  <si>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</si>
  <si>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</si>
  <si>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</si>
  <si>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</si>
  <si>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</si>
  <si>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</si>
  <si>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</si>
  <si>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</si>
  <si>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</si>
  <si>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</si>
  <si>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</si>
  <si>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</si>
  <si>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</si>
  <si>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</si>
  <si>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</si>
  <si>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</si>
  <si>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</si>
  <si>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</si>
  <si>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</si>
  <si>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</si>
  <si>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</si>
  <si>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</si>
  <si>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</si>
  <si>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</si>
  <si>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</si>
  <si>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</si>
  <si>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</si>
  <si>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</si>
  <si>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</si>
  <si>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</si>
  <si>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</si>
  <si>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</si>
  <si>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</si>
  <si>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</si>
  <si>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</si>
  <si>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</si>
  <si>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</si>
  <si>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</si>
  <si>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</si>
  <si>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</si>
  <si>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</si>
  <si>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</si>
  <si>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</si>
  <si>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</si>
  <si>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</si>
  <si>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</si>
  <si>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</si>
  <si>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</si>
  <si>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</si>
  <si>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</si>
  <si>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</si>
  <si>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</si>
  <si>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</si>
  <si>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</si>
  <si>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</si>
  <si>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</si>
  <si>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</si>
  <si>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</si>
  <si>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</si>
  <si>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</si>
  <si>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</si>
  <si>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</si>
  <si>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</si>
  <si>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</si>
  <si>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</si>
  <si>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</si>
  <si>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</si>
  <si>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</si>
  <si>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</si>
  <si>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</si>
  <si>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</si>
  <si>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</si>
  <si>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</si>
  <si>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</si>
  <si>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</si>
  <si>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</si>
  <si>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</si>
  <si>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</si>
  <si>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</si>
  <si>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</si>
  <si>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</si>
  <si>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</si>
  <si>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</si>
  <si>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</si>
  <si>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</si>
  <si>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</si>
  <si>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</si>
  <si>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</si>
  <si>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</si>
  <si>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</si>
  <si>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</si>
  <si>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</si>
  <si>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</si>
  <si>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</si>
  <si>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</si>
  <si>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</si>
  <si>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</si>
  <si>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</si>
  <si>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</si>
  <si>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</si>
  <si>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</si>
  <si>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</si>
  <si>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</si>
  <si>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</si>
  <si>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</si>
  <si>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</si>
  <si>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</si>
  <si>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</si>
  <si>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</si>
  <si>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</si>
  <si>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</si>
  <si>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</si>
  <si>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</si>
  <si>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</si>
  <si>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</si>
  <si>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</si>
  <si>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</si>
  <si>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</si>
  <si>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</si>
  <si>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</si>
  <si>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</si>
  <si>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</si>
  <si>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</si>
  <si>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</si>
  <si>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</si>
  <si>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</si>
  <si>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</si>
  <si>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</si>
  <si>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</si>
  <si>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</si>
  <si>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</si>
  <si>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</si>
  <si>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</si>
  <si>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</si>
  <si>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</si>
  <si>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</si>
  <si>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</si>
  <si>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</si>
  <si>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</si>
  <si>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</si>
  <si>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</si>
  <si>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</si>
  <si>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</si>
  <si>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</si>
  <si>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</si>
  <si>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</si>
  <si>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</si>
  <si>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</si>
  <si>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</si>
  <si>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</si>
  <si>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</si>
  <si>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</si>
  <si>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</si>
  <si>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</si>
  <si>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</si>
  <si>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</si>
  <si>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</si>
  <si>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</si>
  <si>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</si>
  <si>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</si>
  <si>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</si>
  <si>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</si>
  <si>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</si>
  <si>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</si>
  <si>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</si>
  <si>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</si>
  <si>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</si>
  <si>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</si>
  <si>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</si>
  <si>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</si>
  <si>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</si>
  <si>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</si>
  <si>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</si>
  <si>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</si>
  <si>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</si>
  <si>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</si>
  <si>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</si>
  <si>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</si>
  <si>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</si>
  <si>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</si>
  <si>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</si>
  <si>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</si>
  <si>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</si>
  <si>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</si>
  <si>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</si>
  <si>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</si>
  <si>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</si>
  <si>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</si>
  <si>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</si>
  <si>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</si>
  <si>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</si>
  <si>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</si>
  <si>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</si>
  <si>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</si>
  <si>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</si>
  <si>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</si>
  <si>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</si>
  <si>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</si>
  <si>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</si>
  <si>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</si>
  <si>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</si>
  <si>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</si>
  <si>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</si>
  <si>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</si>
  <si>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</si>
  <si>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</si>
  <si>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</si>
  <si>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</si>
  <si>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</si>
  <si>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</si>
  <si>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</si>
  <si>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</si>
  <si>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</si>
  <si>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</si>
  <si>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</si>
  <si>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</si>
  <si>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</si>
  <si>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</si>
  <si>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</si>
  <si>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</si>
  <si>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</si>
  <si>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</si>
  <si>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</si>
  <si>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</si>
  <si>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</si>
  <si>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</si>
  <si>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</si>
  <si>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</si>
  <si>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</si>
  <si>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</si>
  <si>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</si>
  <si>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</si>
  <si>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</si>
  <si>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</si>
  <si>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</si>
  <si>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</si>
  <si>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</si>
  <si>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</si>
  <si>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</si>
  <si>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</si>
  <si>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</si>
  <si>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</si>
  <si>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</si>
  <si>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</si>
  <si>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</si>
  <si>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</si>
  <si>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</si>
  <si>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</si>
  <si>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</si>
  <si>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</si>
  <si>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</si>
  <si>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</si>
  <si>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</si>
  <si>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</si>
  <si>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</si>
  <si>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</si>
  <si>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</si>
  <si>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</si>
  <si>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</si>
  <si>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</si>
  <si>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</si>
  <si>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</si>
  <si>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</si>
  <si>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</si>
  <si>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</si>
  <si>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</si>
  <si>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</si>
  <si>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</si>
  <si>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</si>
  <si>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</si>
  <si>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</si>
  <si>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</si>
  <si>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</si>
  <si>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</si>
  <si>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</si>
  <si>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</si>
  <si>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</si>
  <si>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</si>
  <si>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</si>
  <si>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</si>
  <si>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</si>
  <si>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</si>
  <si>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</si>
  <si>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</si>
  <si>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</si>
  <si>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</si>
  <si>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</si>
  <si>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</si>
  <si>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</si>
  <si>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</si>
  <si>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</si>
  <si>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</si>
  <si>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</si>
  <si>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</si>
  <si>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</si>
  <si>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</si>
  <si>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</si>
  <si>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</si>
  <si>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</si>
  <si>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</si>
  <si>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</si>
  <si>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</si>
  <si>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</si>
  <si>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</si>
  <si>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</si>
  <si>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</si>
  <si>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</si>
  <si>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</si>
  <si>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</si>
  <si>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</si>
  <si>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</si>
  <si>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</si>
  <si>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</si>
  <si>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</si>
  <si>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</si>
  <si>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</si>
  <si>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</si>
  <si>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</si>
  <si>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</si>
  <si>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</si>
  <si>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</si>
  <si>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</si>
  <si>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</si>
  <si>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</si>
  <si>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</si>
  <si>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</si>
  <si>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</si>
  <si>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</si>
  <si>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</si>
  <si>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</si>
  <si>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</si>
  <si>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</si>
  <si>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</si>
  <si>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</si>
  <si>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</si>
  <si>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</si>
  <si>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</si>
  <si>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</si>
  <si>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</si>
  <si>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</si>
  <si>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</si>
  <si>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</si>
  <si>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</si>
  <si>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</si>
  <si>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</si>
  <si>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</si>
  <si>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</si>
  <si>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</si>
  <si>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</si>
  <si>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</si>
  <si>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</si>
  <si>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</si>
  <si>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</si>
  <si>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</si>
  <si>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</si>
  <si>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</si>
  <si>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</si>
  <si>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</si>
  <si>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</si>
  <si>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</si>
  <si>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</si>
  <si>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</si>
  <si>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</si>
  <si>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</si>
  <si>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</si>
  <si>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</si>
  <si>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</si>
  <si>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</si>
  <si>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</si>
  <si>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</si>
  <si>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</si>
  <si>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</si>
  <si>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</si>
  <si>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</si>
  <si>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</si>
  <si>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</si>
  <si>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</si>
  <si>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</si>
  <si>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</si>
  <si>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</si>
  <si>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</si>
  <si>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</si>
  <si>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</si>
  <si>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</si>
  <si>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</si>
  <si>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</si>
  <si>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</si>
  <si>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</si>
  <si>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</si>
  <si>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</si>
  <si>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</si>
  <si>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</si>
  <si>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</si>
  <si>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</si>
  <si>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</si>
  <si>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</si>
  <si>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</si>
  <si>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</si>
  <si>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</si>
  <si>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</si>
  <si>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</si>
  <si>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</si>
  <si>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</si>
  <si>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</si>
  <si>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</si>
  <si>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</si>
  <si>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</si>
  <si>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</si>
  <si>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</si>
  <si>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</si>
  <si>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</si>
  <si>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</si>
  <si>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</si>
  <si>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</si>
  <si>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</si>
  <si>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</si>
  <si>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</si>
  <si>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</si>
  <si>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</si>
  <si>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</si>
  <si>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</si>
  <si>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</si>
  <si>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</si>
  <si>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</si>
  <si>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</si>
  <si>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</si>
  <si>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</si>
  <si>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</si>
  <si>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</si>
  <si>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</si>
  <si>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</si>
  <si>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</si>
  <si>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</si>
  <si>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</si>
  <si>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</si>
  <si>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</si>
  <si>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</si>
  <si>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</si>
  <si>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</si>
  <si>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</si>
  <si>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</si>
  <si>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</si>
  <si>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</si>
  <si>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</si>
  <si>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</si>
  <si>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</si>
  <si>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</si>
  <si>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</si>
  <si>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</si>
  <si>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</si>
  <si>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</si>
  <si>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</si>
  <si>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</si>
  <si>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</si>
  <si>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</si>
  <si>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</si>
  <si>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</si>
  <si>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</si>
  <si>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</si>
  <si>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</si>
  <si>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</si>
  <si>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</si>
  <si>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</si>
  <si>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</si>
  <si>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</si>
  <si>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</si>
  <si>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</si>
  <si>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</si>
  <si>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</si>
  <si>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</si>
  <si>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</si>
  <si>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</si>
  <si>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</si>
  <si>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</si>
  <si>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</si>
  <si>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</si>
  <si>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</si>
  <si>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</si>
  <si>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</si>
  <si>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</si>
  <si>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</si>
  <si>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</si>
  <si>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</si>
  <si>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</si>
  <si>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</si>
  <si>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</si>
  <si>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</si>
  <si>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</si>
  <si>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</si>
  <si>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</si>
  <si>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</si>
  <si>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</si>
  <si>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</si>
  <si>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</si>
  <si>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</si>
  <si>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</si>
  <si>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</si>
  <si>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</si>
  <si>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</si>
  <si>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</si>
  <si>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</si>
  <si>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</si>
  <si>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</si>
  <si>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</si>
  <si>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</si>
  <si>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</si>
  <si>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</si>
  <si>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</si>
  <si>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</si>
  <si>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</si>
  <si>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</si>
  <si>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</si>
  <si>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</si>
  <si>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</si>
  <si>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</si>
  <si>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</si>
  <si>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</si>
  <si>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</si>
  <si>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</si>
  <si>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</si>
  <si>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</si>
  <si>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</si>
  <si>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</si>
  <si>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</si>
  <si>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</si>
  <si>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</si>
  <si>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</si>
  <si>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</si>
  <si>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</si>
  <si>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</si>
  <si>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</si>
  <si>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</si>
  <si>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</si>
  <si>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</si>
  <si>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</si>
  <si>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</si>
  <si>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</si>
  <si>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</si>
  <si>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</si>
  <si>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</si>
  <si>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</si>
  <si>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</si>
  <si>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</si>
  <si>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</si>
  <si>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</si>
  <si>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</si>
  <si>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</si>
  <si>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</si>
  <si>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</si>
  <si>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</si>
  <si>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</si>
  <si>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</si>
  <si>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</si>
  <si>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</si>
  <si>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</si>
  <si>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</si>
  <si>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</si>
  <si>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</si>
  <si>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</si>
  <si>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</si>
  <si>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</si>
  <si>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</si>
  <si>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</si>
  <si>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</si>
  <si>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</si>
  <si>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</si>
  <si>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</si>
  <si>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</si>
  <si>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</si>
  <si>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</si>
  <si>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</si>
  <si>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</si>
  <si>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</si>
  <si>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</si>
  <si>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</si>
  <si>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</si>
  <si>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</si>
  <si>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</si>
  <si>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</si>
  <si>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</si>
  <si>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</si>
  <si>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</si>
  <si>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</si>
  <si>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</si>
  <si>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</si>
  <si>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</si>
  <si>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</si>
  <si>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</si>
  <si>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</si>
  <si>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</si>
  <si>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</si>
  <si>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</si>
  <si>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</si>
  <si>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</si>
  <si>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</si>
  <si>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</si>
  <si>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</si>
  <si>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</si>
  <si>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</si>
  <si>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</si>
  <si>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</si>
  <si>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</si>
  <si>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</si>
  <si>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</si>
  <si>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</si>
  <si>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</si>
  <si>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</si>
  <si>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</si>
  <si>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</si>
  <si>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</si>
  <si>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</si>
  <si>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</si>
  <si>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</si>
  <si>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</si>
  <si>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</si>
  <si>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</si>
  <si>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</si>
  <si>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</si>
  <si>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</si>
  <si>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</si>
  <si>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</si>
  <si>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</si>
  <si>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</si>
  <si>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</si>
  <si>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</si>
  <si>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</si>
  <si>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</si>
  <si>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</si>
  <si>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</si>
  <si>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</si>
  <si>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</si>
  <si>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</si>
  <si>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</si>
  <si>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</si>
  <si>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</si>
  <si>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</si>
  <si>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</si>
  <si>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</si>
  <si>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</si>
  <si>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</si>
  <si>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</si>
  <si>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</si>
  <si>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</si>
  <si>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</si>
  <si>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</si>
  <si>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</si>
  <si>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</si>
  <si>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</si>
  <si>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</si>
  <si>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</si>
  <si>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</si>
  <si>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</si>
  <si>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</si>
  <si>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</si>
  <si>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</si>
  <si>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</si>
  <si>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</si>
  <si>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</si>
  <si>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</si>
  <si>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</si>
  <si>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</si>
  <si>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</si>
  <si>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</si>
  <si>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</si>
  <si>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</si>
  <si>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</si>
  <si>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</si>
  <si>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</si>
  <si>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</si>
  <si>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</si>
  <si>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</si>
  <si>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</si>
  <si>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</si>
  <si>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</si>
  <si>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</si>
  <si>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</si>
  <si>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</si>
  <si>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</si>
  <si>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</si>
  <si>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</si>
  <si>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</si>
  <si>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</si>
  <si>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</si>
  <si>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</si>
  <si>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</si>
  <si>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</si>
  <si>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</si>
  <si>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</si>
  <si>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</si>
  <si>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</si>
  <si>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</si>
  <si>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</si>
  <si>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</si>
  <si>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</si>
  <si>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</si>
  <si>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</si>
  <si>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</si>
  <si>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</si>
  <si>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</si>
  <si>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</si>
  <si>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</si>
  <si>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</si>
  <si>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</si>
  <si>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</si>
  <si>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</si>
  <si>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</si>
  <si>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</si>
  <si>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</si>
  <si>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</si>
  <si>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</si>
  <si>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</si>
  <si>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</si>
  <si>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</si>
  <si>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</si>
  <si>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</si>
  <si>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</si>
  <si>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</si>
  <si>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</si>
  <si>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</si>
  <si>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</si>
  <si>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</si>
  <si>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</si>
  <si>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</si>
  <si>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</si>
  <si>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</si>
  <si>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</si>
  <si>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</si>
  <si>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</si>
  <si>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</si>
  <si>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</si>
  <si>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</si>
  <si>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</si>
  <si>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</si>
  <si>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</si>
  <si>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</si>
  <si>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</si>
  <si>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</si>
  <si>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</si>
  <si>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</si>
  <si>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</si>
  <si>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</si>
  <si>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</si>
  <si>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</si>
  <si>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</si>
  <si>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</si>
  <si>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</si>
  <si>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</si>
  <si>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</si>
  <si>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</si>
  <si>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</si>
  <si>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</si>
  <si>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</si>
  <si>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</si>
  <si>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</si>
  <si>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</si>
  <si>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</si>
  <si>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</si>
  <si>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</si>
  <si>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</si>
  <si>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</si>
  <si>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</si>
  <si>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</si>
  <si>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</si>
  <si>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</si>
  <si>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</si>
  <si>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</si>
  <si>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</si>
  <si>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</si>
  <si>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</si>
  <si>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</si>
  <si>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</si>
  <si>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</si>
  <si>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</si>
  <si>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</si>
  <si>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</si>
  <si>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</si>
  <si>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</si>
  <si>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</si>
  <si>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</si>
  <si>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</si>
  <si>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</si>
  <si>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</si>
  <si>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</si>
  <si>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</si>
  <si>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</si>
  <si>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</si>
  <si>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</si>
  <si>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</si>
  <si>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</si>
  <si>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</si>
  <si>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</si>
  <si>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</si>
  <si>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</si>
  <si>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</si>
  <si>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</si>
  <si>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</si>
  <si>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</si>
  <si>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</si>
  <si>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</si>
  <si>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</si>
  <si>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</si>
  <si>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</si>
  <si>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</si>
  <si>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</si>
  <si>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</si>
  <si>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</si>
  <si>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</si>
  <si>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</si>
  <si>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</si>
  <si>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</si>
  <si>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</si>
  <si>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</si>
  <si>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</si>
  <si>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</si>
  <si>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</si>
  <si>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</si>
  <si>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</si>
  <si>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</si>
  <si>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</si>
  <si>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</si>
  <si>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</si>
  <si>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</si>
  <si>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</si>
  <si>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</si>
  <si>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</si>
  <si>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</si>
  <si>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</si>
  <si>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</si>
  <si>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</si>
  <si>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</si>
  <si>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</si>
  <si>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</si>
  <si>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</si>
  <si>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</si>
  <si>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</si>
  <si>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</si>
  <si>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</si>
  <si>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</si>
  <si>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</si>
  <si>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</si>
  <si>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</si>
  <si>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</si>
  <si>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</si>
  <si>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</si>
  <si>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</si>
  <si>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</si>
  <si>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</si>
  <si>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</si>
  <si>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</si>
  <si>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</si>
  <si>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</si>
  <si>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</si>
  <si>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</si>
  <si>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</si>
  <si>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</si>
  <si>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</si>
  <si>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</si>
  <si>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</si>
  <si>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</si>
  <si>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</si>
  <si>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</si>
  <si>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</si>
  <si>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</si>
  <si>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</si>
  <si>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</si>
  <si>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</si>
  <si>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</si>
  <si>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</si>
  <si>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</si>
  <si>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</si>
  <si>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</si>
  <si>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</si>
  <si>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</si>
  <si>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</si>
  <si>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</si>
  <si>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</si>
  <si>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</si>
  <si>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</si>
  <si>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</si>
  <si>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</si>
  <si>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</si>
  <si>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</si>
  <si>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</si>
  <si>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</si>
  <si>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</si>
  <si>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</si>
  <si>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</si>
  <si>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</si>
  <si>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</si>
  <si>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</si>
  <si>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</si>
  <si>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</si>
  <si>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</si>
  <si>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</si>
  <si>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</si>
  <si>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</si>
  <si>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</si>
  <si>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</si>
  <si>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</si>
  <si>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</si>
  <si>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</si>
  <si>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</si>
  <si>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</si>
  <si>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</si>
  <si>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</si>
  <si>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</si>
  <si>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</si>
  <si>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</si>
  <si>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</si>
  <si>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</si>
  <si>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</si>
  <si>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</si>
  <si>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</si>
  <si>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</si>
  <si>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</si>
  <si>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</si>
  <si>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</si>
  <si>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</si>
  <si>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</si>
  <si>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</si>
  <si>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</si>
  <si>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</si>
  <si>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</si>
  <si>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</si>
  <si>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</si>
  <si>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</si>
  <si>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</si>
  <si>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</si>
  <si>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</si>
  <si>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</si>
  <si>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</si>
  <si>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</si>
  <si>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</si>
  <si>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</si>
  <si>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</si>
  <si>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</si>
  <si>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</si>
  <si>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</si>
  <si>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</si>
  <si>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</si>
  <si>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</si>
  <si>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</si>
  <si>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</si>
  <si>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</si>
  <si>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</si>
  <si>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</si>
  <si>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</si>
  <si>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</si>
  <si>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</si>
  <si>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</si>
  <si>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</si>
  <si>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</si>
  <si>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</si>
  <si>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</si>
  <si>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</si>
  <si>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</si>
  <si>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</si>
  <si>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</si>
  <si>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</si>
  <si>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</si>
  <si>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</si>
  <si>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</si>
  <si>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</si>
  <si>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</si>
  <si>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</si>
  <si>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</si>
  <si>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</si>
  <si>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</si>
  <si>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</si>
  <si>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</si>
  <si>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</si>
  <si>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</si>
  <si>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</si>
  <si>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</si>
  <si>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</si>
  <si>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</si>
  <si>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</si>
  <si>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</si>
  <si>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</si>
  <si>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</si>
  <si>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</si>
  <si>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</si>
  <si>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</si>
  <si>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</si>
  <si>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</si>
  <si>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</si>
  <si>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</si>
  <si>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</si>
  <si>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</si>
  <si>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</si>
  <si>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</si>
  <si>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</si>
  <si>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</si>
  <si>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</si>
  <si>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</si>
  <si>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</si>
  <si>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</si>
  <si>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</si>
  <si>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</si>
  <si>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</si>
  <si>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</si>
  <si>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</si>
  <si>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</si>
  <si>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</si>
  <si>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</si>
  <si>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</si>
  <si>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</si>
  <si>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</si>
  <si>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</si>
  <si>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</si>
  <si>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</si>
  <si>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</si>
  <si>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</si>
  <si>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</si>
  <si>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</si>
  <si>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</si>
  <si>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</si>
  <si>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</si>
  <si>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</si>
  <si>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</si>
  <si>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</si>
  <si>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</si>
  <si>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</si>
  <si>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</si>
  <si>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</si>
  <si>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</si>
  <si>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</si>
  <si>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</si>
  <si>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</si>
  <si>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</si>
  <si>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</si>
  <si>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</si>
  <si>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</si>
  <si>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</si>
  <si>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</si>
  <si>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</si>
  <si>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</si>
  <si>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</si>
  <si>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</si>
  <si>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</si>
  <si>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</si>
  <si>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</si>
  <si>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</si>
  <si>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</si>
  <si>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</si>
  <si>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</si>
  <si>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</si>
  <si>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</si>
  <si>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</si>
  <si>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</si>
  <si>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</si>
  <si>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</si>
  <si>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</si>
  <si>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</si>
  <si>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</si>
  <si>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</si>
  <si>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</si>
  <si>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</si>
  <si>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</si>
  <si>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</si>
  <si>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</si>
  <si>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</si>
  <si>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</si>
  <si>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</si>
  <si>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</si>
  <si>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</si>
  <si>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</si>
  <si>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</si>
  <si>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</si>
  <si>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</si>
  <si>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</si>
  <si>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</si>
  <si>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</si>
  <si>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</si>
  <si>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</si>
  <si>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</si>
  <si>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</si>
  <si>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</si>
  <si>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</si>
  <si>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</si>
  <si>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</si>
  <si>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</si>
  <si>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</si>
  <si>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</si>
  <si>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</si>
  <si>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</si>
  <si>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</si>
  <si>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</si>
  <si>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</si>
  <si>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</si>
  <si>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</si>
  <si>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</si>
  <si>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</si>
  <si>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</si>
  <si>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</si>
  <si>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</si>
  <si>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</si>
  <si>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</si>
  <si>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</si>
  <si>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</si>
  <si>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</si>
  <si>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</si>
  <si>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</si>
  <si>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</si>
  <si>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</si>
  <si>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</si>
  <si>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</si>
  <si>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</si>
  <si>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</si>
  <si>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</si>
  <si>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</si>
  <si>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</si>
  <si>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</si>
  <si>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</si>
  <si>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</si>
  <si>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</si>
  <si>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</si>
  <si>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</si>
  <si>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</si>
  <si>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</si>
  <si>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</si>
  <si>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</si>
  <si>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</si>
  <si>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</si>
  <si>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</si>
  <si>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</si>
  <si>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</si>
  <si>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</si>
  <si>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</si>
  <si>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</si>
  <si>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</si>
  <si>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</si>
  <si>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</si>
  <si>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</si>
  <si>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</si>
  <si>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</si>
  <si>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</si>
  <si>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</si>
  <si>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</si>
  <si>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</si>
  <si>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</si>
  <si>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</si>
  <si>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</si>
  <si>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</si>
  <si>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</si>
  <si>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</si>
  <si>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</si>
  <si>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</si>
  <si>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</si>
  <si>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</si>
  <si>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</si>
  <si>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</si>
  <si>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</si>
  <si>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</si>
  <si>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</si>
  <si>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</si>
  <si>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</si>
  <si>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</si>
  <si>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</si>
  <si>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</si>
  <si>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</si>
  <si>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</si>
  <si>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</si>
  <si>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</si>
  <si>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</si>
  <si>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</si>
  <si>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</si>
  <si>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</si>
  <si>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</si>
  <si>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</si>
  <si>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</si>
  <si>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</si>
  <si>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</si>
  <si>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</si>
  <si>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</si>
  <si>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</si>
  <si>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</si>
  <si>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</si>
  <si>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</si>
  <si>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</si>
  <si>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</si>
  <si>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</si>
  <si>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</si>
  <si>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</si>
  <si>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</si>
  <si>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</si>
  <si>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</si>
  <si>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</si>
  <si>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</si>
  <si>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</si>
  <si>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</si>
  <si>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</si>
  <si>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</si>
  <si>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</si>
  <si>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</si>
  <si>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</si>
  <si>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</si>
  <si>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</si>
  <si>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</si>
  <si>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</si>
  <si>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</si>
  <si>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</si>
  <si>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</si>
  <si>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</si>
  <si>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</si>
  <si>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</si>
  <si>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</si>
  <si>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</si>
  <si>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</si>
  <si>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</si>
  <si>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</si>
  <si>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</si>
  <si>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</si>
  <si>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</si>
  <si>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</si>
  <si>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</si>
  <si>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</si>
  <si>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</si>
  <si>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</si>
  <si>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</si>
  <si>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</si>
  <si>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</si>
  <si>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</si>
  <si>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</si>
  <si>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</si>
  <si>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</si>
  <si>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</si>
  <si>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</si>
  <si>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</si>
  <si>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</si>
  <si>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</si>
  <si>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</si>
  <si>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</si>
  <si>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</si>
  <si>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</si>
  <si>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</si>
  <si>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</si>
  <si>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</si>
  <si>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</si>
  <si>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</si>
  <si>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</si>
  <si>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</si>
  <si>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</si>
  <si>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</si>
  <si>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</si>
  <si>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</si>
  <si>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</si>
  <si>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</si>
  <si>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</si>
  <si>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</si>
  <si>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</si>
  <si>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</si>
  <si>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</si>
  <si>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</si>
  <si>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</si>
  <si>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</si>
  <si>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</si>
  <si>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</si>
  <si>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</si>
  <si>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</si>
  <si>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</si>
  <si>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</si>
  <si>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</si>
  <si>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</si>
  <si>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</si>
  <si>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</si>
  <si>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</si>
  <si>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</si>
  <si>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</si>
  <si>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</si>
  <si>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</si>
  <si>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</si>
  <si>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</si>
  <si>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</si>
  <si>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</si>
  <si>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</si>
  <si>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</si>
  <si>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</si>
  <si>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</si>
  <si>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</si>
  <si>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</si>
  <si>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</si>
  <si>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</si>
  <si>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</si>
  <si>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</si>
  <si>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</si>
  <si>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</si>
  <si>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</si>
  <si>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</si>
  <si>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</si>
  <si>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</si>
  <si>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</si>
  <si>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</si>
  <si>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</si>
  <si>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</si>
  <si>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</si>
  <si>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</si>
  <si>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</si>
  <si>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</si>
  <si>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</si>
  <si>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</si>
  <si>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</si>
  <si>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</si>
  <si>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</si>
  <si>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</si>
  <si>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</si>
  <si>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</si>
  <si>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</si>
  <si>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</si>
  <si>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</si>
  <si>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</si>
  <si>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</si>
  <si>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</si>
  <si>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</si>
  <si>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</si>
  <si>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</si>
  <si>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</si>
  <si>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</si>
  <si>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</si>
  <si>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</si>
  <si>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</si>
  <si>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</si>
  <si>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</si>
  <si>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</si>
  <si>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</si>
  <si>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</si>
  <si>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</si>
  <si>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</si>
  <si>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</si>
  <si>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</si>
  <si>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</si>
  <si>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</si>
  <si>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</si>
  <si>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</si>
  <si>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</si>
  <si>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</si>
  <si>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</si>
  <si>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</si>
  <si>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</si>
  <si>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</si>
  <si>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</si>
  <si>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</si>
  <si>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</si>
  <si>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</si>
  <si>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</si>
  <si>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</si>
  <si>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</si>
  <si>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</si>
  <si>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</si>
  <si>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</si>
  <si>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</si>
  <si>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</si>
  <si>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</si>
  <si>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</si>
  <si>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</si>
  <si>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</si>
  <si>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</si>
  <si>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</si>
  <si>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</si>
  <si>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</si>
  <si>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</si>
  <si>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</si>
  <si>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</si>
  <si>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</si>
  <si>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</si>
  <si>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</si>
  <si>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</si>
  <si>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</si>
  <si>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</si>
  <si>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</si>
  <si>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</si>
  <si>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</si>
  <si>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</si>
  <si>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</si>
  <si>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</si>
  <si>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</si>
  <si>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</si>
  <si>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</si>
  <si>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</si>
  <si>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</si>
  <si>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</si>
  <si>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</si>
  <si>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</si>
  <si>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</si>
  <si>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</si>
  <si>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</si>
  <si>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</si>
  <si>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</si>
  <si>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</si>
  <si>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</si>
  <si>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</si>
  <si>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</si>
  <si>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</si>
  <si>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</si>
  <si>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</si>
  <si>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</si>
  <si>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</si>
  <si>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</si>
  <si>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</si>
  <si>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</si>
  <si>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</si>
  <si>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</si>
  <si>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</si>
  <si>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</si>
  <si>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</si>
  <si>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</si>
  <si>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</si>
  <si>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</si>
  <si>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</si>
  <si>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</si>
  <si>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</si>
  <si>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</si>
  <si>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</si>
  <si>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</si>
  <si>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</si>
  <si>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</si>
  <si>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</si>
  <si>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</si>
  <si>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</si>
  <si>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</si>
  <si>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</si>
  <si>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</si>
  <si>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</si>
  <si>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</si>
  <si>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</si>
  <si>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</si>
  <si>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</si>
  <si>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</si>
  <si>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</si>
  <si>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</si>
  <si>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</si>
  <si>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</si>
  <si>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</si>
  <si>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</si>
  <si>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</si>
  <si>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</si>
  <si>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</si>
  <si>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</si>
  <si>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</si>
  <si>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</si>
  <si>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</si>
  <si>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</si>
  <si>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</si>
  <si>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</si>
  <si>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</si>
  <si>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</si>
  <si>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</si>
  <si>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</si>
  <si>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</si>
  <si>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</si>
  <si>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</si>
  <si>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</si>
  <si>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</si>
  <si>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</si>
  <si>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</si>
  <si>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</si>
  <si>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</si>
  <si>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</si>
  <si>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</si>
  <si>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</si>
  <si>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</si>
  <si>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</si>
  <si>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</si>
  <si>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deadline (time stamp)</t>
  </si>
  <si>
    <t>launched_at (time stamp)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</si>
  <si>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</si>
  <si>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</si>
  <si>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</si>
  <si>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</si>
  <si>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</si>
  <si>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</si>
  <si>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</si>
  <si>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</si>
  <si>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</si>
  <si>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</si>
  <si>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</si>
  <si>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</si>
  <si>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</si>
  <si>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</si>
  <si>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</si>
  <si>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</si>
  <si>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</si>
  <si>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</si>
  <si>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</si>
  <si>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</si>
  <si>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</si>
  <si>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</si>
  <si>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</si>
  <si>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</si>
  <si>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</si>
  <si>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</si>
  <si>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</si>
  <si>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</si>
  <si>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</si>
  <si>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</si>
  <si>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</si>
  <si>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</si>
  <si>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</si>
  <si>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</si>
  <si>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</si>
  <si>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</si>
  <si>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Backers Count</t>
  </si>
  <si>
    <t>Mean Backer</t>
  </si>
  <si>
    <t>Median Backer</t>
  </si>
  <si>
    <t>Min Backer</t>
  </si>
  <si>
    <t>Max Backer</t>
  </si>
  <si>
    <t>Std Dev</t>
  </si>
  <si>
    <t>Vari Backer</t>
  </si>
  <si>
    <t>Successful</t>
  </si>
  <si>
    <t>Unsuccessful (Failed + Canceled)</t>
  </si>
  <si>
    <t>Summary</t>
  </si>
  <si>
    <t>Unsuccessful (Failed only)</t>
  </si>
  <si>
    <t>Successful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</si>
</sst>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0" fontId="0" fillId="0" borderId="1" xfId="0" applyBorder="1"/>
    <xf numFmtId="10" fontId="0" fillId="0" borderId="1" xfId="1" applyNumberFormat="1" applyFont="1" applyBorder="1"/>
    <xf numFmtId="0" fontId="1" fillId="0" borderId="1" xfId="0" applyFont="1" applyBorder="1"/>
    <xf numFmtId="0" fontId="0" fillId="0" borderId="1" xfId="0" applyBorder="1" applyAlignment="1">
      <alignment wrapText="1"/>
    </xf>
    <xf numFmtId="0" fontId="1" fillId="0" borderId="0" xfId="0" applyFont="1"/>
    <xf numFmtId="0" fontId="3" fillId="2" borderId="0" xfId="0" applyFont="1" applyFill="1"/>
    <xf numFmtId="10" fontId="1" fillId="0" borderId="0" xfId="1" applyNumberFormat="1" applyFont="1"/>
  </cellXfs>
  <cellStyles count="2">
    <cellStyle name="Normal" xfId="0" builtinId="0"/>
    <cellStyle name="Percent" xfId="1" builtinId="5"/>
  </cellStyles>
  <dxfs count="24"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D80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Successful Rate</a:t>
            </a:r>
          </a:p>
          <a:p>
            <a:pPr>
              <a:defRPr/>
            </a:pP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'Successful Rate'!$F$1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22-4A28-A692-F16BAEFCFA3C}"/>
            </c:ext>
          </c:extLst>
        </c:ser>
        <c:ser>
          <c:idx val="5"/>
          <c:order val="5"/>
          <c:tx>
            <c:strRef>
              <c:f>'Successful Rate'!$G$1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D80A0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22-4A28-A692-F16BAEFCFA3C}"/>
            </c:ext>
          </c:extLst>
        </c:ser>
        <c:ser>
          <c:idx val="6"/>
          <c:order val="6"/>
          <c:tx>
            <c:strRef>
              <c:f>'Successful Rate'!$H$1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'Successful Rate'!$A$2:$A$13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'Successful Rate'!$H$2:$H$13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22-4A28-A692-F16BAEFCF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26847"/>
        <c:axId val="1592612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'Successful Rate'!$B$1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'Successful Rate'!$B$2:$B$13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22-4A28-A692-F16BAEFCFA3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22-4A28-A692-F16BAEFCFA3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6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22-4A28-A692-F16BAEFCFA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>
                          <a:lumMod val="60000"/>
                        </a:schemeClr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'Successful Rate'!$E$2:$E$13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22-4A28-A692-F16BAEFCFA3C}"/>
                  </c:ext>
                </c:extLst>
              </c15:ser>
            </c15:filteredLineSeries>
          </c:ext>
        </c:extLst>
      </c:lineChart>
      <c:catAx>
        <c:axId val="159262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2287"/>
        <c:crosses val="autoZero"/>
        <c:auto val="1"/>
        <c:lblAlgn val="ctr"/>
        <c:lblOffset val="100"/>
        <c:noMultiLvlLbl val="0"/>
      </c:catAx>
      <c:valAx>
        <c:axId val="15926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2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Category Pivot</a:t>
            </a:r>
          </a:p>
        </c:rich>
      </c:tx>
      <c:layout>
        <c:manualLayout>
          <c:xMode val="edge"/>
          <c:yMode val="edge"/>
          <c:x val="0.44948453281028716"/>
          <c:y val="5.21427026521462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0A0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F-4A8C-8C1C-29884FB7014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0A0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BF-4A8C-8C1C-29884FB7014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BF-4A8C-8C1C-29884FB70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94358335"/>
        <c:axId val="694358751"/>
        <c:axId val="0"/>
      </c:bar3DChart>
      <c:catAx>
        <c:axId val="69435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58751"/>
        <c:crosses val="autoZero"/>
        <c:auto val="1"/>
        <c:lblAlgn val="ctr"/>
        <c:lblOffset val="100"/>
        <c:noMultiLvlLbl val="0"/>
      </c:catAx>
      <c:valAx>
        <c:axId val="6943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58335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62327954302868"/>
          <c:y val="0.10764592065190068"/>
          <c:w val="8.4196412843018639E-2"/>
          <c:h val="0.24359317000742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Sub-category Pivot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0A0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B-43B1-AE99-35B658DE6E91}"/>
            </c:ext>
          </c:extLst>
        </c:ser>
        <c:ser>
          <c:idx val="1"/>
          <c:order val="1"/>
          <c:tx>
            <c:strRef>
              <c:f>'Sub-Cat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0A0F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B-43B1-AE99-35B658DE6E91}"/>
            </c:ext>
          </c:extLst>
        </c:ser>
        <c:ser>
          <c:idx val="2"/>
          <c:order val="2"/>
          <c:tx>
            <c:strRef>
              <c:f>'Sub-Cat Pivot'!$D$3:$D$4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'Sub-Cat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B-43B1-AE99-35B658DE6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3142863"/>
        <c:axId val="416858207"/>
        <c:axId val="0"/>
      </c:bar3DChart>
      <c:catAx>
        <c:axId val="40314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58207"/>
        <c:crosses val="autoZero"/>
        <c:auto val="1"/>
        <c:lblAlgn val="ctr"/>
        <c:lblOffset val="100"/>
        <c:noMultiLvlLbl val="0"/>
      </c:catAx>
      <c:valAx>
        <c:axId val="4168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42863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Challenge.xlsx]Date Launch!PivotTable5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Date Launch</a:t>
            </a:r>
          </a:p>
        </c:rich>
      </c:tx>
      <c:layout>
        <c:manualLayout>
          <c:xMode val="edge"/>
          <c:yMode val="edge"/>
          <c:x val="0.4197690531177829"/>
          <c:y val="3.3659098539701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D80A0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2"/>
            </a:solidFill>
            <a:ln w="9525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9-4009-9E77-DDF384F59FF3}"/>
            </c:ext>
          </c:extLst>
        </c:ser>
        <c:ser>
          <c:idx val="1"/>
          <c:order val="1"/>
          <c:tx>
            <c:strRef>
              <c:f>'Date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D80A0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9-4009-9E77-DDF384F59FF3}"/>
            </c:ext>
          </c:extLst>
        </c:ser>
        <c:ser>
          <c:idx val="2"/>
          <c:order val="2"/>
          <c:tx>
            <c:strRef>
              <c:f>'Date Launch'!$D$4:$D$5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2"/>
              </a:solidFill>
              <a:ln w="9525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9-4009-9E77-DDF384F59FF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2624767"/>
        <c:axId val="1592613535"/>
      </c:lineChart>
      <c:catAx>
        <c:axId val="159262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13535"/>
        <c:crosses val="autoZero"/>
        <c:auto val="1"/>
        <c:lblAlgn val="ctr"/>
        <c:lblOffset val="100"/>
        <c:noMultiLvlLbl val="0"/>
      </c:catAx>
      <c:valAx>
        <c:axId val="159261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62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114299</xdr:rowOff>
    </xdr:from>
    <xdr:to>
      <xdr:col>7</xdr:col>
      <xdr:colOff>1266826</xdr:colOff>
      <xdr:row>36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F0EC4-D8DE-4090-9A87-4FA96A792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15</xdr:row>
      <xdr:rowOff>76199</xdr:rowOff>
    </xdr:from>
    <xdr:to>
      <xdr:col>11</xdr:col>
      <xdr:colOff>533400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E40CF6-2FE2-4829-B874-BB16322A9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38100</xdr:rowOff>
    </xdr:from>
    <xdr:to>
      <xdr:col>25</xdr:col>
      <xdr:colOff>200024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A310C-98E0-410D-B3C0-7FF0FEE9C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20</xdr:row>
      <xdr:rowOff>157161</xdr:rowOff>
    </xdr:from>
    <xdr:to>
      <xdr:col>9</xdr:col>
      <xdr:colOff>257175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0D2E7-D7C2-4CDB-9C15-92341D563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4412.764748726855" createdVersion="7" refreshedVersion="7" minRefreshableVersion="3" recordCount="4114" xr:uid="{22C2058E-B374-4460-83D2-D30DB98328F3}">
  <cacheSource type="worksheet">
    <worksheetSource ref="A1:R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" refreshedDate="44412.78363125" createdVersion="7" refreshedVersion="7" minRefreshableVersion="3" recordCount="4114" xr:uid="{E16E7F26-0895-4017-8247-C7C17C2551C4}">
  <cacheSource type="worksheet">
    <worksheetSource ref="A1:T4115" sheet="Master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 (time stamp)" numFmtId="0">
      <sharedItems containsSemiMixedTypes="0" containsString="0" containsNumber="1" containsInteger="1" minValue="1249932360" maxValue="1493838720"/>
    </cacheField>
    <cacheField name="launched_at (time stamp)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-1497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x v="0"/>
    <s v="television"/>
    <d v="2015-07-23T03:00:00"/>
    <x v="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x v="0"/>
    <s v="television"/>
    <d v="2017-03-02T14:24:43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x v="0"/>
    <s v="television"/>
    <d v="2016-02-15T16:51:23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x v="0"/>
    <s v="television"/>
    <d v="2014-08-07T12:21:47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x v="0"/>
    <s v="television"/>
    <d v="2015-12-19T20:01:19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x v="0"/>
    <s v="television"/>
    <d v="2016-07-29T05:35:00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x v="0"/>
    <s v="television"/>
    <d v="2014-06-14T01:44:10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x v="0"/>
    <s v="television"/>
    <d v="2016-07-05T01:07:47"/>
    <x v="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x v="0"/>
    <s v="television"/>
    <d v="2016-04-15T21:00:00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x v="0"/>
    <s v="television"/>
    <d v="2016-04-17T02:29:04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x v="0"/>
    <s v="television"/>
    <d v="2014-06-25T01:37:59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x v="0"/>
    <s v="television"/>
    <d v="2016-08-22T03:00:00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x v="0"/>
    <s v="television"/>
    <d v="2014-07-16T03:00:00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x v="0"/>
    <s v="television"/>
    <d v="2016-06-23T20:27:00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x v="0"/>
    <s v="television"/>
    <d v="2014-07-13T13:59:00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x v="0"/>
    <s v="television"/>
    <d v="2015-09-27T20:14:00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x v="0"/>
    <s v="television"/>
    <d v="2014-06-16T05:30:00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x v="0"/>
    <s v="television"/>
    <d v="2014-11-04T18:33:42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x v="0"/>
    <s v="television"/>
    <d v="2014-09-17T13:00:56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x v="0"/>
    <s v="television"/>
    <d v="2015-07-20T19:35:34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d v="2015-09-13T18:11:52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x v="0"/>
    <s v="television"/>
    <d v="2014-09-26T15:03:09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x v="0"/>
    <s v="television"/>
    <d v="2015-01-01T07:59:00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x v="0"/>
    <s v="television"/>
    <d v="2015-04-30T15:20:00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x v="0"/>
    <s v="television"/>
    <d v="2015-09-15T19:39:00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x v="0"/>
    <s v="television"/>
    <d v="2016-01-09T00:36:01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x v="0"/>
    <s v="television"/>
    <d v="2014-08-17T12:22:24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x v="0"/>
    <s v="television"/>
    <d v="2014-11-16T04:57:13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x v="0"/>
    <s v="television"/>
    <d v="2015-12-16T23:08:04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x v="0"/>
    <s v="television"/>
    <d v="2014-07-22T16:09:28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x v="0"/>
    <s v="television"/>
    <d v="2014-08-21T07:01:55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d v="2016-01-25T19:00:34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x v="0"/>
    <s v="television"/>
    <d v="2016-05-13T03:59:00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x v="0"/>
    <s v="television"/>
    <d v="2015-11-08T16:51:41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x v="0"/>
    <s v="television"/>
    <d v="2014-08-05T07:43:21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x v="0"/>
    <s v="television"/>
    <d v="2015-04-28T00:00:00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x v="0"/>
    <s v="television"/>
    <d v="2015-04-04T06:22:05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x v="0"/>
    <s v="television"/>
    <d v="2015-02-27T16:37:59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x v="0"/>
    <s v="television"/>
    <d v="2013-05-11T01:22:24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x v="0"/>
    <s v="television"/>
    <d v="2014-05-25T22:59:00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x v="0"/>
    <s v="television"/>
    <d v="2014-06-19T04:00:0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d v="2014-10-05T13:39:14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x v="0"/>
    <s v="television"/>
    <d v="2014-12-28T15:20:26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x v="0"/>
    <s v="television"/>
    <d v="2014-07-13T00:00:00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d v="2014-10-07T02:22:17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x v="0"/>
    <s v="television"/>
    <d v="2016-04-27T14:58:27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x v="0"/>
    <s v="television"/>
    <d v="2015-12-15T23:09:34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x v="0"/>
    <s v="television"/>
    <d v="2014-12-19T20:40:0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x v="0"/>
    <s v="television"/>
    <d v="2015-03-01T12:00:00"/>
    <x v="48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d v="2015-10-24T04:14:05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d v="2015-01-30T17:00:0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x v="0"/>
    <s v="television"/>
    <d v="2015-08-10T22:17:17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x v="0"/>
    <s v="television"/>
    <d v="2014-07-17T16:50:46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x v="0"/>
    <s v="television"/>
    <d v="2014-04-04T22:00:00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d v="2015-12-25T17:07:01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x v="0"/>
    <s v="television"/>
    <d v="2016-05-27T23:15:16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x v="0"/>
    <s v="television"/>
    <d v="2015-06-08T16:00:00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x v="0"/>
    <s v="television"/>
    <d v="2015-04-25T19:59:22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x v="0"/>
    <s v="television"/>
    <d v="2014-11-19T18:52:52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x v="0"/>
    <s v="television"/>
    <d v="2015-09-14T21:00:00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x v="0"/>
    <s v="shorts"/>
    <d v="2014-03-23T00:00:0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x v="0"/>
    <s v="shorts"/>
    <d v="2013-06-06T19:32:37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x v="0"/>
    <s v="shorts"/>
    <d v="2013-03-03T19:11:18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x v="0"/>
    <s v="shorts"/>
    <d v="2013-12-28T04:59:00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x v="0"/>
    <s v="shorts"/>
    <d v="2013-07-08T00:26:21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x v="0"/>
    <s v="shorts"/>
    <d v="2014-08-11T05:59:00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x v="0"/>
    <s v="shorts"/>
    <d v="2016-07-18T20:23:40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x v="0"/>
    <s v="shorts"/>
    <d v="2012-07-15T14:00:04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x v="0"/>
    <s v="shorts"/>
    <d v="2014-02-23T13:39:51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x v="0"/>
    <s v="shorts"/>
    <d v="2011-10-02T06:59:00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x v="0"/>
    <s v="shorts"/>
    <d v="2011-09-04T21:30:45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x v="0"/>
    <s v="shorts"/>
    <d v="2012-05-28T06:30:57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x v="0"/>
    <s v="shorts"/>
    <d v="2012-11-15T00:00:00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d v="2011-05-03T03:59:00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x v="0"/>
    <s v="shorts"/>
    <d v="2016-01-21T11:41:35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x v="0"/>
    <s v="shorts"/>
    <d v="2013-04-23T05:01:12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x v="0"/>
    <s v="shorts"/>
    <d v="2011-12-27T17:35:58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x v="0"/>
    <s v="shorts"/>
    <d v="2012-05-21T02:59:00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x v="0"/>
    <s v="shorts"/>
    <d v="2016-09-01T17:32:01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x v="0"/>
    <s v="shorts"/>
    <d v="2014-04-25T18:38:13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x v="0"/>
    <s v="shorts"/>
    <d v="2013-12-10T02:00:56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x v="0"/>
    <s v="shorts"/>
    <d v="2012-07-14T03:02:00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x v="0"/>
    <s v="shorts"/>
    <d v="2011-10-09T19:41:01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x v="0"/>
    <s v="shorts"/>
    <d v="2015-02-22T11:30:00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d v="2011-05-15T18:11:26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x v="0"/>
    <s v="shorts"/>
    <d v="2011-09-23T03:00:37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x v="0"/>
    <s v="shorts"/>
    <d v="2015-12-27T14:20:45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x v="0"/>
    <s v="shorts"/>
    <d v="2010-06-03T01:41:00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d v="2014-06-22T15:48:51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x v="0"/>
    <s v="shorts"/>
    <d v="2013-06-02T18:03:12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x v="0"/>
    <s v="shorts"/>
    <d v="2011-07-12T07:08:19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x v="0"/>
    <s v="shorts"/>
    <d v="2011-05-17T09:39:24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x v="0"/>
    <s v="shorts"/>
    <d v="2017-02-01T08:00:00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x v="0"/>
    <s v="shorts"/>
    <d v="2012-07-03T21:00:00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x v="0"/>
    <s v="shorts"/>
    <d v="2014-04-07T17:13:42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x v="0"/>
    <s v="shorts"/>
    <d v="2012-02-26T00:07:21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x v="0"/>
    <s v="shorts"/>
    <d v="2010-08-01T03:00:00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x v="0"/>
    <s v="shorts"/>
    <d v="2011-07-12T03:14:42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x v="0"/>
    <s v="shorts"/>
    <d v="2012-12-07T23:30:00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x v="0"/>
    <s v="shorts"/>
    <d v="2014-01-22T21:39:5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d v="2012-11-04T19:04:46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d v="2013-01-24T18:38:30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x v="0"/>
    <s v="shorts"/>
    <d v="2010-12-23T03:08:53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x v="0"/>
    <s v="shorts"/>
    <d v="2014-03-07T19:20:30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d v="2011-04-03T01:00:00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x v="0"/>
    <s v="shorts"/>
    <d v="2016-05-14T00:00:00"/>
    <x v="105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x v="0"/>
    <s v="shorts"/>
    <d v="2012-04-02T18:38:21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x v="0"/>
    <s v="shorts"/>
    <d v="2011-04-24T23:34:4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x v="0"/>
    <s v="shorts"/>
    <d v="2013-05-31T14:42:50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x v="0"/>
    <s v="shorts"/>
    <d v="2011-02-26T00:37:10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x v="0"/>
    <s v="shorts"/>
    <d v="2013-11-14T05:59:0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x v="0"/>
    <s v="shorts"/>
    <d v="2015-05-31T07:59:47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x v="0"/>
    <s v="shorts"/>
    <d v="2014-04-13T02:00:00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x v="0"/>
    <s v="shorts"/>
    <d v="2011-08-06T15:00:00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d v="2012-01-13T06:34:48"/>
    <x v="114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x v="0"/>
    <s v="shorts"/>
    <d v="2012-02-04T17:44:04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x v="0"/>
    <s v="shorts"/>
    <d v="2011-04-08T10:55:55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x v="0"/>
    <s v="shorts"/>
    <d v="2010-06-09T19:00:00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x v="0"/>
    <s v="shorts"/>
    <d v="2011-07-29T01:17:16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x v="0"/>
    <s v="shorts"/>
    <d v="2011-08-13T23:00:00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x v="0"/>
    <s v="science fiction"/>
    <d v="2016-10-03T01:11:47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d v="2015-04-18T10:16:00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x v="0"/>
    <s v="science fiction"/>
    <d v="2016-10-10T10:21:47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x v="0"/>
    <s v="science fiction"/>
    <d v="2014-10-28T22:00:00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x v="0"/>
    <s v="science fiction"/>
    <d v="2015-05-15T22:17:22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x v="0"/>
    <s v="science fiction"/>
    <d v="2017-02-03T23:51:20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x v="0"/>
    <s v="science fiction"/>
    <d v="2015-06-11T02:00:00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x v="0"/>
    <s v="science fiction"/>
    <d v="2015-04-03T13:59:01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x v="0"/>
    <s v="science fiction"/>
    <d v="2016-10-20T05:28:13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x v="0"/>
    <s v="science fiction"/>
    <d v="2014-10-30T22:29:43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x v="0"/>
    <s v="science fiction"/>
    <d v="2014-06-16T20:16:00"/>
    <x v="13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x v="0"/>
    <s v="science fiction"/>
    <d v="2016-07-06T00:00:00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x v="0"/>
    <s v="science fiction"/>
    <d v="2014-11-07T20:30:07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x v="0"/>
    <s v="science fiction"/>
    <d v="2016-05-31T17:31:00"/>
    <x v="133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x v="0"/>
    <s v="science fiction"/>
    <d v="2015-09-04T17:00:00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x v="0"/>
    <s v="science fiction"/>
    <d v="2014-07-01T19:00:00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x v="0"/>
    <s v="science fiction"/>
    <d v="2015-05-16T10:16:00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x v="0"/>
    <s v="science fiction"/>
    <d v="2015-10-12T13:46:33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x v="0"/>
    <s v="science fiction"/>
    <d v="2015-08-01T04:59:00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d v="2015-07-12T22:06:12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x v="0"/>
    <s v="science fiction"/>
    <d v="2015-03-20T03:45:32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x v="0"/>
    <s v="science fiction"/>
    <d v="2015-05-31T03:40:23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x v="0"/>
    <s v="science fiction"/>
    <d v="2014-11-16T22:26:18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x v="0"/>
    <s v="science fiction"/>
    <d v="2016-09-03T05:55:00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x v="0"/>
    <s v="science fiction"/>
    <d v="2015-04-13T17:17:52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x v="0"/>
    <s v="science fiction"/>
    <d v="2015-08-11T13:00:52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x v="0"/>
    <s v="science fiction"/>
    <d v="2017-01-18T00:23:18"/>
    <x v="146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x v="0"/>
    <s v="science fiction"/>
    <d v="2015-01-08T18:18:00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x v="0"/>
    <s v="science fiction"/>
    <d v="2016-02-27T06:45:36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x v="0"/>
    <s v="science fiction"/>
    <d v="2014-12-25T08:00:00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x v="0"/>
    <s v="science fiction"/>
    <d v="2015-05-26T03:53:02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x v="0"/>
    <s v="science fiction"/>
    <d v="2015-06-18T13:13:1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x v="0"/>
    <s v="science fiction"/>
    <d v="2014-09-23T01:51:40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x v="0"/>
    <s v="science fiction"/>
    <d v="2014-12-02T15:04:04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x v="0"/>
    <s v="science fiction"/>
    <d v="2015-06-03T13:08:15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x v="0"/>
    <s v="science fiction"/>
    <d v="2015-07-23T13:25:3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x v="0"/>
    <s v="science fiction"/>
    <d v="2014-08-03T02:59: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x v="0"/>
    <s v="science fiction"/>
    <d v="2016-02-26T21:52:52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x v="0"/>
    <s v="science fiction"/>
    <d v="2014-10-22T01:50:2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x v="0"/>
    <s v="science fiction"/>
    <d v="2016-07-03T10:25:45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x v="0"/>
    <s v="drama"/>
    <d v="2015-08-15T21:54:51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x v="0"/>
    <s v="drama"/>
    <d v="2014-07-02T16:29:55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x v="0"/>
    <s v="drama"/>
    <d v="2014-08-16T23:42:00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x v="0"/>
    <s v="drama"/>
    <d v="2015-10-01T00:00:00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x v="0"/>
    <s v="drama"/>
    <d v="2014-09-19T18:18:21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x v="0"/>
    <s v="drama"/>
    <d v="2016-01-12T15:48:44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x v="0"/>
    <s v="drama"/>
    <d v="2017-01-16T01:49:22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x v="0"/>
    <s v="drama"/>
    <d v="2015-08-04T22:15:35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x v="0"/>
    <s v="drama"/>
    <d v="2015-03-19T19:02:50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x v="0"/>
    <s v="drama"/>
    <d v="2014-10-18T12:07:3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x v="0"/>
    <s v="drama"/>
    <d v="2015-08-30T05:28:0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d v="2016-08-12T04:20:14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x v="0"/>
    <s v="drama"/>
    <d v="2015-03-19T08:28:43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x v="0"/>
    <s v="drama"/>
    <d v="2015-02-28T13:45:08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x v="0"/>
    <s v="drama"/>
    <d v="2015-05-08T18:12:56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x v="0"/>
    <s v="drama"/>
    <d v="2014-08-29T18:40:11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x v="0"/>
    <s v="drama"/>
    <d v="2015-08-05T19:46:39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x v="0"/>
    <s v="drama"/>
    <d v="2015-03-24T00:08:46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x v="0"/>
    <s v="drama"/>
    <d v="2015-11-26T23:55:45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x v="0"/>
    <s v="drama"/>
    <d v="2016-03-04T01:55:55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x v="0"/>
    <s v="drama"/>
    <d v="2015-04-13T19:00:0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x v="0"/>
    <s v="drama"/>
    <d v="2015-06-22T17:48:15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x v="0"/>
    <s v="drama"/>
    <d v="2017-01-07T00:17:12"/>
    <x v="18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x v="0"/>
    <s v="drama"/>
    <d v="2014-11-26T20:26:50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x v="0"/>
    <s v="drama"/>
    <d v="2014-09-01T03:59:00"/>
    <x v="184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x v="0"/>
    <s v="drama"/>
    <d v="2016-08-18T21:52:19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x v="0"/>
    <s v="drama"/>
    <d v="2017-03-03T20:00:00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x v="0"/>
    <s v="drama"/>
    <d v="2015-07-21T06:59:00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x v="0"/>
    <s v="drama"/>
    <d v="2014-09-05T04:23:35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x v="0"/>
    <s v="drama"/>
    <d v="2016-09-03T16:34:37"/>
    <x v="189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x v="0"/>
    <s v="drama"/>
    <d v="2016-06-16T15:37:26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x v="0"/>
    <s v="drama"/>
    <d v="2015-10-02T10:35:38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x v="0"/>
    <s v="drama"/>
    <d v="2014-10-17T19:00:3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x v="0"/>
    <s v="drama"/>
    <d v="2014-11-28T23:26:06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x v="0"/>
    <s v="drama"/>
    <d v="2016-03-06T23:55:31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x v="0"/>
    <s v="drama"/>
    <d v="2015-07-10T16:05:32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x v="0"/>
    <s v="drama"/>
    <d v="2015-10-10T21:00:00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x v="0"/>
    <s v="drama"/>
    <d v="2017-02-17T21:00:00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x v="0"/>
    <s v="drama"/>
    <d v="2014-10-05T09:12:02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x v="0"/>
    <s v="drama"/>
    <d v="2016-09-01T02:58:22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x v="0"/>
    <s v="drama"/>
    <d v="2014-09-15T02:00:03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x v="0"/>
    <s v="drama"/>
    <d v="2015-02-08T19:38:49"/>
    <x v="201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x v="0"/>
    <s v="drama"/>
    <d v="2015-10-08T20:59:00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x v="0"/>
    <s v="drama"/>
    <d v="2015-01-29T20:21:04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x v="0"/>
    <s v="drama"/>
    <d v="2016-08-04T14:00:03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x v="0"/>
    <s v="drama"/>
    <d v="2015-10-06T15:10:22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x v="0"/>
    <s v="drama"/>
    <d v="2016-08-06T00:06:23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x v="0"/>
    <s v="drama"/>
    <d v="2015-01-04T04:43:58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x v="0"/>
    <s v="drama"/>
    <d v="2014-12-16T08:52:47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x v="0"/>
    <s v="drama"/>
    <d v="2015-07-10T22:08:55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x v="0"/>
    <s v="drama"/>
    <d v="2015-10-01T05:00:0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x v="0"/>
    <s v="drama"/>
    <d v="2015-09-19T03:50:17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d v="2016-04-16T20:08:40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x v="0"/>
    <s v="drama"/>
    <d v="2015-08-16T14:06:41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d v="2015-03-06T15:22:29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x v="0"/>
    <s v="drama"/>
    <d v="2016-02-17T23:59:00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x v="0"/>
    <s v="drama"/>
    <d v="2015-04-22T22:00:37"/>
    <x v="216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x v="0"/>
    <s v="drama"/>
    <d v="2014-12-28T15:22:29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x v="0"/>
    <s v="drama"/>
    <d v="2015-05-15T15:04:49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x v="0"/>
    <s v="drama"/>
    <d v="2016-04-01T06:59:00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x v="0"/>
    <s v="drama"/>
    <d v="2015-08-20T20:06:00"/>
    <x v="22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x v="0"/>
    <s v="drama"/>
    <d v="2015-03-28T19:06:04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x v="0"/>
    <s v="drama"/>
    <d v="2015-03-27T02:39:00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x v="0"/>
    <s v="drama"/>
    <d v="2016-05-22T01:05:00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x v="0"/>
    <s v="drama"/>
    <d v="2015-07-10T05:38:46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x v="0"/>
    <s v="drama"/>
    <d v="2016-04-08T22:04:14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x v="0"/>
    <s v="drama"/>
    <d v="2015-05-31T09:29:00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x v="0"/>
    <s v="drama"/>
    <d v="2015-07-09T21:27:21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x v="0"/>
    <s v="drama"/>
    <d v="2015-06-01T16:28:25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x v="0"/>
    <s v="drama"/>
    <d v="2016-02-13T22:24:57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x v="0"/>
    <s v="drama"/>
    <d v="2015-06-04T18:39:11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x v="0"/>
    <s v="drama"/>
    <d v="2016-01-02T23:00:5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x v="0"/>
    <s v="drama"/>
    <d v="2015-02-27T19:49:06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x v="0"/>
    <s v="drama"/>
    <d v="2016-09-29T21:52:52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x v="0"/>
    <s v="drama"/>
    <d v="2015-06-21T00:50:59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x v="0"/>
    <s v="drama"/>
    <d v="2015-07-09T21:48:17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x v="0"/>
    <s v="drama"/>
    <d v="2016-01-05T00:00:00"/>
    <x v="236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x v="0"/>
    <s v="drama"/>
    <d v="2016-03-08T13:51:09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x v="0"/>
    <s v="drama"/>
    <d v="2016-12-30T09:00:00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x v="0"/>
    <s v="drama"/>
    <d v="2015-11-08T12:00:00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x v="0"/>
    <s v="documentary"/>
    <d v="2013-05-05T17:00:11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x v="0"/>
    <s v="documentary"/>
    <d v="2014-12-21T16:45:04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x v="0"/>
    <s v="documentary"/>
    <d v="2011-12-20T11:49:50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x v="0"/>
    <s v="documentary"/>
    <d v="2014-02-22T01:08:24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x v="0"/>
    <s v="documentary"/>
    <d v="2010-03-16T07:06:00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x v="0"/>
    <s v="documentary"/>
    <d v="2012-08-16T01:16:2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x v="0"/>
    <s v="documentary"/>
    <d v="2010-12-18T09:43:25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x v="0"/>
    <s v="documentary"/>
    <d v="2010-10-16T03:39:00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x v="0"/>
    <s v="documentary"/>
    <d v="2012-01-07T18:35:09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x v="0"/>
    <s v="documentary"/>
    <d v="2010-08-22T17:40:00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x v="0"/>
    <s v="documentary"/>
    <d v="2013-06-06T13:34:51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x v="0"/>
    <s v="documentary"/>
    <d v="2012-05-16T19:00:00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x v="0"/>
    <s v="documentary"/>
    <d v="2010-06-01T03:59:00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x v="0"/>
    <s v="documentary"/>
    <d v="2012-02-15T15:37:15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x v="0"/>
    <s v="documentary"/>
    <d v="2015-10-17T02:00:00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x v="0"/>
    <s v="documentary"/>
    <d v="2011-03-16T11:38:02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x v="0"/>
    <s v="documentary"/>
    <d v="2013-03-16T18:27:47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x v="0"/>
    <s v="documentary"/>
    <d v="2016-05-19T15:02:42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x v="0"/>
    <s v="documentary"/>
    <d v="2011-06-18T01:14:26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x v="0"/>
    <s v="documentary"/>
    <d v="2015-04-08T17:42:4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x v="0"/>
    <s v="documentary"/>
    <d v="2010-07-17T09:59:0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x v="0"/>
    <s v="documentary"/>
    <d v="2012-06-07T14:55:00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x v="0"/>
    <s v="documentary"/>
    <d v="2011-02-26T05:57:08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x v="0"/>
    <s v="documentary"/>
    <d v="2012-09-27T22:54:54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x v="0"/>
    <s v="documentary"/>
    <d v="2012-05-11T14:53:15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x v="0"/>
    <s v="documentary"/>
    <d v="2010-05-10T20:16:00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x v="0"/>
    <s v="documentary"/>
    <d v="2010-04-23T03:51:00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x v="0"/>
    <s v="documentary"/>
    <d v="2014-06-25T10:51:39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x v="0"/>
    <s v="documentary"/>
    <d v="2011-11-07T04:39:3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x v="0"/>
    <s v="documentary"/>
    <d v="2017-02-22T04:43:42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x v="0"/>
    <s v="documentary"/>
    <d v="2011-05-25T04:00:0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x v="0"/>
    <s v="documentary"/>
    <d v="2014-01-02T08:00:00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x v="0"/>
    <s v="documentary"/>
    <d v="2010-04-28T18:49:00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x v="0"/>
    <s v="documentary"/>
    <d v="2011-07-03T11:57:46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x v="0"/>
    <s v="documentary"/>
    <d v="2012-04-05T06:59:00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x v="0"/>
    <s v="documentary"/>
    <d v="2012-11-10T01:46:06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x v="0"/>
    <s v="documentary"/>
    <d v="2012-04-28T00:57:54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x v="0"/>
    <s v="documentary"/>
    <d v="2015-05-23T21:23:39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x v="0"/>
    <s v="documentary"/>
    <d v="2012-10-12T00:58:59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x v="0"/>
    <s v="documentary"/>
    <d v="2017-02-27T02:01:00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x v="0"/>
    <s v="documentary"/>
    <d v="2014-05-30T14:10:35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x v="0"/>
    <s v="documentary"/>
    <d v="2009-08-10T19:26:00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x v="0"/>
    <s v="documentary"/>
    <d v="2010-02-22T22:00:00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x v="0"/>
    <s v="documentary"/>
    <d v="2011-06-01T04:59:00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x v="0"/>
    <s v="documentary"/>
    <d v="2012-01-21T17:43:00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x v="0"/>
    <s v="documentary"/>
    <d v="2013-09-19T18:08:48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x v="0"/>
    <s v="documentary"/>
    <d v="2013-03-25T18:35:24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x v="0"/>
    <s v="documentary"/>
    <d v="2012-11-02T04:00:00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x v="0"/>
    <s v="documentary"/>
    <d v="2012-06-26T04:03:13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x v="0"/>
    <s v="documentary"/>
    <d v="2013-11-02T10:57:14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x v="0"/>
    <s v="documentary"/>
    <d v="2011-02-02T07:59:0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x v="0"/>
    <s v="documentary"/>
    <d v="2013-05-01T00:01:00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x v="0"/>
    <s v="documentary"/>
    <d v="2011-10-29T03:59:00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x v="0"/>
    <s v="documentary"/>
    <d v="2014-04-20T16:01:54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d v="2010-07-19T16:00:00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x v="0"/>
    <s v="documentary"/>
    <d v="2013-11-01T00:00:00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x v="0"/>
    <s v="documentary"/>
    <d v="2012-09-07T11:24:43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x v="0"/>
    <s v="documentary"/>
    <d v="2015-05-01T03:59:00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x v="0"/>
    <s v="documentary"/>
    <d v="2014-05-09T21:00:00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x v="0"/>
    <s v="documentary"/>
    <d v="2010-11-17T06:24:20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x v="0"/>
    <s v="documentary"/>
    <d v="2011-04-24T23:02:18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x v="0"/>
    <s v="documentary"/>
    <d v="2013-03-19T16:42:15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x v="0"/>
    <s v="documentary"/>
    <d v="2012-02-24T20:33:58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x v="0"/>
    <s v="documentary"/>
    <d v="2012-06-02T01:42:26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x v="0"/>
    <s v="documentary"/>
    <d v="2012-09-01T02:00:00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x v="0"/>
    <s v="documentary"/>
    <d v="2012-03-10T15:07:29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x v="0"/>
    <s v="documentary"/>
    <d v="2013-03-20T19:05:33"/>
    <x v="306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x v="0"/>
    <s v="documentary"/>
    <d v="2013-02-07T22:40:01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x v="0"/>
    <s v="documentary"/>
    <d v="2011-03-10T16:40:10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x v="0"/>
    <s v="documentary"/>
    <d v="2012-09-03T18:02:14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x v="0"/>
    <s v="documentary"/>
    <d v="2011-10-20T02:00:0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x v="0"/>
    <s v="documentary"/>
    <d v="2012-01-01T07:59:00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x v="0"/>
    <s v="documentary"/>
    <d v="2013-04-14T21:03:5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x v="0"/>
    <s v="documentary"/>
    <d v="2010-08-11T15:59:00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x v="0"/>
    <s v="documentary"/>
    <d v="2013-03-01T19:59:48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x v="0"/>
    <s v="documentary"/>
    <d v="2012-08-22T18:32:14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x v="0"/>
    <s v="documentary"/>
    <d v="2014-12-11T04:59:00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x v="0"/>
    <s v="documentary"/>
    <d v="2013-12-11T16:14:43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x v="0"/>
    <s v="documentary"/>
    <d v="2013-03-26T23:55:51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x v="0"/>
    <s v="documentary"/>
    <d v="2010-02-02T07:59:00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x v="0"/>
    <s v="documentary"/>
    <d v="2015-12-22T23:00:0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x v="0"/>
    <s v="documentary"/>
    <d v="2016-11-08T11:43:06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x v="0"/>
    <s v="documentary"/>
    <d v="2016-05-13T13:40:48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x v="0"/>
    <s v="documentary"/>
    <d v="2016-12-21T07:59:00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x v="0"/>
    <s v="documentary"/>
    <d v="2015-08-01T15:01:48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x v="0"/>
    <s v="documentary"/>
    <d v="2016-12-20T04:30:33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x v="0"/>
    <s v="documentary"/>
    <d v="2017-03-14T22:57:00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x v="0"/>
    <s v="documentary"/>
    <d v="2015-03-22T08:00:00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x v="0"/>
    <s v="documentary"/>
    <d v="2015-11-01T04:00:00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x v="0"/>
    <s v="documentary"/>
    <d v="2015-11-07T04:00:00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x v="0"/>
    <s v="documentary"/>
    <d v="2013-05-17T03:59:0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x v="0"/>
    <s v="documentary"/>
    <d v="2016-06-17T13:57:14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x v="0"/>
    <s v="documentary"/>
    <d v="2015-10-28T08:00:00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x v="0"/>
    <s v="documentary"/>
    <d v="2016-04-07T14:16:31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x v="0"/>
    <s v="documentary"/>
    <d v="2015-05-15T19:00:00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x v="0"/>
    <s v="documentary"/>
    <d v="2015-05-08T22:00:00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x v="0"/>
    <s v="documentary"/>
    <d v="2015-11-13T15:18:38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x v="0"/>
    <s v="documentary"/>
    <d v="2015-03-14T02:05:08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x v="0"/>
    <s v="documentary"/>
    <d v="2016-09-03T01:00:00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x v="0"/>
    <s v="documentary"/>
    <d v="2015-04-29T18:14:28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x v="0"/>
    <s v="documentary"/>
    <d v="2017-03-08T21:00:0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x v="0"/>
    <s v="documentary"/>
    <d v="2014-10-01T03:59:00"/>
    <x v="341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x v="0"/>
    <s v="documentary"/>
    <d v="2016-04-29T18:44:25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x v="0"/>
    <s v="documentary"/>
    <d v="2014-11-14T03:00:00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x v="0"/>
    <s v="documentary"/>
    <d v="2015-06-01T02:20:00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x v="0"/>
    <s v="documentary"/>
    <d v="2015-05-20T22:39:50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x v="0"/>
    <s v="documentary"/>
    <d v="2015-10-14T12:00:21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x v="0"/>
    <s v="documentary"/>
    <d v="2015-11-14T12:53:29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x v="0"/>
    <s v="documentary"/>
    <d v="2015-08-21T14:05:16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x v="0"/>
    <s v="documentary"/>
    <d v="2017-02-24T11:58:28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x v="0"/>
    <s v="documentary"/>
    <d v="2016-09-11T03:59:0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x v="0"/>
    <s v="documentary"/>
    <d v="2016-04-07T22:09:14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x v="0"/>
    <s v="documentary"/>
    <d v="2014-10-08T04:01:08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x v="0"/>
    <s v="documentary"/>
    <d v="2015-11-19T20:00:19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x v="0"/>
    <s v="documentary"/>
    <d v="2016-04-08T18:52:01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x v="0"/>
    <s v="documentary"/>
    <d v="2014-12-01T08:03:14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x v="0"/>
    <s v="documentary"/>
    <d v="2016-03-16T18:16:33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x v="0"/>
    <s v="documentary"/>
    <d v="2015-04-24T05:19: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x v="0"/>
    <s v="documentary"/>
    <d v="2016-06-15T15:00:00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x v="0"/>
    <s v="documentary"/>
    <d v="2014-11-14T05:12:00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x v="0"/>
    <s v="documentary"/>
    <d v="2015-07-23T03:11:0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x v="0"/>
    <s v="documentary"/>
    <d v="2014-11-23T01:01:46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x v="0"/>
    <s v="documentary"/>
    <d v="2014-08-08T00:00:00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x v="0"/>
    <s v="documentary"/>
    <d v="2010-05-02T19:22:00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x v="0"/>
    <s v="documentary"/>
    <d v="2014-06-21T03:59:00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x v="0"/>
    <s v="documentary"/>
    <d v="2014-02-28T14:33:19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x v="0"/>
    <s v="documentary"/>
    <d v="2012-05-20T19:01:58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x v="0"/>
    <s v="documentary"/>
    <d v="2013-05-01T04:59:00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x v="0"/>
    <s v="documentary"/>
    <d v="2015-03-15T13:32:02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x v="0"/>
    <s v="documentary"/>
    <d v="2012-01-15T13:14:2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x v="0"/>
    <s v="documentary"/>
    <d v="2017-01-06T19:05:0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x v="0"/>
    <s v="documentary"/>
    <d v="2013-02-01T18:25:39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x v="0"/>
    <s v="documentary"/>
    <d v="2016-04-05T16:00:00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x v="0"/>
    <s v="documentary"/>
    <d v="2012-07-18T21:53:18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x v="0"/>
    <s v="documentary"/>
    <d v="2011-09-16T21:20:31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d v="2014-03-01T17:18:00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x v="0"/>
    <s v="documentary"/>
    <d v="2016-08-25T10:51:5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x v="0"/>
    <s v="documentary"/>
    <d v="2015-11-14T07:01:00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x v="0"/>
    <s v="documentary"/>
    <d v="2016-01-25T23:52:00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x v="0"/>
    <s v="documentary"/>
    <d v="2012-05-03T16:31:12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x v="0"/>
    <s v="documentary"/>
    <d v="2016-01-23T17:16:32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x v="0"/>
    <s v="documentary"/>
    <d v="2012-07-30T05:00:00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x v="0"/>
    <s v="documentary"/>
    <d v="2012-09-06T17:01:40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x v="0"/>
    <s v="documentary"/>
    <d v="2014-05-19T02:49:19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x v="0"/>
    <s v="documentary"/>
    <d v="2015-01-06T18:45:47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x v="0"/>
    <s v="documentary"/>
    <d v="2014-11-21T15:01:41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d v="2015-08-10T22:49:51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x v="0"/>
    <s v="documentary"/>
    <d v="2015-08-15T06:00:00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x v="0"/>
    <s v="documentary"/>
    <d v="2016-07-28T01:49:40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x v="0"/>
    <s v="documentary"/>
    <d v="2014-03-07T22:59:00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d v="2015-05-08T00:52:52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x v="0"/>
    <s v="documentary"/>
    <d v="2011-12-18T00:59:00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x v="0"/>
    <s v="documentary"/>
    <d v="2011-09-08T03:00:00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x v="0"/>
    <s v="documentary"/>
    <d v="2013-10-10T17:00:52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x v="0"/>
    <s v="documentary"/>
    <d v="2016-04-17T18:38:02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x v="0"/>
    <s v="documentary"/>
    <d v="2012-04-27T21:32:00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x v="0"/>
    <s v="documentary"/>
    <d v="2012-07-07T13:33:2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x v="0"/>
    <s v="documentary"/>
    <d v="2010-09-01T03:44:00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x v="0"/>
    <s v="documentary"/>
    <d v="2015-04-29T19:02:06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x v="0"/>
    <s v="documentary"/>
    <d v="2016-12-14T12:00:00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x v="0"/>
    <s v="documentary"/>
    <d v="2014-05-17T03:30: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x v="0"/>
    <s v="documentary"/>
    <d v="2011-08-07T20:12:50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x v="0"/>
    <s v="documentary"/>
    <d v="2015-11-05T13:56:57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x v="0"/>
    <s v="documentary"/>
    <d v="2011-08-10T07:08:00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x v="0"/>
    <s v="documentary"/>
    <d v="2014-02-05T23:04:00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x v="0"/>
    <s v="documentary"/>
    <d v="2014-03-06T02:02:19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x v="0"/>
    <s v="documentary"/>
    <d v="2011-05-09T05:59:00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x v="0"/>
    <s v="documentary"/>
    <d v="2011-11-19T21:54:10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x v="0"/>
    <s v="documentary"/>
    <d v="2013-11-05T18:39:50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x v="0"/>
    <s v="documentary"/>
    <d v="2016-07-22T20:42:24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x v="0"/>
    <s v="documentary"/>
    <d v="2015-06-18T23:33:17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x v="0"/>
    <s v="documentary"/>
    <d v="2013-12-22T05:00:00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x v="0"/>
    <s v="documentary"/>
    <d v="2012-07-25T17:49:38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x v="0"/>
    <s v="documentary"/>
    <d v="2012-07-19T21:03:31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x v="0"/>
    <s v="documentary"/>
    <d v="2013-10-12T01:31:05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x v="0"/>
    <s v="documentary"/>
    <d v="2014-10-17T12:00:00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x v="0"/>
    <s v="documentary"/>
    <d v="2014-02-08T09:30:31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x v="0"/>
    <s v="documentary"/>
    <d v="2013-04-08T04:33:00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x v="0"/>
    <s v="documentary"/>
    <d v="2015-07-23T06:46:37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x v="0"/>
    <s v="documentary"/>
    <d v="2013-06-29T20:13:07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x v="0"/>
    <s v="animation"/>
    <d v="2014-03-14T04:40:31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x v="0"/>
    <s v="animation"/>
    <d v="2015-08-21T11:47:36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x v="0"/>
    <s v="animation"/>
    <d v="2014-09-11T06:14:57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x v="0"/>
    <s v="animation"/>
    <d v="2013-06-05T22:13:50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x v="0"/>
    <s v="animation"/>
    <d v="2012-03-26T08:01:39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x v="0"/>
    <s v="animation"/>
    <d v="2015-11-27T21:40:04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x v="0"/>
    <s v="animation"/>
    <d v="2016-03-01T17:05:14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x v="0"/>
    <s v="animation"/>
    <d v="2015-10-22T18:59:00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x v="0"/>
    <s v="animation"/>
    <d v="2014-06-16T22:00:00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x v="0"/>
    <s v="animation"/>
    <d v="2009-11-27T04:59:00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x v="0"/>
    <s v="animation"/>
    <d v="2013-09-11T02:34:27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x v="0"/>
    <s v="animation"/>
    <d v="2016-07-05T20:54:43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x v="0"/>
    <s v="animation"/>
    <d v="2015-10-21T17:26:21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x v="0"/>
    <s v="animation"/>
    <d v="2015-10-11T15:07:02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x v="0"/>
    <s v="animation"/>
    <d v="2013-12-01T21:01:42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x v="0"/>
    <s v="animation"/>
    <d v="2013-09-13T17:56:20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x v="0"/>
    <s v="animation"/>
    <d v="2013-07-31T08:41:53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x v="0"/>
    <s v="animation"/>
    <d v="2016-10-08T07:38:46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x v="0"/>
    <s v="animation"/>
    <d v="2015-11-18T07:15:5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x v="0"/>
    <s v="animation"/>
    <d v="2014-10-17T18:16:58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x v="0"/>
    <s v="animation"/>
    <d v="2016-03-24T22:39:13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x v="0"/>
    <s v="animation"/>
    <d v="2013-11-02T19:03:16"/>
    <x v="441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x v="0"/>
    <s v="animation"/>
    <d v="2015-02-19T21:19:43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x v="0"/>
    <s v="animation"/>
    <d v="2014-02-10T00:21:41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x v="0"/>
    <s v="animation"/>
    <d v="2012-02-15T21:46:01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x v="0"/>
    <s v="animation"/>
    <d v="2015-05-21T08:02:5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x v="0"/>
    <s v="animation"/>
    <d v="2015-03-04T02:00:20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x v="0"/>
    <s v="animation"/>
    <d v="2013-03-23T12:19:23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x v="0"/>
    <s v="animation"/>
    <d v="2014-05-14T18:11:35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x v="0"/>
    <s v="animation"/>
    <d v="2013-10-17T13:38:05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x v="0"/>
    <s v="animation"/>
    <d v="2014-02-14T22:43:2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x v="0"/>
    <s v="animation"/>
    <d v="2014-01-25T17:09: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x v="0"/>
    <s v="animation"/>
    <d v="2015-05-13T16:53:35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x v="0"/>
    <s v="animation"/>
    <d v="2015-02-19T19:47:59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x v="0"/>
    <s v="animation"/>
    <d v="2014-11-26T13:14:00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x v="0"/>
    <s v="animation"/>
    <d v="2012-04-17T00:31:00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x v="0"/>
    <s v="animation"/>
    <d v="2013-10-22T03:59:00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x v="0"/>
    <s v="animation"/>
    <d v="2014-08-16T18:25:12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x v="0"/>
    <s v="animation"/>
    <d v="2013-05-14T16:47:40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x v="0"/>
    <s v="animation"/>
    <d v="2011-11-13T16:22:07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x v="0"/>
    <s v="animation"/>
    <d v="2014-06-01T04:00:0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x v="0"/>
    <s v="animation"/>
    <d v="2013-06-02T20:19:27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x v="0"/>
    <s v="animation"/>
    <d v="2011-08-10T03:02:21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x v="0"/>
    <s v="animation"/>
    <d v="2011-09-24T17:02:3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d v="2016-05-18T20:22:15"/>
    <x v="464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x v="0"/>
    <s v="animation"/>
    <d v="2014-06-27T02:52:54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x v="0"/>
    <s v="animation"/>
    <d v="2012-09-07T22:37:44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x v="0"/>
    <s v="animation"/>
    <d v="2012-09-28T16:18:54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x v="0"/>
    <s v="animation"/>
    <d v="2012-07-11T03:51:05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x v="0"/>
    <s v="animation"/>
    <d v="2014-09-05T23:45:24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x v="0"/>
    <s v="animation"/>
    <d v="2014-01-16T04:00:0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x v="0"/>
    <s v="animation"/>
    <d v="2014-04-19T16:19:39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x v="0"/>
    <s v="animation"/>
    <d v="2014-08-23T22:08:38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x v="0"/>
    <s v="animation"/>
    <d v="2014-09-17T16:45:19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d v="2017-02-17T07:53:49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x v="0"/>
    <s v="animation"/>
    <d v="2015-05-06T02:04:03"/>
    <x v="475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x v="0"/>
    <s v="animation"/>
    <d v="2014-06-03T03:59:00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x v="0"/>
    <s v="animation"/>
    <d v="2012-05-18T20:02:14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x v="0"/>
    <s v="animation"/>
    <d v="2015-04-01T20:51:49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x v="0"/>
    <s v="animation"/>
    <d v="2014-11-21T10:47:15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x v="0"/>
    <s v="animation"/>
    <d v="2013-08-09T12:00:15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x v="0"/>
    <s v="animation"/>
    <d v="2012-10-10T16:08:09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x v="0"/>
    <s v="animation"/>
    <d v="2016-04-14T14:34:00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x v="0"/>
    <s v="animation"/>
    <d v="2013-01-29T04:44:32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x v="0"/>
    <s v="animation"/>
    <d v="2015-11-05T23:32:52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x v="0"/>
    <s v="animation"/>
    <d v="2013-05-17T12:08:19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x v="0"/>
    <s v="animation"/>
    <d v="2014-06-01T22:37:19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x v="0"/>
    <s v="animation"/>
    <d v="2016-12-25T15:16:34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x v="0"/>
    <s v="animation"/>
    <d v="2017-01-09T01:18:20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x v="0"/>
    <s v="animation"/>
    <d v="2012-01-05T11:33:00"/>
    <x v="489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x v="0"/>
    <s v="animation"/>
    <d v="2012-08-22T23:14:45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x v="0"/>
    <s v="animation"/>
    <d v="2016-01-27T23:34:59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x v="0"/>
    <s v="animation"/>
    <d v="2016-10-13T00:50:30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x v="0"/>
    <s v="animation"/>
    <d v="2015-05-20T17:25:38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x v="0"/>
    <s v="animation"/>
    <d v="2014-07-03T03:00:00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x v="0"/>
    <s v="animation"/>
    <d v="2015-07-16T19:51:4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d v="2014-02-10T22:21:14"/>
    <x v="496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x v="0"/>
    <s v="animation"/>
    <d v="2014-12-25T05:00:00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x v="0"/>
    <s v="animation"/>
    <d v="2011-12-23T18:17:29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x v="0"/>
    <s v="animation"/>
    <d v="2009-10-12T20:59:00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x v="0"/>
    <s v="animation"/>
    <d v="2010-05-08T22:16: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x v="0"/>
    <s v="animation"/>
    <d v="2011-07-09T05:37:3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x v="0"/>
    <s v="animation"/>
    <d v="2012-03-18T12:17:05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x v="0"/>
    <s v="animation"/>
    <d v="2015-01-17T12:38:2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x v="0"/>
    <s v="animation"/>
    <d v="2012-04-10T22:36:27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x v="0"/>
    <s v="animation"/>
    <d v="2015-12-25T02:21:26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x v="0"/>
    <s v="animation"/>
    <d v="2013-08-10T13:15:20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x v="0"/>
    <s v="animation"/>
    <d v="2012-10-19T23:00:5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x v="0"/>
    <s v="animation"/>
    <d v="2012-05-25T14:14:00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x v="0"/>
    <s v="animation"/>
    <d v="2015-06-28T15:09:30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x v="0"/>
    <s v="animation"/>
    <d v="2016-03-01T04:13:59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x v="0"/>
    <s v="animation"/>
    <d v="2013-04-06T06:16:22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x v="0"/>
    <s v="animation"/>
    <d v="2016-11-20T18:48:47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x v="0"/>
    <s v="animation"/>
    <d v="2016-08-15T07:00:00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x v="0"/>
    <s v="animation"/>
    <d v="2014-08-09T14:44:07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x v="0"/>
    <s v="animation"/>
    <d v="2015-12-29T11:46:41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x v="0"/>
    <s v="animation"/>
    <d v="2015-05-27T18:41:20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x v="0"/>
    <s v="animation"/>
    <d v="2017-02-02T14:46:01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x v="0"/>
    <s v="animation"/>
    <d v="2015-09-06T14:46:00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x v="0"/>
    <s v="animation"/>
    <d v="2012-12-05T09:23:41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x v="1"/>
    <s v="plays"/>
    <d v="2015-12-10T16:51:01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x v="1"/>
    <s v="plays"/>
    <d v="2016-11-01T04:59:00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x v="1"/>
    <s v="plays"/>
    <d v="2016-03-20T23:58:45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x v="1"/>
    <s v="plays"/>
    <d v="2015-09-21T03:11:16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x v="1"/>
    <s v="plays"/>
    <d v="2016-06-01T17:12:49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d v="2014-09-13T09:37:21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x v="1"/>
    <s v="plays"/>
    <d v="2015-08-07T17:00:00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x v="1"/>
    <s v="plays"/>
    <d v="2017-02-17T16:05:00"/>
    <x v="527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x v="1"/>
    <s v="plays"/>
    <d v="2015-06-21T21:20:00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x v="1"/>
    <s v="plays"/>
    <d v="2017-01-11T05:00:00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x v="1"/>
    <s v="plays"/>
    <d v="2015-06-24T02:00:0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d v="2016-12-17T06:59:00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x v="1"/>
    <s v="plays"/>
    <d v="2016-05-13T00:10:08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x v="1"/>
    <s v="plays"/>
    <d v="2016-05-16T10:26:05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x v="1"/>
    <s v="plays"/>
    <d v="2015-11-01T23:00:00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x v="1"/>
    <s v="plays"/>
    <d v="2017-01-06T13:05:0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x v="1"/>
    <s v="plays"/>
    <d v="2015-08-03T18:00:00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x v="1"/>
    <s v="plays"/>
    <d v="2015-11-04T19:26:31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x v="1"/>
    <s v="plays"/>
    <d v="2016-05-13T19:04:23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x v="1"/>
    <s v="plays"/>
    <d v="2016-07-05T01:11:47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d v="2015-02-04T19:36:46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x v="2"/>
    <s v="web"/>
    <d v="2015-10-29T01:07:14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d v="2016-05-03T16:41:56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x v="2"/>
    <s v="web"/>
    <d v="2014-11-01T02:12:42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x v="2"/>
    <s v="web"/>
    <d v="2016-07-04T15:46:00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x v="2"/>
    <s v="web"/>
    <d v="2015-11-15T15:13:09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x v="2"/>
    <s v="web"/>
    <d v="2015-10-17T16:01:55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x v="2"/>
    <s v="web"/>
    <d v="2016-02-10T16:42:44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x v="2"/>
    <s v="web"/>
    <d v="2015-10-29T21:40: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x v="2"/>
    <s v="web"/>
    <d v="2015-07-08T15:17:02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x v="2"/>
    <s v="web"/>
    <d v="2017-01-31T05:00:0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x v="2"/>
    <s v="web"/>
    <d v="2015-08-01T17:53:00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x v="2"/>
    <s v="web"/>
    <d v="2016-01-09T14:48:16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x v="2"/>
    <s v="web"/>
    <d v="2014-11-14T18:16:31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x v="2"/>
    <s v="web"/>
    <d v="2014-10-19T16:26:12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x v="2"/>
    <s v="web"/>
    <d v="2016-06-12T08:29:03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x v="2"/>
    <s v="web"/>
    <d v="2016-01-06T20:38:37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x v="2"/>
    <s v="web"/>
    <d v="2016-12-02T23:36:43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x v="2"/>
    <s v="web"/>
    <d v="2015-03-24T20:11:45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x v="2"/>
    <s v="web"/>
    <d v="2015-12-13T06:47:40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x v="2"/>
    <s v="web"/>
    <d v="2014-12-17T18:30:45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x v="2"/>
    <s v="web"/>
    <d v="2015-10-26T15:48:33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x v="2"/>
    <s v="web"/>
    <d v="2016-12-18T09:20:15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x v="2"/>
    <s v="web"/>
    <d v="2015-02-17T01:40:47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d v="2016-03-12T22:37:55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x v="2"/>
    <s v="web"/>
    <d v="2015-07-10T18:50:49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d v="2016-07-14T16:25:33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x v="2"/>
    <s v="web"/>
    <d v="2015-01-01T20:13:14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x v="2"/>
    <s v="web"/>
    <d v="2016-01-16T11:00:00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x v="2"/>
    <s v="web"/>
    <d v="2016-01-01T20:20:12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x v="2"/>
    <s v="web"/>
    <d v="2016-02-18T19:09:29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x v="2"/>
    <s v="web"/>
    <d v="2015-07-27T03:59:00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x v="2"/>
    <s v="web"/>
    <d v="2015-11-04T18:11:28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x v="2"/>
    <s v="web"/>
    <d v="2015-01-18T01:12:00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x v="2"/>
    <s v="web"/>
    <d v="2016-10-19T10:38:27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x v="2"/>
    <s v="web"/>
    <d v="2015-06-13T16:37:23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d v="2015-03-28T10:19:12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x v="2"/>
    <s v="web"/>
    <d v="2016-05-20T14:08:22"/>
    <x v="577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x v="2"/>
    <s v="web"/>
    <d v="2015-09-07T13:53:13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x v="2"/>
    <s v="web"/>
    <d v="2014-12-25T20:27:03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d v="2016-09-22T21:47:47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x v="2"/>
    <s v="web"/>
    <d v="2015-08-02T00:18:24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x v="2"/>
    <s v="web"/>
    <d v="2015-03-15T18:00:00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d v="2015-03-19T21:31:27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x v="2"/>
    <s v="web"/>
    <d v="2015-03-16T16:11:56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x v="2"/>
    <s v="web"/>
    <d v="2015-12-01T00:00:00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x v="2"/>
    <s v="web"/>
    <d v="2015-02-15T20:30:07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x v="2"/>
    <s v="web"/>
    <d v="2015-04-16T18:10:33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x v="2"/>
    <s v="web"/>
    <d v="2016-11-17T19:28:06"/>
    <x v="588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d v="2015-07-08T14:44:5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x v="2"/>
    <s v="web"/>
    <d v="2016-02-08T13:01:0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x v="2"/>
    <s v="web"/>
    <d v="2015-07-22T13:02:10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x v="2"/>
    <s v="web"/>
    <d v="2014-12-03T05:34:20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x v="2"/>
    <s v="web"/>
    <d v="2015-04-06T15:15:45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x v="2"/>
    <s v="web"/>
    <d v="2016-04-16T18:43:26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x v="2"/>
    <s v="web"/>
    <d v="2015-05-04T01:40:38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x v="2"/>
    <s v="web"/>
    <d v="2016-11-02T21:31:32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x v="2"/>
    <s v="web"/>
    <d v="2016-07-31T16:00:00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x v="2"/>
    <s v="web"/>
    <d v="2014-12-05T00:03:01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x v="2"/>
    <s v="web"/>
    <d v="2015-03-08T15:16:00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x v="2"/>
    <s v="web"/>
    <d v="2015-05-09T19:09:22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x v="2"/>
    <s v="web"/>
    <d v="2014-12-26T20:35:39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x v="2"/>
    <s v="web"/>
    <d v="2015-06-18T19:03:35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x v="2"/>
    <s v="web"/>
    <d v="2014-08-14T15:20:2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x v="2"/>
    <s v="web"/>
    <d v="2014-08-28T00:50:56"/>
    <x v="604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x v="2"/>
    <s v="web"/>
    <d v="2015-08-23T08:35:08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x v="2"/>
    <s v="web"/>
    <d v="2015-05-24T15:00:00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x v="2"/>
    <s v="web"/>
    <d v="2015-11-22T20:48:56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x v="2"/>
    <s v="web"/>
    <d v="2015-06-15T22:06:20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x v="2"/>
    <s v="web"/>
    <d v="2015-11-29T01:49:04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x v="2"/>
    <s v="web"/>
    <d v="2015-04-22T19:56:26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x v="2"/>
    <s v="web"/>
    <d v="2016-01-19T13:27:17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x v="2"/>
    <s v="web"/>
    <d v="2016-09-02T00:45:46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x v="2"/>
    <s v="web"/>
    <d v="2015-10-01T04:59:00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x v="2"/>
    <s v="web"/>
    <d v="2016-06-24T01:29:00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x v="2"/>
    <s v="web"/>
    <d v="2015-09-25T02:55:59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x v="2"/>
    <s v="web"/>
    <d v="2017-02-25T09:01:47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x v="2"/>
    <s v="web"/>
    <d v="2015-05-08T08:14:03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x v="2"/>
    <s v="web"/>
    <d v="2015-12-09T19:26:43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d v="2014-11-25T16:36:30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x v="2"/>
    <s v="web"/>
    <d v="2014-08-25T17:12:18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x v="2"/>
    <s v="web"/>
    <d v="2016-07-07T23:42:17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x v="2"/>
    <s v="web"/>
    <d v="2016-07-01T18:35:38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x v="2"/>
    <s v="web"/>
    <d v="2015-05-28T00:13:17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x v="2"/>
    <s v="web"/>
    <d v="2015-05-14T23:44:01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x v="2"/>
    <s v="web"/>
    <d v="2017-03-26T20:29:37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x v="2"/>
    <s v="web"/>
    <d v="2015-08-15T13:22:00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x v="2"/>
    <s v="web"/>
    <d v="2016-03-14T23:00:00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x v="2"/>
    <s v="web"/>
    <d v="2014-07-13T16:37:37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x v="2"/>
    <s v="web"/>
    <d v="2016-05-14T15:18:28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x v="2"/>
    <s v="web"/>
    <d v="2015-09-06T05:10:0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x v="2"/>
    <s v="web"/>
    <d v="2016-05-28T18:32:09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x v="2"/>
    <s v="web"/>
    <d v="2015-11-25T16:49:25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x v="2"/>
    <s v="web"/>
    <d v="2016-06-17T23:00:00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d v="2015-02-26T22:17:09"/>
    <x v="634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x v="2"/>
    <s v="web"/>
    <d v="2015-04-12T02:12:42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x v="2"/>
    <s v="web"/>
    <d v="2015-06-06T10:47:00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x v="2"/>
    <s v="web"/>
    <d v="2017-02-25T23:04:00"/>
    <x v="637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-199982"/>
    <n v="3"/>
    <x v="2"/>
    <s v="web"/>
    <d v="2017-03-25T13:14:22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d v="2014-10-13T13:59:55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x v="2"/>
    <s v="wearables"/>
    <d v="2016-11-24T23:00:0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x v="2"/>
    <s v="wearables"/>
    <d v="2015-08-13T13:40:48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x v="2"/>
    <s v="wearables"/>
    <d v="2015-08-19T15:37:54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x v="2"/>
    <s v="wearables"/>
    <d v="2015-05-31T15:24:35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x v="2"/>
    <s v="wearables"/>
    <d v="2014-10-29T01:00:00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x v="2"/>
    <s v="wearables"/>
    <d v="2016-08-12T00:37:54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x v="2"/>
    <s v="wearables"/>
    <d v="2014-08-11T20:27:47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x v="2"/>
    <s v="wearables"/>
    <d v="2016-03-17T17:25:49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x v="2"/>
    <s v="wearables"/>
    <d v="2014-10-14T16:38:2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x v="2"/>
    <s v="wearables"/>
    <d v="2014-09-16T21:53:33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x v="2"/>
    <s v="wearables"/>
    <d v="2014-12-19T01:53:04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x v="2"/>
    <s v="wearables"/>
    <d v="2014-12-13T00:25:1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x v="2"/>
    <s v="wearables"/>
    <d v="2016-12-01T17:34:10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x v="2"/>
    <s v="wearables"/>
    <d v="2015-08-20T14:50:40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x v="2"/>
    <s v="wearables"/>
    <d v="2015-07-08T22:58:33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x v="2"/>
    <s v="wearables"/>
    <d v="2015-03-12T21:58:32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x v="2"/>
    <s v="wearables"/>
    <d v="2016-04-17T18:18:39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x v="2"/>
    <s v="wearables"/>
    <d v="2015-12-23T20:17:52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x v="2"/>
    <s v="wearables"/>
    <d v="2015-07-26T18:00:00"/>
    <x v="658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x v="2"/>
    <s v="wearables"/>
    <d v="2015-08-23T14:14:55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x v="2"/>
    <s v="wearables"/>
    <d v="2014-11-09T18:47:59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x v="2"/>
    <s v="wearables"/>
    <d v="2016-10-23T15:29:19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x v="2"/>
    <s v="wearables"/>
    <d v="2015-01-16T10:30:47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x v="2"/>
    <s v="wearables"/>
    <d v="2015-07-18T20:14:16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x v="2"/>
    <s v="wearables"/>
    <d v="2015-04-13T15:59:35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x v="2"/>
    <s v="wearables"/>
    <d v="2017-01-13T17:04:21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x v="2"/>
    <s v="wearables"/>
    <d v="2014-08-17T19:58:18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x v="2"/>
    <s v="wearables"/>
    <d v="2016-10-29T08:57:43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x v="2"/>
    <s v="wearables"/>
    <d v="2015-05-11T19:57:02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x v="2"/>
    <s v="wearables"/>
    <d v="2016-07-06T15:00:58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x v="2"/>
    <s v="wearables"/>
    <d v="2016-06-19T08:10:0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x v="2"/>
    <s v="wearables"/>
    <d v="2015-01-14T04:00:00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x v="2"/>
    <s v="wearables"/>
    <d v="2015-01-01T04:59:00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x v="2"/>
    <s v="wearables"/>
    <d v="2014-09-01T20:10:17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x v="2"/>
    <s v="wearables"/>
    <d v="2014-08-12T02:47:07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x v="2"/>
    <s v="wearables"/>
    <d v="2015-01-01T06:59:00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x v="2"/>
    <s v="wearables"/>
    <d v="2015-02-07T18:26:21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x v="2"/>
    <s v="wearables"/>
    <d v="2016-06-28T09:41:35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x v="2"/>
    <s v="wearables"/>
    <d v="2016-05-21T09:02:1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x v="2"/>
    <s v="wearables"/>
    <d v="2016-09-03T16:41:4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x v="2"/>
    <s v="wearables"/>
    <d v="2014-09-17T12:02:11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d v="2016-10-26T19:20:04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x v="2"/>
    <s v="wearables"/>
    <d v="2017-03-14T17:22:0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x v="2"/>
    <s v="wearables"/>
    <d v="2016-10-31T21:36:04"/>
    <x v="683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x v="2"/>
    <s v="wearables"/>
    <d v="2014-07-25T03:00:00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x v="2"/>
    <s v="wearables"/>
    <d v="2015-01-12T20:47:52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x v="2"/>
    <s v="wearables"/>
    <d v="2015-08-03T16:09:30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x v="2"/>
    <s v="wearables"/>
    <d v="2017-02-05T18:00:53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x v="2"/>
    <s v="wearables"/>
    <d v="2015-10-15T02:30:53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x v="2"/>
    <s v="wearables"/>
    <d v="2016-12-08T04:59:00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x v="2"/>
    <s v="wearables"/>
    <d v="2016-09-09T06:00:0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x v="2"/>
    <s v="wearables"/>
    <d v="2015-07-01T00:40:46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x v="2"/>
    <s v="wearables"/>
    <d v="2016-12-22T09:01:03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x v="2"/>
    <s v="wearables"/>
    <d v="2015-04-30T19:23:47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x v="2"/>
    <s v="wearables"/>
    <d v="2017-02-01T15:55:59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x v="2"/>
    <s v="wearables"/>
    <d v="2014-10-31T12:30:20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d v="2014-07-25T22:15:02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x v="2"/>
    <s v="wearables"/>
    <d v="2016-02-03T12:33:09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x v="2"/>
    <s v="wearables"/>
    <d v="2014-09-18T02:00:00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x v="2"/>
    <s v="wearables"/>
    <d v="2013-11-22T16:00:00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x v="2"/>
    <s v="wearables"/>
    <d v="2017-01-10T16:31:21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x v="2"/>
    <s v="wearables"/>
    <d v="2014-07-23T15:54:40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x v="2"/>
    <s v="wearables"/>
    <d v="2016-11-24T18:26:27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x v="2"/>
    <s v="wearables"/>
    <d v="2017-01-31T23:32:00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x v="2"/>
    <s v="wearables"/>
    <d v="2017-02-20T04:37:48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x v="2"/>
    <s v="wearables"/>
    <d v="2017-01-21T11:47:58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x v="2"/>
    <s v="wearables"/>
    <d v="2016-12-14T18:39:00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x v="2"/>
    <s v="wearables"/>
    <d v="2017-01-01T15:55:2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x v="2"/>
    <s v="wearables"/>
    <d v="2014-09-13T13:56:40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x v="2"/>
    <s v="wearables"/>
    <d v="2014-12-05T00:59:1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x v="2"/>
    <s v="wearables"/>
    <d v="2014-08-20T00:44:0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x v="2"/>
    <s v="wearables"/>
    <d v="2016-12-14T12:01:08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x v="2"/>
    <s v="wearables"/>
    <d v="2016-02-14T16:20:3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x v="2"/>
    <s v="wearables"/>
    <d v="2016-06-05T12:42:12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x v="2"/>
    <s v="wearables"/>
    <d v="2017-02-28T18:54:42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x v="2"/>
    <s v="wearables"/>
    <d v="2015-11-05T03:10:40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x v="2"/>
    <s v="wearables"/>
    <d v="2014-12-01T00:00:00"/>
    <x v="716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x v="2"/>
    <s v="wearables"/>
    <d v="2014-09-05T20:30:02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x v="2"/>
    <s v="wearables"/>
    <d v="2017-02-18T05:59:00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x v="2"/>
    <s v="wearables"/>
    <d v="2016-02-23T00:57:56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x v="3"/>
    <s v="nonfiction"/>
    <d v="2012-01-29T15:34:51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x v="3"/>
    <s v="nonfiction"/>
    <d v="2014-08-01T13:43:27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x v="3"/>
    <s v="nonfiction"/>
    <d v="2012-04-08T18:19:38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x v="3"/>
    <s v="nonfiction"/>
    <d v="2015-07-30T03:59:00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x v="3"/>
    <s v="nonfiction"/>
    <d v="2011-06-30T15:19:23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x v="3"/>
    <s v="nonfiction"/>
    <d v="2015-12-13T15:01:52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x v="3"/>
    <s v="nonfiction"/>
    <d v="2013-04-12T01:01:27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x v="3"/>
    <s v="nonfiction"/>
    <d v="2013-01-14T21:20:00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x v="3"/>
    <s v="nonfiction"/>
    <d v="2011-08-21T20:05:57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x v="3"/>
    <s v="nonfiction"/>
    <d v="2012-09-19T04:27:41"/>
    <x v="729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x v="3"/>
    <s v="nonfiction"/>
    <d v="2011-12-07T17:53:11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x v="3"/>
    <s v="nonfiction"/>
    <d v="2012-01-22T06:00:00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x v="3"/>
    <s v="nonfiction"/>
    <d v="2013-09-29T10:11:01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x v="3"/>
    <s v="nonfiction"/>
    <d v="2013-12-20T10:04:52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x v="3"/>
    <s v="nonfiction"/>
    <d v="2015-05-09T05:00:00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x v="3"/>
    <s v="nonfiction"/>
    <d v="2014-12-04T00:39:00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x v="3"/>
    <s v="nonfiction"/>
    <d v="2013-11-21T04:59:00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x v="3"/>
    <s v="nonfiction"/>
    <d v="2014-02-14T20:00:00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x v="3"/>
    <s v="nonfiction"/>
    <d v="2014-12-01T04:59:00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x v="3"/>
    <s v="nonfiction"/>
    <d v="2014-08-11T12:03:4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x v="3"/>
    <s v="nonfiction"/>
    <d v="2015-06-21T03:31:22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x v="3"/>
    <s v="nonfiction"/>
    <d v="2013-06-11T15:33:26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x v="3"/>
    <s v="nonfiction"/>
    <d v="2014-03-21T21:01:5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x v="3"/>
    <s v="nonfiction"/>
    <d v="2012-04-16T21:00:00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x v="3"/>
    <s v="nonfiction"/>
    <d v="2012-12-13T22:58:23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x v="3"/>
    <s v="nonfiction"/>
    <d v="2013-05-03T13:44:05"/>
    <x v="74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x v="3"/>
    <s v="nonfiction"/>
    <d v="2012-09-23T03:59:00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x v="3"/>
    <s v="nonfiction"/>
    <d v="2015-01-15T10:54:00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x v="3"/>
    <s v="nonfiction"/>
    <d v="2014-08-10T20:19:26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x v="3"/>
    <s v="nonfiction"/>
    <d v="2017-01-28T22:35:30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x v="3"/>
    <s v="nonfiction"/>
    <d v="2013-02-24T21:04:32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x v="3"/>
    <s v="nonfiction"/>
    <d v="2011-08-04T15:07:55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x v="3"/>
    <s v="nonfiction"/>
    <d v="2016-10-16T11:00:00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x v="3"/>
    <s v="nonfiction"/>
    <d v="2015-02-14T14:09:51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x v="3"/>
    <s v="nonfiction"/>
    <d v="2013-01-05T17:58:41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x v="3"/>
    <s v="nonfiction"/>
    <d v="2013-05-20T00:41:00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x v="3"/>
    <s v="nonfiction"/>
    <d v="2011-04-18T17:24:19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x v="3"/>
    <s v="nonfiction"/>
    <d v="2012-12-06T01:18:34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x v="3"/>
    <s v="nonfiction"/>
    <d v="2010-10-08T20:04:2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x v="3"/>
    <s v="nonfiction"/>
    <d v="2014-07-09T07:55:3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x v="3"/>
    <s v="fiction"/>
    <d v="2016-11-26T19:20:13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x v="3"/>
    <s v="fiction"/>
    <d v="2014-02-02T18:02:06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x v="3"/>
    <s v="fiction"/>
    <d v="2016-12-04T06:00:00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x v="3"/>
    <s v="fiction"/>
    <d v="2013-08-15T10:43:28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x v="3"/>
    <s v="fiction"/>
    <d v="2015-09-10T04:09:21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x v="3"/>
    <s v="fiction"/>
    <d v="2014-10-19T13:01:24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x v="3"/>
    <s v="fiction"/>
    <d v="2015-02-16T18:48:03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x v="3"/>
    <s v="fiction"/>
    <d v="2015-05-21T03:26:50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x v="3"/>
    <s v="fiction"/>
    <d v="2013-12-16T04:58:10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x v="3"/>
    <s v="fiction"/>
    <d v="2013-12-26T23:54:54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x v="3"/>
    <s v="fiction"/>
    <d v="2013-02-24T23:59:29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x v="3"/>
    <s v="fiction"/>
    <d v="2016-01-30T19:46:42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x v="3"/>
    <s v="fiction"/>
    <d v="2009-11-01T03:59:00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x v="3"/>
    <s v="fiction"/>
    <d v="2015-05-10T23:01:00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x v="3"/>
    <s v="fiction"/>
    <d v="2014-02-23T18:43:38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x v="3"/>
    <s v="fiction"/>
    <d v="2011-12-16T01:26:3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x v="3"/>
    <s v="fiction"/>
    <d v="2015-10-11T05:00:00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x v="3"/>
    <s v="fiction"/>
    <d v="2013-07-31T23:32:5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x v="3"/>
    <s v="fiction"/>
    <d v="2014-04-30T16:51:20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x v="3"/>
    <s v="fiction"/>
    <d v="2010-10-15T04:00:00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x v="4"/>
    <s v="rock"/>
    <d v="2011-05-03T16:10:25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x v="4"/>
    <s v="rock"/>
    <d v="2013-06-08T00:01:14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d v="2012-08-25T18:11:4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x v="4"/>
    <s v="rock"/>
    <d v="2012-04-27T22:00:00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x v="4"/>
    <s v="rock"/>
    <d v="2014-03-17T02:35:19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x v="4"/>
    <s v="rock"/>
    <d v="2013-02-28T14:15:1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x v="4"/>
    <s v="rock"/>
    <d v="2012-05-11T15:47:00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x v="4"/>
    <s v="rock"/>
    <d v="2013-11-01T15:03:46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x v="4"/>
    <s v="rock"/>
    <d v="2012-07-07T03:59:00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x v="4"/>
    <s v="rock"/>
    <d v="2013-01-21T07:59:00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x v="4"/>
    <s v="rock"/>
    <d v="2013-02-01T01:08:59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x v="4"/>
    <s v="rock"/>
    <d v="2013-11-13T05:59:00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x v="4"/>
    <s v="rock"/>
    <d v="2013-11-07T21:58:03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x v="4"/>
    <s v="rock"/>
    <d v="2013-07-03T04:59:00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x v="4"/>
    <s v="rock"/>
    <d v="2011-09-05T17:06:00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x v="4"/>
    <s v="rock"/>
    <d v="2012-04-07T04:59:00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x v="4"/>
    <s v="rock"/>
    <d v="2013-09-15T21:10:00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x v="4"/>
    <s v="rock"/>
    <d v="2012-04-29T04:00:00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x v="4"/>
    <s v="rock"/>
    <d v="2014-09-30T14:09:47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d v="2012-04-27T16:00:46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x v="4"/>
    <s v="rock"/>
    <d v="2014-09-11T10:24:14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x v="4"/>
    <s v="rock"/>
    <d v="2011-07-01T19:05:20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x v="4"/>
    <s v="rock"/>
    <d v="2012-09-17T04:05:00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x v="4"/>
    <s v="rock"/>
    <d v="2011-05-29T01:00:00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d v="2011-07-23T03:59:00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x v="4"/>
    <s v="rock"/>
    <d v="2011-07-16T23:00:00"/>
    <x v="805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x v="4"/>
    <s v="rock"/>
    <d v="2011-09-07T16:35:39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x v="4"/>
    <s v="rock"/>
    <d v="2017-03-01T02:00:00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d v="2014-12-22T04:59:00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x v="4"/>
    <s v="rock"/>
    <d v="2014-01-19T20:00:30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x v="4"/>
    <s v="rock"/>
    <d v="2012-09-01T01:21:02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x v="4"/>
    <s v="rock"/>
    <d v="2013-07-10T16:52:00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x v="4"/>
    <s v="rock"/>
    <d v="2013-03-01T13:58:00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x v="4"/>
    <s v="rock"/>
    <d v="2012-07-20T23:02:45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x v="4"/>
    <s v="rock"/>
    <d v="2011-05-31T18:04:00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x v="4"/>
    <s v="rock"/>
    <d v="2014-11-01T22:01:43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x v="4"/>
    <s v="rock"/>
    <d v="2013-04-09T06:30:00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x v="4"/>
    <s v="rock"/>
    <d v="2012-03-11T04:59:00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x v="4"/>
    <s v="rock"/>
    <d v="2012-08-07T17:01:00"/>
    <x v="818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x v="4"/>
    <s v="rock"/>
    <d v="2013-12-21T04:44:00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x v="4"/>
    <s v="rock"/>
    <d v="2014-06-09T05:00:0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d v="2015-05-04T04:01:00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x v="4"/>
    <s v="rock"/>
    <d v="2012-10-05T22:44:10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x v="4"/>
    <s v="rock"/>
    <d v="2015-03-22T22:20:52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x v="4"/>
    <s v="rock"/>
    <d v="2010-04-18T06:59:00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x v="4"/>
    <s v="rock"/>
    <d v="2012-10-29T07:21:24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x v="4"/>
    <s v="rock"/>
    <d v="2012-03-25T23:55:30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x v="4"/>
    <s v="rock"/>
    <d v="2012-02-14T19:49:00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x v="4"/>
    <s v="rock"/>
    <d v="2012-06-25T16:24:00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x v="4"/>
    <s v="rock"/>
    <d v="2016-07-13T19:14:00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x v="4"/>
    <s v="rock"/>
    <d v="2013-03-22T11:37:05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x v="4"/>
    <s v="rock"/>
    <d v="2012-04-27T15:31:34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x v="4"/>
    <s v="rock"/>
    <d v="2012-01-21T08:13:00"/>
    <x v="832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d v="2014-04-19T21:04:35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x v="4"/>
    <s v="rock"/>
    <d v="2013-07-01T03:59:00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x v="4"/>
    <s v="rock"/>
    <d v="2012-05-19T03:00:00"/>
    <x v="835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x v="4"/>
    <s v="rock"/>
    <d v="2013-10-07T01:21:58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x v="4"/>
    <s v="rock"/>
    <d v="2014-05-01T23:57:42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x v="4"/>
    <s v="rock"/>
    <d v="2012-01-17T21:33:05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x v="4"/>
    <s v="rock"/>
    <d v="2012-09-22T18:19:16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x v="4"/>
    <s v="metal"/>
    <d v="2016-09-24T05:26:27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x v="4"/>
    <s v="metal"/>
    <d v="2014-11-10T21:07:43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x v="4"/>
    <s v="metal"/>
    <d v="2013-10-14T03:59:00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x v="4"/>
    <s v="metal"/>
    <d v="2016-12-08T08:00:00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x v="4"/>
    <s v="metal"/>
    <d v="2014-11-01T04:59:00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x v="4"/>
    <s v="metal"/>
    <d v="2016-09-05T03:59:00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x v="4"/>
    <s v="metal"/>
    <d v="2014-03-10T14:00:00"/>
    <x v="846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d v="2015-07-10T19:09:36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d v="2015-04-14T19:00:33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x v="4"/>
    <s v="metal"/>
    <d v="2015-03-16T02:34:24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x v="4"/>
    <s v="metal"/>
    <d v="2016-04-25T04:59:0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x v="4"/>
    <s v="metal"/>
    <d v="2016-07-31T19:45:00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x v="4"/>
    <s v="metal"/>
    <d v="2016-10-24T21:00:00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d v="2015-02-16T19:58:29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x v="4"/>
    <s v="metal"/>
    <d v="2016-12-28T05:05:46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x v="4"/>
    <s v="metal"/>
    <d v="2016-07-24T03:00:17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x v="4"/>
    <s v="metal"/>
    <d v="2016-10-25T19:00:00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d v="2015-11-25T14:57:11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x v="4"/>
    <s v="metal"/>
    <d v="2015-04-15T22:59:00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x v="4"/>
    <s v="metal"/>
    <d v="2015-06-04T00:00:00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x v="4"/>
    <s v="jazz"/>
    <d v="2013-11-22T12:35:13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x v="4"/>
    <s v="jazz"/>
    <d v="2016-09-16T23:10:04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x v="4"/>
    <s v="jazz"/>
    <d v="2013-11-11T14:19:08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x v="4"/>
    <s v="jazz"/>
    <d v="2012-02-12T02:49:26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x v="4"/>
    <s v="jazz"/>
    <d v="2013-10-16T09:59:00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x v="4"/>
    <s v="jazz"/>
    <d v="2013-01-16T18:33:17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x v="4"/>
    <s v="jazz"/>
    <d v="2015-02-28T15:10:00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x v="4"/>
    <s v="jazz"/>
    <d v="2009-12-01T04:59:00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x v="4"/>
    <s v="jazz"/>
    <d v="2014-01-07T00:39:5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x v="4"/>
    <s v="jazz"/>
    <d v="2013-04-08T19:17:37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x v="4"/>
    <s v="jazz"/>
    <d v="2013-09-01T00:32:03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x v="4"/>
    <s v="jazz"/>
    <d v="2013-11-29T14:28:15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x v="4"/>
    <s v="jazz"/>
    <d v="2011-03-10T19:48:47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x v="4"/>
    <s v="jazz"/>
    <d v="2012-11-11T05:00:40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x v="4"/>
    <s v="jazz"/>
    <d v="2013-05-04T14:00:3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x v="4"/>
    <s v="jazz"/>
    <d v="2015-09-21T17:22:11"/>
    <x v="875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x v="4"/>
    <s v="jazz"/>
    <d v="2013-02-04T11:55:27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x v="4"/>
    <s v="jazz"/>
    <d v="2013-12-19T18:56:00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x v="4"/>
    <s v="jazz"/>
    <d v="2010-12-23T05:35:24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x v="4"/>
    <s v="jazz"/>
    <d v="2012-05-29T19:55:05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x v="4"/>
    <s v="indie rock"/>
    <d v="2012-10-30T07:42:18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x v="4"/>
    <s v="indie rock"/>
    <d v="2012-01-14T06:01:26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x v="4"/>
    <s v="indie rock"/>
    <d v="2011-09-06T20:39:10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x v="4"/>
    <s v="indie rock"/>
    <d v="2016-03-02T22:27:15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x v="4"/>
    <s v="indie rock"/>
    <d v="2012-05-12T02:31:00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x v="4"/>
    <s v="indie rock"/>
    <d v="2016-12-30T22:35:11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x v="4"/>
    <s v="indie rock"/>
    <d v="2016-09-15T20:53:33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x v="4"/>
    <s v="indie rock"/>
    <d v="2012-05-27T23:00:55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x v="4"/>
    <s v="indie rock"/>
    <d v="2011-09-01T06:00:00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x v="4"/>
    <s v="indie rock"/>
    <d v="2014-10-05T18:49:03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x v="4"/>
    <s v="indie rock"/>
    <d v="2013-11-21T17:46:19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x v="4"/>
    <s v="indie rock"/>
    <d v="2014-08-21T00:45:30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x v="4"/>
    <s v="indie rock"/>
    <d v="2010-08-01T04:00:00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x v="4"/>
    <s v="indie rock"/>
    <d v="2015-04-01T20:32:4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x v="4"/>
    <s v="indie rock"/>
    <d v="2016-06-05T23:33:30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x v="4"/>
    <s v="indie rock"/>
    <d v="2010-10-25T03:03:49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x v="4"/>
    <s v="indie rock"/>
    <d v="2015-08-28T04:00:00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x v="4"/>
    <s v="indie rock"/>
    <d v="2012-11-28T17:31:48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x v="4"/>
    <s v="indie rock"/>
    <d v="2012-01-15T18:11:50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x v="4"/>
    <s v="indie rock"/>
    <d v="2011-05-28T02:22:42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x v="4"/>
    <s v="jazz"/>
    <d v="2016-03-30T19:23:22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x v="4"/>
    <s v="jazz"/>
    <d v="2010-06-08T19:11:00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x v="4"/>
    <s v="jazz"/>
    <d v="2014-08-30T15:30:00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x v="4"/>
    <s v="jazz"/>
    <d v="2012-09-23T02:25:00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x v="4"/>
    <s v="jazz"/>
    <d v="2016-01-03T01:55:37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x v="4"/>
    <s v="jazz"/>
    <d v="2011-01-24T05:45:26"/>
    <x v="905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x v="4"/>
    <s v="jazz"/>
    <d v="2014-03-13T03:33:10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x v="4"/>
    <s v="jazz"/>
    <d v="2011-09-11T04:37:03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x v="4"/>
    <s v="jazz"/>
    <d v="2010-07-27T04:59:00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x v="4"/>
    <s v="jazz"/>
    <d v="2012-07-23T04:00:00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x v="4"/>
    <s v="jazz"/>
    <d v="2017-03-03T13:05:19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x v="4"/>
    <s v="jazz"/>
    <d v="2014-01-24T00:07:25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x v="4"/>
    <s v="jazz"/>
    <d v="2012-12-11T03:37:27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x v="4"/>
    <s v="jazz"/>
    <d v="2012-05-05T03:20:19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x v="4"/>
    <s v="jazz"/>
    <d v="2012-08-25T18:19:07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x v="4"/>
    <s v="jazz"/>
    <d v="2012-03-01T04:59:00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x v="4"/>
    <s v="jazz"/>
    <d v="2010-10-22T05:00:00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x v="4"/>
    <s v="jazz"/>
    <d v="2014-07-14T02:30:00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x v="4"/>
    <s v="jazz"/>
    <d v="2014-12-01T22:59:21"/>
    <x v="918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x v="4"/>
    <s v="jazz"/>
    <d v="2012-12-19T15:24:05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x v="4"/>
    <s v="jazz"/>
    <d v="2013-11-14T17:07:02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x v="4"/>
    <s v="jazz"/>
    <d v="2011-12-12T05:06:16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x v="4"/>
    <s v="jazz"/>
    <d v="2014-10-01T12:43:13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x v="4"/>
    <s v="jazz"/>
    <d v="2014-11-22T00:02:0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x v="4"/>
    <s v="jazz"/>
    <d v="2013-02-13T22:37:49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x v="4"/>
    <s v="jazz"/>
    <d v="2013-11-27T22:08:31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x v="4"/>
    <s v="jazz"/>
    <d v="2010-07-08T22:40:00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x v="4"/>
    <s v="jazz"/>
    <d v="2012-05-14T19:44:55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x v="4"/>
    <s v="jazz"/>
    <d v="2012-11-18T00:00:00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x v="4"/>
    <s v="jazz"/>
    <d v="2012-04-09T04:42:4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x v="4"/>
    <s v="jazz"/>
    <d v="2010-06-25T21:32:0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x v="4"/>
    <s v="jazz"/>
    <d v="2014-03-16T22:00:00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x v="4"/>
    <s v="jazz"/>
    <d v="2013-03-22T22:15:45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x v="4"/>
    <s v="jazz"/>
    <d v="2014-05-12T04:03:29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x v="4"/>
    <s v="jazz"/>
    <d v="2014-05-04T06:00:00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x v="4"/>
    <s v="jazz"/>
    <d v="2016-01-29T08:00:29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x v="4"/>
    <s v="jazz"/>
    <d v="2012-01-18T20:00:00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x v="4"/>
    <s v="jazz"/>
    <d v="2013-11-03T20:09:1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x v="4"/>
    <s v="jazz"/>
    <d v="2012-09-02T11:30:4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x v="4"/>
    <s v="jazz"/>
    <d v="2013-06-30T19:58:00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x v="2"/>
    <s v="wearables"/>
    <d v="2015-08-11T00:12:06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x v="2"/>
    <s v="wearables"/>
    <d v="2017-02-10T02:19:05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x v="2"/>
    <s v="wearables"/>
    <d v="2016-02-18T20:14:20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x v="2"/>
    <s v="wearables"/>
    <d v="2016-11-29T17:01:45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x v="2"/>
    <s v="wearables"/>
    <d v="2016-04-18T14:00:00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x v="2"/>
    <s v="wearables"/>
    <d v="2017-02-18T23:59:00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x v="2"/>
    <s v="wearables"/>
    <d v="2016-09-09T18:00:48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x v="2"/>
    <s v="wearables"/>
    <d v="2016-06-30T18:45:06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x v="2"/>
    <s v="wearables"/>
    <d v="2016-03-12T19:52:44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x v="2"/>
    <s v="wearables"/>
    <d v="2016-02-21T01:02:56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x v="2"/>
    <s v="wearables"/>
    <d v="2016-01-17T18:01:01"/>
    <x v="950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x v="2"/>
    <s v="wearables"/>
    <d v="2016-06-04T15:41:12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x v="2"/>
    <s v="wearables"/>
    <d v="2016-11-18T15:43:3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x v="2"/>
    <s v="wearables"/>
    <d v="2015-01-25T03:56:39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x v="2"/>
    <s v="wearables"/>
    <d v="2015-08-20T20:00:39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x v="2"/>
    <s v="wearables"/>
    <d v="2016-09-13T07:05:00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x v="2"/>
    <s v="wearables"/>
    <d v="2015-04-26T20:55:59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x v="2"/>
    <s v="wearables"/>
    <d v="2016-11-17T14:15:33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x v="2"/>
    <s v="wearables"/>
    <d v="2015-04-10T04:59:00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x v="2"/>
    <s v="wearables"/>
    <d v="2015-01-19T04:11:05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x v="2"/>
    <s v="wearables"/>
    <d v="2017-03-14T14:02:35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x v="2"/>
    <s v="wearables"/>
    <d v="2017-02-20T19:00:00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x v="2"/>
    <s v="wearables"/>
    <d v="2016-02-11T17:05:53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x v="2"/>
    <s v="wearables"/>
    <d v="2016-10-17T15:15:19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x v="2"/>
    <s v="wearables"/>
    <d v="2015-09-01T15:05:19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x v="2"/>
    <s v="wearables"/>
    <d v="2016-10-26T03:59:00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x v="2"/>
    <s v="wearables"/>
    <d v="2016-10-06T15:15:32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x v="2"/>
    <s v="wearables"/>
    <d v="2016-04-22T05:06:14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x v="2"/>
    <s v="wearables"/>
    <d v="2014-08-15T20:20:34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x v="2"/>
    <s v="wearables"/>
    <d v="2017-02-09T07:16:47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x v="2"/>
    <s v="wearables"/>
    <d v="2017-01-23T04:59:0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x v="2"/>
    <s v="wearables"/>
    <d v="2015-06-01T17:01:00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x v="2"/>
    <s v="wearables"/>
    <d v="2014-09-04T06:59:00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x v="2"/>
    <s v="wearables"/>
    <d v="2015-11-09T01:21:3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x v="2"/>
    <s v="wearables"/>
    <d v="2016-03-25T16:59:16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x v="2"/>
    <s v="wearables"/>
    <d v="2016-06-28T16:43:0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x v="2"/>
    <s v="wearables"/>
    <d v="2015-08-14T01:24:57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x v="2"/>
    <s v="wearables"/>
    <d v="2016-02-21T22:36:3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x v="2"/>
    <s v="wearables"/>
    <d v="2016-02-25T07:25:01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x v="2"/>
    <s v="wearables"/>
    <d v="2016-06-20T18:59:00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x v="2"/>
    <s v="wearables"/>
    <d v="2014-11-30T22:42:02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x v="2"/>
    <s v="wearables"/>
    <d v="2014-08-09T22:43:42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x v="2"/>
    <s v="wearables"/>
    <d v="2016-10-02T18:04:46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x v="2"/>
    <s v="wearables"/>
    <d v="2016-08-23T20:54:00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x v="2"/>
    <s v="wearables"/>
    <d v="2015-03-28T01:46:48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x v="2"/>
    <s v="wearables"/>
    <d v="2015-12-31T23:00:00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x v="2"/>
    <s v="wearables"/>
    <d v="2016-01-10T00:00:00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x v="2"/>
    <s v="wearables"/>
    <d v="2014-06-23T07:04:10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x v="2"/>
    <s v="wearables"/>
    <d v="2016-10-01T08:33:45"/>
    <x v="988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x v="2"/>
    <s v="wearables"/>
    <d v="2016-09-28T22:24:55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x v="2"/>
    <s v="wearables"/>
    <d v="2014-09-03T18:49:24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x v="2"/>
    <s v="wearables"/>
    <d v="2016-07-12T18:51:00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x v="2"/>
    <s v="wearables"/>
    <d v="2016-05-07T21:11:59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x v="2"/>
    <s v="wearables"/>
    <d v="2016-11-12T05:00:00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x v="2"/>
    <s v="wearables"/>
    <d v="2014-11-30T22:59:00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x v="2"/>
    <s v="wearables"/>
    <d v="2014-11-29T16:00:00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x v="2"/>
    <s v="wearables"/>
    <d v="2014-07-27T15:27:00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x v="2"/>
    <s v="wearables"/>
    <d v="2014-11-28T03:28:1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x v="2"/>
    <s v="wearables"/>
    <d v="2015-11-19T05:03:21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x v="2"/>
    <s v="wearables"/>
    <d v="2014-11-13T08:02:00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x v="2"/>
    <s v="wearables"/>
    <d v="2017-03-15T00:26: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x v="2"/>
    <s v="wearables"/>
    <d v="2017-01-30T17:16:53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x v="2"/>
    <s v="wearables"/>
    <d v="2015-12-17T05:59:00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x v="2"/>
    <s v="wearables"/>
    <d v="2017-03-16T16:01:01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x v="2"/>
    <s v="wearables"/>
    <d v="2016-02-18T17:00:27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x v="2"/>
    <s v="wearables"/>
    <d v="2015-10-30T14:59:43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x v="2"/>
    <s v="wearables"/>
    <d v="2014-12-12T07:11:00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x v="2"/>
    <s v="wearables"/>
    <d v="2016-12-14T15:00:23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x v="2"/>
    <s v="wearables"/>
    <d v="2016-12-28T19:25:15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x v="2"/>
    <s v="wearables"/>
    <d v="2016-06-19T14:30:46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x v="2"/>
    <s v="wearables"/>
    <d v="2016-09-05T02:59:0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x v="2"/>
    <s v="wearables"/>
    <d v="2014-12-18T21:33:15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x v="2"/>
    <s v="wearables"/>
    <d v="2017-01-24T10:34: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x v="2"/>
    <s v="wearables"/>
    <d v="2015-12-29T20:00:00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x v="2"/>
    <s v="wearables"/>
    <d v="2015-01-01T00:03:35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x v="2"/>
    <s v="wearables"/>
    <d v="2015-11-25T22:04:5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x v="2"/>
    <s v="wearables"/>
    <d v="2016-04-07T01:34: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x v="2"/>
    <s v="wearables"/>
    <d v="2015-11-21T17:12:15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x v="2"/>
    <s v="wearables"/>
    <d v="2016-07-14T11:48:53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x v="2"/>
    <s v="wearables"/>
    <d v="2015-02-04T23:22:2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x v="4"/>
    <s v="electronic music"/>
    <d v="2015-06-02T00:47:0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x v="4"/>
    <s v="electronic music"/>
    <d v="2015-10-17T04:00:00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x v="4"/>
    <s v="electronic music"/>
    <d v="2015-05-17T15:31:17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x v="4"/>
    <s v="electronic music"/>
    <d v="2015-06-20T22:04:21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x v="4"/>
    <s v="electronic music"/>
    <d v="2016-01-31T13:56:03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x v="4"/>
    <s v="electronic music"/>
    <d v="2015-03-16T19:00:37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x v="4"/>
    <s v="electronic music"/>
    <d v="2016-03-31T08:46:5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x v="4"/>
    <s v="electronic music"/>
    <d v="2014-10-23T00:49:0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x v="4"/>
    <s v="electronic music"/>
    <d v="2017-03-06T20:00:00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x v="4"/>
    <s v="electronic music"/>
    <d v="2015-04-04T21:59:00"/>
    <x v="1029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x v="4"/>
    <s v="electronic music"/>
    <d v="2016-09-12T11:35:49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x v="4"/>
    <s v="electronic music"/>
    <d v="2015-12-16T18:20:10"/>
    <x v="1031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x v="4"/>
    <s v="electronic music"/>
    <d v="2016-06-23T16:00:25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x v="4"/>
    <s v="electronic music"/>
    <d v="2016-12-12T17:34:40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x v="4"/>
    <s v="electronic music"/>
    <d v="2016-08-05T03:59:00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x v="4"/>
    <s v="electronic music"/>
    <d v="2015-02-11T15:23:40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x v="4"/>
    <s v="electronic music"/>
    <d v="2013-01-07T08:00:00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x v="4"/>
    <s v="electronic music"/>
    <d v="2015-05-18T05:00:00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x v="4"/>
    <s v="electronic music"/>
    <d v="2016-03-19T04:33:43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x v="4"/>
    <s v="electronic music"/>
    <d v="2016-12-13T07:59:00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x v="5"/>
    <s v="audio"/>
    <d v="2016-08-27T17:00:09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x v="5"/>
    <s v="audio"/>
    <d v="2014-07-31T01:26:32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x v="5"/>
    <s v="audio"/>
    <d v="2014-09-12T10:00:00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x v="5"/>
    <s v="audio"/>
    <d v="2015-05-20T06:04:15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x v="5"/>
    <s v="audio"/>
    <d v="2015-03-05T20:27:00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x v="5"/>
    <s v="audio"/>
    <d v="2014-08-23T20:59:10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x v="5"/>
    <s v="audio"/>
    <d v="2015-12-26T20:26:00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d v="2014-11-05T20:38:35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x v="5"/>
    <s v="audio"/>
    <d v="2016-09-25T01:16:29"/>
    <x v="1048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-12000"/>
    <e v="#DIV/0!"/>
    <x v="5"/>
    <s v="audio"/>
    <d v="2016-02-12T10:20:45"/>
    <x v="1049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x v="5"/>
    <s v="audio"/>
    <d v="2015-09-14T19:07:57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x v="5"/>
    <s v="audio"/>
    <d v="2014-08-27T00:20:25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x v="5"/>
    <s v="audio"/>
    <d v="2016-06-06T20:09:00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x v="5"/>
    <s v="audio"/>
    <d v="2017-03-06T04:08:52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x v="5"/>
    <s v="audio"/>
    <d v="2014-08-10T22:00:00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x v="5"/>
    <s v="audio"/>
    <d v="2016-03-07T23:49:0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x v="5"/>
    <s v="audio"/>
    <d v="2015-04-24T16:16:17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x v="5"/>
    <s v="audio"/>
    <d v="2016-12-04T21:54:43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x v="5"/>
    <s v="audio"/>
    <d v="2015-03-26T00:00:00"/>
    <x v="1058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x v="5"/>
    <s v="audio"/>
    <d v="2015-03-13T17:57:36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x v="5"/>
    <s v="audio"/>
    <d v="2015-04-15T21:54:53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x v="5"/>
    <s v="audio"/>
    <d v="2016-05-02T01:00:00"/>
    <x v="1061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x v="5"/>
    <s v="audio"/>
    <d v="2016-07-12T19:22:21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x v="5"/>
    <s v="audio"/>
    <d v="2016-08-31T00:44:22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x v="6"/>
    <s v="video games"/>
    <d v="2013-07-07T05:28:23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x v="6"/>
    <s v="video games"/>
    <d v="2014-02-19T09:08:42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x v="6"/>
    <s v="video games"/>
    <d v="2013-08-04T23:06:22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x v="6"/>
    <s v="video games"/>
    <d v="2013-12-21T20:32:11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x v="6"/>
    <s v="video games"/>
    <d v="2016-04-10T07:54:24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x v="6"/>
    <s v="video games"/>
    <d v="2013-11-26T06:30:5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x v="6"/>
    <s v="video games"/>
    <d v="2012-10-01T00:17:02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x v="6"/>
    <s v="video games"/>
    <d v="2015-11-17T19:04:53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x v="6"/>
    <s v="video games"/>
    <d v="2014-02-05T19:58:17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x v="6"/>
    <s v="video games"/>
    <d v="2011-10-16T23:09:01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x v="6"/>
    <s v="video games"/>
    <d v="2014-01-04T04:09:05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x v="6"/>
    <s v="video games"/>
    <d v="2012-05-06T21:41:56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x v="6"/>
    <s v="video games"/>
    <d v="2014-09-11T09:04:10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x v="6"/>
    <s v="video games"/>
    <d v="2016-01-14T04:00:11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x v="6"/>
    <s v="video games"/>
    <d v="2011-07-22T04:42:01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x v="6"/>
    <s v="video games"/>
    <d v="2016-05-14T13:35:36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x v="6"/>
    <s v="video games"/>
    <d v="2014-05-11T03:18:53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x v="6"/>
    <s v="video games"/>
    <d v="2015-01-28T22:14:52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x v="6"/>
    <s v="video games"/>
    <d v="2012-08-10T21:44:48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x v="6"/>
    <s v="video games"/>
    <d v="2014-08-02T15:49:43"/>
    <x v="108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x v="6"/>
    <s v="video games"/>
    <d v="2014-08-08T21:53:2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x v="6"/>
    <s v="video games"/>
    <d v="2016-03-14T15:06:15"/>
    <x v="108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x v="6"/>
    <s v="video games"/>
    <d v="2014-08-24T20:48:11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x v="6"/>
    <s v="video games"/>
    <d v="2014-06-15T17:08:0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x v="6"/>
    <s v="video games"/>
    <d v="2014-04-24T19:11:07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x v="6"/>
    <s v="video games"/>
    <d v="2015-06-26T04:32:55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x v="6"/>
    <s v="video games"/>
    <d v="2015-05-29T04:27:33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x v="6"/>
    <s v="video games"/>
    <d v="2016-04-10T18:41:12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x v="6"/>
    <s v="video games"/>
    <d v="2013-01-06T00:37:18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x v="6"/>
    <s v="video games"/>
    <d v="2016-02-11T23:22:17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x v="6"/>
    <s v="video games"/>
    <d v="2011-10-09T17:07:13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x v="6"/>
    <s v="video games"/>
    <d v="2013-08-30T12:53:40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x v="6"/>
    <s v="video games"/>
    <d v="2014-10-04T03:30:00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x v="6"/>
    <s v="video games"/>
    <d v="2014-03-02T19:01:1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x v="6"/>
    <s v="video games"/>
    <d v="2014-04-13T18:18:15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x v="6"/>
    <s v="video games"/>
    <d v="2015-05-13T20:04:28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d v="2016-02-14T02:39:31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x v="6"/>
    <s v="video games"/>
    <d v="2016-07-14T18:12:00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x v="6"/>
    <s v="video games"/>
    <d v="2013-12-09T05:59:00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x v="6"/>
    <s v="video games"/>
    <d v="2016-06-18T05:19:50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x v="6"/>
    <s v="video games"/>
    <d v="2014-06-11T09:50:21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x v="6"/>
    <s v="video games"/>
    <d v="2014-03-24T02:15:27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x v="6"/>
    <s v="video games"/>
    <d v="2012-04-04T16:46:15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x v="6"/>
    <s v="video games"/>
    <d v="2014-07-23T20:40:24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x v="6"/>
    <s v="video games"/>
    <d v="2012-04-13T14:17:15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x v="6"/>
    <s v="video games"/>
    <d v="2016-11-18T19:03:10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x v="6"/>
    <s v="video games"/>
    <d v="2012-12-07T22:23:42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d v="2016-01-08T04:53:10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x v="6"/>
    <s v="video games"/>
    <d v="2015-01-19T08:30:00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x v="6"/>
    <s v="video games"/>
    <d v="2014-08-14T23:27:00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x v="6"/>
    <s v="video games"/>
    <d v="2013-10-09T08:18:07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x v="6"/>
    <s v="video games"/>
    <d v="2016-03-30T15:41:3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x v="6"/>
    <s v="video games"/>
    <d v="2012-06-09T20:20:08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x v="6"/>
    <s v="video games"/>
    <d v="2015-12-25T14:21:53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x v="6"/>
    <s v="video games"/>
    <d v="2014-04-05T02:59:39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x v="6"/>
    <s v="video games"/>
    <d v="2014-04-06T19:01:04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x v="6"/>
    <s v="video games"/>
    <d v="2011-10-28T20:56:4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x v="6"/>
    <s v="video games"/>
    <d v="2016-03-13T21:25:16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x v="6"/>
    <s v="video games"/>
    <d v="2013-05-30T16:53:45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x v="6"/>
    <s v="video games"/>
    <d v="2014-04-19T12:34:08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x v="6"/>
    <s v="mobile games"/>
    <d v="2015-04-30T16:00:51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x v="6"/>
    <s v="mobile games"/>
    <d v="2015-09-25T14:58:50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x v="6"/>
    <s v="mobile games"/>
    <d v="2016-07-14T07:51:34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x v="6"/>
    <s v="mobile games"/>
    <d v="2014-11-14T21:30:00"/>
    <x v="1127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d v="2014-08-07T15:35:17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x v="6"/>
    <s v="mobile games"/>
    <d v="2016-06-05T06:21:33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x v="6"/>
    <s v="mobile games"/>
    <d v="2014-11-26T00:55:0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x v="6"/>
    <s v="mobile games"/>
    <d v="2015-12-24T21:47:48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x v="6"/>
    <s v="mobile games"/>
    <d v="2017-01-01T02:46:11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x v="6"/>
    <s v="mobile games"/>
    <d v="2014-07-31T09:46:21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d v="2014-11-29T04:33:00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x v="6"/>
    <s v="mobile games"/>
    <d v="2016-08-06T23:44:54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x v="6"/>
    <s v="mobile games"/>
    <d v="2015-12-19T16:07:09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x v="6"/>
    <s v="mobile games"/>
    <d v="2016-04-23T19:40:21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x v="6"/>
    <s v="mobile games"/>
    <d v="2017-01-21T21:45:31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x v="6"/>
    <s v="mobile games"/>
    <d v="2015-01-01T08:20:26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x v="6"/>
    <s v="mobile games"/>
    <d v="2015-08-06T11:05:21"/>
    <x v="1140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x v="6"/>
    <s v="mobile games"/>
    <d v="2015-07-09T16:47:30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x v="6"/>
    <s v="mobile games"/>
    <d v="2015-02-17T00:08:47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x v="6"/>
    <s v="mobile games"/>
    <d v="2015-12-17T04:38:46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x v="7"/>
    <s v="food trucks"/>
    <d v="2015-04-29T04:22:00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x v="7"/>
    <s v="food trucks"/>
    <d v="2014-10-02T17:56:32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x v="7"/>
    <s v="food trucks"/>
    <d v="2014-05-02T22:52:53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x v="7"/>
    <s v="food trucks"/>
    <d v="2014-10-19T23:19:43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x v="7"/>
    <s v="food trucks"/>
    <d v="2016-12-01T05:06:21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x v="7"/>
    <s v="food trucks"/>
    <d v="2016-06-16T17:02:46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x v="7"/>
    <s v="food trucks"/>
    <d v="2016-01-08T22:54:35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x v="7"/>
    <s v="food trucks"/>
    <d v="2015-09-07T02:27:43"/>
    <x v="1151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x v="7"/>
    <s v="food trucks"/>
    <d v="2015-05-15T17:01: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x v="7"/>
    <s v="food trucks"/>
    <d v="2015-06-18T17:08:25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x v="7"/>
    <s v="food trucks"/>
    <d v="2015-09-06T02:36:46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x v="7"/>
    <s v="food trucks"/>
    <d v="2014-08-14T18:20:08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x v="7"/>
    <s v="food trucks"/>
    <d v="2015-02-24T01:42:42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x v="7"/>
    <s v="food trucks"/>
    <d v="2014-12-05T16:04:40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x v="7"/>
    <s v="food trucks"/>
    <d v="2014-12-09T02:12:0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x v="7"/>
    <s v="food trucks"/>
    <d v="2015-06-30T15:45:00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x v="7"/>
    <s v="food trucks"/>
    <d v="2015-03-28T02:43:06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x v="7"/>
    <s v="food trucks"/>
    <d v="2015-05-19T15:06:29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x v="7"/>
    <s v="food trucks"/>
    <d v="2014-09-25T16:24:24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x v="7"/>
    <s v="food trucks"/>
    <d v="2014-08-09T17:22:00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x v="7"/>
    <s v="food trucks"/>
    <d v="2016-06-18T17:23:02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x v="7"/>
    <s v="food trucks"/>
    <d v="2014-07-06T05:08:50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x v="7"/>
    <s v="food trucks"/>
    <d v="2015-06-26T04:00:00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x v="7"/>
    <s v="food trucks"/>
    <d v="2014-09-12T17:38:15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x v="7"/>
    <s v="food trucks"/>
    <d v="2016-09-22T01:17:45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x v="7"/>
    <s v="food trucks"/>
    <d v="2015-02-22T08:29:23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x v="7"/>
    <s v="food trucks"/>
    <d v="2015-05-30T21:26:11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x v="7"/>
    <s v="food trucks"/>
    <d v="2014-11-13T20:18:47"/>
    <x v="1171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x v="7"/>
    <s v="food trucks"/>
    <d v="2014-08-20T16:22:3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x v="7"/>
    <s v="food trucks"/>
    <d v="2015-08-03T04:27:37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x v="7"/>
    <s v="food trucks"/>
    <d v="2016-05-08T20:12:07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x v="7"/>
    <s v="food trucks"/>
    <d v="2015-07-15T17:28:59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x v="7"/>
    <s v="food trucks"/>
    <d v="2017-03-06T13:00:00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x v="7"/>
    <s v="food trucks"/>
    <d v="2014-10-15T15:51:36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x v="7"/>
    <s v="food trucks"/>
    <d v="2014-08-16T21:44:12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x v="7"/>
    <s v="food trucks"/>
    <d v="2015-10-28T17:17:07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x v="7"/>
    <s v="food trucks"/>
    <d v="2014-06-28T19:21:54"/>
    <x v="1180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x v="7"/>
    <s v="food trucks"/>
    <d v="2015-03-01T08:08:4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x v="7"/>
    <s v="food trucks"/>
    <d v="2017-01-12T16:42:00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x v="7"/>
    <s v="food trucks"/>
    <d v="2016-11-02T03:59:00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x v="8"/>
    <s v="photobooks"/>
    <d v="2017-02-06T14:23:31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x v="8"/>
    <s v="photobooks"/>
    <d v="2015-06-08T04:00:00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x v="8"/>
    <s v="photobooks"/>
    <d v="2015-06-01T22:42:00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x v="8"/>
    <s v="photobooks"/>
    <d v="2015-05-17T18:00:00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x v="8"/>
    <s v="photobooks"/>
    <d v="2016-12-28T16:49:00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x v="8"/>
    <s v="photobooks"/>
    <d v="2016-06-29T23:29:55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x v="8"/>
    <s v="photobooks"/>
    <d v="2014-08-31T15:58:45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x v="8"/>
    <s v="photobooks"/>
    <d v="2016-03-20T13:29:20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x v="8"/>
    <s v="photobooks"/>
    <d v="2017-02-11T12:09:38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x v="8"/>
    <s v="photobooks"/>
    <d v="2016-04-09T17:37:3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x v="8"/>
    <s v="photobooks"/>
    <d v="2015-04-08T11:42:59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x v="8"/>
    <s v="photobooks"/>
    <d v="2015-12-20T09:00:00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x v="8"/>
    <s v="photobooks"/>
    <d v="2015-12-18T19:38:59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x v="8"/>
    <s v="photobooks"/>
    <d v="2016-06-13T05:59:00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x v="8"/>
    <s v="photobooks"/>
    <d v="2015-12-31T03:00:00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x v="8"/>
    <s v="photobooks"/>
    <d v="2015-07-08T18:30:00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x v="8"/>
    <s v="photobooks"/>
    <d v="2015-04-16T11:27:36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x v="8"/>
    <s v="photobooks"/>
    <d v="2016-07-15T14:34:06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x v="8"/>
    <s v="photobooks"/>
    <d v="2015-06-27T06:55:54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x v="8"/>
    <s v="photobooks"/>
    <d v="2015-05-31T14:45:27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x v="8"/>
    <s v="photobooks"/>
    <d v="2015-12-04T05:00:00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x v="8"/>
    <s v="photobooks"/>
    <d v="2015-06-13T12:09:11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x v="8"/>
    <s v="photobooks"/>
    <d v="2017-03-11T13:29:00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x v="8"/>
    <s v="photobooks"/>
    <d v="2016-03-31T10:00:00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x v="8"/>
    <s v="photobooks"/>
    <d v="2016-03-24T16:01:04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x v="8"/>
    <s v="photobooks"/>
    <d v="2017-02-25T20:18:25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x v="8"/>
    <s v="photobooks"/>
    <d v="2015-05-31T21:00:0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x v="8"/>
    <s v="photobooks"/>
    <d v="2016-06-09T20:47:4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x v="8"/>
    <s v="photobooks"/>
    <d v="2015-11-27T01:00:00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x v="8"/>
    <s v="photobooks"/>
    <d v="2017-01-31T18:08:20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x v="8"/>
    <s v="photobooks"/>
    <d v="2015-06-09T20:10:05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x v="8"/>
    <s v="photobooks"/>
    <d v="2014-05-30T22:09:16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x v="8"/>
    <s v="photobooks"/>
    <d v="2015-10-02T23:03:00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x v="8"/>
    <s v="photobooks"/>
    <d v="2016-07-14T19:25:40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x v="8"/>
    <s v="photobooks"/>
    <d v="2015-11-01T03:00:00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x v="8"/>
    <s v="photobooks"/>
    <d v="2016-10-20T11:05:13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x v="8"/>
    <s v="photobooks"/>
    <d v="2015-08-25T15:05:12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x v="8"/>
    <s v="photobooks"/>
    <d v="2016-12-04T00:00:00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x v="8"/>
    <s v="photobooks"/>
    <d v="2016-04-01T04:00:00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x v="8"/>
    <s v="photobooks"/>
    <d v="2016-11-10T05:15:09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x v="4"/>
    <s v="world music"/>
    <d v="2014-06-06T13:11:42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x v="4"/>
    <s v="world music"/>
    <d v="2013-10-22T21:44:38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x v="4"/>
    <s v="world music"/>
    <d v="2014-04-21T01:00:00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x v="4"/>
    <s v="world music"/>
    <d v="2014-08-07T07:00:00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x v="4"/>
    <s v="world music"/>
    <d v="2011-09-28T17:30:0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x v="4"/>
    <s v="world music"/>
    <d v="2012-04-16T16:00:00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x v="4"/>
    <s v="world music"/>
    <d v="2011-02-24T23:20: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x v="4"/>
    <s v="world music"/>
    <d v="2015-08-28T01:00:00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x v="4"/>
    <s v="world music"/>
    <d v="2013-10-06T20:21:10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x v="4"/>
    <s v="world music"/>
    <d v="2012-02-21T22:46:14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x v="4"/>
    <s v="world music"/>
    <d v="2015-02-02T18:55:42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x v="4"/>
    <s v="world music"/>
    <d v="2013-12-15T03:14:59"/>
    <x v="1235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x v="4"/>
    <s v="world music"/>
    <d v="2012-07-28T16:00:00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x v="4"/>
    <s v="world music"/>
    <d v="2012-08-24T06:47:45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x v="4"/>
    <s v="world music"/>
    <d v="2011-08-06T14:38:56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x v="4"/>
    <s v="world music"/>
    <d v="2012-01-05T23:06:07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x v="4"/>
    <s v="world music"/>
    <d v="2013-07-12T21:51:0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x v="4"/>
    <s v="world music"/>
    <d v="2014-11-03T05:59:00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x v="4"/>
    <s v="world music"/>
    <d v="2011-09-11T13:18:00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x v="4"/>
    <s v="world music"/>
    <d v="2011-07-08T21:00:00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x v="4"/>
    <s v="rock"/>
    <d v="2013-04-22T21:00:00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x v="4"/>
    <s v="rock"/>
    <d v="2014-06-14T14:23:54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x v="4"/>
    <s v="rock"/>
    <d v="2011-12-06T02:02:29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x v="4"/>
    <s v="rock"/>
    <d v="2013-05-06T07:00:55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x v="4"/>
    <s v="rock"/>
    <d v="2014-06-13T06:59:00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x v="4"/>
    <s v="rock"/>
    <d v="2012-07-07T17:46:51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x v="4"/>
    <s v="rock"/>
    <d v="2014-09-06T15:25:31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x v="4"/>
    <s v="rock"/>
    <d v="2011-09-25T19:32:47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x v="4"/>
    <s v="rock"/>
    <d v="2013-10-24T23:42:49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x v="4"/>
    <s v="rock"/>
    <d v="2014-09-03T18:48:27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x v="4"/>
    <s v="rock"/>
    <d v="2011-01-01T04:59:00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x v="4"/>
    <s v="rock"/>
    <d v="2013-12-01T21:17:32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x v="4"/>
    <s v="rock"/>
    <d v="2012-02-12T22:03:51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x v="4"/>
    <s v="rock"/>
    <d v="2011-04-03T01:03:10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x v="4"/>
    <s v="rock"/>
    <d v="2013-08-31T14:40:12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x v="4"/>
    <s v="rock"/>
    <d v="2014-06-09T03:59:00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x v="4"/>
    <s v="rock"/>
    <d v="2014-02-26T20:13:4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x v="4"/>
    <s v="rock"/>
    <d v="2014-01-29T08:13:47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x v="4"/>
    <s v="rock"/>
    <d v="2014-02-16T18:18:1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x v="4"/>
    <s v="rock"/>
    <d v="2014-03-29T01:00:00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x v="4"/>
    <s v="rock"/>
    <d v="2013-10-29T15:54:43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x v="4"/>
    <s v="rock"/>
    <d v="2010-11-30T15:43:3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x v="4"/>
    <s v="rock"/>
    <d v="2014-01-11T21:02:25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x v="4"/>
    <s v="rock"/>
    <d v="2013-07-24T14:02:38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x v="4"/>
    <s v="rock"/>
    <d v="2013-09-20T20:17:27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x v="4"/>
    <s v="rock"/>
    <d v="2016-04-16T00:00:00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x v="4"/>
    <s v="rock"/>
    <d v="2012-03-25T19:34:02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x v="4"/>
    <s v="rock"/>
    <d v="2013-11-13T17:24:19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x v="4"/>
    <s v="rock"/>
    <d v="2010-06-15T04:00:00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x v="4"/>
    <s v="rock"/>
    <d v="2014-08-31T17:31:31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x v="4"/>
    <s v="rock"/>
    <d v="2012-08-30T16:33:45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x v="4"/>
    <s v="rock"/>
    <d v="2013-08-07T20:49:47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x v="4"/>
    <s v="rock"/>
    <d v="2009-09-01T04:00:00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x v="4"/>
    <s v="rock"/>
    <d v="2012-09-04T13:29:0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x v="4"/>
    <s v="rock"/>
    <d v="2014-06-25T02:00:00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x v="4"/>
    <s v="rock"/>
    <d v="2014-03-24T01:22:50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x v="4"/>
    <s v="rock"/>
    <d v="2011-03-01T18:10:54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x v="4"/>
    <s v="rock"/>
    <d v="2013-07-28T17:50:36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x v="4"/>
    <s v="rock"/>
    <d v="2013-12-09T04:59:00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x v="4"/>
    <s v="rock"/>
    <d v="2013-03-11T04:00:00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x v="1"/>
    <s v="plays"/>
    <d v="2016-12-31T16:59:00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x v="1"/>
    <s v="plays"/>
    <d v="2015-06-20T13:59:3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x v="1"/>
    <s v="plays"/>
    <d v="2015-02-17T14:00:00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x v="1"/>
    <s v="plays"/>
    <d v="2015-06-12T14:54:16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x v="1"/>
    <s v="plays"/>
    <d v="2016-08-10T04:00:00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x v="1"/>
    <s v="plays"/>
    <d v="2017-01-04T03:14:05"/>
    <x v="1289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x v="1"/>
    <s v="plays"/>
    <d v="2015-04-23T06:59:0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x v="1"/>
    <s v="plays"/>
    <d v="2015-04-07T07:00:00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x v="1"/>
    <s v="plays"/>
    <d v="2015-10-06T22:59:00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x v="1"/>
    <s v="plays"/>
    <d v="2015-11-14T17:49:31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x v="1"/>
    <s v="plays"/>
    <d v="2015-10-19T11:00:00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x v="1"/>
    <s v="plays"/>
    <d v="2015-07-29T17:00:00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x v="1"/>
    <s v="plays"/>
    <d v="2016-03-14T00:12:53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x v="1"/>
    <s v="plays"/>
    <d v="2016-05-01T17:55:58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x v="1"/>
    <s v="plays"/>
    <d v="2016-04-28T16:20:32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x v="1"/>
    <s v="plays"/>
    <d v="2015-07-14T19:32:3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x v="1"/>
    <s v="plays"/>
    <d v="2016-06-01T18:57: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x v="1"/>
    <s v="plays"/>
    <d v="2015-07-21T03:00:00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d v="2016-12-01T02:23:31"/>
    <x v="1302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x v="1"/>
    <s v="plays"/>
    <d v="2016-07-31T11:00:00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x v="2"/>
    <s v="wearables"/>
    <d v="2017-03-13T03:40:05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x v="2"/>
    <s v="wearables"/>
    <d v="2016-07-21T17:30:00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x v="2"/>
    <s v="wearables"/>
    <d v="2014-12-04T10:58:54"/>
    <x v="1306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x v="2"/>
    <s v="wearables"/>
    <d v="2016-02-17T12:04:39"/>
    <x v="1307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x v="2"/>
    <s v="wearables"/>
    <d v="2016-10-08T14:43:32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x v="2"/>
    <s v="wearables"/>
    <d v="2015-10-15T21:11:08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x v="2"/>
    <s v="wearables"/>
    <d v="2016-08-19T16:00:5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x v="2"/>
    <s v="wearables"/>
    <d v="2016-11-30T20:15:19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x v="2"/>
    <s v="wearables"/>
    <d v="2015-04-18T16:52:0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x v="2"/>
    <s v="wearables"/>
    <d v="2016-03-03T17:01:54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x v="2"/>
    <s v="wearables"/>
    <d v="2016-10-21T16:04:20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x v="2"/>
    <s v="wearables"/>
    <d v="2015-11-06T01:00:00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d v="2016-02-28T23:05:09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x v="2"/>
    <s v="wearables"/>
    <d v="2016-07-21T14:00:00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x v="2"/>
    <s v="wearables"/>
    <d v="2015-01-11T01:02:52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x v="2"/>
    <s v="wearables"/>
    <d v="2014-07-11T16:00:00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x v="2"/>
    <s v="wearables"/>
    <d v="2016-12-30T23:00:0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x v="2"/>
    <s v="wearables"/>
    <d v="2016-12-23T17:58:57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x v="2"/>
    <s v="wearables"/>
    <d v="2015-05-21T15:45:25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x v="2"/>
    <s v="wearables"/>
    <d v="2016-04-26T06:55:00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x v="2"/>
    <s v="wearables"/>
    <d v="2016-10-13T15:12:32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x v="2"/>
    <s v="wearables"/>
    <d v="2016-12-30T02:03:5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x v="2"/>
    <s v="wearables"/>
    <d v="2015-01-15T19:00:28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x v="2"/>
    <s v="wearables"/>
    <d v="2015-05-29T16:17:15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x v="2"/>
    <s v="wearables"/>
    <d v="2016-10-14T15:25:34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x v="2"/>
    <s v="wearables"/>
    <d v="2014-12-02T06:19:05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x v="2"/>
    <s v="wearables"/>
    <d v="2016-07-02T04:00:0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x v="2"/>
    <s v="wearables"/>
    <d v="2016-08-17T12:05:54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x v="2"/>
    <s v="wearables"/>
    <d v="2017-01-27T01:26:48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x v="2"/>
    <s v="wearables"/>
    <d v="2014-07-16T02:33:45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x v="2"/>
    <s v="wearables"/>
    <d v="2016-03-11T18:34:47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x v="2"/>
    <s v="wearables"/>
    <d v="2015-12-05T22:28:22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x v="2"/>
    <s v="wearables"/>
    <d v="2014-12-17T20:43:48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x v="2"/>
    <s v="wearables"/>
    <d v="2017-03-03T13:51:19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x v="2"/>
    <s v="wearables"/>
    <d v="2015-08-02T19:17:13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x v="2"/>
    <s v="wearables"/>
    <d v="2014-12-08T16:31:55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x v="2"/>
    <s v="wearables"/>
    <d v="2014-08-15T14:17:33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x v="2"/>
    <s v="wearables"/>
    <d v="2016-10-01T14:58:37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x v="2"/>
    <s v="wearables"/>
    <d v="2015-07-17T19:35:39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x v="2"/>
    <s v="wearables"/>
    <d v="2016-08-19T03:59:00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x v="3"/>
    <s v="nonfiction"/>
    <d v="2016-06-30T18:57:19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x v="3"/>
    <s v="nonfiction"/>
    <d v="2014-07-14T19:32:39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x v="3"/>
    <s v="nonfiction"/>
    <d v="2013-06-27T01:49:11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x v="3"/>
    <s v="nonfiction"/>
    <d v="2015-03-07T15:18:45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x v="3"/>
    <s v="nonfiction"/>
    <d v="2014-12-18T12:08:53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x v="3"/>
    <s v="nonfiction"/>
    <d v="2015-12-16T06:59:00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x v="3"/>
    <s v="nonfiction"/>
    <d v="2015-12-26T00:18:54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x v="3"/>
    <s v="nonfiction"/>
    <d v="2016-02-12T17:45:44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x v="3"/>
    <s v="nonfiction"/>
    <d v="2015-09-05T03:59:00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x v="3"/>
    <s v="nonfiction"/>
    <d v="2013-03-11T00:00:00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x v="3"/>
    <s v="nonfiction"/>
    <d v="2016-06-11T19:22:59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x v="3"/>
    <s v="nonfiction"/>
    <d v="2012-11-30T10:00:00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x v="3"/>
    <s v="nonfiction"/>
    <d v="2013-07-05T00:56:00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x v="3"/>
    <s v="nonfiction"/>
    <d v="2013-03-01T05:59:00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x v="3"/>
    <s v="nonfiction"/>
    <d v="2011-06-25T13:42:03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x v="3"/>
    <s v="nonfiction"/>
    <d v="2011-07-06T19:33:10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x v="3"/>
    <s v="nonfiction"/>
    <d v="2012-08-02T21:37:0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x v="3"/>
    <s v="nonfiction"/>
    <d v="2014-06-21T17:12:52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x v="3"/>
    <s v="nonfiction"/>
    <d v="2013-09-07T22:25:31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d v="2016-02-15T07:59:00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x v="4"/>
    <s v="rock"/>
    <d v="2015-01-07T16:41:46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x v="4"/>
    <s v="rock"/>
    <d v="2015-03-16T16:35:52"/>
    <x v="1365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x v="4"/>
    <s v="rock"/>
    <d v="2014-11-27T00:54:23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x v="4"/>
    <s v="rock"/>
    <d v="2015-11-14T01:04:10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x v="4"/>
    <s v="rock"/>
    <d v="2015-06-15T04:34:54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x v="4"/>
    <s v="rock"/>
    <d v="2014-04-11T14:15:46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x v="4"/>
    <s v="rock"/>
    <d v="2013-10-16T00:04:5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x v="4"/>
    <s v="rock"/>
    <d v="2015-05-07T18:12:22"/>
    <x v="1371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x v="4"/>
    <s v="rock"/>
    <d v="2012-07-12T17:45:3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x v="4"/>
    <s v="rock"/>
    <d v="2016-12-30T22:50:3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x v="4"/>
    <s v="rock"/>
    <d v="2016-03-25T02:53:08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x v="4"/>
    <s v="rock"/>
    <d v="2017-01-15T01:35:19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x v="4"/>
    <s v="rock"/>
    <d v="2016-12-03T17:03:2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x v="4"/>
    <s v="rock"/>
    <d v="2017-02-03T04:11:00"/>
    <x v="1377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x v="4"/>
    <s v="rock"/>
    <d v="2016-08-01T18:13:30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x v="4"/>
    <s v="rock"/>
    <d v="2015-06-05T11:47:56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x v="4"/>
    <s v="rock"/>
    <d v="2015-06-09T02:00:0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x v="4"/>
    <s v="rock"/>
    <d v="2016-12-29T05:08:45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x v="4"/>
    <s v="rock"/>
    <d v="2013-05-06T19:12:16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x v="4"/>
    <s v="rock"/>
    <d v="2016-12-23T01:47:58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x v="4"/>
    <s v="rock"/>
    <d v="2015-07-05T17:38:42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x v="4"/>
    <s v="rock"/>
    <d v="2016-04-29T12:11:00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x v="4"/>
    <s v="rock"/>
    <d v="2015-07-29T15:31:29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x v="4"/>
    <s v="rock"/>
    <d v="2015-06-03T04:30:00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x v="4"/>
    <s v="rock"/>
    <d v="2016-10-17T16:14:00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x v="4"/>
    <s v="rock"/>
    <d v="2016-08-13T11:32:37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x v="4"/>
    <s v="rock"/>
    <d v="2015-04-27T17:12:0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x v="4"/>
    <s v="rock"/>
    <d v="2015-08-22T04:59:00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x v="4"/>
    <s v="rock"/>
    <d v="2016-03-03T03:43:06"/>
    <x v="1392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x v="4"/>
    <s v="rock"/>
    <d v="2016-08-01T16:22:0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x v="4"/>
    <s v="rock"/>
    <d v="2017-03-01T03:00:00"/>
    <x v="1394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x v="4"/>
    <s v="rock"/>
    <d v="2017-01-14T21:48:01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x v="4"/>
    <s v="rock"/>
    <d v="2015-02-13T23:58:02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x v="4"/>
    <s v="rock"/>
    <d v="2016-10-27T21:19:00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x v="4"/>
    <s v="rock"/>
    <d v="2016-07-05T20:58:54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x v="4"/>
    <s v="rock"/>
    <d v="2014-10-07T00:06:13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x v="4"/>
    <s v="rock"/>
    <d v="2016-06-12T05:30: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x v="4"/>
    <s v="rock"/>
    <d v="2013-05-26T23:54:34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x v="4"/>
    <s v="rock"/>
    <d v="2015-05-01T00:16:51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6T01:30:35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x v="3"/>
    <s v="translations"/>
    <d v="2015-02-22T12:14:45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x v="3"/>
    <s v="translations"/>
    <d v="2014-11-28T17:20:01"/>
    <x v="1405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x v="3"/>
    <s v="translations"/>
    <d v="2015-12-12T10:00:00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x v="3"/>
    <s v="translations"/>
    <d v="2014-08-12T12:52:58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x v="3"/>
    <s v="translations"/>
    <d v="2015-11-13T21:55:56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x v="3"/>
    <s v="translations"/>
    <d v="2015-01-01T04:12:15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d v="2016-06-03T07:38:4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x v="3"/>
    <s v="translations"/>
    <d v="2015-02-06T01:25:00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x v="3"/>
    <s v="translations"/>
    <d v="2014-12-04T01:31:39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x v="3"/>
    <s v="translations"/>
    <d v="2016-02-20T10:29:30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d v="2017-01-03T06:04:27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x v="3"/>
    <s v="translations"/>
    <d v="2015-08-16T16:13:11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x v="3"/>
    <s v="translations"/>
    <d v="2015-11-21T23:13:39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x v="3"/>
    <s v="translations"/>
    <d v="2015-09-15T11:11:00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x v="3"/>
    <s v="translations"/>
    <d v="2016-02-25T10:57:14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x v="3"/>
    <s v="translations"/>
    <d v="2016-10-09T10:56:59"/>
    <x v="141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x v="3"/>
    <s v="translations"/>
    <d v="2016-06-28T16:01:26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x v="3"/>
    <s v="translations"/>
    <d v="2015-02-08T21:58:29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x v="3"/>
    <s v="translations"/>
    <d v="2016-09-21T05:45:04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x v="3"/>
    <s v="translations"/>
    <d v="2016-01-01T08:38:51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x v="3"/>
    <s v="translations"/>
    <d v="2016-11-15T18:13:22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x v="3"/>
    <s v="translations"/>
    <d v="2015-04-29T03:09:19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x v="3"/>
    <s v="translations"/>
    <d v="2015-08-24T09:22:00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x v="3"/>
    <s v="translations"/>
    <d v="2016-09-18T20:26:25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x v="3"/>
    <s v="translations"/>
    <d v="2016-04-02T08:06:57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x v="3"/>
    <s v="translations"/>
    <d v="2015-04-10T01:27:22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x v="3"/>
    <s v="translations"/>
    <d v="2014-12-19T19:31:28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x v="3"/>
    <s v="translations"/>
    <d v="2015-11-26T06:03:36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x v="3"/>
    <s v="translations"/>
    <d v="2015-07-20T18:43:48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x v="3"/>
    <s v="translations"/>
    <d v="2016-12-10T11:00:00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x v="3"/>
    <s v="translations"/>
    <d v="2015-06-08T15:00:00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x v="3"/>
    <s v="translations"/>
    <d v="2015-10-11T18:43:40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x v="3"/>
    <s v="translations"/>
    <d v="2016-02-21T08:24:17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x v="3"/>
    <s v="translations"/>
    <d v="2014-07-13T04:59:00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x v="3"/>
    <s v="translations"/>
    <d v="2016-04-27T13:55:00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x v="3"/>
    <s v="translations"/>
    <d v="2015-03-07T19:55:01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d v="2016-05-26T17:57:43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x v="3"/>
    <s v="translations"/>
    <d v="2015-09-11T18:22:49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x v="3"/>
    <s v="translations"/>
    <d v="2016-05-25T15:29:18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x v="3"/>
    <s v="translations"/>
    <d v="2017-01-02T22:13:29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x v="3"/>
    <s v="translations"/>
    <d v="2015-09-12T20:57:42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x v="3"/>
    <s v="translations"/>
    <d v="2015-06-14T13:00:5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x v="3"/>
    <s v="translations"/>
    <d v="2016-04-21T10:44:38"/>
    <x v="1446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x v="3"/>
    <s v="translations"/>
    <d v="2016-07-08T17:32:14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x v="3"/>
    <s v="translations"/>
    <d v="2015-05-22T05:25:00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x v="3"/>
    <s v="translations"/>
    <d v="2015-05-10T19:28:25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d v="2016-02-20T04:06:37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x v="3"/>
    <s v="translations"/>
    <d v="2014-11-19T00:00:59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x v="3"/>
    <s v="translations"/>
    <d v="2014-07-28T16:52:43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x v="3"/>
    <s v="translations"/>
    <d v="2017-04-15T15:42:27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x v="3"/>
    <s v="translations"/>
    <d v="2016-04-24T21:59:00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x v="3"/>
    <s v="translations"/>
    <d v="2014-09-05T13:39:00"/>
    <x v="1455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x v="3"/>
    <s v="translations"/>
    <d v="2017-01-03T16:02:45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x v="3"/>
    <s v="translations"/>
    <d v="2015-11-11T22:30:44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x v="3"/>
    <s v="translations"/>
    <d v="2014-08-11T04:00:00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x v="3"/>
    <s v="translations"/>
    <d v="2015-12-02T17:25:00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x v="3"/>
    <s v="translations"/>
    <d v="2014-11-30T23:45:0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x v="3"/>
    <s v="radio &amp; podcasts"/>
    <d v="2014-10-21T00:00:00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x v="3"/>
    <s v="radio &amp; podcasts"/>
    <d v="2013-04-10T15:54:31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x v="3"/>
    <s v="radio &amp; podcasts"/>
    <d v="2013-04-07T20:52:18"/>
    <x v="1463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x v="3"/>
    <s v="radio &amp; podcasts"/>
    <d v="2013-02-16T15:52:38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x v="3"/>
    <s v="radio &amp; podcasts"/>
    <d v="2012-03-22T03:00:00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x v="3"/>
    <s v="radio &amp; podcasts"/>
    <d v="2016-01-12T05:00:00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x v="3"/>
    <s v="radio &amp; podcasts"/>
    <d v="2012-03-25T18:14:45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x v="3"/>
    <s v="radio &amp; podcasts"/>
    <d v="2011-06-12T00:20:49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x v="3"/>
    <s v="radio &amp; podcasts"/>
    <d v="2013-02-15T14:21:4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x v="3"/>
    <s v="radio &amp; podcasts"/>
    <d v="2012-12-28T19:51:03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x v="3"/>
    <s v="radio &amp; podcasts"/>
    <d v="2015-04-09T22:58:54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x v="3"/>
    <s v="radio &amp; podcasts"/>
    <d v="2013-10-16T13:01:43"/>
    <x v="1472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x v="3"/>
    <s v="radio &amp; podcasts"/>
    <d v="2012-03-01T23:30:39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x v="3"/>
    <s v="radio &amp; podcasts"/>
    <d v="2013-09-13T17:28:12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x v="3"/>
    <s v="radio &amp; podcasts"/>
    <d v="2014-12-20T04:59:00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x v="3"/>
    <s v="radio &amp; podcasts"/>
    <d v="2011-09-10T01:00:22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x v="3"/>
    <s v="radio &amp; podcasts"/>
    <d v="2011-12-23T03:00:00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x v="3"/>
    <s v="radio &amp; podcasts"/>
    <d v="2013-05-14T20:55:13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x v="3"/>
    <s v="radio &amp; podcasts"/>
    <d v="2014-05-10T03:59:00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x v="3"/>
    <s v="radio &amp; podcasts"/>
    <d v="2013-07-26T17:00:0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x v="3"/>
    <s v="fiction"/>
    <d v="2013-11-02T22:09:05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x v="3"/>
    <s v="fiction"/>
    <d v="2012-09-07T07:51:00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x v="3"/>
    <s v="fiction"/>
    <d v="2016-07-22T04:37:55"/>
    <x v="1483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x v="3"/>
    <s v="fiction"/>
    <d v="2012-07-21T14:51:00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x v="3"/>
    <s v="fiction"/>
    <d v="2015-06-20T19:06:13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x v="3"/>
    <s v="fiction"/>
    <d v="2015-02-27T04:02:41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x v="3"/>
    <s v="fiction"/>
    <d v="2016-08-02T22:01:11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x v="3"/>
    <s v="fiction"/>
    <d v="2014-01-05T13:31:00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x v="3"/>
    <s v="fiction"/>
    <d v="2012-11-15T15:40:52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x v="3"/>
    <s v="fiction"/>
    <d v="2013-10-02T13:27:54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x v="3"/>
    <s v="fiction"/>
    <d v="2015-02-15T15:38:00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x v="3"/>
    <s v="fiction"/>
    <d v="2011-06-18T21:14:06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x v="3"/>
    <s v="fiction"/>
    <d v="2013-06-16T20:47:55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x v="3"/>
    <s v="fiction"/>
    <d v="2015-04-03T15:38:00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x v="3"/>
    <s v="fiction"/>
    <d v="2011-08-27T18:57:11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x v="3"/>
    <s v="fiction"/>
    <d v="2014-09-16T11:24:19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d v="2013-07-31T19:43:00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x v="3"/>
    <s v="fiction"/>
    <d v="2014-09-03T23:36:1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x v="3"/>
    <s v="fiction"/>
    <d v="2016-08-05T00:10:33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x v="3"/>
    <s v="fiction"/>
    <d v="2013-05-01T21:42:37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x v="8"/>
    <s v="photobooks"/>
    <d v="2015-07-08T14:00:23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x v="8"/>
    <s v="photobooks"/>
    <d v="2016-03-25T22:00:00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x v="8"/>
    <s v="photobooks"/>
    <d v="2016-10-23T08:20:01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x v="8"/>
    <s v="photobooks"/>
    <d v="2014-06-10T08:33:00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x v="8"/>
    <s v="photobooks"/>
    <d v="2016-03-22T20:01:00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x v="8"/>
    <s v="photobooks"/>
    <d v="2014-07-24T18:51:44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x v="8"/>
    <s v="photobooks"/>
    <d v="2010-05-15T08:10:00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x v="8"/>
    <s v="photobooks"/>
    <d v="2014-06-27T14:44:41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x v="8"/>
    <s v="photobooks"/>
    <d v="2017-02-14T22:59:00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x v="8"/>
    <s v="photobooks"/>
    <d v="2014-07-19T09:14:38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x v="8"/>
    <s v="photobooks"/>
    <d v="2015-11-18T15:00:04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x v="8"/>
    <s v="photobooks"/>
    <d v="2017-02-05T16:25:39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x v="8"/>
    <s v="photobooks"/>
    <d v="2014-07-16T15:17:46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x v="8"/>
    <s v="photobooks"/>
    <d v="2015-09-27T14:20:40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x v="8"/>
    <s v="photobooks"/>
    <d v="2016-03-16T05:04:57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x v="8"/>
    <s v="photobooks"/>
    <d v="2016-10-06T14:00:00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x v="8"/>
    <s v="photobooks"/>
    <d v="2014-12-06T06:00:00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x v="8"/>
    <s v="photobooks"/>
    <d v="2014-05-31T19:40:52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x v="8"/>
    <s v="photobooks"/>
    <d v="2014-06-20T21:59:00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x v="8"/>
    <s v="photobooks"/>
    <d v="2014-12-19T04:00:0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x v="8"/>
    <s v="photobooks"/>
    <d v="2016-06-07T04:01:3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x v="8"/>
    <s v="photobooks"/>
    <d v="2014-10-17T19:55:39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x v="8"/>
    <s v="photobooks"/>
    <d v="2014-12-23T00:00:00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x v="8"/>
    <s v="photobooks"/>
    <d v="2017-02-20T12:01:30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x v="8"/>
    <s v="photobooks"/>
    <d v="2016-08-18T16:52:18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x v="8"/>
    <s v="photobooks"/>
    <d v="2016-01-19T06:37:27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x v="8"/>
    <s v="photobooks"/>
    <d v="2017-03-14T13:24:46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x v="8"/>
    <s v="photobooks"/>
    <d v="2017-02-01T00:00:00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x v="8"/>
    <s v="photobooks"/>
    <d v="2015-03-19T14:05:20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x v="8"/>
    <s v="photobooks"/>
    <d v="2015-10-23T18:24:55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x v="8"/>
    <s v="photobooks"/>
    <d v="2014-12-01T03:00:00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x v="8"/>
    <s v="photobooks"/>
    <d v="2016-02-15T15:00:00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x v="8"/>
    <s v="photobooks"/>
    <d v="2016-05-02T03:59:00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x v="8"/>
    <s v="photobooks"/>
    <d v="2015-09-04T16:11:02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x v="8"/>
    <s v="photobooks"/>
    <d v="2016-05-23T22:00:00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x v="8"/>
    <s v="photobooks"/>
    <d v="2015-08-27T19:15:10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x v="8"/>
    <s v="photobooks"/>
    <d v="2016-08-06T18:00:00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x v="8"/>
    <s v="photobooks"/>
    <d v="2015-01-22T18:46:10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x v="8"/>
    <s v="photobooks"/>
    <d v="2017-01-03T22:03: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x v="8"/>
    <s v="photobooks"/>
    <d v="2014-11-26T01:15:0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x v="8"/>
    <s v="nature"/>
    <d v="2014-12-31T17:05:38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x v="8"/>
    <s v="nature"/>
    <d v="2015-06-30T23:55:00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x v="8"/>
    <s v="nature"/>
    <d v="2014-11-22T13:13:54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x v="8"/>
    <s v="nature"/>
    <d v="2015-04-01T00:18:00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d v="2015-03-02T21:16:00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x v="8"/>
    <s v="nature"/>
    <d v="2014-09-17T05:06:39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x v="8"/>
    <s v="nature"/>
    <d v="2017-02-23T10:14:42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x v="8"/>
    <s v="nature"/>
    <d v="2015-11-08T22:10:20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x v="8"/>
    <s v="nature"/>
    <d v="2015-11-03T04:15:5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x v="8"/>
    <s v="nature"/>
    <d v="2016-05-12T10:47:14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x v="8"/>
    <s v="nature"/>
    <d v="2015-05-27T19:47:19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x v="8"/>
    <s v="nature"/>
    <d v="2014-10-01T03:59:00"/>
    <x v="1552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x v="8"/>
    <s v="nature"/>
    <d v="2015-09-02T06:47:27"/>
    <x v="1553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x v="8"/>
    <s v="nature"/>
    <d v="2015-08-02T06:03:10"/>
    <x v="1554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x v="8"/>
    <s v="nature"/>
    <d v="2015-09-17T17:00:00"/>
    <x v="1555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x v="8"/>
    <s v="nature"/>
    <d v="2016-07-04T03:40:24"/>
    <x v="1556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x v="8"/>
    <s v="nature"/>
    <d v="2014-09-20T15:40:33"/>
    <x v="1557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x v="8"/>
    <s v="nature"/>
    <d v="2015-08-28T12:12:00"/>
    <x v="1558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x v="8"/>
    <s v="nature"/>
    <d v="2015-04-29T01:16:39"/>
    <x v="155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x v="8"/>
    <s v="nature"/>
    <d v="2014-11-13T01:29:53"/>
    <x v="1560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x v="3"/>
    <s v="art books"/>
    <d v="2013-11-07T02:00:03"/>
    <x v="1561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x v="3"/>
    <s v="art books"/>
    <d v="2009-12-02T00:50:00"/>
    <x v="1562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x v="3"/>
    <s v="art books"/>
    <d v="2014-03-14T16:49:11"/>
    <x v="1563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x v="3"/>
    <s v="art books"/>
    <d v="2015-05-28T20:05:00"/>
    <x v="1564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x v="3"/>
    <s v="art books"/>
    <d v="2011-06-08T17:31:01"/>
    <x v="1565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x v="3"/>
    <s v="art books"/>
    <d v="2016-07-27T22:00:00"/>
    <x v="1566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x v="3"/>
    <s v="art books"/>
    <d v="2014-02-17T00:00:00"/>
    <x v="1567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x v="3"/>
    <s v="art books"/>
    <d v="2014-12-24T01:29:45"/>
    <x v="1568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x v="3"/>
    <s v="art books"/>
    <d v="2013-05-25T16:18:34"/>
    <x v="1569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x v="3"/>
    <s v="art books"/>
    <d v="2016-04-08T18:31:22"/>
    <x v="1570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x v="3"/>
    <s v="art books"/>
    <d v="2015-06-19T18:28:03"/>
    <x v="1571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x v="3"/>
    <s v="art books"/>
    <d v="2016-02-28T23:59:00"/>
    <x v="1572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x v="3"/>
    <s v="art books"/>
    <d v="2017-04-01T03:59:00"/>
    <x v="1573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x v="3"/>
    <s v="art books"/>
    <d v="2015-02-17T22:15:29"/>
    <x v="1574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x v="3"/>
    <s v="art books"/>
    <d v="2014-07-09T12:34:56"/>
    <x v="1575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x v="3"/>
    <s v="art books"/>
    <d v="2015-06-30T21:06:08"/>
    <x v="1576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x v="3"/>
    <s v="art books"/>
    <d v="2012-07-24T20:20:48"/>
    <x v="1577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x v="3"/>
    <s v="art books"/>
    <d v="2010-09-02T02:00:00"/>
    <x v="1578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x v="3"/>
    <s v="art books"/>
    <d v="2013-08-28T23:54:51"/>
    <x v="1579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x v="3"/>
    <s v="art books"/>
    <d v="2012-05-21T01:12:06"/>
    <x v="1580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x v="8"/>
    <s v="places"/>
    <d v="2015-12-19T10:46:30"/>
    <x v="1581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x v="8"/>
    <s v="places"/>
    <d v="2015-10-26T21:20:00"/>
    <x v="1582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x v="8"/>
    <s v="places"/>
    <d v="2014-09-25T21:43:11"/>
    <x v="1583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x v="8"/>
    <s v="places"/>
    <d v="2014-05-30T15:35:01"/>
    <x v="1584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x v="8"/>
    <s v="places"/>
    <d v="2016-12-25T11:00:00"/>
    <x v="1585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x v="8"/>
    <s v="places"/>
    <d v="2015-04-05T01:30:22"/>
    <x v="1586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d v="2014-12-13T22:49:25"/>
    <x v="1587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x v="8"/>
    <s v="places"/>
    <d v="2015-01-31T20:12:00"/>
    <x v="1588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x v="8"/>
    <s v="places"/>
    <d v="2015-10-09T23:38:06"/>
    <x v="1589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x v="8"/>
    <s v="places"/>
    <d v="2015-09-23T20:34:24"/>
    <x v="1590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x v="8"/>
    <s v="places"/>
    <d v="2016-04-03T16:25:41"/>
    <x v="159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x v="8"/>
    <s v="places"/>
    <d v="2015-03-28T00:44:45"/>
    <x v="1592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x v="8"/>
    <s v="places"/>
    <d v="2015-02-28T20:17:35"/>
    <x v="1593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x v="8"/>
    <s v="places"/>
    <d v="2016-05-15T16:21:00"/>
    <x v="1594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x v="8"/>
    <s v="places"/>
    <d v="2014-06-18T20:13:00"/>
    <x v="1595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x v="8"/>
    <s v="places"/>
    <d v="2014-12-13T11:19:29"/>
    <x v="1596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x v="8"/>
    <s v="places"/>
    <d v="2016-09-20T08:29:57"/>
    <x v="159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d v="2015-07-26T16:00:58"/>
    <x v="159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x v="8"/>
    <s v="places"/>
    <d v="2016-04-08T11:56:16"/>
    <x v="1599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x v="8"/>
    <s v="places"/>
    <d v="2014-07-15T05:11:00"/>
    <x v="16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x v="4"/>
    <s v="rock"/>
    <d v="2011-05-05T02:13:53"/>
    <x v="1601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x v="4"/>
    <s v="rock"/>
    <d v="2011-10-14T23:00:00"/>
    <x v="1602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x v="4"/>
    <s v="rock"/>
    <d v="2012-01-28T04:04:19"/>
    <x v="1603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x v="4"/>
    <s v="rock"/>
    <d v="2012-03-17T19:17:15"/>
    <x v="1604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x v="4"/>
    <s v="rock"/>
    <d v="2011-08-01T07:00:00"/>
    <x v="1605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x v="4"/>
    <s v="rock"/>
    <d v="2011-03-24T01:40:38"/>
    <x v="1606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x v="4"/>
    <s v="rock"/>
    <d v="2012-06-14T19:24:11"/>
    <x v="1607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x v="4"/>
    <s v="rock"/>
    <d v="2014-01-01T05:26:00"/>
    <x v="1608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x v="4"/>
    <s v="rock"/>
    <d v="2011-11-02T08:00:00"/>
    <x v="1609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x v="4"/>
    <s v="rock"/>
    <d v="2012-12-15T22:11:50"/>
    <x v="161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x v="4"/>
    <s v="rock"/>
    <d v="2013-06-05T00:00:32"/>
    <x v="1611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4"/>
    <s v="rock"/>
    <d v="2013-01-02T20:59:44"/>
    <x v="1612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x v="4"/>
    <s v="rock"/>
    <d v="2012-07-22T01:40:02"/>
    <x v="1613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x v="4"/>
    <s v="rock"/>
    <d v="2014-08-03T17:00:00"/>
    <x v="1614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x v="4"/>
    <s v="rock"/>
    <d v="2011-12-13T02:13:16"/>
    <x v="1615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x v="4"/>
    <s v="rock"/>
    <d v="2012-11-22T22:00:00"/>
    <x v="1616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x v="4"/>
    <s v="rock"/>
    <d v="2013-11-01T19:00:00"/>
    <x v="1617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x v="4"/>
    <s v="rock"/>
    <d v="2013-03-08T15:42:15"/>
    <x v="1618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x v="4"/>
    <s v="rock"/>
    <d v="2014-09-15T04:28:06"/>
    <x v="1619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x v="4"/>
    <s v="rock"/>
    <d v="2013-02-23T08:09:00"/>
    <x v="162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x v="4"/>
    <s v="rock"/>
    <d v="2012-05-28T03:59:00"/>
    <x v="1621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x v="4"/>
    <s v="rock"/>
    <d v="2014-12-17T07:59:00"/>
    <x v="1622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x v="4"/>
    <s v="rock"/>
    <d v="2013-08-27T16:31:29"/>
    <x v="1623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x v="4"/>
    <s v="rock"/>
    <d v="2013-01-09T08:48:55"/>
    <x v="1624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x v="4"/>
    <s v="rock"/>
    <d v="2012-09-11T16:47:33"/>
    <x v="1625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x v="4"/>
    <s v="rock"/>
    <d v="2013-12-01T21:21:07"/>
    <x v="1626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x v="4"/>
    <s v="rock"/>
    <d v="2012-11-26T04:59:00"/>
    <x v="1627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x v="4"/>
    <s v="rock"/>
    <d v="2014-06-17T17:41:22"/>
    <x v="1628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x v="4"/>
    <s v="rock"/>
    <d v="2014-02-20T20:48:53"/>
    <x v="1629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x v="4"/>
    <s v="rock"/>
    <d v="2012-03-02T06:59:00"/>
    <x v="163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x v="4"/>
    <s v="rock"/>
    <d v="2012-10-12T20:37:41"/>
    <x v="163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x v="4"/>
    <s v="rock"/>
    <d v="2011-09-24T08:10:54"/>
    <x v="1632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d v="2012-01-16T05:00:00"/>
    <x v="1633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x v="4"/>
    <s v="rock"/>
    <d v="2011-06-02T05:59:00"/>
    <x v="1634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x v="4"/>
    <s v="rock"/>
    <d v="2016-07-11T20:51:01"/>
    <x v="1635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x v="4"/>
    <s v="rock"/>
    <d v="2011-06-12T04:00:00"/>
    <x v="1636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x v="4"/>
    <s v="rock"/>
    <d v="2009-12-31T23:39:00"/>
    <x v="1637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x v="4"/>
    <s v="rock"/>
    <d v="2013-02-28T21:25:00"/>
    <x v="1638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d v="2012-03-03T15:39:25"/>
    <x v="1639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x v="4"/>
    <s v="rock"/>
    <d v="2010-08-03T01:59:00"/>
    <x v="164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x v="4"/>
    <s v="pop"/>
    <d v="2014-12-19T14:19:04"/>
    <x v="1641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d v="2011-06-14T00:35:27"/>
    <x v="1642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x v="4"/>
    <s v="pop"/>
    <d v="2012-09-24T19:46:52"/>
    <x v="1643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x v="4"/>
    <s v="pop"/>
    <d v="2012-11-22T02:26:00"/>
    <x v="1644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x v="4"/>
    <s v="pop"/>
    <d v="2013-09-18T14:49:00"/>
    <x v="1645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x v="4"/>
    <s v="pop"/>
    <d v="2014-08-14T18:11:00"/>
    <x v="1646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x v="4"/>
    <s v="pop"/>
    <d v="2012-06-09T09:49:37"/>
    <x v="164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x v="4"/>
    <s v="pop"/>
    <d v="2011-03-20T15:54:42"/>
    <x v="1648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x v="4"/>
    <s v="pop"/>
    <d v="2014-05-23T16:25:55"/>
    <x v="1649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x v="4"/>
    <s v="pop"/>
    <d v="2013-10-09T10:27:17"/>
    <x v="1650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x v="4"/>
    <s v="pop"/>
    <d v="2011-04-26T06:59:00"/>
    <x v="1651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x v="4"/>
    <s v="pop"/>
    <d v="2013-11-24T12:49:53"/>
    <x v="1652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x v="4"/>
    <s v="pop"/>
    <d v="2011-04-24T20:01:36"/>
    <x v="1653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x v="4"/>
    <s v="pop"/>
    <d v="2012-04-18T21:22:40"/>
    <x v="1654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x v="4"/>
    <s v="pop"/>
    <d v="2012-04-05T18:00:20"/>
    <x v="1655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x v="4"/>
    <s v="pop"/>
    <d v="2012-12-13T22:17:32"/>
    <x v="1656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x v="4"/>
    <s v="pop"/>
    <d v="2012-05-24T18:46:08"/>
    <x v="1657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x v="4"/>
    <s v="pop"/>
    <d v="2012-12-18T14:20:00"/>
    <x v="1658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x v="4"/>
    <s v="pop"/>
    <d v="2013-12-17T12:00:00"/>
    <x v="1659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x v="4"/>
    <s v="pop"/>
    <d v="2016-04-30T21:59:00"/>
    <x v="166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x v="4"/>
    <s v="pop"/>
    <d v="2016-01-17T21:00:00"/>
    <x v="1661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x v="4"/>
    <s v="pop"/>
    <d v="2011-12-31T05:45:36"/>
    <x v="1662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x v="4"/>
    <s v="pop"/>
    <d v="2015-02-01T00:31:47"/>
    <x v="1663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x v="4"/>
    <s v="pop"/>
    <d v="2012-03-16T03:59:00"/>
    <x v="1664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x v="4"/>
    <s v="pop"/>
    <d v="2011-02-22T03:00:00"/>
    <x v="1665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x v="4"/>
    <s v="pop"/>
    <d v="2013-03-28T05:04:33"/>
    <x v="1666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x v="4"/>
    <s v="pop"/>
    <d v="2014-03-11T06:59:00"/>
    <x v="1667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x v="4"/>
    <s v="pop"/>
    <d v="2011-11-28T04:35:39"/>
    <x v="1668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x v="4"/>
    <s v="pop"/>
    <d v="2016-05-31T21:14:36"/>
    <x v="1669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x v="4"/>
    <s v="pop"/>
    <d v="2010-07-05T04:00:00"/>
    <x v="167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x v="4"/>
    <s v="pop"/>
    <d v="2016-08-01T13:03:34"/>
    <x v="1671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x v="4"/>
    <s v="pop"/>
    <d v="2012-06-04T15:45:30"/>
    <x v="1672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x v="4"/>
    <s v="pop"/>
    <d v="2015-03-06T21:04:52"/>
    <x v="1673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x v="4"/>
    <s v="pop"/>
    <d v="2016-08-18T06:59:00"/>
    <x v="1674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x v="4"/>
    <s v="pop"/>
    <d v="2011-10-16T22:03:00"/>
    <x v="1675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x v="4"/>
    <s v="pop"/>
    <d v="2012-04-21T03:59:00"/>
    <x v="1676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x v="4"/>
    <s v="pop"/>
    <d v="2016-04-16T05:59:00"/>
    <x v="1677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x v="4"/>
    <s v="pop"/>
    <d v="2014-02-06T20:31:11"/>
    <x v="1678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x v="4"/>
    <s v="pop"/>
    <d v="2011-07-22T01:39:05"/>
    <x v="1679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x v="4"/>
    <s v="pop"/>
    <d v="2014-07-12T18:11:07"/>
    <x v="1680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x v="4"/>
    <s v="faith"/>
    <d v="2017-03-29T02:00:00"/>
    <x v="1681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x v="4"/>
    <s v="faith"/>
    <d v="2017-04-14T04:07:40"/>
    <x v="1682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x v="4"/>
    <s v="faith"/>
    <d v="2017-04-07T18:45:38"/>
    <x v="1683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x v="4"/>
    <s v="faith"/>
    <d v="2017-03-17T18:34:01"/>
    <x v="1684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x v="4"/>
    <s v="faith"/>
    <d v="2017-03-24T05:00:23"/>
    <x v="1685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x v="4"/>
    <s v="faith"/>
    <d v="2017-04-27T19:15:19"/>
    <x v="1686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x v="4"/>
    <s v="faith"/>
    <d v="2017-04-10T20:15:00"/>
    <x v="1687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x v="4"/>
    <s v="faith"/>
    <d v="2017-04-09T11:49:54"/>
    <x v="1688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d v="2017-03-16T21:37:10"/>
    <x v="1689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x v="4"/>
    <s v="faith"/>
    <d v="2017-04-06T09:20:42"/>
    <x v="1690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x v="4"/>
    <s v="faith"/>
    <d v="2017-04-03T01:00:00"/>
    <x v="1691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x v="4"/>
    <s v="faith"/>
    <d v="2017-03-26T23:59:00"/>
    <x v="1692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x v="4"/>
    <s v="faith"/>
    <d v="2017-04-09T20:00:00"/>
    <x v="1693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x v="4"/>
    <s v="faith"/>
    <d v="2017-03-27T04:36:00"/>
    <x v="1694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x v="4"/>
    <s v="faith"/>
    <d v="2017-04-10T01:00:00"/>
    <x v="1695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x v="4"/>
    <s v="faith"/>
    <d v="2017-04-01T00:40:11"/>
    <x v="1696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x v="4"/>
    <s v="faith"/>
    <d v="2017-04-09T23:47:28"/>
    <x v="1697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x v="4"/>
    <s v="faith"/>
    <d v="2017-03-26T03:33:00"/>
    <x v="1698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x v="4"/>
    <s v="faith"/>
    <d v="2017-04-11T20:44:05"/>
    <x v="1699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x v="4"/>
    <s v="faith"/>
    <d v="2017-04-01T04:00:00"/>
    <x v="17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x v="4"/>
    <s v="faith"/>
    <d v="2015-01-15T15:56:45"/>
    <x v="1701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d v="2015-03-30T19:52:30"/>
    <x v="1702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x v="4"/>
    <s v="faith"/>
    <d v="2015-08-31T06:45:37"/>
    <x v="1703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x v="4"/>
    <s v="faith"/>
    <d v="2015-02-16T03:21:13"/>
    <x v="1704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x v="4"/>
    <s v="faith"/>
    <d v="2015-09-09T16:00:00"/>
    <x v="1705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x v="4"/>
    <s v="faith"/>
    <d v="2015-08-23T07:21:12"/>
    <x v="1706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x v="4"/>
    <s v="faith"/>
    <d v="2016-03-28T16:18:15"/>
    <x v="1707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x v="4"/>
    <s v="faith"/>
    <d v="2016-05-01T20:48:26"/>
    <x v="1708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x v="4"/>
    <s v="faith"/>
    <d v="2014-08-31T19:39:00"/>
    <x v="1709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x v="4"/>
    <s v="faith"/>
    <d v="2016-01-18T13:00:00"/>
    <x v="171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x v="4"/>
    <s v="faith"/>
    <d v="2014-09-01T15:30:34"/>
    <x v="1711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x v="4"/>
    <s v="faith"/>
    <d v="2015-06-30T21:55:53"/>
    <x v="1712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x v="4"/>
    <s v="faith"/>
    <d v="2014-10-05T19:13:32"/>
    <x v="1713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x v="4"/>
    <s v="faith"/>
    <d v="2015-05-01T22:02:41"/>
    <x v="1714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x v="4"/>
    <s v="faith"/>
    <d v="2015-03-31T03:22:00"/>
    <x v="1715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x v="4"/>
    <s v="faith"/>
    <d v="2016-12-09T14:51:39"/>
    <x v="1716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x v="4"/>
    <s v="faith"/>
    <d v="2016-04-21T04:00:00"/>
    <x v="1717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x v="4"/>
    <s v="faith"/>
    <d v="2016-05-14T04:59:00"/>
    <x v="1718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x v="4"/>
    <s v="faith"/>
    <d v="2014-09-17T12:49:51"/>
    <x v="1719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x v="4"/>
    <s v="faith"/>
    <d v="2014-11-09T19:47:51"/>
    <x v="1720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x v="4"/>
    <s v="faith"/>
    <d v="2015-12-11T11:04:23"/>
    <x v="1721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d v="2016-04-03T00:10:00"/>
    <x v="1722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x v="4"/>
    <s v="faith"/>
    <d v="2015-07-01T06:00:00"/>
    <x v="1723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x v="4"/>
    <s v="faith"/>
    <d v="2014-10-30T22:22:42"/>
    <x v="1724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x v="4"/>
    <s v="faith"/>
    <d v="2014-08-24T23:14:09"/>
    <x v="1725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x v="4"/>
    <s v="faith"/>
    <d v="2014-06-27T22:04:24"/>
    <x v="1726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d v="2015-04-05T11:00:00"/>
    <x v="1727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x v="4"/>
    <s v="faith"/>
    <d v="2015-10-21T15:01:14"/>
    <x v="1728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x v="4"/>
    <s v="faith"/>
    <d v="2016-06-10T01:15:06"/>
    <x v="1729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x v="4"/>
    <s v="faith"/>
    <d v="2015-10-25T02:06:23"/>
    <x v="1730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x v="4"/>
    <s v="faith"/>
    <d v="2015-06-11T15:00:00"/>
    <x v="1731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x v="4"/>
    <s v="faith"/>
    <d v="2016-01-16T05:00:00"/>
    <x v="1732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x v="4"/>
    <s v="faith"/>
    <d v="2016-09-13T21:30:00"/>
    <x v="1733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d v="2015-05-08T00:52:36"/>
    <x v="1734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x v="4"/>
    <s v="faith"/>
    <d v="2016-08-07T19:32:25"/>
    <x v="173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x v="4"/>
    <s v="faith"/>
    <d v="2015-11-08T21:40:33"/>
    <x v="1736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x v="4"/>
    <s v="faith"/>
    <d v="2015-07-20T22:46:32"/>
    <x v="1737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x v="4"/>
    <s v="faith"/>
    <d v="2014-10-02T20:59:02"/>
    <x v="1738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d v="2016-05-04T19:58:52"/>
    <x v="1739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x v="4"/>
    <s v="faith"/>
    <d v="2015-07-16T19:37:02"/>
    <x v="1740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x v="8"/>
    <s v="photobooks"/>
    <d v="2015-06-10T15:04:31"/>
    <x v="174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x v="8"/>
    <s v="photobooks"/>
    <d v="2017-01-07T21:00:00"/>
    <x v="1742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x v="8"/>
    <s v="photobooks"/>
    <d v="2016-08-27T03:59:00"/>
    <x v="1743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x v="8"/>
    <s v="photobooks"/>
    <d v="2015-03-08T13:31:17"/>
    <x v="1744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x v="8"/>
    <s v="photobooks"/>
    <d v="2016-12-22T02:00:00"/>
    <x v="1745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x v="8"/>
    <s v="photobooks"/>
    <d v="2016-11-24T02:00:00"/>
    <x v="1746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x v="8"/>
    <s v="photobooks"/>
    <d v="2015-11-13T15:00:00"/>
    <x v="1747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x v="8"/>
    <s v="photobooks"/>
    <d v="2015-09-02T22:49:03"/>
    <x v="1748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x v="8"/>
    <s v="photobooks"/>
    <d v="2017-03-01T19:00:00"/>
    <x v="1749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x v="8"/>
    <s v="photobooks"/>
    <d v="2016-04-19T20:05:04"/>
    <x v="1750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x v="8"/>
    <s v="photobooks"/>
    <d v="2015-03-19T17:45:23"/>
    <x v="1751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x v="8"/>
    <s v="photobooks"/>
    <d v="2016-10-14T06:04:42"/>
    <x v="175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x v="8"/>
    <s v="photobooks"/>
    <d v="2016-03-21T16:59:28"/>
    <x v="1753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x v="8"/>
    <s v="photobooks"/>
    <d v="2015-04-03T20:02:33"/>
    <x v="1754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x v="8"/>
    <s v="photobooks"/>
    <d v="2015-10-05T18:56:01"/>
    <x v="1755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x v="8"/>
    <s v="photobooks"/>
    <d v="2016-08-29T04:01:09"/>
    <x v="1756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x v="8"/>
    <s v="photobooks"/>
    <d v="2017-01-28T19:29:00"/>
    <x v="1757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x v="8"/>
    <s v="photobooks"/>
    <d v="2016-07-14T22:56:32"/>
    <x v="1758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x v="8"/>
    <s v="photobooks"/>
    <d v="2015-03-25T18:53:49"/>
    <x v="175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x v="8"/>
    <s v="photobooks"/>
    <d v="2016-02-25T16:08:33"/>
    <x v="1760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x v="8"/>
    <s v="photobooks"/>
    <d v="2015-09-12T13:37:40"/>
    <x v="1761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x v="8"/>
    <s v="photobooks"/>
    <d v="2016-03-11T23:34:05"/>
    <x v="1762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x v="8"/>
    <s v="photobooks"/>
    <d v="2016-10-23T20:50:40"/>
    <x v="1763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x v="8"/>
    <s v="photobooks"/>
    <d v="2014-08-03T11:39:39"/>
    <x v="1764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x v="8"/>
    <s v="photobooks"/>
    <d v="2014-08-13T23:31:52"/>
    <x v="1765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x v="8"/>
    <s v="photobooks"/>
    <d v="2014-08-25T20:38:08"/>
    <x v="1766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x v="8"/>
    <s v="photobooks"/>
    <d v="2014-08-03T15:48:04"/>
    <x v="1767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x v="8"/>
    <s v="photobooks"/>
    <d v="2014-09-27T13:27:24"/>
    <x v="1768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x v="8"/>
    <s v="photobooks"/>
    <d v="2015-01-13T19:39:19"/>
    <x v="176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x v="8"/>
    <s v="photobooks"/>
    <d v="2014-10-14T18:43:14"/>
    <x v="1770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x v="8"/>
    <s v="photobooks"/>
    <d v="2014-10-23T23:30:40"/>
    <x v="1771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x v="8"/>
    <s v="photobooks"/>
    <d v="2014-07-06T17:13:56"/>
    <x v="1772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x v="8"/>
    <s v="photobooks"/>
    <d v="2015-01-19T18:14:58"/>
    <x v="1773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x v="8"/>
    <s v="photobooks"/>
    <d v="2014-11-29T14:59:00"/>
    <x v="1774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x v="8"/>
    <s v="photobooks"/>
    <d v="2014-10-24T23:26:00"/>
    <x v="1775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x v="8"/>
    <s v="photobooks"/>
    <d v="2014-10-29T22:57:51"/>
    <x v="1776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x v="8"/>
    <s v="photobooks"/>
    <d v="2015-02-20T08:34:13"/>
    <x v="1777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x v="8"/>
    <s v="photobooks"/>
    <d v="2015-03-27T19:43:15"/>
    <x v="1778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x v="8"/>
    <s v="photobooks"/>
    <d v="2016-09-02T16:36:20"/>
    <x v="1779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x v="8"/>
    <s v="photobooks"/>
    <d v="2016-07-02T14:25:10"/>
    <x v="178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x v="8"/>
    <s v="photobooks"/>
    <d v="2016-09-15T14:49:05"/>
    <x v="1781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x v="8"/>
    <s v="photobooks"/>
    <d v="2016-02-21T13:48:09"/>
    <x v="1782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x v="8"/>
    <s v="photobooks"/>
    <d v="2015-05-21T22:47:58"/>
    <x v="1783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x v="8"/>
    <s v="photobooks"/>
    <d v="2015-01-31T03:25:00"/>
    <x v="1784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x v="8"/>
    <s v="photobooks"/>
    <d v="2014-10-16T00:00:00"/>
    <x v="1785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x v="8"/>
    <s v="photobooks"/>
    <d v="2014-12-15T13:12:57"/>
    <x v="1786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x v="8"/>
    <s v="photobooks"/>
    <d v="2015-04-04T14:43:57"/>
    <x v="178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x v="8"/>
    <s v="photobooks"/>
    <d v="2014-10-31T22:45:42"/>
    <x v="1788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x v="8"/>
    <s v="photobooks"/>
    <d v="2015-01-12T06:00:03"/>
    <x v="1789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x v="8"/>
    <s v="photobooks"/>
    <d v="2015-02-05T16:11:18"/>
    <x v="1790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x v="8"/>
    <s v="photobooks"/>
    <d v="2015-01-29T17:46:05"/>
    <x v="1791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x v="8"/>
    <s v="photobooks"/>
    <d v="2015-08-10T06:59:00"/>
    <x v="1792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x v="8"/>
    <s v="photobooks"/>
    <d v="2014-11-27T22:24:00"/>
    <x v="1793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x v="8"/>
    <s v="photobooks"/>
    <d v="2015-02-11T13:13:42"/>
    <x v="1794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x v="8"/>
    <s v="photobooks"/>
    <d v="2016-10-14T16:00:00"/>
    <x v="1795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x v="8"/>
    <s v="photobooks"/>
    <d v="2016-07-24T10:32:46"/>
    <x v="179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x v="8"/>
    <s v="photobooks"/>
    <d v="2016-12-15T13:39:49"/>
    <x v="1797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x v="8"/>
    <s v="photobooks"/>
    <d v="2016-02-04T07:50:33"/>
    <x v="1798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x v="8"/>
    <s v="photobooks"/>
    <d v="2014-11-11T21:13:28"/>
    <x v="1799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x v="8"/>
    <s v="photobooks"/>
    <d v="2016-10-10T14:32:50"/>
    <x v="180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x v="8"/>
    <s v="photobooks"/>
    <d v="2015-12-15T12:10:00"/>
    <x v="1801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x v="8"/>
    <s v="photobooks"/>
    <d v="2015-06-27T21:59:00"/>
    <x v="1802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x v="8"/>
    <s v="photobooks"/>
    <d v="2015-02-14T01:43:02"/>
    <x v="1803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x v="8"/>
    <s v="photobooks"/>
    <d v="2015-11-14T17:16:44"/>
    <x v="180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x v="8"/>
    <s v="photobooks"/>
    <d v="2015-10-02T18:00:00"/>
    <x v="1805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x v="8"/>
    <s v="photobooks"/>
    <d v="2014-09-30T15:19:09"/>
    <x v="1806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x v="8"/>
    <s v="photobooks"/>
    <d v="2014-09-28T01:38:33"/>
    <x v="1807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x v="8"/>
    <s v="photobooks"/>
    <d v="2017-02-11T16:20:30"/>
    <x v="1808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x v="8"/>
    <s v="photobooks"/>
    <d v="2015-03-01T21:47:19"/>
    <x v="180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x v="8"/>
    <s v="photobooks"/>
    <d v="2014-08-21T21:50:26"/>
    <x v="1810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x v="8"/>
    <s v="photobooks"/>
    <d v="2014-10-24T04:00:00"/>
    <x v="1811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x v="8"/>
    <s v="photobooks"/>
    <d v="2016-07-03T07:38:56"/>
    <x v="1812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x v="8"/>
    <s v="photobooks"/>
    <d v="2014-08-08T21:20:12"/>
    <x v="1813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x v="8"/>
    <s v="photobooks"/>
    <d v="2015-02-28T07:32:16"/>
    <x v="1814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x v="8"/>
    <s v="photobooks"/>
    <d v="2015-07-01T21:45:37"/>
    <x v="1815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x v="8"/>
    <s v="photobooks"/>
    <d v="2016-07-25T19:00:00"/>
    <x v="1816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x v="8"/>
    <s v="photobooks"/>
    <d v="2017-01-30T06:59:00"/>
    <x v="1817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x v="8"/>
    <s v="photobooks"/>
    <d v="2015-04-03T04:37:30"/>
    <x v="1818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x v="8"/>
    <s v="photobooks"/>
    <d v="2014-07-30T18:03:16"/>
    <x v="1819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x v="8"/>
    <s v="photobooks"/>
    <d v="2015-04-01T01:01:30"/>
    <x v="182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x v="4"/>
    <s v="rock"/>
    <d v="2012-03-03T07:39:27"/>
    <x v="1821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d v="2014-01-31T19:01:00"/>
    <x v="1822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x v="4"/>
    <s v="rock"/>
    <d v="2012-10-24T16:26:16"/>
    <x v="1823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2"/>
    <n v="75.05"/>
    <x v="4"/>
    <s v="rock"/>
    <d v="2014-01-08T02:08:00"/>
    <x v="1824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x v="4"/>
    <s v="rock"/>
    <d v="2013-07-11T20:01:43"/>
    <x v="1825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x v="4"/>
    <s v="rock"/>
    <d v="2014-02-17T22:10:17"/>
    <x v="1826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x v="4"/>
    <s v="rock"/>
    <d v="2011-03-03T07:49:21"/>
    <x v="1827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x v="4"/>
    <s v="rock"/>
    <d v="2014-05-09T22:00:00"/>
    <x v="1828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x v="4"/>
    <s v="rock"/>
    <d v="2011-01-21T22:00:00"/>
    <x v="1829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x v="4"/>
    <s v="rock"/>
    <d v="2014-02-24T16:25:07"/>
    <x v="1830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x v="4"/>
    <s v="rock"/>
    <d v="2012-05-12T23:54:23"/>
    <x v="1831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x v="4"/>
    <s v="rock"/>
    <d v="2011-03-04T12:57:07"/>
    <x v="1832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x v="4"/>
    <s v="rock"/>
    <d v="2013-03-02T07:59:00"/>
    <x v="1833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x v="4"/>
    <s v="rock"/>
    <d v="2015-01-24T23:08:15"/>
    <x v="1834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x v="4"/>
    <s v="rock"/>
    <d v="2016-03-31T15:51:11"/>
    <x v="1835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x v="4"/>
    <s v="rock"/>
    <d v="2013-02-17T19:25:29"/>
    <x v="1836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x v="4"/>
    <s v="rock"/>
    <d v="2012-03-18T00:08:55"/>
    <x v="1837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x v="4"/>
    <s v="rock"/>
    <d v="2011-10-01T03:00:00"/>
    <x v="1838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x v="4"/>
    <s v="rock"/>
    <d v="2016-10-01T17:19:42"/>
    <x v="1839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x v="4"/>
    <s v="rock"/>
    <d v="2013-05-07T04:59:00"/>
    <x v="184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x v="4"/>
    <s v="rock"/>
    <d v="2014-05-20T04:59:00"/>
    <x v="1841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x v="4"/>
    <s v="rock"/>
    <d v="2015-03-02T05:59:00"/>
    <x v="1842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x v="4"/>
    <s v="rock"/>
    <d v="2011-02-20T23:52:34"/>
    <x v="1843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x v="4"/>
    <s v="rock"/>
    <d v="2011-06-11T03:00:00"/>
    <x v="1844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d v="2016-06-17T04:55:00"/>
    <x v="1845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x v="4"/>
    <s v="rock"/>
    <d v="2012-12-15T15:36:17"/>
    <x v="1846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x v="4"/>
    <s v="rock"/>
    <d v="2015-04-21T05:40:32"/>
    <x v="1847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x v="4"/>
    <s v="rock"/>
    <d v="2011-07-31T06:59:00"/>
    <x v="1848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d v="2012-10-17T20:17:39"/>
    <x v="184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x v="4"/>
    <s v="rock"/>
    <d v="2014-07-10T23:01:40"/>
    <x v="185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d v="2014-07-28T01:00:00"/>
    <x v="1851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x v="4"/>
    <s v="rock"/>
    <d v="2015-04-25T00:00:00"/>
    <x v="1852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x v="4"/>
    <s v="rock"/>
    <d v="2012-11-14T02:26:57"/>
    <x v="1853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x v="4"/>
    <s v="rock"/>
    <d v="2013-05-24T00:30:37"/>
    <x v="1854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x v="4"/>
    <s v="rock"/>
    <d v="2014-01-06T12:55:40"/>
    <x v="1855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x v="4"/>
    <s v="rock"/>
    <d v="2014-07-18T20:31:12"/>
    <x v="1856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d v="2014-09-12T18:26:53"/>
    <x v="1857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x v="4"/>
    <s v="rock"/>
    <d v="2011-12-16T05:48:41"/>
    <x v="1858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x v="4"/>
    <s v="rock"/>
    <d v="2011-09-22T18:28:49"/>
    <x v="185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x v="4"/>
    <s v="rock"/>
    <d v="2014-02-06T17:01:24"/>
    <x v="1860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x v="6"/>
    <s v="mobile games"/>
    <d v="2015-01-26T07:12:21"/>
    <x v="186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x v="6"/>
    <s v="mobile games"/>
    <d v="2017-03-08T07:30:00"/>
    <x v="1862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x v="6"/>
    <s v="mobile games"/>
    <d v="2014-06-12T19:08:05"/>
    <x v="1863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x v="6"/>
    <s v="mobile games"/>
    <d v="2014-05-04T17:11:40"/>
    <x v="1864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d v="2016-11-06T09:49:07"/>
    <x v="1865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x v="6"/>
    <s v="mobile games"/>
    <d v="2017-03-01T04:00:00"/>
    <x v="1866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x v="6"/>
    <s v="mobile games"/>
    <d v="2016-11-05T22:11:52"/>
    <x v="1867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x v="6"/>
    <s v="mobile games"/>
    <d v="2015-12-15T07:59:00"/>
    <x v="1868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x v="6"/>
    <s v="mobile games"/>
    <d v="2017-01-04T00:04:09"/>
    <x v="186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x v="6"/>
    <s v="mobile games"/>
    <d v="2016-01-31T04:17:00"/>
    <x v="187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x v="6"/>
    <s v="mobile games"/>
    <d v="2014-11-20T19:48:21"/>
    <x v="187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x v="6"/>
    <s v="mobile games"/>
    <d v="2015-06-30T03:06:42"/>
    <x v="187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x v="6"/>
    <s v="mobile games"/>
    <d v="2015-07-08T16:45:00"/>
    <x v="1873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x v="6"/>
    <s v="mobile games"/>
    <d v="2016-06-28T23:15:33"/>
    <x v="1874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x v="6"/>
    <s v="mobile games"/>
    <d v="2016-08-06T21:35:08"/>
    <x v="1875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x v="6"/>
    <s v="mobile games"/>
    <d v="2014-06-16T06:50:05"/>
    <x v="1876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x v="6"/>
    <s v="mobile games"/>
    <d v="2015-03-01T00:42:05"/>
    <x v="1877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x v="6"/>
    <s v="mobile games"/>
    <d v="2014-06-13T00:12:35"/>
    <x v="1878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x v="6"/>
    <s v="mobile games"/>
    <d v="2016-03-14T14:35:29"/>
    <x v="187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x v="6"/>
    <s v="mobile games"/>
    <d v="2016-03-30T12:36:20"/>
    <x v="188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x v="4"/>
    <s v="indie rock"/>
    <d v="2015-03-10T02:39:49"/>
    <x v="1881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x v="4"/>
    <s v="indie rock"/>
    <d v="2012-07-10T23:48:00"/>
    <x v="1882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x v="4"/>
    <s v="indie rock"/>
    <d v="2012-04-08T21:45:08"/>
    <x v="1883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x v="4"/>
    <s v="indie rock"/>
    <d v="2012-11-27T12:00:00"/>
    <x v="1884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x v="4"/>
    <s v="indie rock"/>
    <d v="2012-08-10T22:00:00"/>
    <x v="1885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x v="4"/>
    <s v="indie rock"/>
    <d v="2014-11-12T22:45:38"/>
    <x v="1886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x v="4"/>
    <s v="indie rock"/>
    <d v="2015-12-03T21:30:00"/>
    <x v="1887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x v="4"/>
    <s v="indie rock"/>
    <d v="2010-06-01T04:59:00"/>
    <x v="1888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x v="4"/>
    <s v="indie rock"/>
    <d v="2013-03-11T18:02:26"/>
    <x v="1889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x v="4"/>
    <s v="indie rock"/>
    <d v="2012-12-15T18:52:08"/>
    <x v="1890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x v="4"/>
    <s v="indie rock"/>
    <d v="2010-07-22T06:00:00"/>
    <x v="1891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x v="4"/>
    <s v="indie rock"/>
    <d v="2011-06-07T15:18:01"/>
    <x v="1892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d v="2011-04-16T03:59:00"/>
    <x v="1893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x v="4"/>
    <s v="indie rock"/>
    <d v="2012-02-12T21:43:03"/>
    <x v="1894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x v="4"/>
    <s v="indie rock"/>
    <d v="2015-10-20T17:55:22"/>
    <x v="1895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x v="4"/>
    <s v="indie rock"/>
    <d v="2012-04-12T17:02:45"/>
    <x v="1896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x v="4"/>
    <s v="indie rock"/>
    <d v="2014-03-04T21:00:00"/>
    <x v="1897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x v="4"/>
    <s v="indie rock"/>
    <d v="2016-02-01T18:00:00"/>
    <x v="1898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x v="4"/>
    <s v="indie rock"/>
    <d v="2015-03-25T21:36:06"/>
    <x v="1899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x v="4"/>
    <s v="indie rock"/>
    <d v="2012-10-06T09:59:00"/>
    <x v="19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x v="2"/>
    <s v="gadgets"/>
    <d v="2015-05-22T13:00:00"/>
    <x v="1901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x v="2"/>
    <s v="gadgets"/>
    <d v="2015-03-04T18:57:27"/>
    <x v="1902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x v="2"/>
    <s v="gadgets"/>
    <d v="2017-01-27T18:29:51"/>
    <x v="1903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x v="2"/>
    <s v="gadgets"/>
    <d v="2016-01-02T16:27:01"/>
    <x v="1904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x v="2"/>
    <s v="gadgets"/>
    <d v="2014-09-07T22:13:14"/>
    <x v="1905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x v="2"/>
    <s v="gadgets"/>
    <d v="2016-06-23T16:06:23"/>
    <x v="1906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x v="2"/>
    <s v="gadgets"/>
    <d v="2014-05-23T14:05:25"/>
    <x v="1907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x v="2"/>
    <s v="gadgets"/>
    <d v="2016-12-29T22:01:40"/>
    <x v="1908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x v="2"/>
    <s v="gadgets"/>
    <d v="2014-10-23T10:17:59"/>
    <x v="190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x v="2"/>
    <s v="gadgets"/>
    <d v="2015-10-31T22:45:00"/>
    <x v="191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x v="2"/>
    <s v="gadgets"/>
    <d v="2014-08-09T00:48:54"/>
    <x v="1911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x v="2"/>
    <s v="gadgets"/>
    <d v="2015-06-04T05:26:00"/>
    <x v="1912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x v="2"/>
    <s v="gadgets"/>
    <d v="2014-10-08T12:16:18"/>
    <x v="1913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x v="2"/>
    <s v="gadgets"/>
    <d v="2014-11-01T03:59:00"/>
    <x v="1914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x v="2"/>
    <s v="gadgets"/>
    <d v="2014-09-02T01:10:22"/>
    <x v="1915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x v="2"/>
    <s v="gadgets"/>
    <d v="2016-11-07T18:12:55"/>
    <x v="1916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x v="2"/>
    <s v="gadgets"/>
    <d v="2017-02-10T06:28:53"/>
    <x v="1917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x v="2"/>
    <s v="gadgets"/>
    <d v="2014-08-12T18:57:31"/>
    <x v="1918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x v="2"/>
    <s v="gadgets"/>
    <d v="2015-05-19T21:00:49"/>
    <x v="191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x v="2"/>
    <s v="gadgets"/>
    <d v="2015-10-21T23:00:00"/>
    <x v="192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x v="4"/>
    <s v="indie rock"/>
    <d v="2012-07-14T05:19:03"/>
    <x v="1921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x v="4"/>
    <s v="indie rock"/>
    <d v="2013-12-12T06:08:27"/>
    <x v="1922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x v="4"/>
    <s v="indie rock"/>
    <d v="2011-09-27T04:59:00"/>
    <x v="1923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x v="4"/>
    <s v="indie rock"/>
    <d v="2014-01-15T19:33:00"/>
    <x v="1924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x v="4"/>
    <s v="indie rock"/>
    <d v="2013-10-11T00:00:00"/>
    <x v="1925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x v="4"/>
    <s v="indie rock"/>
    <d v="2010-11-02T00:26:00"/>
    <x v="1926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x v="4"/>
    <s v="indie rock"/>
    <d v="2012-03-08T04:59:00"/>
    <x v="1927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x v="4"/>
    <s v="indie rock"/>
    <d v="2013-05-07T15:33:14"/>
    <x v="1928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x v="4"/>
    <s v="indie rock"/>
    <d v="2011-07-05T00:31:06"/>
    <x v="1929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x v="4"/>
    <s v="indie rock"/>
    <d v="2013-07-07T13:24:42"/>
    <x v="1930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x v="4"/>
    <s v="indie rock"/>
    <d v="2012-05-22T03:30:00"/>
    <x v="1931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x v="4"/>
    <s v="indie rock"/>
    <d v="2012-01-24T19:26:13"/>
    <x v="1932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x v="4"/>
    <s v="indie rock"/>
    <d v="2014-09-27T03:08:27"/>
    <x v="1933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x v="4"/>
    <s v="indie rock"/>
    <d v="2011-12-25T05:00:00"/>
    <x v="1934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x v="4"/>
    <s v="indie rock"/>
    <d v="2014-06-21T04:59:00"/>
    <x v="1935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x v="4"/>
    <s v="indie rock"/>
    <d v="2011-12-06T05:59:00"/>
    <x v="1936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x v="4"/>
    <s v="indie rock"/>
    <d v="2012-06-15T03:59:00"/>
    <x v="1937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x v="4"/>
    <s v="indie rock"/>
    <d v="2013-07-02T05:00:00"/>
    <x v="1938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x v="4"/>
    <s v="indie rock"/>
    <d v="2013-03-10T22:38:28"/>
    <x v="1939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x v="4"/>
    <s v="indie rock"/>
    <d v="2011-06-15T03:59:00"/>
    <x v="194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x v="2"/>
    <s v="hardware"/>
    <d v="2014-05-15T06:58:51"/>
    <x v="194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x v="2"/>
    <s v="hardware"/>
    <d v="2011-07-04T19:52:20"/>
    <x v="1942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x v="2"/>
    <s v="hardware"/>
    <d v="2016-08-11T06:28:36"/>
    <x v="1943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x v="2"/>
    <s v="hardware"/>
    <d v="2014-05-01T14:01:30"/>
    <x v="1944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x v="2"/>
    <s v="hardware"/>
    <d v="2015-07-12T06:02:38"/>
    <x v="1945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x v="2"/>
    <s v="hardware"/>
    <d v="2014-04-20T02:36:01"/>
    <x v="1946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x v="2"/>
    <s v="hardware"/>
    <d v="2009-11-23T05:59:00"/>
    <x v="1947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x v="2"/>
    <s v="hardware"/>
    <d v="2016-06-06T17:02:00"/>
    <x v="1948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x v="2"/>
    <s v="hardware"/>
    <d v="2014-07-10T10:09:11"/>
    <x v="1949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x v="2"/>
    <s v="hardware"/>
    <d v="2011-04-22T04:21:13"/>
    <x v="1950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x v="2"/>
    <s v="hardware"/>
    <d v="2016-11-07T11:05:37"/>
    <x v="1951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x v="2"/>
    <s v="hardware"/>
    <d v="2013-10-16T14:33:35"/>
    <x v="1952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x v="2"/>
    <s v="hardware"/>
    <d v="2012-03-02T03:00:00"/>
    <x v="1953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x v="2"/>
    <s v="hardware"/>
    <d v="2016-03-12T05:00:00"/>
    <x v="1954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x v="2"/>
    <s v="hardware"/>
    <d v="2012-05-23T19:00:00"/>
    <x v="1955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x v="2"/>
    <s v="hardware"/>
    <d v="2015-04-18T21:10:05"/>
    <x v="1956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x v="2"/>
    <s v="hardware"/>
    <d v="2012-10-27T02:21:53"/>
    <x v="1957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x v="2"/>
    <s v="hardware"/>
    <d v="2013-03-23T22:42:41"/>
    <x v="1958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x v="2"/>
    <s v="hardware"/>
    <d v="2014-10-01T00:00:00"/>
    <x v="1959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x v="2"/>
    <s v="hardware"/>
    <d v="2014-12-21T08:42:21"/>
    <x v="1960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x v="2"/>
    <s v="hardware"/>
    <d v="2012-10-06T03:59:00"/>
    <x v="1961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x v="2"/>
    <s v="hardware"/>
    <d v="2014-05-13T18:43:56"/>
    <x v="1962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x v="2"/>
    <s v="hardware"/>
    <d v="2014-09-16T10:18:54"/>
    <x v="1963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x v="2"/>
    <s v="hardware"/>
    <d v="2016-04-22T06:32:52"/>
    <x v="1964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x v="2"/>
    <s v="hardware"/>
    <d v="2012-01-12T01:00:00"/>
    <x v="1965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x v="2"/>
    <s v="hardware"/>
    <d v="2014-08-14T12:58:18"/>
    <x v="1966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x v="2"/>
    <s v="hardware"/>
    <d v="2014-05-01T15:55:29"/>
    <x v="1967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x v="2"/>
    <s v="hardware"/>
    <d v="2016-12-03T15:05:15"/>
    <x v="1968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x v="2"/>
    <s v="hardware"/>
    <d v="2016-08-05T19:01:08"/>
    <x v="1969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x v="2"/>
    <s v="hardware"/>
    <d v="2013-04-20T03:38:21"/>
    <x v="1970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x v="2"/>
    <s v="hardware"/>
    <d v="2013-11-15T04:00:00"/>
    <x v="1971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x v="2"/>
    <s v="hardware"/>
    <d v="2012-11-18T01:17:24"/>
    <x v="1972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x v="2"/>
    <s v="hardware"/>
    <d v="2016-08-06T07:00:00"/>
    <x v="1973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x v="2"/>
    <s v="hardware"/>
    <d v="2013-08-19T08:01:09"/>
    <x v="1974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x v="2"/>
    <s v="hardware"/>
    <d v="2013-03-10T18:07:31"/>
    <x v="1975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x v="2"/>
    <s v="hardware"/>
    <d v="2013-07-13T21:35:25"/>
    <x v="1976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x v="2"/>
    <s v="hardware"/>
    <d v="2015-12-19T07:59:00"/>
    <x v="1977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x v="2"/>
    <s v="hardware"/>
    <d v="2012-06-12T07:00:00"/>
    <x v="1978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x v="2"/>
    <s v="hardware"/>
    <d v="2015-11-19T04:59:00"/>
    <x v="1979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x v="2"/>
    <s v="hardware"/>
    <d v="2016-04-03T12:01:02"/>
    <x v="1980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x v="8"/>
    <s v="people"/>
    <d v="2014-07-09T17:24:25"/>
    <x v="1981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x v="8"/>
    <s v="people"/>
    <d v="2016-12-04T15:04:47"/>
    <x v="1982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x v="8"/>
    <s v="people"/>
    <d v="2016-09-02T07:00:00"/>
    <x v="1983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x v="8"/>
    <s v="people"/>
    <d v="2014-11-30T19:58:01"/>
    <x v="1984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x v="8"/>
    <s v="people"/>
    <d v="2016-08-02T23:00:00"/>
    <x v="1985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d v="2016-03-14T09:24:43"/>
    <x v="1986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x v="8"/>
    <s v="people"/>
    <d v="2015-03-01T15:21:16"/>
    <x v="1987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x v="8"/>
    <s v="people"/>
    <d v="2015-08-20T18:19:02"/>
    <x v="1988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x v="8"/>
    <s v="people"/>
    <d v="2016-12-11T16:20:08"/>
    <x v="1989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x v="8"/>
    <s v="people"/>
    <d v="2016-02-13T04:42:12"/>
    <x v="1990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x v="8"/>
    <s v="people"/>
    <d v="2015-07-03T21:26:26"/>
    <x v="1991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x v="8"/>
    <s v="people"/>
    <d v="2015-02-18T03:26:31"/>
    <x v="1992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x v="8"/>
    <s v="people"/>
    <d v="2015-12-21T14:07:17"/>
    <x v="1993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x v="8"/>
    <s v="people"/>
    <d v="2016-12-07T01:09:02"/>
    <x v="1994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x v="8"/>
    <s v="people"/>
    <d v="2015-07-16T21:38:56"/>
    <x v="1995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x v="8"/>
    <s v="people"/>
    <d v="2014-07-10T19:40:11"/>
    <x v="1996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x v="8"/>
    <s v="people"/>
    <d v="2014-08-26T22:20:12"/>
    <x v="1997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x v="8"/>
    <s v="people"/>
    <d v="2014-08-01T02:50:38"/>
    <x v="199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x v="8"/>
    <s v="people"/>
    <d v="2014-11-13T12:35:08"/>
    <x v="1999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d v="2016-01-06T22:50:13"/>
    <x v="2000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x v="2"/>
    <s v="hardware"/>
    <d v="2015-06-12T20:00:00"/>
    <x v="2001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x v="2"/>
    <s v="hardware"/>
    <d v="2017-01-23T17:05:43"/>
    <x v="2002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x v="2"/>
    <s v="hardware"/>
    <d v="2010-07-02T23:00:00"/>
    <x v="2003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x v="2"/>
    <s v="hardware"/>
    <d v="2014-07-10T14:31:03"/>
    <x v="2004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x v="2"/>
    <s v="hardware"/>
    <d v="2013-10-16T03:59:00"/>
    <x v="2005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x v="2"/>
    <s v="hardware"/>
    <d v="2014-12-03T13:00:45"/>
    <x v="2006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x v="2"/>
    <s v="hardware"/>
    <d v="2010-08-24T04:00:00"/>
    <x v="2007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x v="2"/>
    <s v="hardware"/>
    <d v="2011-09-19T14:30:22"/>
    <x v="2008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x v="2"/>
    <s v="hardware"/>
    <d v="2016-11-23T08:45:43"/>
    <x v="2009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x v="2"/>
    <s v="hardware"/>
    <d v="2016-08-18T23:54:51"/>
    <x v="2010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x v="2"/>
    <s v="hardware"/>
    <d v="2016-01-11T23:00:00"/>
    <x v="2011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x v="2"/>
    <s v="hardware"/>
    <d v="2015-02-05T19:44:01"/>
    <x v="2012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x v="2"/>
    <s v="hardware"/>
    <d v="2016-07-08T23:03:34"/>
    <x v="2013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x v="2"/>
    <s v="hardware"/>
    <d v="2013-03-25T04:08:59"/>
    <x v="2014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x v="2"/>
    <s v="hardware"/>
    <d v="2011-09-09T21:02:43"/>
    <x v="2015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x v="2"/>
    <s v="hardware"/>
    <d v="2013-03-09T21:08:19"/>
    <x v="2016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x v="2"/>
    <s v="hardware"/>
    <d v="2012-03-24T04:00:00"/>
    <x v="2017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x v="2"/>
    <s v="hardware"/>
    <d v="2015-08-13T08:46:49"/>
    <x v="2018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x v="2"/>
    <s v="hardware"/>
    <d v="2016-09-22T17:00:21"/>
    <x v="2019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x v="2"/>
    <s v="hardware"/>
    <d v="2014-05-14T23:04:00"/>
    <x v="202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x v="2"/>
    <s v="hardware"/>
    <d v="2014-09-24T01:41:37"/>
    <x v="2021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x v="2"/>
    <s v="hardware"/>
    <d v="2016-06-11T13:39:32"/>
    <x v="202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x v="2"/>
    <s v="hardware"/>
    <d v="2015-06-11T10:05:53"/>
    <x v="202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x v="2"/>
    <s v="hardware"/>
    <d v="2012-08-13T03:00:00"/>
    <x v="2024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x v="2"/>
    <s v="hardware"/>
    <d v="2015-06-11T04:25:46"/>
    <x v="2025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x v="2"/>
    <s v="hardware"/>
    <d v="2014-04-21T03:59:00"/>
    <x v="2026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x v="2"/>
    <s v="hardware"/>
    <d v="2015-03-30T18:31:59"/>
    <x v="2027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x v="2"/>
    <s v="hardware"/>
    <d v="2010-03-15T21:55:00"/>
    <x v="2028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x v="2"/>
    <s v="hardware"/>
    <d v="2014-08-27T00:31:21"/>
    <x v="2029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x v="2"/>
    <s v="hardware"/>
    <d v="2012-11-29T23:54:56"/>
    <x v="2030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x v="2"/>
    <s v="hardware"/>
    <d v="2015-01-09T01:00:00"/>
    <x v="2031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x v="2"/>
    <s v="hardware"/>
    <d v="2016-12-15T05:00:00"/>
    <x v="2032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x v="2"/>
    <s v="hardware"/>
    <d v="2014-04-26T01:58:38"/>
    <x v="2033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x v="2"/>
    <s v="hardware"/>
    <d v="2015-05-07T06:58:00"/>
    <x v="2034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x v="2"/>
    <s v="hardware"/>
    <d v="2015-12-19T01:00:00"/>
    <x v="2035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x v="2"/>
    <s v="hardware"/>
    <d v="2014-05-09T20:45:19"/>
    <x v="2036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x v="2"/>
    <s v="hardware"/>
    <d v="2013-12-30T06:02:33"/>
    <x v="2037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x v="2"/>
    <s v="hardware"/>
    <d v="2013-07-01T18:00:00"/>
    <x v="2038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x v="2"/>
    <s v="hardware"/>
    <d v="2016-12-01T04:59:00"/>
    <x v="2039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x v="2"/>
    <s v="hardware"/>
    <d v="2013-11-15T23:15:03"/>
    <x v="2040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x v="2"/>
    <s v="hardware"/>
    <d v="2016-11-10T13:37:07"/>
    <x v="2041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x v="2"/>
    <s v="hardware"/>
    <d v="2016-01-22T16:59:34"/>
    <x v="2042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x v="2"/>
    <s v="hardware"/>
    <d v="2016-12-11T04:59:00"/>
    <x v="2043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x v="2"/>
    <s v="hardware"/>
    <d v="2015-06-13T16:25:14"/>
    <x v="204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x v="2"/>
    <s v="hardware"/>
    <d v="2012-07-09T02:07:27"/>
    <x v="2045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x v="2"/>
    <s v="hardware"/>
    <d v="2013-05-23T04:07:24"/>
    <x v="2046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x v="2"/>
    <s v="hardware"/>
    <d v="2015-04-17T00:00:00"/>
    <x v="2047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x v="2"/>
    <s v="hardware"/>
    <d v="2013-05-23T15:38:11"/>
    <x v="2048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x v="2"/>
    <s v="hardware"/>
    <d v="2013-12-02T22:59:00"/>
    <x v="2049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x v="2"/>
    <s v="hardware"/>
    <d v="2015-05-31T01:42:58"/>
    <x v="2050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x v="2"/>
    <s v="hardware"/>
    <d v="2013-12-26T00:32:17"/>
    <x v="2051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x v="2"/>
    <s v="hardware"/>
    <d v="2016-02-20T02:00:53"/>
    <x v="2052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x v="2"/>
    <s v="hardware"/>
    <d v="2015-11-25T15:49:11"/>
    <x v="2053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x v="2"/>
    <s v="hardware"/>
    <d v="2014-05-02T12:30:10"/>
    <x v="2054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x v="2"/>
    <s v="hardware"/>
    <d v="2014-12-03T04:00:00"/>
    <x v="2055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x v="2"/>
    <s v="hardware"/>
    <d v="2013-04-17T18:15:42"/>
    <x v="2056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x v="2"/>
    <s v="hardware"/>
    <d v="2016-02-26T11:52:12"/>
    <x v="2057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x v="2"/>
    <s v="hardware"/>
    <d v="2015-03-02T20:00:00"/>
    <x v="2058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x v="2"/>
    <s v="hardware"/>
    <d v="2016-01-31T21:59:00"/>
    <x v="2059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x v="2"/>
    <s v="hardware"/>
    <d v="2014-07-23T15:25:50"/>
    <x v="206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x v="2"/>
    <s v="hardware"/>
    <d v="2016-12-31T18:20:54"/>
    <x v="2061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x v="2"/>
    <s v="hardware"/>
    <d v="2016-03-24T08:11:38"/>
    <x v="2062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x v="2"/>
    <s v="hardware"/>
    <d v="2016-05-15T17:35:01"/>
    <x v="2063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x v="2"/>
    <s v="hardware"/>
    <d v="2013-05-31T12:00:00"/>
    <x v="2064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x v="2"/>
    <s v="hardware"/>
    <d v="2013-12-25T08:00:29"/>
    <x v="2065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x v="2"/>
    <s v="hardware"/>
    <d v="2014-08-23T18:31:23"/>
    <x v="2066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x v="2"/>
    <s v="hardware"/>
    <d v="2015-05-24T20:29:36"/>
    <x v="2067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x v="2"/>
    <s v="hardware"/>
    <d v="2016-10-20T20:11:55"/>
    <x v="2068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x v="2"/>
    <s v="hardware"/>
    <d v="2016-01-02T23:19:51"/>
    <x v="2069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x v="2"/>
    <s v="hardware"/>
    <d v="2016-06-28T15:45:23"/>
    <x v="2070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x v="2"/>
    <s v="hardware"/>
    <d v="2016-10-02T06:41:24"/>
    <x v="2071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x v="2"/>
    <s v="hardware"/>
    <d v="2016-05-07T13:57:12"/>
    <x v="207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x v="2"/>
    <s v="hardware"/>
    <d v="2015-05-08T16:01:58"/>
    <x v="2073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x v="2"/>
    <s v="hardware"/>
    <d v="2016-05-06T19:49:42"/>
    <x v="2074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x v="2"/>
    <s v="hardware"/>
    <d v="2013-07-25T16:21:28"/>
    <x v="2075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x v="2"/>
    <s v="hardware"/>
    <d v="2014-07-23T21:08:09"/>
    <x v="2076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x v="2"/>
    <s v="hardware"/>
    <d v="2015-06-05T21:00:00"/>
    <x v="2077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x v="2"/>
    <s v="hardware"/>
    <d v="2016-12-18T18:30:57"/>
    <x v="2078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x v="2"/>
    <s v="hardware"/>
    <d v="2015-06-25T19:00:00"/>
    <x v="2079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x v="2"/>
    <s v="hardware"/>
    <d v="2015-11-11T23:58:20"/>
    <x v="208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x v="4"/>
    <s v="indie rock"/>
    <d v="2012-05-16T04:59:00"/>
    <x v="2081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x v="4"/>
    <s v="indie rock"/>
    <d v="2011-11-24T03:53:16"/>
    <x v="2082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d v="2012-06-04T17:19:55"/>
    <x v="2083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x v="4"/>
    <s v="indie rock"/>
    <d v="2014-05-04T06:59:00"/>
    <x v="2084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x v="4"/>
    <s v="indie rock"/>
    <d v="2012-07-15T20:03:07"/>
    <x v="2085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x v="4"/>
    <s v="indie rock"/>
    <d v="2011-12-14T04:59:00"/>
    <x v="2086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x v="4"/>
    <s v="indie rock"/>
    <d v="2011-09-08T04:54:18"/>
    <x v="2087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x v="4"/>
    <s v="indie rock"/>
    <d v="2010-09-11T03:59:00"/>
    <x v="2088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x v="4"/>
    <s v="indie rock"/>
    <d v="2013-08-02T01:49:54"/>
    <x v="2089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x v="4"/>
    <s v="indie rock"/>
    <d v="2013-02-24T09:09:15"/>
    <x v="2090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x v="4"/>
    <s v="indie rock"/>
    <d v="2011-03-01T20:00:00"/>
    <x v="2091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x v="4"/>
    <s v="indie rock"/>
    <d v="2011-10-07T16:58:52"/>
    <x v="209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x v="4"/>
    <s v="indie rock"/>
    <d v="2012-12-22T21:30:32"/>
    <x v="2093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x v="4"/>
    <s v="indie rock"/>
    <d v="2012-03-05T03:00:00"/>
    <x v="2094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d v="2011-10-02T17:36:13"/>
    <x v="2095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x v="4"/>
    <s v="indie rock"/>
    <d v="2012-10-26T03:59:00"/>
    <x v="2096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d v="2011-12-01T15:02:15"/>
    <x v="2097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x v="4"/>
    <s v="indie rock"/>
    <d v="2012-03-08T02:43:55"/>
    <x v="2098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x v="4"/>
    <s v="indie rock"/>
    <d v="2015-07-02T03:40:00"/>
    <x v="2099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x v="4"/>
    <s v="indie rock"/>
    <d v="2012-06-30T03:59:00"/>
    <x v="21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x v="4"/>
    <s v="indie rock"/>
    <d v="2012-02-13T03:35:14"/>
    <x v="2101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x v="4"/>
    <s v="indie rock"/>
    <d v="2011-05-05T20:50:48"/>
    <x v="2102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x v="4"/>
    <s v="indie rock"/>
    <d v="2012-11-09T19:07:07"/>
    <x v="2103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x v="4"/>
    <s v="indie rock"/>
    <d v="2013-05-31T00:00:00"/>
    <x v="2104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x v="4"/>
    <s v="indie rock"/>
    <d v="2014-11-21T04:00:00"/>
    <x v="2105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x v="4"/>
    <s v="indie rock"/>
    <d v="2013-01-26T05:09:34"/>
    <x v="2106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x v="4"/>
    <s v="indie rock"/>
    <d v="2014-11-12T18:03:13"/>
    <x v="2107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x v="4"/>
    <s v="indie rock"/>
    <d v="2012-09-10T03:55:00"/>
    <x v="2108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x v="4"/>
    <s v="indie rock"/>
    <d v="2015-07-05T17:00:17"/>
    <x v="2109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x v="4"/>
    <s v="indie rock"/>
    <d v="2014-05-28T04:59:00"/>
    <x v="211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x v="4"/>
    <s v="indie rock"/>
    <d v="2011-08-15T01:00:00"/>
    <x v="2111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d v="2013-04-15T22:16:33"/>
    <x v="2112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x v="4"/>
    <s v="indie rock"/>
    <d v="2014-09-23T20:46:16"/>
    <x v="2113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x v="4"/>
    <s v="indie rock"/>
    <d v="2010-12-09T04:59:00"/>
    <x v="2114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x v="4"/>
    <s v="indie rock"/>
    <d v="2011-02-20T01:56:41"/>
    <x v="2115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x v="4"/>
    <s v="indie rock"/>
    <d v="2012-10-02T18:40:03"/>
    <x v="2116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x v="4"/>
    <s v="indie rock"/>
    <d v="2015-10-27T04:59:00"/>
    <x v="2117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x v="4"/>
    <s v="indie rock"/>
    <d v="2011-07-24T20:08:56"/>
    <x v="2118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x v="4"/>
    <s v="indie rock"/>
    <d v="2012-08-16T03:07:25"/>
    <x v="2119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x v="4"/>
    <s v="indie rock"/>
    <d v="2014-01-01T23:08:56"/>
    <x v="2120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x v="6"/>
    <s v="video games"/>
    <d v="2017-01-11T17:49:08"/>
    <x v="2121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x v="6"/>
    <s v="video games"/>
    <d v="2017-01-07T07:12:49"/>
    <x v="2122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x v="6"/>
    <s v="video games"/>
    <d v="2010-03-15T06:59:00"/>
    <x v="2123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x v="6"/>
    <s v="video games"/>
    <d v="2010-11-30T05:00:00"/>
    <x v="2124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x v="6"/>
    <s v="video games"/>
    <d v="2015-08-05T00:33:53"/>
    <x v="2125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x v="6"/>
    <s v="video games"/>
    <d v="2014-12-08T23:21:27"/>
    <x v="2126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x v="6"/>
    <s v="video games"/>
    <d v="2015-03-12T11:07:43"/>
    <x v="2127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x v="6"/>
    <s v="video games"/>
    <d v="2014-09-21T18:32:49"/>
    <x v="2128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x v="6"/>
    <s v="video games"/>
    <d v="2016-03-10T00:35:00"/>
    <x v="2129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x v="6"/>
    <s v="video games"/>
    <d v="2014-08-16T02:04:23"/>
    <x v="2130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x v="6"/>
    <s v="video games"/>
    <d v="2015-07-12T04:58:11"/>
    <x v="213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x v="6"/>
    <s v="video games"/>
    <d v="2014-02-03T11:41:32"/>
    <x v="21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x v="6"/>
    <s v="video games"/>
    <d v="2011-04-24T06:59:00"/>
    <x v="2133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x v="6"/>
    <s v="video games"/>
    <d v="2013-04-27T21:16:31"/>
    <x v="2134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x v="6"/>
    <s v="video games"/>
    <d v="2012-10-04T23:07:13"/>
    <x v="2135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x v="6"/>
    <s v="video games"/>
    <d v="2013-10-19T12:13:06"/>
    <x v="213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x v="6"/>
    <s v="video games"/>
    <d v="2014-12-05T18:30:29"/>
    <x v="2137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x v="6"/>
    <s v="video games"/>
    <d v="2013-11-09T01:18:59"/>
    <x v="2138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x v="6"/>
    <s v="video games"/>
    <d v="2016-11-03T18:00:08"/>
    <x v="2139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x v="6"/>
    <s v="video games"/>
    <d v="2013-01-11T20:00:24"/>
    <x v="2140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x v="6"/>
    <s v="video games"/>
    <d v="2014-11-14T06:39:19"/>
    <x v="2141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x v="6"/>
    <s v="video games"/>
    <d v="2015-12-30T16:50:10"/>
    <x v="2142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x v="6"/>
    <s v="video games"/>
    <d v="2010-07-21T19:00:00"/>
    <x v="2143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x v="6"/>
    <s v="video games"/>
    <d v="2013-09-14T13:07:20"/>
    <x v="2144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x v="6"/>
    <s v="video games"/>
    <d v="2013-11-27T06:41:54"/>
    <x v="2145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d v="2016-02-11T16:18:30"/>
    <x v="2146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x v="6"/>
    <s v="video games"/>
    <d v="2014-11-16T08:05:48"/>
    <x v="2147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x v="6"/>
    <s v="video games"/>
    <d v="2015-04-02T16:36:22"/>
    <x v="2148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x v="6"/>
    <s v="video games"/>
    <d v="2010-07-31T00:00:00"/>
    <x v="2149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x v="6"/>
    <s v="video games"/>
    <d v="2016-07-13T06:49:59"/>
    <x v="2150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x v="6"/>
    <s v="video games"/>
    <d v="2016-06-29T20:20:14"/>
    <x v="2151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x v="6"/>
    <s v="video games"/>
    <d v="2014-03-15T18:58:29"/>
    <x v="2152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x v="6"/>
    <s v="video games"/>
    <d v="2015-01-10T07:59:00"/>
    <x v="2153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x v="6"/>
    <s v="video games"/>
    <d v="2014-01-28T15:10:27"/>
    <x v="2154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x v="6"/>
    <s v="video games"/>
    <d v="2016-03-31T16:56:25"/>
    <x v="215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x v="6"/>
    <s v="video games"/>
    <d v="2013-09-16T20:30:06"/>
    <x v="215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x v="6"/>
    <s v="video games"/>
    <d v="2016-12-23T07:59:00"/>
    <x v="2157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x v="6"/>
    <s v="video games"/>
    <d v="2013-02-04T20:29:34"/>
    <x v="2158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x v="6"/>
    <s v="video games"/>
    <d v="2011-07-16T17:32:54"/>
    <x v="2159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x v="6"/>
    <s v="video games"/>
    <d v="2012-05-19T17:05:05"/>
    <x v="2160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x v="4"/>
    <s v="rock"/>
    <d v="2015-09-23T20:27:39"/>
    <x v="2161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x v="4"/>
    <s v="rock"/>
    <d v="2014-07-24T18:23:11"/>
    <x v="2162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x v="4"/>
    <s v="rock"/>
    <d v="2015-06-08T03:50:00"/>
    <x v="2163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x v="4"/>
    <s v="rock"/>
    <d v="2016-06-25T03:59:00"/>
    <x v="2164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x v="4"/>
    <s v="rock"/>
    <d v="2016-04-08T15:00:35"/>
    <x v="216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x v="4"/>
    <s v="rock"/>
    <d v="2014-12-05T21:06:58"/>
    <x v="2166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x v="4"/>
    <s v="rock"/>
    <d v="2012-09-15T01:35:37"/>
    <x v="216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x v="4"/>
    <s v="rock"/>
    <d v="2017-02-10T05:00:00"/>
    <x v="2168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d v="2017-03-02T16:49:11"/>
    <x v="2169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x v="4"/>
    <s v="rock"/>
    <d v="2015-08-22T18:00:22"/>
    <x v="2170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x v="4"/>
    <s v="rock"/>
    <d v="2015-06-22T05:00:00"/>
    <x v="2171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d v="2015-04-18T13:55:20"/>
    <x v="2172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x v="4"/>
    <s v="rock"/>
    <d v="2013-09-10T03:59:00"/>
    <x v="2173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x v="4"/>
    <s v="rock"/>
    <d v="2016-05-05T13:01:47"/>
    <x v="2174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x v="4"/>
    <s v="rock"/>
    <d v="2016-07-21T00:13:06"/>
    <x v="2175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x v="4"/>
    <s v="rock"/>
    <d v="2015-05-02T15:11:49"/>
    <x v="2176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x v="4"/>
    <s v="rock"/>
    <d v="2016-06-06T06:01:07"/>
    <x v="217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x v="4"/>
    <s v="rock"/>
    <d v="2017-01-18T15:16:37"/>
    <x v="2178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x v="4"/>
    <s v="rock"/>
    <d v="2015-04-11T04:06:32"/>
    <x v="2179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x v="4"/>
    <s v="rock"/>
    <d v="2015-11-13T17:04:28"/>
    <x v="2180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x v="6"/>
    <s v="tabletop games"/>
    <d v="2017-02-21T00:07:33"/>
    <x v="2181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x v="6"/>
    <s v="tabletop games"/>
    <d v="2014-10-02T21:37:05"/>
    <x v="2182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x v="6"/>
    <s v="tabletop games"/>
    <d v="2017-02-09T05:00:00"/>
    <x v="2183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x v="6"/>
    <s v="tabletop games"/>
    <d v="2016-01-25T16:00:00"/>
    <x v="2184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x v="6"/>
    <s v="tabletop games"/>
    <d v="2013-03-26T08:23:59"/>
    <x v="2185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x v="6"/>
    <s v="tabletop games"/>
    <d v="2016-09-07T02:00:00"/>
    <x v="2186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x v="6"/>
    <s v="tabletop games"/>
    <d v="2015-04-03T03:59:00"/>
    <x v="2187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x v="6"/>
    <s v="tabletop games"/>
    <d v="2016-10-25T17:00:00"/>
    <x v="2188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x v="6"/>
    <s v="tabletop games"/>
    <d v="2016-04-21T22:00:00"/>
    <x v="2189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x v="6"/>
    <s v="tabletop games"/>
    <d v="2016-03-23T06:59:00"/>
    <x v="219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x v="6"/>
    <s v="tabletop games"/>
    <d v="2017-02-14T20:00:27"/>
    <x v="2191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x v="6"/>
    <s v="tabletop games"/>
    <d v="2016-12-15T23:00:00"/>
    <x v="2192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x v="6"/>
    <s v="tabletop games"/>
    <d v="2016-11-21T04:59:00"/>
    <x v="2193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x v="6"/>
    <s v="tabletop games"/>
    <d v="2016-03-26T17:11:30"/>
    <x v="2194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x v="6"/>
    <s v="tabletop games"/>
    <d v="2015-08-11T18:31:40"/>
    <x v="2195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x v="6"/>
    <s v="tabletop games"/>
    <d v="2016-12-02T07:00:00"/>
    <x v="2196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x v="6"/>
    <s v="tabletop games"/>
    <d v="2015-02-28T14:00:59"/>
    <x v="2197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x v="6"/>
    <s v="tabletop games"/>
    <d v="2015-11-14T13:20:00"/>
    <x v="2198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x v="6"/>
    <s v="tabletop games"/>
    <d v="2015-10-15T09:59:58"/>
    <x v="2199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x v="6"/>
    <s v="tabletop games"/>
    <d v="2015-07-06T03:00:00"/>
    <x v="22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x v="4"/>
    <s v="electronic music"/>
    <d v="2013-01-16T20:19:25"/>
    <x v="2201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x v="4"/>
    <s v="electronic music"/>
    <d v="2012-11-01T20:22:48"/>
    <x v="2202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x v="4"/>
    <s v="electronic music"/>
    <d v="2015-09-24T20:38:02"/>
    <x v="2203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x v="4"/>
    <s v="electronic music"/>
    <d v="2013-03-09T07:28:39"/>
    <x v="2204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x v="4"/>
    <s v="electronic music"/>
    <d v="2012-06-01T19:43:09"/>
    <x v="2205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x v="4"/>
    <s v="electronic music"/>
    <d v="2012-04-16T06:10:24"/>
    <x v="2206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d v="2013-11-16T05:39:33"/>
    <x v="2207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x v="4"/>
    <s v="electronic music"/>
    <d v="2012-04-07T04:00:00"/>
    <x v="2208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x v="4"/>
    <s v="electronic music"/>
    <d v="2014-04-14T23:00:00"/>
    <x v="2209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x v="4"/>
    <s v="electronic music"/>
    <d v="2012-04-14T17:36:00"/>
    <x v="221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x v="4"/>
    <s v="electronic music"/>
    <d v="2014-04-10T06:59:00"/>
    <x v="2211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x v="4"/>
    <s v="electronic music"/>
    <d v="2013-11-04T01:00:00"/>
    <x v="2212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x v="4"/>
    <s v="electronic music"/>
    <d v="2015-05-15T19:49:39"/>
    <x v="2213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x v="4"/>
    <s v="electronic music"/>
    <d v="2014-02-06T19:00:48"/>
    <x v="2214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x v="4"/>
    <s v="electronic music"/>
    <d v="2012-03-13T06:59:00"/>
    <x v="2215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x v="4"/>
    <s v="electronic music"/>
    <d v="2015-07-23T18:02:25"/>
    <x v="2216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x v="4"/>
    <s v="electronic music"/>
    <d v="2015-11-02T08:00:00"/>
    <x v="2217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x v="4"/>
    <s v="electronic music"/>
    <d v="2012-08-29T00:00:00"/>
    <x v="2218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x v="4"/>
    <s v="electronic music"/>
    <d v="2015-08-19T17:15:12"/>
    <x v="2219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x v="4"/>
    <s v="electronic music"/>
    <d v="2013-07-27T01:27:16"/>
    <x v="2220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x v="6"/>
    <s v="tabletop games"/>
    <d v="2016-04-23T00:00:00"/>
    <x v="2221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x v="6"/>
    <s v="tabletop games"/>
    <d v="2012-01-28T18:54:07"/>
    <x v="2222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x v="6"/>
    <s v="tabletop games"/>
    <d v="2015-06-27T15:22:48"/>
    <x v="2223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x v="6"/>
    <s v="tabletop games"/>
    <d v="2016-10-29T19:00:00"/>
    <x v="2224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x v="6"/>
    <s v="tabletop games"/>
    <d v="2014-09-21T19:00:15"/>
    <x v="222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x v="6"/>
    <s v="tabletop games"/>
    <d v="2016-02-12T04:59:00"/>
    <x v="2226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x v="6"/>
    <s v="tabletop games"/>
    <d v="2013-11-13T20:22:35"/>
    <x v="2227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x v="6"/>
    <s v="tabletop games"/>
    <d v="2015-08-16T06:40:36"/>
    <x v="2228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x v="6"/>
    <s v="tabletop games"/>
    <d v="2013-09-03T04:00:00"/>
    <x v="2229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x v="6"/>
    <s v="tabletop games"/>
    <d v="2014-04-25T21:08:47"/>
    <x v="2230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x v="6"/>
    <s v="tabletop games"/>
    <d v="2013-06-25T05:00:00"/>
    <x v="2231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x v="6"/>
    <s v="tabletop games"/>
    <d v="2014-07-19T03:00:00"/>
    <x v="2232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x v="6"/>
    <s v="tabletop games"/>
    <d v="2015-12-14T00:00:00"/>
    <x v="2233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x v="6"/>
    <s v="tabletop games"/>
    <d v="2017-01-05T19:47:27"/>
    <x v="2234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x v="6"/>
    <s v="tabletop games"/>
    <d v="2015-03-28T23:31:51"/>
    <x v="2235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x v="6"/>
    <s v="tabletop games"/>
    <d v="2016-02-01T14:48:43"/>
    <x v="2236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x v="6"/>
    <s v="tabletop games"/>
    <d v="2014-11-12T07:59:00"/>
    <x v="2237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x v="6"/>
    <s v="tabletop games"/>
    <d v="2017-03-10T14:55:16"/>
    <x v="2238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x v="6"/>
    <s v="tabletop games"/>
    <d v="2013-12-01T04:02:00"/>
    <x v="2239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x v="6"/>
    <s v="tabletop games"/>
    <d v="2016-04-22T19:49:04"/>
    <x v="2240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x v="6"/>
    <s v="tabletop games"/>
    <d v="2017-03-02T19:51:40"/>
    <x v="2241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x v="6"/>
    <s v="tabletop games"/>
    <d v="2013-11-27T03:02:00"/>
    <x v="2242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d v="2017-03-13T03:00:00"/>
    <x v="2243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x v="6"/>
    <s v="tabletop games"/>
    <d v="2016-10-16T20:30:00"/>
    <x v="2244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x v="6"/>
    <s v="tabletop games"/>
    <d v="2014-02-21T18:00:00"/>
    <x v="2245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x v="6"/>
    <s v="tabletop games"/>
    <d v="2015-09-04T19:00:10"/>
    <x v="2246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x v="6"/>
    <s v="tabletop games"/>
    <d v="2015-07-29T15:59:25"/>
    <x v="2247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x v="6"/>
    <s v="tabletop games"/>
    <d v="2016-12-14T21:01:18"/>
    <x v="224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x v="6"/>
    <s v="tabletop games"/>
    <d v="2013-04-02T15:52:45"/>
    <x v="2249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x v="6"/>
    <s v="tabletop games"/>
    <d v="2016-12-03T01:07:53"/>
    <x v="2250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x v="6"/>
    <s v="tabletop games"/>
    <d v="2014-08-16T08:17:57"/>
    <x v="2251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x v="6"/>
    <s v="tabletop games"/>
    <d v="2016-08-06T07:52:18"/>
    <x v="2252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x v="6"/>
    <s v="tabletop games"/>
    <d v="2015-11-18T16:09:07"/>
    <x v="2253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x v="6"/>
    <s v="tabletop games"/>
    <d v="2017-01-24T15:32:48"/>
    <x v="2254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x v="6"/>
    <s v="tabletop games"/>
    <d v="2016-05-07T22:50:51"/>
    <x v="2255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x v="6"/>
    <s v="tabletop games"/>
    <d v="2016-11-22T10:50:46"/>
    <x v="225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x v="6"/>
    <s v="tabletop games"/>
    <d v="2016-06-19T23:00:00"/>
    <x v="2257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x v="6"/>
    <s v="tabletop games"/>
    <d v="2015-06-11T18:01:27"/>
    <x v="2258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x v="6"/>
    <s v="tabletop games"/>
    <d v="2016-12-08T19:18:56"/>
    <x v="2259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x v="6"/>
    <s v="tabletop games"/>
    <d v="2014-03-26T23:24:10"/>
    <x v="226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x v="6"/>
    <s v="tabletop games"/>
    <d v="2017-02-14T17:23:40"/>
    <x v="2261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x v="6"/>
    <s v="tabletop games"/>
    <d v="2014-11-18T00:00:00"/>
    <x v="2262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x v="6"/>
    <s v="tabletop games"/>
    <d v="2015-01-31T19:58:33"/>
    <x v="226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x v="6"/>
    <s v="tabletop games"/>
    <d v="2016-05-23T03:00:00"/>
    <x v="2264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x v="6"/>
    <s v="tabletop games"/>
    <d v="2016-11-22T20:28:27"/>
    <x v="2265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x v="6"/>
    <s v="tabletop games"/>
    <d v="2016-04-27T02:00:00"/>
    <x v="2266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x v="6"/>
    <s v="tabletop games"/>
    <d v="2014-12-21T01:00:00"/>
    <x v="2267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x v="6"/>
    <s v="tabletop games"/>
    <d v="2017-03-12T01:58:35"/>
    <x v="2268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x v="6"/>
    <s v="tabletop games"/>
    <d v="2017-03-07T05:00:00"/>
    <x v="2269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x v="6"/>
    <s v="tabletop games"/>
    <d v="2017-01-10T21:59:00"/>
    <x v="227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x v="6"/>
    <s v="tabletop games"/>
    <d v="2016-12-10T00:00:04"/>
    <x v="2271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x v="6"/>
    <s v="tabletop games"/>
    <d v="2015-12-07T16:47:16"/>
    <x v="2272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x v="6"/>
    <s v="tabletop games"/>
    <d v="2017-03-12T12:10:42"/>
    <x v="2273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x v="6"/>
    <s v="tabletop games"/>
    <d v="2014-02-23T12:00:57"/>
    <x v="2274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x v="6"/>
    <s v="tabletop games"/>
    <d v="2014-12-22T14:47:59"/>
    <x v="2275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x v="6"/>
    <s v="tabletop games"/>
    <d v="2014-01-05T15:38:09"/>
    <x v="2276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x v="6"/>
    <s v="tabletop games"/>
    <d v="2012-02-27T16:17:03"/>
    <x v="2277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x v="6"/>
    <s v="tabletop games"/>
    <d v="2016-01-03T22:59:00"/>
    <x v="2278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x v="6"/>
    <s v="tabletop games"/>
    <d v="2015-02-04T04:00:00"/>
    <x v="2279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x v="6"/>
    <s v="tabletop games"/>
    <d v="2015-09-17T14:59:51"/>
    <x v="2280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x v="4"/>
    <s v="rock"/>
    <d v="2011-07-25T06:50:00"/>
    <x v="2281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x v="4"/>
    <s v="rock"/>
    <d v="2016-01-14T04:11:26"/>
    <x v="2282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x v="4"/>
    <s v="rock"/>
    <d v="2012-05-09T02:00:04"/>
    <x v="2283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x v="4"/>
    <s v="rock"/>
    <d v="2011-03-12T04:00:00"/>
    <x v="2284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x v="4"/>
    <s v="rock"/>
    <d v="2012-06-29T04:27:23"/>
    <x v="2285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d v="2013-09-06T03:59:00"/>
    <x v="2286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x v="4"/>
    <s v="rock"/>
    <d v="2014-06-23T16:01:00"/>
    <x v="2287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d v="2012-06-26T18:00:00"/>
    <x v="2288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x v="4"/>
    <s v="rock"/>
    <d v="2013-12-06T23:22:00"/>
    <x v="2289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x v="4"/>
    <s v="rock"/>
    <d v="2009-12-01T17:00:00"/>
    <x v="229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x v="4"/>
    <s v="rock"/>
    <d v="2012-04-23T04:00:00"/>
    <x v="2291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x v="4"/>
    <s v="rock"/>
    <d v="2012-04-18T16:44:36"/>
    <x v="2292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x v="4"/>
    <s v="rock"/>
    <d v="2012-09-25T03:59:00"/>
    <x v="2293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x v="4"/>
    <s v="rock"/>
    <d v="2013-01-20T17:21:20"/>
    <x v="2294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x v="4"/>
    <s v="rock"/>
    <d v="2013-01-26T22:54:16"/>
    <x v="2295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x v="4"/>
    <s v="rock"/>
    <d v="2012-02-23T17:33:46"/>
    <x v="229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x v="4"/>
    <s v="rock"/>
    <d v="2012-03-14T03:59:00"/>
    <x v="2297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x v="4"/>
    <s v="rock"/>
    <d v="2014-03-26T19:10:33"/>
    <x v="2298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x v="4"/>
    <s v="rock"/>
    <d v="2011-02-06T00:46:49"/>
    <x v="229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x v="4"/>
    <s v="rock"/>
    <d v="2012-06-28T17:26:56"/>
    <x v="2300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x v="4"/>
    <s v="indie rock"/>
    <d v="2013-06-21T03:31:36"/>
    <x v="2301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x v="4"/>
    <s v="indie rock"/>
    <d v="2013-12-31T07:00:00"/>
    <x v="2302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x v="4"/>
    <s v="indie rock"/>
    <d v="2011-12-13T03:39:56"/>
    <x v="2303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x v="4"/>
    <s v="indie rock"/>
    <d v="2011-01-01T04:59:00"/>
    <x v="230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x v="4"/>
    <s v="indie rock"/>
    <d v="2014-08-08T18:00:00"/>
    <x v="2305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x v="4"/>
    <s v="indie rock"/>
    <d v="2012-03-10T04:02:09"/>
    <x v="2306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x v="4"/>
    <s v="indie rock"/>
    <d v="2012-05-05T19:15:28"/>
    <x v="2307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x v="4"/>
    <s v="indie rock"/>
    <d v="2014-08-29T01:00:00"/>
    <x v="2308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x v="4"/>
    <s v="indie rock"/>
    <d v="2013-03-09T23:42:17"/>
    <x v="2309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x v="4"/>
    <s v="indie rock"/>
    <d v="2013-03-21T18:03:35"/>
    <x v="2310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x v="4"/>
    <s v="indie rock"/>
    <d v="2014-05-07T00:06:29"/>
    <x v="2311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x v="4"/>
    <s v="indie rock"/>
    <d v="2014-04-18T23:00:00"/>
    <x v="2312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x v="4"/>
    <s v="indie rock"/>
    <d v="2012-05-03T23:00:26"/>
    <x v="2313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x v="4"/>
    <s v="indie rock"/>
    <d v="2012-06-07T13:14:17"/>
    <x v="2314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x v="4"/>
    <s v="indie rock"/>
    <d v="2012-05-05T17:25:43"/>
    <x v="2315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x v="4"/>
    <s v="indie rock"/>
    <d v="2009-12-09T18:24:00"/>
    <x v="2316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x v="4"/>
    <s v="indie rock"/>
    <d v="2010-02-15T05:00:00"/>
    <x v="2317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x v="4"/>
    <s v="indie rock"/>
    <d v="2009-09-26T03:59:00"/>
    <x v="2318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x v="4"/>
    <s v="indie rock"/>
    <d v="2013-12-15T01:58:05"/>
    <x v="2319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x v="4"/>
    <s v="indie rock"/>
    <d v="2014-04-02T18:36:40"/>
    <x v="232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x v="7"/>
    <s v="small batch"/>
    <d v="2017-04-04T05:15:01"/>
    <x v="232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x v="7"/>
    <s v="small batch"/>
    <d v="2017-04-09T20:29:29"/>
    <x v="2322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x v="7"/>
    <s v="small batch"/>
    <d v="2017-03-20T18:07:27"/>
    <x v="2323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x v="7"/>
    <s v="small batch"/>
    <d v="2017-03-26T20:14:45"/>
    <x v="2324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x v="7"/>
    <s v="small batch"/>
    <d v="2017-03-29T23:32:11"/>
    <x v="2325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x v="7"/>
    <s v="small batch"/>
    <d v="2017-04-30T17:00:00"/>
    <x v="2326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x v="7"/>
    <s v="small batch"/>
    <d v="2014-08-26T22:00:40"/>
    <x v="2327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x v="7"/>
    <s v="small batch"/>
    <d v="2015-06-14T18:45:37"/>
    <x v="2328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x v="7"/>
    <s v="small batch"/>
    <d v="2014-07-17T14:59:06"/>
    <x v="2329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x v="7"/>
    <s v="small batch"/>
    <d v="2015-12-25T00:00:00"/>
    <x v="233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x v="7"/>
    <s v="small batch"/>
    <d v="2014-08-18T00:08:10"/>
    <x v="2331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x v="7"/>
    <s v="small batch"/>
    <d v="2015-02-06T15:04:31"/>
    <x v="2332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x v="7"/>
    <s v="small batch"/>
    <d v="2014-05-29T17:50:00"/>
    <x v="2333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x v="7"/>
    <s v="small batch"/>
    <d v="2014-11-05T17:34:00"/>
    <x v="2334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x v="7"/>
    <s v="small batch"/>
    <d v="2014-06-11T13:44:03"/>
    <x v="2335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x v="7"/>
    <s v="small batch"/>
    <d v="2014-03-08T22:11:35"/>
    <x v="2336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x v="7"/>
    <s v="small batch"/>
    <d v="2014-06-26T15:22:23"/>
    <x v="2337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x v="7"/>
    <s v="small batch"/>
    <d v="2014-06-29T21:31:24"/>
    <x v="2338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x v="7"/>
    <s v="small batch"/>
    <d v="2016-12-19T07:59:00"/>
    <x v="2339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x v="7"/>
    <s v="small batch"/>
    <d v="2016-10-30T15:25:38"/>
    <x v="2340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x v="2"/>
    <s v="web"/>
    <d v="2015-07-12T19:31:44"/>
    <x v="2341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x v="2"/>
    <s v="web"/>
    <d v="2014-10-06T05:00:00"/>
    <x v="2342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x v="2"/>
    <s v="web"/>
    <d v="2016-01-08T19:47:00"/>
    <x v="2343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d v="2016-06-24T17:27:49"/>
    <x v="2344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x v="2"/>
    <s v="web"/>
    <d v="2015-03-31T23:39:00"/>
    <x v="2345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x v="2"/>
    <s v="web"/>
    <d v="2016-10-17T19:10:31"/>
    <x v="2346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x v="2"/>
    <s v="web"/>
    <d v="2016-08-25T14:34:36"/>
    <x v="2347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x v="2"/>
    <s v="web"/>
    <d v="2016-02-20T22:22:18"/>
    <x v="234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x v="2"/>
    <s v="web"/>
    <d v="2015-08-11T18:37:08"/>
    <x v="2349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x v="2"/>
    <s v="web"/>
    <d v="2017-01-03T20:12:50"/>
    <x v="23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x v="2"/>
    <s v="web"/>
    <d v="2015-04-30T02:25:39"/>
    <x v="2351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x v="2"/>
    <s v="web"/>
    <d v="2015-06-06T15:12:32"/>
    <x v="235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x v="2"/>
    <s v="web"/>
    <d v="2015-04-21T16:13:42"/>
    <x v="2353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x v="2"/>
    <s v="web"/>
    <d v="2015-01-10T17:21:00"/>
    <x v="2354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x v="2"/>
    <s v="web"/>
    <d v="2015-05-02T22:02:16"/>
    <x v="2355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x v="2"/>
    <s v="web"/>
    <d v="2015-06-05T18:48:24"/>
    <x v="2356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x v="2"/>
    <s v="web"/>
    <d v="2015-10-17T14:52:58"/>
    <x v="2357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x v="2"/>
    <s v="web"/>
    <d v="2015-01-31T00:39:00"/>
    <x v="2358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x v="2"/>
    <s v="web"/>
    <d v="2015-08-03T15:35:24"/>
    <x v="2359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x v="2"/>
    <s v="web"/>
    <d v="2016-02-07T16:58:00"/>
    <x v="236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x v="2"/>
    <s v="web"/>
    <d v="2016-04-30T22:00:00"/>
    <x v="2361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x v="2"/>
    <s v="web"/>
    <d v="2014-12-11T16:31:10"/>
    <x v="2362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x v="2"/>
    <s v="web"/>
    <d v="2015-12-29T00:16:40"/>
    <x v="2363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x v="2"/>
    <s v="web"/>
    <d v="2015-10-26T22:25:56"/>
    <x v="2364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x v="2"/>
    <s v="web"/>
    <d v="2016-01-17T23:00:00"/>
    <x v="2365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x v="2"/>
    <s v="web"/>
    <d v="2015-10-21T12:45:33"/>
    <x v="2366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x v="2"/>
    <s v="web"/>
    <d v="2016-04-25T22:16:56"/>
    <x v="2367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x v="2"/>
    <s v="web"/>
    <d v="2015-04-14T16:19:25"/>
    <x v="2368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x v="2"/>
    <s v="web"/>
    <d v="2016-02-10T19:30:11"/>
    <x v="2369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x v="2"/>
    <s v="web"/>
    <d v="2014-12-18T04:32:21"/>
    <x v="2370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x v="2"/>
    <s v="web"/>
    <d v="2015-06-25T18:39:56"/>
    <x v="2371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x v="2"/>
    <s v="web"/>
    <d v="2015-04-24T01:39:31"/>
    <x v="2372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x v="2"/>
    <s v="web"/>
    <d v="2015-08-29T15:53:44"/>
    <x v="2373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x v="2"/>
    <s v="web"/>
    <d v="2015-02-12T20:14:20"/>
    <x v="2374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x v="2"/>
    <s v="web"/>
    <d v="2016-09-09T20:03:57"/>
    <x v="2375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x v="2"/>
    <s v="web"/>
    <d v="2015-12-10T22:12:46"/>
    <x v="237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x v="2"/>
    <s v="web"/>
    <d v="2016-11-25T21:53:03"/>
    <x v="2377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x v="2"/>
    <s v="web"/>
    <d v="2015-08-26T00:18:50"/>
    <x v="2378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x v="2"/>
    <s v="web"/>
    <d v="2015-10-05T00:23:36"/>
    <x v="2379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x v="2"/>
    <s v="web"/>
    <d v="2015-10-01T19:02:22"/>
    <x v="2380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x v="2"/>
    <s v="web"/>
    <d v="2015-04-10T22:27:28"/>
    <x v="2381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x v="2"/>
    <s v="web"/>
    <d v="2015-08-04T04:30:03"/>
    <x v="2382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x v="2"/>
    <s v="web"/>
    <d v="2015-02-22T01:21:47"/>
    <x v="2383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x v="2"/>
    <s v="web"/>
    <d v="2014-11-14T02:37:23"/>
    <x v="2384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x v="2"/>
    <s v="web"/>
    <d v="2015-08-05T16:50:32"/>
    <x v="2385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x v="2"/>
    <s v="web"/>
    <d v="2015-01-10T20:07:04"/>
    <x v="2386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x v="2"/>
    <s v="web"/>
    <d v="2016-07-22T15:02:20"/>
    <x v="2387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x v="2"/>
    <s v="web"/>
    <d v="2015-01-15T19:29:00"/>
    <x v="2388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x v="2"/>
    <s v="web"/>
    <d v="2015-07-25T21:59:00"/>
    <x v="2389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x v="2"/>
    <s v="web"/>
    <d v="2015-01-04T06:17:44"/>
    <x v="2390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x v="2"/>
    <s v="web"/>
    <d v="2015-03-31T18:04:04"/>
    <x v="2391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x v="2"/>
    <s v="web"/>
    <d v="2015-10-29T02:53:43"/>
    <x v="2392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x v="2"/>
    <s v="web"/>
    <d v="2015-08-08T15:33:37"/>
    <x v="2393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x v="2"/>
    <s v="web"/>
    <d v="2015-02-26T08:41:33"/>
    <x v="2394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x v="2"/>
    <s v="web"/>
    <d v="2017-01-10T08:57:00"/>
    <x v="2395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x v="2"/>
    <s v="web"/>
    <d v="2015-10-15T20:22:38"/>
    <x v="2396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x v="2"/>
    <s v="web"/>
    <d v="2015-01-02T21:14:16"/>
    <x v="2397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x v="2"/>
    <s v="web"/>
    <d v="2015-07-02T21:59:44"/>
    <x v="2398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x v="2"/>
    <s v="web"/>
    <d v="2014-12-18T20:28:26"/>
    <x v="2399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x v="2"/>
    <s v="web"/>
    <d v="2016-04-14T06:26:04"/>
    <x v="2400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x v="7"/>
    <s v="food trucks"/>
    <d v="2016-03-05T19:44:56"/>
    <x v="2401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x v="7"/>
    <s v="food trucks"/>
    <d v="2015-05-13T16:18:51"/>
    <x v="2402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x v="7"/>
    <s v="food trucks"/>
    <d v="2016-03-30T20:10:58"/>
    <x v="2403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x v="7"/>
    <s v="food trucks"/>
    <d v="2016-01-03T00:56:47"/>
    <x v="2404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x v="7"/>
    <s v="food trucks"/>
    <d v="2016-09-03T14:02:55"/>
    <x v="240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x v="7"/>
    <s v="food trucks"/>
    <d v="2015-01-19T02:39:50"/>
    <x v="2406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x v="7"/>
    <s v="food trucks"/>
    <d v="2015-04-11T06:00:00"/>
    <x v="2407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x v="7"/>
    <s v="food trucks"/>
    <d v="2014-11-06T04:22:37"/>
    <x v="2408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x v="7"/>
    <s v="food trucks"/>
    <d v="2015-08-18T21:01:15"/>
    <x v="2409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x v="7"/>
    <s v="food trucks"/>
    <d v="2015-09-07T09:47:55"/>
    <x v="2410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x v="7"/>
    <s v="food trucks"/>
    <d v="2015-08-25T17:34:42"/>
    <x v="2411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x v="7"/>
    <s v="food trucks"/>
    <d v="2016-11-26T18:41:13"/>
    <x v="2412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x v="7"/>
    <s v="food trucks"/>
    <d v="2014-05-31T23:30:00"/>
    <x v="2413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x v="7"/>
    <s v="food trucks"/>
    <d v="2015-08-22T03:59:00"/>
    <x v="2414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x v="7"/>
    <s v="food trucks"/>
    <d v="2016-07-15T20:42:26"/>
    <x v="2415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x v="7"/>
    <s v="food trucks"/>
    <d v="2015-03-14T15:00:00"/>
    <x v="2416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x v="7"/>
    <s v="food trucks"/>
    <d v="2014-08-10T21:13:07"/>
    <x v="241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x v="7"/>
    <s v="food trucks"/>
    <d v="2015-03-24T19:34:04"/>
    <x v="2418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x v="7"/>
    <s v="food trucks"/>
    <d v="2015-02-18T17:43:09"/>
    <x v="241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x v="7"/>
    <s v="food trucks"/>
    <d v="2014-11-10T01:41:35"/>
    <x v="2420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d v="2015-02-21T16:29:56"/>
    <x v="2421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d v="2015-03-11T16:23:56"/>
    <x v="2422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x v="7"/>
    <s v="food trucks"/>
    <d v="2014-12-31T16:54:50"/>
    <x v="2423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x v="7"/>
    <s v="food trucks"/>
    <d v="2014-10-27T21:25:08"/>
    <x v="2424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d v="2016-05-27T22:04:00"/>
    <x v="2425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x v="7"/>
    <s v="food trucks"/>
    <d v="2015-08-08T04:04:52"/>
    <x v="2426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d v="2016-03-23T06:38:53"/>
    <x v="2427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d v="2015-03-12T17:49:11"/>
    <x v="2428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x v="7"/>
    <s v="food trucks"/>
    <d v="2017-02-05T16:44:00"/>
    <x v="2429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x v="7"/>
    <s v="food trucks"/>
    <d v="2016-02-12T03:08:24"/>
    <x v="2430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x v="7"/>
    <s v="food trucks"/>
    <d v="2016-06-28T02:23:33"/>
    <x v="2431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x v="7"/>
    <s v="food trucks"/>
    <d v="2015-03-08T05:14:57"/>
    <x v="2432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x v="7"/>
    <s v="food trucks"/>
    <d v="2016-02-27T21:35:43"/>
    <x v="243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x v="7"/>
    <s v="food trucks"/>
    <d v="2015-08-04T04:27:54"/>
    <x v="243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x v="7"/>
    <s v="food trucks"/>
    <d v="2015-10-05T06:39:46"/>
    <x v="2435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x v="7"/>
    <s v="food trucks"/>
    <d v="2016-01-29T14:46:10"/>
    <x v="2436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x v="7"/>
    <s v="food trucks"/>
    <d v="2015-03-17T18:00:00"/>
    <x v="2437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x v="7"/>
    <s v="food trucks"/>
    <d v="2015-12-07T22:57:42"/>
    <x v="2438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x v="7"/>
    <s v="food trucks"/>
    <d v="2015-10-18T19:38:49"/>
    <x v="243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x v="7"/>
    <s v="food trucks"/>
    <d v="2016-02-13T21:35:13"/>
    <x v="2440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x v="7"/>
    <s v="small batch"/>
    <d v="2015-07-23T04:59:00"/>
    <x v="2441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x v="7"/>
    <s v="small batch"/>
    <d v="2015-03-19T15:00:28"/>
    <x v="2442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x v="7"/>
    <s v="small batch"/>
    <d v="2014-08-15T15:00:22"/>
    <x v="2443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x v="7"/>
    <s v="small batch"/>
    <d v="2016-05-25T18:06:31"/>
    <x v="2444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x v="7"/>
    <s v="small batch"/>
    <d v="2015-09-26T04:33:41"/>
    <x v="2445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x v="7"/>
    <s v="small batch"/>
    <d v="2016-11-26T15:27:51"/>
    <x v="2446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x v="7"/>
    <s v="small batch"/>
    <d v="2016-11-12T04:00:00"/>
    <x v="2447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x v="7"/>
    <s v="small batch"/>
    <d v="2016-08-31T05:36:00"/>
    <x v="2448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x v="7"/>
    <s v="small batch"/>
    <d v="2014-11-30T04:25:15"/>
    <x v="2449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x v="7"/>
    <s v="small batch"/>
    <d v="2014-10-28T03:11:00"/>
    <x v="245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x v="7"/>
    <s v="small batch"/>
    <d v="2017-03-05T21:48:10"/>
    <x v="2451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x v="7"/>
    <s v="small batch"/>
    <d v="2015-12-29T23:00:00"/>
    <x v="2452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x v="7"/>
    <s v="small batch"/>
    <d v="2017-02-02T16:36:49"/>
    <x v="2453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x v="7"/>
    <s v="small batch"/>
    <d v="2017-03-11T04:50:08"/>
    <x v="2454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x v="7"/>
    <s v="small batch"/>
    <d v="2016-04-20T18:45:50"/>
    <x v="2455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x v="7"/>
    <s v="small batch"/>
    <d v="2017-02-25T23:03:59"/>
    <x v="2456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x v="7"/>
    <s v="small batch"/>
    <d v="2016-03-24T13:27:36"/>
    <x v="2457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x v="7"/>
    <s v="small batch"/>
    <d v="2016-06-09T19:00:00"/>
    <x v="2458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x v="7"/>
    <s v="small batch"/>
    <d v="2016-03-23T14:18:05"/>
    <x v="2459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x v="7"/>
    <s v="small batch"/>
    <d v="2017-01-03T04:17:00"/>
    <x v="246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x v="4"/>
    <s v="indie rock"/>
    <d v="2011-10-01T03:00:00"/>
    <x v="2461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x v="4"/>
    <s v="indie rock"/>
    <d v="2012-07-19T04:28:16"/>
    <x v="2462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x v="4"/>
    <s v="indie rock"/>
    <d v="2013-04-16T19:00:00"/>
    <x v="2463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x v="4"/>
    <s v="indie rock"/>
    <d v="2015-09-30T19:29:00"/>
    <x v="2464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x v="4"/>
    <s v="indie rock"/>
    <d v="2012-09-23T17:15:48"/>
    <x v="2465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d v="2013-05-09T02:27:33"/>
    <x v="2466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x v="4"/>
    <s v="indie rock"/>
    <d v="2012-05-10T17:00:00"/>
    <x v="2467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x v="4"/>
    <s v="indie rock"/>
    <d v="2012-10-28T05:00:00"/>
    <x v="2468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x v="4"/>
    <s v="indie rock"/>
    <d v="2011-02-08T10:18:49"/>
    <x v="246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x v="4"/>
    <s v="indie rock"/>
    <d v="2012-05-24T01:47:35"/>
    <x v="2470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x v="4"/>
    <s v="indie rock"/>
    <d v="2012-01-25T23:49:52"/>
    <x v="2471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x v="4"/>
    <s v="indie rock"/>
    <d v="2010-09-04T01:03:00"/>
    <x v="2472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d v="2012-11-10T18:57:49"/>
    <x v="2473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x v="4"/>
    <s v="indie rock"/>
    <d v="2010-10-11T00:16:16"/>
    <x v="2474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x v="4"/>
    <s v="indie rock"/>
    <d v="2010-07-10T22:00:00"/>
    <x v="2475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x v="4"/>
    <s v="indie rock"/>
    <d v="2014-11-03T08:52:50"/>
    <x v="2476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x v="4"/>
    <s v="indie rock"/>
    <d v="2012-08-12T16:35:45"/>
    <x v="2477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x v="4"/>
    <s v="indie rock"/>
    <d v="2013-01-13T22:48:33"/>
    <x v="2478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x v="4"/>
    <s v="indie rock"/>
    <d v="2012-07-28T02:00:00"/>
    <x v="2479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d v="2015-10-10T22:28:04"/>
    <x v="2480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x v="4"/>
    <s v="indie rock"/>
    <d v="2012-04-30T15:30:08"/>
    <x v="2481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d v="2011-08-01T18:46:23"/>
    <x v="2482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x v="4"/>
    <s v="indie rock"/>
    <d v="2012-05-01T17:00:03"/>
    <x v="248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x v="4"/>
    <s v="indie rock"/>
    <d v="2011-09-15T22:00:03"/>
    <x v="2484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x v="4"/>
    <s v="indie rock"/>
    <d v="2011-10-12T23:57:59"/>
    <x v="2485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x v="4"/>
    <s v="indie rock"/>
    <d v="2012-04-22T16:59:36"/>
    <x v="248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x v="4"/>
    <s v="indie rock"/>
    <d v="2012-05-27T01:59:57"/>
    <x v="248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x v="4"/>
    <s v="indie rock"/>
    <d v="2011-11-16T16:11:48"/>
    <x v="248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x v="4"/>
    <s v="indie rock"/>
    <d v="2013-05-09T16:33:59"/>
    <x v="248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x v="4"/>
    <s v="indie rock"/>
    <d v="2012-06-23T05:27:56"/>
    <x v="2490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x v="4"/>
    <s v="indie rock"/>
    <d v="2011-01-16T01:51:00"/>
    <x v="2491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x v="4"/>
    <s v="indie rock"/>
    <d v="2012-06-16T09:59:00"/>
    <x v="2492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x v="4"/>
    <s v="indie rock"/>
    <d v="2013-04-29T04:02:20"/>
    <x v="2493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x v="4"/>
    <s v="indie rock"/>
    <d v="2012-05-23T15:29:04"/>
    <x v="249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x v="4"/>
    <s v="indie rock"/>
    <d v="2012-06-06T22:42:55"/>
    <x v="249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d v="2013-03-29T22:54:52"/>
    <x v="2496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x v="4"/>
    <s v="indie rock"/>
    <d v="2011-08-05T21:05:38"/>
    <x v="2497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x v="4"/>
    <s v="indie rock"/>
    <d v="2015-01-27T23:13:07"/>
    <x v="2498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x v="4"/>
    <s v="indie rock"/>
    <d v="2012-12-31T18:00:00"/>
    <x v="2499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x v="4"/>
    <s v="indie rock"/>
    <d v="2012-06-23T18:32:55"/>
    <x v="2500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x v="7"/>
    <s v="restaurants"/>
    <d v="2015-09-27T18:38:24"/>
    <x v="2501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x v="7"/>
    <s v="restaurants"/>
    <d v="2014-09-21T19:48:38"/>
    <x v="2502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x v="7"/>
    <s v="restaurants"/>
    <d v="2016-06-07T21:06:00"/>
    <x v="2503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x v="7"/>
    <s v="restaurants"/>
    <d v="2014-11-15T01:22:14"/>
    <x v="250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x v="7"/>
    <s v="restaurants"/>
    <d v="2015-03-14T00:20:16"/>
    <x v="2505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x v="7"/>
    <s v="restaurants"/>
    <d v="2015-10-03T21:00:00"/>
    <x v="2506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x v="7"/>
    <s v="restaurants"/>
    <d v="2015-05-11T01:45:04"/>
    <x v="2507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x v="7"/>
    <s v="restaurants"/>
    <d v="2014-08-14T22:50:34"/>
    <x v="2508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x v="7"/>
    <s v="restaurants"/>
    <d v="2015-04-20T18:25:49"/>
    <x v="250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x v="7"/>
    <s v="restaurants"/>
    <d v="2015-05-14T23:56:12"/>
    <x v="2510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x v="7"/>
    <s v="restaurants"/>
    <d v="2016-02-01T10:43:33"/>
    <x v="2511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x v="7"/>
    <s v="restaurants"/>
    <d v="2014-12-13T21:02:41"/>
    <x v="2512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x v="7"/>
    <s v="restaurants"/>
    <d v="2017-02-26T00:09:49"/>
    <x v="2513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x v="7"/>
    <s v="restaurants"/>
    <d v="2014-08-20T09:21:17"/>
    <x v="2514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x v="7"/>
    <s v="restaurants"/>
    <d v="2015-02-22T20:09:13"/>
    <x v="2515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x v="7"/>
    <s v="restaurants"/>
    <d v="2014-11-29T16:40:52"/>
    <x v="2516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x v="7"/>
    <s v="restaurants"/>
    <d v="2015-03-19T18:15:30"/>
    <x v="2517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x v="7"/>
    <s v="restaurants"/>
    <d v="2014-11-13T17:20:28"/>
    <x v="251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x v="7"/>
    <s v="restaurants"/>
    <d v="2014-07-19T03:43:24"/>
    <x v="2519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x v="7"/>
    <s v="restaurants"/>
    <d v="2016-10-15T19:21:00"/>
    <x v="252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x v="4"/>
    <s v="classical music"/>
    <d v="2015-10-13T23:13:41"/>
    <x v="252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d v="2016-04-22T14:52:00"/>
    <x v="2522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x v="4"/>
    <s v="classical music"/>
    <d v="2014-11-18T00:24:52"/>
    <x v="2523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x v="4"/>
    <s v="classical music"/>
    <d v="2014-12-21T04:30:00"/>
    <x v="2524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x v="4"/>
    <s v="classical music"/>
    <d v="2012-06-28T20:16:11"/>
    <x v="2525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x v="4"/>
    <s v="classical music"/>
    <d v="2014-12-08T04:59:00"/>
    <x v="2526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x v="4"/>
    <s v="classical music"/>
    <d v="2013-10-18T03:59:00"/>
    <x v="2527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x v="4"/>
    <s v="classical music"/>
    <d v="2015-08-20T11:00:00"/>
    <x v="2528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x v="4"/>
    <s v="classical music"/>
    <d v="2012-03-25T00:56:15"/>
    <x v="2529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d v="2015-04-20T04:50:00"/>
    <x v="253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x v="4"/>
    <s v="classical music"/>
    <d v="2015-08-15T03:59:00"/>
    <x v="2531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x v="4"/>
    <s v="classical music"/>
    <d v="2012-08-16T20:22:46"/>
    <x v="2532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x v="4"/>
    <s v="classical music"/>
    <d v="2013-03-01T18:01:08"/>
    <x v="2533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d v="2010-01-01T06:00:00"/>
    <x v="2534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x v="4"/>
    <s v="classical music"/>
    <d v="2014-12-01T19:59:05"/>
    <x v="253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x v="4"/>
    <s v="classical music"/>
    <d v="2013-07-30T02:32:46"/>
    <x v="253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d v="2011-08-01T15:34:15"/>
    <x v="2537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x v="4"/>
    <s v="classical music"/>
    <d v="2013-02-24T04:59:00"/>
    <x v="2538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x v="4"/>
    <s v="classical music"/>
    <d v="2015-02-02T21:39:12"/>
    <x v="2539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x v="4"/>
    <s v="classical music"/>
    <d v="2011-10-29T16:12:01"/>
    <x v="2540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x v="4"/>
    <s v="classical music"/>
    <d v="2013-09-26T10:46:58"/>
    <x v="2541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x v="4"/>
    <s v="classical music"/>
    <d v="2013-10-01T03:59:00"/>
    <x v="2542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x v="4"/>
    <s v="classical music"/>
    <d v="2011-01-02T03:00:00"/>
    <x v="2543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x v="4"/>
    <s v="classical music"/>
    <d v="2012-07-08T12:29:29"/>
    <x v="2544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x v="4"/>
    <s v="classical music"/>
    <d v="2015-02-27T00:30:00"/>
    <x v="2545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x v="4"/>
    <s v="classical music"/>
    <d v="2013-10-05T05:00:00"/>
    <x v="2546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x v="4"/>
    <s v="classical music"/>
    <d v="2012-04-04T17:33:23"/>
    <x v="2547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x v="4"/>
    <s v="classical music"/>
    <d v="2016-09-30T04:27:00"/>
    <x v="2548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x v="4"/>
    <s v="classical music"/>
    <d v="2013-05-31T17:00:00"/>
    <x v="2549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x v="4"/>
    <s v="classical music"/>
    <d v="2015-10-08T03:59:00"/>
    <x v="255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x v="4"/>
    <s v="classical music"/>
    <d v="2012-03-21T20:48:00"/>
    <x v="2551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x v="4"/>
    <s v="classical music"/>
    <d v="2017-03-05T19:26:21"/>
    <x v="2552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x v="4"/>
    <s v="classical music"/>
    <d v="2012-09-21T04:46:47"/>
    <x v="2553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x v="4"/>
    <s v="classical music"/>
    <d v="2015-06-01T03:59:00"/>
    <x v="2554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x v="4"/>
    <s v="classical music"/>
    <d v="2012-05-28T15:43:13"/>
    <x v="2555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x v="4"/>
    <s v="classical music"/>
    <d v="2012-12-24T23:47:37"/>
    <x v="2556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x v="4"/>
    <s v="classical music"/>
    <d v="2014-05-15T17:53:06"/>
    <x v="2557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x v="4"/>
    <s v="classical music"/>
    <d v="2015-05-01T13:59:00"/>
    <x v="2558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4"/>
    <s v="classical music"/>
    <d v="2011-11-15T19:37:00"/>
    <x v="2559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x v="4"/>
    <s v="classical music"/>
    <d v="2015-03-06T22:49:34"/>
    <x v="2560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x v="7"/>
    <s v="food trucks"/>
    <d v="2015-10-13T12:41:29"/>
    <x v="2561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x v="7"/>
    <s v="food trucks"/>
    <d v="2016-10-11T12:35:39"/>
    <x v="2562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x v="7"/>
    <s v="food trucks"/>
    <d v="2015-07-30T03:20:51"/>
    <x v="2563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x v="7"/>
    <s v="food trucks"/>
    <d v="2014-08-01T00:58:19"/>
    <x v="2564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x v="7"/>
    <s v="food trucks"/>
    <d v="2016-05-09T20:50:00"/>
    <x v="2565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x v="7"/>
    <s v="food trucks"/>
    <d v="2014-08-21T23:32:28"/>
    <x v="2566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x v="7"/>
    <s v="food trucks"/>
    <d v="2015-04-23T21:05:38"/>
    <x v="2567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x v="7"/>
    <s v="food trucks"/>
    <d v="2016-09-01T15:59:54"/>
    <x v="2568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x v="7"/>
    <s v="food trucks"/>
    <d v="2015-09-17T02:31:52"/>
    <x v="2569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x v="7"/>
    <s v="food trucks"/>
    <d v="2017-02-08T21:40:35"/>
    <x v="2570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x v="7"/>
    <s v="food trucks"/>
    <d v="2016-05-19T08:12:01"/>
    <x v="257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x v="7"/>
    <s v="food trucks"/>
    <d v="2015-04-13T02:51:57"/>
    <x v="2572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x v="7"/>
    <s v="food trucks"/>
    <d v="2014-08-23T14:12:29"/>
    <x v="2573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x v="7"/>
    <s v="food trucks"/>
    <d v="2016-05-18T19:49:05"/>
    <x v="2574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x v="7"/>
    <s v="food trucks"/>
    <d v="2015-01-12T02:36:34"/>
    <x v="2575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x v="7"/>
    <s v="food trucks"/>
    <d v="2015-04-10T23:14:07"/>
    <x v="2576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x v="7"/>
    <s v="food trucks"/>
    <d v="2014-08-04T19:41:37"/>
    <x v="257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x v="7"/>
    <s v="food trucks"/>
    <d v="2015-10-09T17:00:00"/>
    <x v="2578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x v="7"/>
    <s v="food trucks"/>
    <d v="2014-09-15T19:55:03"/>
    <x v="2579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x v="7"/>
    <s v="food trucks"/>
    <d v="2015-05-16T03:00:00"/>
    <x v="258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x v="7"/>
    <s v="food trucks"/>
    <d v="2015-11-16T16:04:58"/>
    <x v="2581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d v="2016-10-29T23:43:54"/>
    <x v="2582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x v="7"/>
    <s v="food trucks"/>
    <d v="2015-03-16T17:28:00"/>
    <x v="2583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x v="7"/>
    <s v="food trucks"/>
    <d v="2015-06-15T04:09:29"/>
    <x v="2584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x v="7"/>
    <s v="food trucks"/>
    <d v="2014-07-05T23:07:12"/>
    <x v="2585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x v="7"/>
    <s v="food trucks"/>
    <d v="2015-12-25T07:55:36"/>
    <x v="258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x v="7"/>
    <s v="food trucks"/>
    <d v="2015-12-30T16:12:33"/>
    <x v="2587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x v="7"/>
    <s v="food trucks"/>
    <d v="2015-03-31T13:14:00"/>
    <x v="2588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x v="7"/>
    <s v="food trucks"/>
    <d v="2016-03-23T11:52:07"/>
    <x v="2589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x v="7"/>
    <s v="food trucks"/>
    <d v="2016-01-26T14:08:17"/>
    <x v="2590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x v="7"/>
    <s v="food trucks"/>
    <d v="2016-03-13T20:45:24"/>
    <x v="2591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x v="7"/>
    <s v="food trucks"/>
    <d v="2014-10-05T19:13:41"/>
    <x v="2592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x v="7"/>
    <s v="food trucks"/>
    <d v="2015-04-25T20:17:06"/>
    <x v="2593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d v="2014-08-07T23:13:48"/>
    <x v="2594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x v="7"/>
    <s v="food trucks"/>
    <d v="2017-02-24T05:51:40"/>
    <x v="2595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x v="7"/>
    <s v="food trucks"/>
    <d v="2014-08-07T15:56:49"/>
    <x v="2596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x v="7"/>
    <s v="food trucks"/>
    <d v="2016-06-19T08:11:57"/>
    <x v="259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x v="7"/>
    <s v="food trucks"/>
    <d v="2015-09-23T20:10:01"/>
    <x v="2598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x v="7"/>
    <s v="food trucks"/>
    <d v="2014-08-03T18:05:47"/>
    <x v="2599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x v="7"/>
    <s v="food trucks"/>
    <d v="2016-03-25T20:36:40"/>
    <x v="260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x v="2"/>
    <s v="space exploration"/>
    <d v="2012-09-13T03:59:00"/>
    <x v="2601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x v="2"/>
    <s v="space exploration"/>
    <d v="2014-11-12T21:20:00"/>
    <x v="2602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x v="2"/>
    <s v="space exploration"/>
    <d v="2013-12-23T21:54:14"/>
    <x v="2603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x v="2"/>
    <s v="space exploration"/>
    <d v="2012-04-29T01:13:43"/>
    <x v="2604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x v="2"/>
    <s v="space exploration"/>
    <d v="2016-06-17T12:59:50"/>
    <x v="2605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x v="2"/>
    <s v="space exploration"/>
    <d v="2014-04-29T17:06:22"/>
    <x v="2606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x v="2"/>
    <s v="space exploration"/>
    <d v="2015-08-12T02:00:00"/>
    <x v="2607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x v="2"/>
    <s v="space exploration"/>
    <d v="2017-03-15T00:00:00"/>
    <x v="2608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x v="2"/>
    <s v="space exploration"/>
    <d v="2012-07-15T05:42:31"/>
    <x v="2609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x v="2"/>
    <s v="space exploration"/>
    <d v="2016-08-22T06:59:00"/>
    <x v="261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x v="2"/>
    <s v="space exploration"/>
    <d v="2017-01-02T22:59:00"/>
    <x v="2611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x v="2"/>
    <s v="space exploration"/>
    <d v="2015-01-09T03:26:10"/>
    <x v="2612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x v="2"/>
    <s v="space exploration"/>
    <d v="2012-09-21T19:38:14"/>
    <x v="2613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x v="2"/>
    <s v="space exploration"/>
    <d v="2014-04-30T05:00:00"/>
    <x v="2614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x v="2"/>
    <s v="space exploration"/>
    <d v="2016-04-30T12:00:00"/>
    <x v="2615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x v="2"/>
    <s v="space exploration"/>
    <d v="2015-08-25T23:52:09"/>
    <x v="2616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x v="2"/>
    <s v="space exploration"/>
    <d v="2014-10-20T20:59:11"/>
    <x v="2617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x v="2"/>
    <s v="space exploration"/>
    <d v="2015-12-01T20:01:01"/>
    <x v="2618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x v="2"/>
    <s v="space exploration"/>
    <d v="2015-10-23T11:00:00"/>
    <x v="2619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x v="2"/>
    <s v="space exploration"/>
    <d v="2015-10-11T01:00:00"/>
    <x v="262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x v="2"/>
    <s v="space exploration"/>
    <d v="2015-05-21T17:56:28"/>
    <x v="2621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x v="2"/>
    <s v="space exploration"/>
    <d v="2016-12-30T17:50:16"/>
    <x v="2622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x v="2"/>
    <s v="space exploration"/>
    <d v="2016-12-02T06:09:26"/>
    <x v="2623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x v="2"/>
    <s v="space exploration"/>
    <d v="2012-09-13T10:07:02"/>
    <x v="2624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x v="2"/>
    <s v="space exploration"/>
    <d v="2016-11-09T20:26:48"/>
    <x v="2625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x v="2"/>
    <s v="space exploration"/>
    <d v="2015-06-03T15:04:29"/>
    <x v="2626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x v="2"/>
    <s v="space exploration"/>
    <d v="2015-11-26T20:54:21"/>
    <x v="2627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x v="2"/>
    <s v="space exploration"/>
    <d v="2014-11-30T23:11:07"/>
    <x v="2628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x v="2"/>
    <s v="space exploration"/>
    <d v="2015-05-14T12:55:22"/>
    <x v="2629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x v="2"/>
    <s v="space exploration"/>
    <d v="2016-06-30T10:00:00"/>
    <x v="263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x v="2"/>
    <s v="space exploration"/>
    <d v="2015-08-30T04:03:47"/>
    <x v="2631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x v="2"/>
    <s v="space exploration"/>
    <d v="2016-05-29T01:28:59"/>
    <x v="2632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x v="2"/>
    <s v="space exploration"/>
    <d v="2014-02-27T23:00:00"/>
    <x v="2633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x v="2"/>
    <s v="space exploration"/>
    <d v="2016-09-29T15:45:21"/>
    <x v="2634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d v="2015-03-09T21:49:21"/>
    <x v="2635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x v="2"/>
    <s v="space exploration"/>
    <d v="2016-10-16T01:00:00"/>
    <x v="2636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x v="2"/>
    <s v="space exploration"/>
    <d v="2016-10-12T13:11:15"/>
    <x v="2637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x v="2"/>
    <s v="space exploration"/>
    <d v="2015-01-15T21:54:55"/>
    <x v="2638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x v="2"/>
    <s v="space exploration"/>
    <d v="2015-02-19T20:45:48"/>
    <x v="2639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x v="2"/>
    <s v="space exploration"/>
    <d v="2015-06-08T03:51:14"/>
    <x v="2640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x v="2"/>
    <s v="space exploration"/>
    <d v="2014-09-15T20:09:00"/>
    <x v="2641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x v="2"/>
    <s v="space exploration"/>
    <d v="2016-07-15T06:57:00"/>
    <x v="2642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x v="2"/>
    <s v="space exploration"/>
    <d v="2016-12-21T07:59:00"/>
    <x v="264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x v="2"/>
    <s v="space exploration"/>
    <d v="2017-03-10T19:00:35"/>
    <x v="2644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x v="2"/>
    <s v="space exploration"/>
    <d v="2014-11-08T21:13:23"/>
    <x v="2645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x v="2"/>
    <s v="space exploration"/>
    <d v="2015-09-09T07:31:09"/>
    <x v="2646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x v="2"/>
    <s v="space exploration"/>
    <d v="2015-08-14T06:16:59"/>
    <x v="2647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x v="2"/>
    <s v="space exploration"/>
    <d v="2016-03-09T17:09:20"/>
    <x v="2648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x v="2"/>
    <s v="space exploration"/>
    <d v="2016-02-01T23:55:41"/>
    <x v="2649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x v="2"/>
    <s v="space exploration"/>
    <d v="2016-12-21T14:59:03"/>
    <x v="2650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x v="2"/>
    <s v="space exploration"/>
    <d v="2015-12-17T19:20:09"/>
    <x v="2651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x v="2"/>
    <s v="space exploration"/>
    <d v="2014-12-10T03:48:45"/>
    <x v="2652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x v="2"/>
    <s v="space exploration"/>
    <d v="2014-06-13T04:00:00"/>
    <x v="2653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x v="2"/>
    <s v="space exploration"/>
    <d v="2015-04-21T13:25:26"/>
    <x v="2654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x v="2"/>
    <s v="space exploration"/>
    <d v="2016-02-09T20:00:00"/>
    <x v="2655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x v="2"/>
    <s v="space exploration"/>
    <d v="2017-03-12T19:00:00"/>
    <x v="2656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x v="2"/>
    <s v="space exploration"/>
    <d v="2016-08-03T01:30:00"/>
    <x v="2657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x v="2"/>
    <s v="space exploration"/>
    <d v="2016-07-30T21:13:14"/>
    <x v="2658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x v="2"/>
    <s v="space exploration"/>
    <d v="2015-04-18T01:40:10"/>
    <x v="2659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x v="2"/>
    <s v="space exploration"/>
    <d v="2015-11-24T18:06:58"/>
    <x v="2660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x v="2"/>
    <s v="makerspaces"/>
    <d v="2013-10-25T23:00:10"/>
    <x v="2661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x v="2"/>
    <s v="makerspaces"/>
    <d v="2015-08-21T17:55:13"/>
    <x v="2662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x v="2"/>
    <s v="makerspaces"/>
    <d v="2015-09-04T15:00:00"/>
    <x v="2663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x v="2"/>
    <s v="makerspaces"/>
    <d v="2015-12-09T06:59:00"/>
    <x v="2664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x v="2"/>
    <s v="makerspaces"/>
    <d v="2015-05-04T21:29:34"/>
    <x v="2665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x v="2"/>
    <s v="makerspaces"/>
    <d v="2015-09-25T21:00:00"/>
    <x v="2666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x v="2"/>
    <s v="makerspaces"/>
    <d v="2016-02-10T22:13:36"/>
    <x v="2667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x v="2"/>
    <s v="makerspaces"/>
    <d v="2015-11-09T14:32:00"/>
    <x v="2668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x v="2"/>
    <s v="makerspaces"/>
    <d v="2016-01-10T00:51:36"/>
    <x v="2669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x v="2"/>
    <s v="makerspaces"/>
    <d v="2014-07-29T00:29:40"/>
    <x v="267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x v="2"/>
    <s v="makerspaces"/>
    <d v="2014-12-19T19:38:00"/>
    <x v="2671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x v="2"/>
    <s v="makerspaces"/>
    <d v="2015-12-28T06:00:00"/>
    <x v="2672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x v="2"/>
    <s v="makerspaces"/>
    <d v="2014-10-29T22:45:00"/>
    <x v="2673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x v="2"/>
    <s v="makerspaces"/>
    <d v="2016-07-05T04:59:00"/>
    <x v="2674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x v="2"/>
    <s v="makerspaces"/>
    <d v="2014-11-10T21:34:49"/>
    <x v="2675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x v="2"/>
    <s v="makerspaces"/>
    <d v="2016-05-22T14:59:34"/>
    <x v="2676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x v="2"/>
    <s v="makerspaces"/>
    <d v="2014-07-03T00:42:23"/>
    <x v="2677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x v="2"/>
    <s v="makerspaces"/>
    <d v="2015-09-24T19:09:25"/>
    <x v="2678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x v="2"/>
    <s v="makerspaces"/>
    <d v="2015-02-28T00:01:34"/>
    <x v="2679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x v="2"/>
    <s v="makerspaces"/>
    <d v="2016-04-06T04:04:51"/>
    <x v="2680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x v="7"/>
    <s v="food trucks"/>
    <d v="2014-07-10T21:29:10"/>
    <x v="2681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x v="7"/>
    <s v="food trucks"/>
    <d v="2014-11-22T05:59:00"/>
    <x v="2682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x v="7"/>
    <s v="food trucks"/>
    <d v="2015-03-01T18:07:20"/>
    <x v="2683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x v="7"/>
    <s v="food trucks"/>
    <d v="2014-08-09T21:57:05"/>
    <x v="2684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x v="7"/>
    <s v="food trucks"/>
    <d v="2015-04-27T15:42:10"/>
    <x v="2685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x v="7"/>
    <s v="food trucks"/>
    <d v="2014-09-30T23:23:43"/>
    <x v="2686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x v="7"/>
    <s v="food trucks"/>
    <d v="2015-06-29T15:21:58"/>
    <x v="2687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x v="7"/>
    <s v="food trucks"/>
    <d v="2015-02-24T03:00:00"/>
    <x v="2688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d v="2016-07-30T23:04:50"/>
    <x v="2689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x v="7"/>
    <s v="food trucks"/>
    <d v="2015-06-03T02:31:16"/>
    <x v="2690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x v="7"/>
    <s v="food trucks"/>
    <d v="2015-05-10T17:22:37"/>
    <x v="2691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x v="7"/>
    <s v="food trucks"/>
    <d v="2015-03-25T07:01:00"/>
    <x v="2692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x v="7"/>
    <s v="food trucks"/>
    <d v="2014-08-13T03:19:26"/>
    <x v="2693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d v="2014-09-26T03:22:19"/>
    <x v="2694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x v="7"/>
    <s v="food trucks"/>
    <d v="2015-04-14T03:21:58"/>
    <x v="2695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x v="7"/>
    <s v="food trucks"/>
    <d v="2014-12-25T20:16:00"/>
    <x v="2696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x v="7"/>
    <s v="food trucks"/>
    <d v="2015-08-02T22:00:00"/>
    <x v="2697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x v="7"/>
    <s v="food trucks"/>
    <d v="2014-06-27T21:33:28"/>
    <x v="269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x v="7"/>
    <s v="food trucks"/>
    <d v="2014-08-08T21:31:03"/>
    <x v="2699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x v="7"/>
    <s v="food trucks"/>
    <d v="2014-09-18T20:59:32"/>
    <x v="2700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x v="1"/>
    <s v="spaces"/>
    <d v="2017-04-07T17:35:34"/>
    <x v="2701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x v="1"/>
    <s v="spaces"/>
    <d v="2017-04-05T18:14:37"/>
    <x v="2702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x v="1"/>
    <s v="spaces"/>
    <d v="2017-03-22T15:33:50"/>
    <x v="2703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x v="1"/>
    <s v="spaces"/>
    <d v="2017-04-05T19:41:54"/>
    <x v="270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x v="1"/>
    <s v="spaces"/>
    <d v="2017-03-24T20:59:18"/>
    <x v="2705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x v="1"/>
    <s v="spaces"/>
    <d v="2014-10-16T06:59:00"/>
    <x v="2706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x v="1"/>
    <s v="spaces"/>
    <d v="2013-05-27T06:59:00"/>
    <x v="2707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x v="1"/>
    <s v="spaces"/>
    <d v="2016-07-21T16:45:26"/>
    <x v="2708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x v="1"/>
    <s v="spaces"/>
    <d v="2016-10-04T03:59:00"/>
    <x v="2709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x v="1"/>
    <s v="spaces"/>
    <d v="2014-08-09T02:00:00"/>
    <x v="271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x v="1"/>
    <s v="spaces"/>
    <d v="2014-06-20T22:01:00"/>
    <x v="2711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x v="1"/>
    <s v="spaces"/>
    <d v="2013-07-13T18:00:00"/>
    <x v="2712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x v="1"/>
    <s v="spaces"/>
    <d v="2015-12-24T15:41:24"/>
    <x v="2713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x v="1"/>
    <s v="spaces"/>
    <d v="2016-10-14T23:00:00"/>
    <x v="2714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x v="1"/>
    <s v="spaces"/>
    <d v="2016-02-21T09:33:48"/>
    <x v="2715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x v="1"/>
    <s v="spaces"/>
    <d v="2015-10-08T07:59:53"/>
    <x v="2716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x v="1"/>
    <s v="spaces"/>
    <d v="2014-12-06T22:57:29"/>
    <x v="2717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x v="1"/>
    <s v="spaces"/>
    <d v="2016-05-03T23:00:00"/>
    <x v="2718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x v="1"/>
    <s v="spaces"/>
    <d v="2016-04-17T23:44:54"/>
    <x v="2719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x v="1"/>
    <s v="spaces"/>
    <d v="2016-11-11T12:10:53"/>
    <x v="2720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x v="2"/>
    <s v="hardware"/>
    <d v="2013-09-06T19:00:00"/>
    <x v="2721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x v="2"/>
    <s v="hardware"/>
    <d v="2017-01-29T20:34:13"/>
    <x v="2722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x v="2"/>
    <s v="hardware"/>
    <d v="2014-12-31T21:08:08"/>
    <x v="2723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x v="2"/>
    <s v="hardware"/>
    <d v="2015-08-15T07:50:59"/>
    <x v="2724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x v="2"/>
    <s v="hardware"/>
    <d v="2017-03-01T17:52:15"/>
    <x v="272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x v="2"/>
    <s v="hardware"/>
    <d v="2016-04-22T13:55:11"/>
    <x v="2726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x v="2"/>
    <s v="hardware"/>
    <d v="2015-08-07T16:14:23"/>
    <x v="2727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x v="2"/>
    <s v="hardware"/>
    <d v="2015-12-30T14:23:54"/>
    <x v="2728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x v="2"/>
    <s v="hardware"/>
    <d v="2015-05-01T05:46:37"/>
    <x v="2729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x v="2"/>
    <s v="hardware"/>
    <d v="2013-04-22T12:59:35"/>
    <x v="2730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x v="2"/>
    <s v="hardware"/>
    <d v="2014-10-18T04:00:00"/>
    <x v="2731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x v="2"/>
    <s v="hardware"/>
    <d v="2013-05-28T00:00:00"/>
    <x v="2732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x v="2"/>
    <s v="hardware"/>
    <d v="2015-04-10T05:32:54"/>
    <x v="2733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d v="2016-10-13T21:59:00"/>
    <x v="2734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x v="2"/>
    <s v="hardware"/>
    <d v="2013-03-13T20:00:00"/>
    <x v="2735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x v="2"/>
    <s v="hardware"/>
    <d v="2014-04-23T15:59:33"/>
    <x v="2736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x v="2"/>
    <s v="hardware"/>
    <d v="2014-01-15T19:00:00"/>
    <x v="2737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x v="2"/>
    <s v="hardware"/>
    <d v="2016-11-06T03:26:44"/>
    <x v="2738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x v="2"/>
    <s v="hardware"/>
    <d v="2014-05-05T21:18:37"/>
    <x v="2739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x v="2"/>
    <s v="hardware"/>
    <d v="2015-03-11T23:45:52"/>
    <x v="2740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x v="3"/>
    <s v="children's books"/>
    <d v="2014-10-20T02:07:00"/>
    <x v="2741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x v="3"/>
    <s v="children's books"/>
    <d v="2012-05-15T17:16:27"/>
    <x v="2742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x v="3"/>
    <s v="children's books"/>
    <d v="2016-10-19T07:53:27"/>
    <x v="2743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x v="3"/>
    <s v="children's books"/>
    <d v="2012-02-29T01:29:58"/>
    <x v="2744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x v="3"/>
    <s v="children's books"/>
    <d v="2012-07-14T23:42:48"/>
    <x v="2745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x v="3"/>
    <s v="children's books"/>
    <d v="2014-08-29T18:45:11"/>
    <x v="2746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x v="3"/>
    <s v="children's books"/>
    <d v="2012-06-16T03:10:00"/>
    <x v="2747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x v="3"/>
    <s v="children's books"/>
    <d v="2016-09-02T17:03:22"/>
    <x v="2748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x v="3"/>
    <s v="children's books"/>
    <d v="2015-04-04T18:10:37"/>
    <x v="2749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x v="3"/>
    <s v="children's books"/>
    <d v="2012-06-30T20:00:00"/>
    <x v="275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x v="3"/>
    <s v="children's books"/>
    <d v="2014-06-17T21:17:22"/>
    <x v="2751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x v="3"/>
    <s v="children's books"/>
    <d v="2011-12-18T18:21:44"/>
    <x v="2752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x v="3"/>
    <s v="children's books"/>
    <d v="2012-08-26T21:37:03"/>
    <x v="275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x v="3"/>
    <s v="children's books"/>
    <d v="2014-09-11T15:15:51"/>
    <x v="2754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x v="3"/>
    <s v="children's books"/>
    <d v="2015-04-08T18:58:47"/>
    <x v="2755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x v="3"/>
    <s v="children's books"/>
    <d v="2014-01-11T21:36:41"/>
    <x v="2756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x v="3"/>
    <s v="children's books"/>
    <d v="2016-08-06T15:45:32"/>
    <x v="2757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x v="3"/>
    <s v="children's books"/>
    <d v="2016-10-10T10:36:23"/>
    <x v="2758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x v="3"/>
    <s v="children's books"/>
    <d v="2016-07-16T08:47:46"/>
    <x v="2759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x v="3"/>
    <s v="children's books"/>
    <d v="2013-06-20T11:04:18"/>
    <x v="2760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x v="3"/>
    <s v="children's books"/>
    <d v="2013-01-03T01:31:33"/>
    <x v="2761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x v="3"/>
    <s v="children's books"/>
    <d v="2012-03-18T23:53:15"/>
    <x v="2762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x v="3"/>
    <s v="children's books"/>
    <d v="2013-05-24T13:54:44"/>
    <x v="2763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x v="3"/>
    <s v="children's books"/>
    <d v="2012-05-30T19:00:00"/>
    <x v="2764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x v="3"/>
    <s v="children's books"/>
    <d v="2012-10-28T13:53:48"/>
    <x v="2765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x v="3"/>
    <s v="children's books"/>
    <d v="2011-08-11T16:01:58"/>
    <x v="2766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x v="3"/>
    <s v="children's books"/>
    <d v="2015-08-16T23:00:50"/>
    <x v="2767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x v="3"/>
    <s v="children's books"/>
    <d v="2012-03-29T13:45:23"/>
    <x v="2768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x v="3"/>
    <s v="children's books"/>
    <d v="2014-06-05T19:49:50"/>
    <x v="2769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x v="3"/>
    <s v="children's books"/>
    <d v="2014-03-18T15:55:30"/>
    <x v="277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x v="3"/>
    <s v="children's books"/>
    <d v="2013-02-01T17:00:00"/>
    <x v="2771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x v="3"/>
    <s v="children's books"/>
    <d v="2013-10-05T20:51:34"/>
    <x v="2772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d v="2016-04-24T20:45:21"/>
    <x v="2773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x v="3"/>
    <s v="children's books"/>
    <d v="2013-03-08T03:02:08"/>
    <x v="2774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x v="3"/>
    <s v="children's books"/>
    <d v="2011-12-16T00:19:14"/>
    <x v="2775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x v="3"/>
    <s v="children's books"/>
    <d v="2015-06-12T07:07:56"/>
    <x v="277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x v="3"/>
    <s v="children's books"/>
    <d v="2015-07-17T16:03:24"/>
    <x v="2777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x v="3"/>
    <s v="children's books"/>
    <d v="2014-08-25T23:28:26"/>
    <x v="2778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x v="3"/>
    <s v="children's books"/>
    <d v="2015-11-22T15:03:41"/>
    <x v="2779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x v="3"/>
    <s v="children's books"/>
    <d v="2017-03-10T10:44:48"/>
    <x v="2780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x v="1"/>
    <s v="plays"/>
    <d v="2015-02-12T07:00:00"/>
    <x v="2781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x v="1"/>
    <s v="plays"/>
    <d v="2015-02-17T04:59:00"/>
    <x v="2782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x v="1"/>
    <s v="plays"/>
    <d v="2015-04-23T12:50:46"/>
    <x v="2783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x v="1"/>
    <s v="plays"/>
    <d v="2014-10-29T18:54:03"/>
    <x v="2784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x v="1"/>
    <s v="plays"/>
    <d v="2016-08-05T21:00:00"/>
    <x v="2785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x v="1"/>
    <s v="plays"/>
    <d v="2014-07-09T13:39:40"/>
    <x v="2786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x v="1"/>
    <s v="plays"/>
    <d v="2014-07-18T04:45:52"/>
    <x v="2787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x v="1"/>
    <s v="plays"/>
    <d v="2016-07-29T16:50:43"/>
    <x v="2788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x v="1"/>
    <s v="plays"/>
    <d v="2015-03-12T04:00:00"/>
    <x v="2789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x v="1"/>
    <s v="plays"/>
    <d v="2015-02-11T22:31:43"/>
    <x v="2790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x v="1"/>
    <s v="plays"/>
    <d v="2016-09-09T04:00:00"/>
    <x v="2791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x v="1"/>
    <s v="plays"/>
    <d v="2015-08-12T05:32:39"/>
    <x v="2792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x v="1"/>
    <s v="plays"/>
    <d v="2015-07-21T10:03:25"/>
    <x v="2793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1"/>
    <s v="plays"/>
    <d v="2016-03-03T19:00:00"/>
    <x v="2794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x v="1"/>
    <s v="plays"/>
    <d v="2014-06-06T23:00:00"/>
    <x v="2795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x v="1"/>
    <s v="plays"/>
    <d v="2014-07-05T12:40:28"/>
    <x v="279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x v="1"/>
    <s v="plays"/>
    <d v="2014-07-08T22:34:00"/>
    <x v="2797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x v="1"/>
    <s v="plays"/>
    <d v="2015-07-31T16:00:00"/>
    <x v="2798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x v="1"/>
    <s v="plays"/>
    <d v="2016-06-17T16:00:00"/>
    <x v="2799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x v="1"/>
    <s v="plays"/>
    <d v="2015-01-04T13:16:06"/>
    <x v="2800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x v="1"/>
    <s v="plays"/>
    <d v="2014-10-10T11:00:00"/>
    <x v="2801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x v="1"/>
    <s v="plays"/>
    <d v="2015-08-06T15:31:47"/>
    <x v="2802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x v="1"/>
    <s v="plays"/>
    <d v="2015-07-16T00:00:00"/>
    <x v="2803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x v="1"/>
    <s v="plays"/>
    <d v="2014-09-29T10:53:10"/>
    <x v="2804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x v="1"/>
    <s v="plays"/>
    <d v="2015-08-22T12:07:53"/>
    <x v="2805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x v="1"/>
    <s v="plays"/>
    <d v="2015-08-05T11:00:00"/>
    <x v="2806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x v="1"/>
    <s v="plays"/>
    <d v="2015-06-29T20:57:18"/>
    <x v="2807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x v="1"/>
    <s v="plays"/>
    <d v="2015-08-22T20:18:55"/>
    <x v="2808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x v="1"/>
    <s v="plays"/>
    <d v="2016-03-30T14:39:00"/>
    <x v="2809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x v="1"/>
    <s v="plays"/>
    <d v="2014-06-01T03:59:00"/>
    <x v="281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x v="1"/>
    <s v="plays"/>
    <d v="2015-02-23T11:55:03"/>
    <x v="2811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x v="1"/>
    <s v="plays"/>
    <d v="2015-04-06T04:00:00"/>
    <x v="2812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x v="1"/>
    <s v="plays"/>
    <d v="2016-12-14T17:49:21"/>
    <x v="2813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x v="1"/>
    <s v="plays"/>
    <d v="2015-05-09T09:35:15"/>
    <x v="2814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x v="1"/>
    <s v="plays"/>
    <d v="2016-08-07T18:38:29"/>
    <x v="2815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x v="1"/>
    <s v="plays"/>
    <d v="2015-08-02T16:00:00"/>
    <x v="2816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x v="1"/>
    <s v="plays"/>
    <d v="2015-02-28T15:14:22"/>
    <x v="2817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x v="1"/>
    <s v="plays"/>
    <d v="2015-09-23T14:21:26"/>
    <x v="2818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x v="1"/>
    <s v="plays"/>
    <d v="2015-06-14T12:36:49"/>
    <x v="281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x v="1"/>
    <s v="plays"/>
    <d v="2016-02-26T00:00:00"/>
    <x v="282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d v="2014-09-23T22:08:55"/>
    <x v="2821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d v="2015-03-27T15:24:52"/>
    <x v="282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x v="1"/>
    <s v="plays"/>
    <d v="2015-03-31T22:59:00"/>
    <x v="2823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x v="1"/>
    <s v="plays"/>
    <d v="2015-06-13T01:43:00"/>
    <x v="2824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d v="2015-12-04T19:01:26"/>
    <x v="2825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x v="1"/>
    <s v="plays"/>
    <d v="2015-07-10T07:00:00"/>
    <x v="2826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x v="1"/>
    <s v="plays"/>
    <d v="2016-06-03T16:30:00"/>
    <x v="2827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x v="1"/>
    <s v="plays"/>
    <d v="2015-10-02T23:00:00"/>
    <x v="2828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x v="1"/>
    <s v="plays"/>
    <d v="2016-06-02T10:25:18"/>
    <x v="2829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d v="2014-05-12T03:59:00"/>
    <x v="283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x v="1"/>
    <s v="plays"/>
    <d v="2015-07-16T19:47:50"/>
    <x v="2831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x v="1"/>
    <s v="plays"/>
    <d v="2014-11-23T22:00:00"/>
    <x v="2832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x v="1"/>
    <s v="plays"/>
    <d v="2015-10-11T02:00:00"/>
    <x v="2833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x v="1"/>
    <s v="plays"/>
    <d v="2015-01-30T23:02:10"/>
    <x v="2834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x v="1"/>
    <s v="plays"/>
    <d v="2015-12-05T00:00:00"/>
    <x v="2835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x v="1"/>
    <s v="plays"/>
    <d v="2017-02-18T04:59:00"/>
    <x v="2836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d v="2015-12-09T22:48:04"/>
    <x v="2837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x v="1"/>
    <s v="plays"/>
    <d v="2014-08-13T22:00:00"/>
    <x v="2838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x v="1"/>
    <s v="plays"/>
    <d v="2014-08-25T04:59:00"/>
    <x v="2839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d v="2015-03-18T17:00:00"/>
    <x v="284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x v="1"/>
    <s v="plays"/>
    <d v="2015-12-13T18:44:57"/>
    <x v="2841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x v="1"/>
    <s v="plays"/>
    <d v="2014-06-21T11:00:00"/>
    <x v="2842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x v="1"/>
    <s v="plays"/>
    <d v="2016-06-13T04:00:00"/>
    <x v="2843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x v="1"/>
    <s v="plays"/>
    <d v="2017-01-04T13:06:20"/>
    <x v="2844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x v="1"/>
    <s v="plays"/>
    <d v="2015-06-08T00:23:53"/>
    <x v="2845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x v="1"/>
    <s v="plays"/>
    <d v="2015-05-29T16:36:34"/>
    <x v="2846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x v="1"/>
    <s v="plays"/>
    <d v="2016-05-23T19:21:05"/>
    <x v="2847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x v="1"/>
    <s v="plays"/>
    <d v="2015-05-29T15:34:19"/>
    <x v="2848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x v="1"/>
    <s v="plays"/>
    <d v="2016-04-23T10:16:40"/>
    <x v="2849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x v="1"/>
    <s v="plays"/>
    <d v="2014-09-06T00:10:11"/>
    <x v="2850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x v="1"/>
    <s v="plays"/>
    <d v="2016-01-29T23:17:00"/>
    <x v="2851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x v="1"/>
    <s v="plays"/>
    <d v="2014-06-21T01:05:03"/>
    <x v="2852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x v="1"/>
    <s v="plays"/>
    <d v="2014-09-14T04:34:57"/>
    <x v="2853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x v="1"/>
    <s v="plays"/>
    <d v="2015-05-07T17:11:59"/>
    <x v="2854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x v="1"/>
    <s v="plays"/>
    <d v="2016-01-29T23:34:00"/>
    <x v="2855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x v="1"/>
    <s v="plays"/>
    <d v="2015-08-08T21:34:00"/>
    <x v="2856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x v="1"/>
    <s v="plays"/>
    <d v="2017-02-20T18:00:00"/>
    <x v="2857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x v="1"/>
    <s v="plays"/>
    <d v="2014-12-05T11:28:00"/>
    <x v="2858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x v="1"/>
    <s v="plays"/>
    <d v="2015-10-16T08:41:44"/>
    <x v="2859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x v="1"/>
    <s v="plays"/>
    <d v="2016-06-19T19:12:56"/>
    <x v="2860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x v="1"/>
    <s v="plays"/>
    <d v="2015-09-24T14:10:48"/>
    <x v="2861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x v="1"/>
    <s v="plays"/>
    <d v="2014-06-24T18:57:09"/>
    <x v="2862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x v="1"/>
    <s v="plays"/>
    <d v="2014-09-09T16:12:03"/>
    <x v="286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x v="1"/>
    <s v="plays"/>
    <d v="2015-07-17T13:18:00"/>
    <x v="2864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x v="1"/>
    <s v="plays"/>
    <d v="2015-01-06T02:44:19"/>
    <x v="2865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x v="1"/>
    <s v="plays"/>
    <d v="2016-10-14T22:00:00"/>
    <x v="2866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x v="1"/>
    <s v="plays"/>
    <d v="2016-07-04T04:00:00"/>
    <x v="2867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x v="1"/>
    <s v="plays"/>
    <d v="2016-10-05T19:50:54"/>
    <x v="2868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x v="1"/>
    <s v="plays"/>
    <d v="2016-07-19T14:14:41"/>
    <x v="2869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x v="1"/>
    <s v="plays"/>
    <d v="2014-05-17T04:32:45"/>
    <x v="2870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x v="1"/>
    <s v="plays"/>
    <d v="2014-12-21T17:43:33"/>
    <x v="2871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x v="1"/>
    <s v="plays"/>
    <d v="2015-06-20T02:47:18"/>
    <x v="2872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x v="1"/>
    <s v="plays"/>
    <d v="2015-01-28T19:37:11"/>
    <x v="2873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x v="1"/>
    <s v="plays"/>
    <d v="2017-01-17T20:16:26"/>
    <x v="2874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x v="1"/>
    <s v="plays"/>
    <d v="2016-05-05T03:04:53"/>
    <x v="2875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x v="1"/>
    <s v="plays"/>
    <d v="2015-07-16T17:51:19"/>
    <x v="2876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x v="1"/>
    <s v="plays"/>
    <d v="2016-11-30T17:00:00"/>
    <x v="2877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x v="1"/>
    <s v="plays"/>
    <d v="2015-07-03T14:46:35"/>
    <x v="2878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x v="1"/>
    <s v="plays"/>
    <d v="2016-01-20T17:24:21"/>
    <x v="2879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x v="1"/>
    <s v="plays"/>
    <d v="2015-08-20T17:05:00"/>
    <x v="288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x v="1"/>
    <s v="plays"/>
    <d v="2014-12-03T15:20:36"/>
    <x v="2881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x v="1"/>
    <s v="plays"/>
    <d v="2016-05-01T14:18:38"/>
    <x v="2882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x v="1"/>
    <s v="plays"/>
    <d v="2016-02-06T04:59:00"/>
    <x v="2883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x v="1"/>
    <s v="plays"/>
    <d v="2014-12-05T17:27:15"/>
    <x v="2884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x v="1"/>
    <s v="plays"/>
    <d v="2015-03-14T00:50:01"/>
    <x v="2885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x v="1"/>
    <s v="plays"/>
    <d v="2015-09-19T03:59:00"/>
    <x v="2886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x v="1"/>
    <s v="plays"/>
    <d v="2015-01-11T10:15:24"/>
    <x v="2887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x v="1"/>
    <s v="plays"/>
    <d v="2014-10-18T04:59:00"/>
    <x v="2888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x v="1"/>
    <s v="plays"/>
    <d v="2014-08-29T20:43:05"/>
    <x v="2889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x v="1"/>
    <s v="plays"/>
    <d v="2014-08-09T03:00:00"/>
    <x v="289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x v="1"/>
    <s v="plays"/>
    <d v="2016-04-15T20:12:08"/>
    <x v="2891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x v="1"/>
    <s v="plays"/>
    <d v="2014-08-25T21:00:00"/>
    <x v="2892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x v="1"/>
    <s v="plays"/>
    <d v="2015-01-09T02:00:00"/>
    <x v="2893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x v="1"/>
    <s v="plays"/>
    <d v="2015-04-03T22:40:15"/>
    <x v="2894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x v="1"/>
    <s v="plays"/>
    <d v="2014-06-22T21:00:00"/>
    <x v="2895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x v="1"/>
    <s v="plays"/>
    <d v="2016-12-12T06:00:00"/>
    <x v="2896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x v="1"/>
    <s v="plays"/>
    <d v="2015-10-11T15:29:05"/>
    <x v="2897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x v="1"/>
    <s v="plays"/>
    <d v="2015-10-31T15:57:33"/>
    <x v="2898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x v="1"/>
    <s v="plays"/>
    <d v="2016-07-24T01:52:38"/>
    <x v="2899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x v="1"/>
    <s v="plays"/>
    <d v="2014-08-09T05:37:12"/>
    <x v="2900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x v="1"/>
    <s v="plays"/>
    <d v="2015-02-07T21:42:19"/>
    <x v="2901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x v="1"/>
    <s v="plays"/>
    <d v="2015-08-24T10:33:16"/>
    <x v="2902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x v="1"/>
    <s v="plays"/>
    <d v="2015-09-09T04:00:18"/>
    <x v="2903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x v="1"/>
    <s v="plays"/>
    <d v="2014-11-09T12:00:00"/>
    <x v="2904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x v="1"/>
    <s v="plays"/>
    <d v="2016-09-07T01:21:53"/>
    <x v="2905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x v="1"/>
    <s v="plays"/>
    <d v="2015-08-01T01:00:00"/>
    <x v="2906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x v="1"/>
    <s v="plays"/>
    <d v="2016-05-14T21:03:57"/>
    <x v="290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x v="1"/>
    <s v="plays"/>
    <d v="2016-06-08T17:33:39"/>
    <x v="2908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x v="1"/>
    <s v="plays"/>
    <d v="2014-11-25T19:46:00"/>
    <x v="2909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d v="2015-06-12T20:11:27"/>
    <x v="2910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x v="1"/>
    <s v="plays"/>
    <d v="2015-06-27T18:27:06"/>
    <x v="2911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x v="1"/>
    <s v="plays"/>
    <d v="2016-01-15T03:09:34"/>
    <x v="2912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x v="1"/>
    <s v="plays"/>
    <d v="2014-09-06T22:08:59"/>
    <x v="2913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d v="2015-03-14T20:46:34"/>
    <x v="291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x v="1"/>
    <s v="plays"/>
    <d v="2016-03-16T08:33:10"/>
    <x v="2915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x v="1"/>
    <s v="plays"/>
    <d v="2014-05-19T11:26:29"/>
    <x v="2916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x v="1"/>
    <s v="plays"/>
    <d v="2015-09-16T05:37:27"/>
    <x v="291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x v="1"/>
    <s v="plays"/>
    <d v="2015-10-29T15:06:47"/>
    <x v="2918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x v="1"/>
    <s v="plays"/>
    <d v="2014-08-05T14:52:09"/>
    <x v="291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x v="1"/>
    <s v="plays"/>
    <d v="2015-03-25T18:01:10"/>
    <x v="292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x v="1"/>
    <s v="musical"/>
    <d v="2014-09-25T21:16:44"/>
    <x v="2921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d v="2015-05-18T20:58:47"/>
    <x v="2922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d v="2015-01-24T03:00:00"/>
    <x v="2923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x v="1"/>
    <s v="musical"/>
    <d v="2015-05-09T03:59:00"/>
    <x v="2924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x v="1"/>
    <s v="musical"/>
    <d v="2014-09-11T14:01:08"/>
    <x v="2925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x v="1"/>
    <s v="musical"/>
    <d v="2015-02-23T18:22:59"/>
    <x v="2926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x v="1"/>
    <s v="musical"/>
    <d v="2014-07-15T05:00:00"/>
    <x v="2927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d v="2016-03-04T23:57:26"/>
    <x v="2928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x v="1"/>
    <s v="musical"/>
    <d v="2014-05-25T13:32:38"/>
    <x v="2929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x v="1"/>
    <s v="musical"/>
    <d v="2015-05-07T14:01:04"/>
    <x v="2930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x v="1"/>
    <s v="musical"/>
    <d v="2014-09-15T06:08:00"/>
    <x v="2931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x v="1"/>
    <s v="musical"/>
    <d v="2015-02-21T11:00:00"/>
    <x v="2932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x v="1"/>
    <s v="musical"/>
    <d v="2016-06-04T22:57:33"/>
    <x v="29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x v="1"/>
    <s v="musical"/>
    <d v="2014-06-15T15:16:04"/>
    <x v="293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x v="1"/>
    <s v="musical"/>
    <d v="2016-08-29T17:00:00"/>
    <x v="2935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x v="1"/>
    <s v="musical"/>
    <d v="2014-10-13T04:59:00"/>
    <x v="2936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x v="1"/>
    <s v="musical"/>
    <d v="2014-07-13T10:58:33"/>
    <x v="2937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x v="1"/>
    <s v="musical"/>
    <d v="2015-01-30T16:53:34"/>
    <x v="2938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x v="1"/>
    <s v="musical"/>
    <d v="2014-08-28T01:00:00"/>
    <x v="2939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x v="1"/>
    <s v="musical"/>
    <d v="2015-01-18T18:33:38"/>
    <x v="2940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d v="2015-03-01T23:02:35"/>
    <x v="2941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x v="1"/>
    <s v="spaces"/>
    <d v="2015-12-16T20:18:00"/>
    <x v="2942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x v="1"/>
    <s v="spaces"/>
    <d v="2015-04-13T03:06:20"/>
    <x v="2943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x v="1"/>
    <s v="spaces"/>
    <d v="2015-06-07T21:56:38"/>
    <x v="2944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x v="1"/>
    <s v="spaces"/>
    <d v="2015-05-24T03:21:00"/>
    <x v="2945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x v="1"/>
    <s v="spaces"/>
    <d v="2016-08-15T12:44:52"/>
    <x v="2946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x v="1"/>
    <s v="spaces"/>
    <d v="2016-11-24T17:11:00"/>
    <x v="2947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x v="1"/>
    <s v="spaces"/>
    <d v="2015-06-02T15:34:53"/>
    <x v="2948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x v="1"/>
    <s v="spaces"/>
    <d v="2015-11-19T20:45:17"/>
    <x v="2949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x v="1"/>
    <s v="spaces"/>
    <d v="2016-01-23T08:45:52"/>
    <x v="2950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x v="1"/>
    <s v="spaces"/>
    <d v="2014-10-05T19:16:13"/>
    <x v="2951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x v="1"/>
    <s v="spaces"/>
    <d v="2016-10-17T04:00:00"/>
    <x v="2952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x v="1"/>
    <s v="spaces"/>
    <d v="2015-10-08T19:00:21"/>
    <x v="2953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x v="1"/>
    <s v="spaces"/>
    <d v="2017-03-16T13:00:03"/>
    <x v="2954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x v="1"/>
    <s v="spaces"/>
    <d v="2015-06-16T17:47:29"/>
    <x v="2955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x v="1"/>
    <s v="spaces"/>
    <d v="2016-05-04T23:00:50"/>
    <x v="2956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x v="1"/>
    <s v="spaces"/>
    <d v="2015-03-27T23:16:12"/>
    <x v="2957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x v="1"/>
    <s v="spaces"/>
    <d v="2016-05-08T17:41:57"/>
    <x v="2958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x v="1"/>
    <s v="spaces"/>
    <d v="2016-06-07T00:12:05"/>
    <x v="2959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x v="1"/>
    <s v="spaces"/>
    <d v="2014-09-11T18:10:23"/>
    <x v="2960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x v="1"/>
    <s v="plays"/>
    <d v="2015-03-26T04:00:00"/>
    <x v="2961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x v="1"/>
    <s v="plays"/>
    <d v="2015-03-01T06:59:00"/>
    <x v="2962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x v="1"/>
    <s v="plays"/>
    <d v="2015-07-02T11:17:04"/>
    <x v="2963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x v="1"/>
    <s v="plays"/>
    <d v="2014-08-06T21:32:00"/>
    <x v="2964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x v="1"/>
    <s v="plays"/>
    <d v="2015-07-07T17:30:33"/>
    <x v="2965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x v="1"/>
    <s v="plays"/>
    <d v="2015-09-16T17:43:32"/>
    <x v="2966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x v="1"/>
    <s v="plays"/>
    <d v="2015-03-09T03:44:52"/>
    <x v="2967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x v="1"/>
    <s v="plays"/>
    <d v="2016-08-17T03:59:00"/>
    <x v="2968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x v="1"/>
    <s v="plays"/>
    <d v="2015-05-03T22:51:00"/>
    <x v="2969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x v="1"/>
    <s v="plays"/>
    <d v="2014-07-18T16:04:11"/>
    <x v="2970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x v="1"/>
    <s v="plays"/>
    <d v="2014-08-31T15:47:58"/>
    <x v="2971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x v="1"/>
    <s v="plays"/>
    <d v="2016-12-05T01:00:00"/>
    <x v="2972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x v="1"/>
    <s v="plays"/>
    <d v="2016-01-01T04:00:00"/>
    <x v="2973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d v="2014-09-26T01:35:00"/>
    <x v="2974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x v="1"/>
    <s v="plays"/>
    <d v="2014-11-27T03:00:00"/>
    <x v="2975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x v="1"/>
    <s v="plays"/>
    <d v="2016-03-13T12:00:00"/>
    <x v="2976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x v="1"/>
    <s v="plays"/>
    <d v="2015-03-23T02:14:00"/>
    <x v="2977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x v="1"/>
    <s v="plays"/>
    <d v="2014-10-20T05:59:00"/>
    <x v="2978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x v="1"/>
    <s v="plays"/>
    <d v="2015-01-06T06:00:00"/>
    <x v="2979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x v="1"/>
    <s v="plays"/>
    <d v="2015-08-24T02:00:00"/>
    <x v="298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x v="1"/>
    <s v="spaces"/>
    <d v="2015-09-23T13:25:56"/>
    <x v="2981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d v="2016-02-11T16:29:03"/>
    <x v="2982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x v="1"/>
    <s v="spaces"/>
    <d v="2014-11-11T16:10:36"/>
    <x v="2983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x v="1"/>
    <s v="spaces"/>
    <d v="2016-08-24T06:41:21"/>
    <x v="2984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x v="1"/>
    <s v="spaces"/>
    <d v="2016-10-31T04:00:00"/>
    <x v="2985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x v="1"/>
    <s v="spaces"/>
    <d v="2016-05-01T11:00:06"/>
    <x v="298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x v="1"/>
    <s v="spaces"/>
    <d v="2016-10-13T00:00:00"/>
    <x v="2987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d v="2016-06-20T08:41:21"/>
    <x v="2988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x v="1"/>
    <s v="spaces"/>
    <d v="2015-12-21T04:59:00"/>
    <x v="2989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d v="2016-01-07T13:47:00"/>
    <x v="299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x v="1"/>
    <s v="spaces"/>
    <d v="2017-01-27T20:05:30"/>
    <x v="2991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x v="1"/>
    <s v="spaces"/>
    <d v="2016-10-09T18:25:10"/>
    <x v="2992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x v="1"/>
    <s v="spaces"/>
    <d v="2016-02-20T20:07:47"/>
    <x v="2993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x v="1"/>
    <s v="spaces"/>
    <d v="2014-10-03T11:29:32"/>
    <x v="2994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x v="1"/>
    <s v="spaces"/>
    <d v="2017-01-19T15:57:51"/>
    <x v="2995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x v="1"/>
    <s v="spaces"/>
    <d v="2015-05-26T21:54:00"/>
    <x v="2996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x v="1"/>
    <s v="spaces"/>
    <d v="2017-02-27T04:59:00"/>
    <x v="2997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x v="1"/>
    <s v="spaces"/>
    <d v="2014-06-16T04:25:00"/>
    <x v="2998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x v="1"/>
    <s v="spaces"/>
    <d v="2017-03-01T02:00:00"/>
    <x v="2999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d v="2017-01-31T18:00:00"/>
    <x v="30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x v="1"/>
    <s v="spaces"/>
    <d v="2016-07-13T21:29:42"/>
    <x v="3001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x v="1"/>
    <s v="spaces"/>
    <d v="2012-12-26T20:04:12"/>
    <x v="300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x v="1"/>
    <s v="spaces"/>
    <d v="2016-03-01T05:59:00"/>
    <x v="3003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x v="1"/>
    <s v="spaces"/>
    <d v="2014-11-15T22:08:44"/>
    <x v="300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x v="1"/>
    <s v="spaces"/>
    <d v="2014-10-06T16:11:45"/>
    <x v="300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x v="1"/>
    <s v="spaces"/>
    <d v="2014-12-14T18:09:51"/>
    <x v="3006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x v="1"/>
    <s v="spaces"/>
    <d v="2015-04-25T05:11:23"/>
    <x v="3007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x v="1"/>
    <s v="spaces"/>
    <d v="2016-01-21T05:05:19"/>
    <x v="3008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x v="1"/>
    <s v="spaces"/>
    <d v="2014-11-26T14:40:40"/>
    <x v="3009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x v="1"/>
    <s v="spaces"/>
    <d v="2015-02-21T19:58:39"/>
    <x v="3010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x v="1"/>
    <s v="spaces"/>
    <d v="2015-12-23T22:59:00"/>
    <x v="3011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x v="1"/>
    <s v="spaces"/>
    <d v="2015-02-10T16:52:10"/>
    <x v="3012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x v="1"/>
    <s v="spaces"/>
    <d v="2015-06-21T20:04:09"/>
    <x v="3013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x v="1"/>
    <s v="spaces"/>
    <d v="2014-11-05T05:00:00"/>
    <x v="3014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x v="1"/>
    <s v="spaces"/>
    <d v="2014-06-11T04:00:00"/>
    <x v="3015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x v="1"/>
    <s v="spaces"/>
    <d v="2014-07-18T13:09:12"/>
    <x v="3016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x v="1"/>
    <s v="spaces"/>
    <d v="2014-08-20T20:24:03"/>
    <x v="3017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x v="1"/>
    <s v="spaces"/>
    <d v="2015-07-20T22:00:00"/>
    <x v="3018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x v="1"/>
    <s v="spaces"/>
    <d v="2014-05-27T03:00:00"/>
    <x v="3019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x v="1"/>
    <s v="spaces"/>
    <d v="2015-08-14T20:18:53"/>
    <x v="3020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x v="1"/>
    <s v="spaces"/>
    <d v="2016-11-22T05:59:00"/>
    <x v="3021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x v="1"/>
    <s v="spaces"/>
    <d v="2016-08-27T22:53:29"/>
    <x v="3022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x v="1"/>
    <s v="spaces"/>
    <d v="2015-06-11T16:13:06"/>
    <x v="3023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x v="1"/>
    <s v="spaces"/>
    <d v="2012-10-06T23:51:15"/>
    <x v="3024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x v="1"/>
    <s v="spaces"/>
    <d v="2014-05-30T16:00:00"/>
    <x v="3025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x v="1"/>
    <s v="spaces"/>
    <d v="2017-03-03T11:01:32"/>
    <x v="3026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x v="1"/>
    <s v="spaces"/>
    <d v="2015-03-20T15:54:11"/>
    <x v="3027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x v="1"/>
    <s v="spaces"/>
    <d v="2016-08-15T06:20:25"/>
    <x v="3028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x v="1"/>
    <s v="spaces"/>
    <d v="2014-11-18T04:35:00"/>
    <x v="3029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x v="1"/>
    <s v="spaces"/>
    <d v="2015-09-16T17:56:11"/>
    <x v="3030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d v="2016-10-14T21:10:47"/>
    <x v="3031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x v="1"/>
    <s v="spaces"/>
    <d v="2015-09-11T01:04:19"/>
    <x v="3032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x v="1"/>
    <s v="spaces"/>
    <d v="2016-08-18T02:38:45"/>
    <x v="3033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x v="1"/>
    <s v="spaces"/>
    <d v="2016-11-01T03:59:00"/>
    <x v="3034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x v="1"/>
    <s v="spaces"/>
    <d v="2013-05-04T13:26:49"/>
    <x v="3035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x v="1"/>
    <s v="spaces"/>
    <d v="2013-08-16T11:59:00"/>
    <x v="3036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x v="1"/>
    <s v="spaces"/>
    <d v="2010-10-02T04:59:00"/>
    <x v="3037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x v="1"/>
    <s v="spaces"/>
    <d v="2016-03-04T06:03:17"/>
    <x v="3038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x v="1"/>
    <s v="spaces"/>
    <d v="2013-12-29T07:59:00"/>
    <x v="3039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x v="1"/>
    <s v="spaces"/>
    <d v="2015-06-26T23:00:00"/>
    <x v="304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x v="1"/>
    <s v="spaces"/>
    <d v="2016-01-20T20:50:48"/>
    <x v="3041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x v="1"/>
    <s v="spaces"/>
    <d v="2015-10-06T16:30:47"/>
    <x v="3042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x v="1"/>
    <s v="spaces"/>
    <d v="2015-04-16T02:50:00"/>
    <x v="3043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x v="1"/>
    <s v="spaces"/>
    <d v="2016-02-02T17:26:38"/>
    <x v="3044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x v="1"/>
    <s v="spaces"/>
    <d v="2014-08-22T03:44:15"/>
    <x v="304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x v="1"/>
    <s v="spaces"/>
    <d v="2014-09-10T04:52:00"/>
    <x v="3046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x v="1"/>
    <s v="spaces"/>
    <d v="2016-04-27T13:16:00"/>
    <x v="3047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x v="1"/>
    <s v="spaces"/>
    <d v="2014-12-31T21:22:00"/>
    <x v="3048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x v="1"/>
    <s v="spaces"/>
    <d v="2015-06-14T00:20:55"/>
    <x v="3049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x v="1"/>
    <s v="spaces"/>
    <d v="2016-05-05T04:02:40"/>
    <x v="305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x v="1"/>
    <s v="spaces"/>
    <d v="2017-02-08T09:59:05"/>
    <x v="3051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x v="1"/>
    <s v="spaces"/>
    <d v="2015-05-28T15:59:00"/>
    <x v="3052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x v="1"/>
    <s v="spaces"/>
    <d v="2014-10-02T03:59:00"/>
    <x v="3053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x v="1"/>
    <s v="spaces"/>
    <d v="2015-03-02T01:04:00"/>
    <x v="3054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d v="2015-01-09T22:59:50"/>
    <x v="3055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x v="1"/>
    <s v="spaces"/>
    <d v="2014-09-29T15:16:24"/>
    <x v="3056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x v="1"/>
    <s v="spaces"/>
    <d v="2016-04-03T14:36:51"/>
    <x v="3057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x v="1"/>
    <s v="spaces"/>
    <d v="2016-05-20T08:59:00"/>
    <x v="3058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x v="1"/>
    <s v="spaces"/>
    <d v="2014-08-08T22:27:26"/>
    <x v="3059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x v="1"/>
    <s v="spaces"/>
    <d v="2015-09-28T06:35:34"/>
    <x v="3060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x v="1"/>
    <s v="spaces"/>
    <d v="2014-08-13T18:49:08"/>
    <x v="3061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x v="1"/>
    <s v="spaces"/>
    <d v="2015-09-30T18:00:00"/>
    <x v="3062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x v="1"/>
    <s v="spaces"/>
    <d v="2016-10-22T22:08:58"/>
    <x v="3063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x v="1"/>
    <s v="spaces"/>
    <d v="2015-11-22T06:59:00"/>
    <x v="3064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x v="1"/>
    <s v="spaces"/>
    <d v="2014-07-30T01:19:32"/>
    <x v="3065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x v="1"/>
    <s v="spaces"/>
    <d v="2016-07-10T05:28:57"/>
    <x v="3066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x v="1"/>
    <s v="spaces"/>
    <d v="2015-09-09T22:31:19"/>
    <x v="3067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x v="1"/>
    <s v="spaces"/>
    <d v="2015-10-16T16:35:52"/>
    <x v="3068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x v="1"/>
    <s v="spaces"/>
    <d v="2014-12-14T20:00:34"/>
    <x v="3069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x v="1"/>
    <s v="spaces"/>
    <d v="2016-12-07T17:36:09"/>
    <x v="3070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x v="1"/>
    <s v="spaces"/>
    <d v="2015-04-21T05:59:00"/>
    <x v="3071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x v="1"/>
    <s v="spaces"/>
    <d v="2016-10-30T01:46:00"/>
    <x v="3072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x v="1"/>
    <s v="spaces"/>
    <d v="2015-06-14T19:19:00"/>
    <x v="3073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x v="1"/>
    <s v="spaces"/>
    <d v="2016-03-10T13:42:39"/>
    <x v="3074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x v="1"/>
    <s v="spaces"/>
    <d v="2016-08-19T02:27:20"/>
    <x v="3075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x v="1"/>
    <s v="spaces"/>
    <d v="2015-10-09T15:38:43"/>
    <x v="3076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x v="1"/>
    <s v="spaces"/>
    <d v="2017-03-02T22:57:58"/>
    <x v="3077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x v="1"/>
    <s v="spaces"/>
    <d v="2015-02-26T03:19:55"/>
    <x v="3078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x v="1"/>
    <s v="spaces"/>
    <d v="2015-03-22T16:07:15"/>
    <x v="3079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x v="1"/>
    <s v="spaces"/>
    <d v="2014-12-27T01:40:44"/>
    <x v="3080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x v="1"/>
    <s v="spaces"/>
    <d v="2015-09-20T04:21:31"/>
    <x v="308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x v="1"/>
    <s v="spaces"/>
    <d v="2015-11-15T23:09:06"/>
    <x v="3082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x v="1"/>
    <s v="spaces"/>
    <d v="2014-09-01T05:00:00"/>
    <x v="3083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x v="1"/>
    <s v="spaces"/>
    <d v="2015-05-05T18:48:00"/>
    <x v="3084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x v="1"/>
    <s v="spaces"/>
    <d v="2015-09-29T21:12:39"/>
    <x v="3085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x v="1"/>
    <s v="spaces"/>
    <d v="2015-08-17T16:05:59"/>
    <x v="3086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x v="1"/>
    <s v="spaces"/>
    <d v="2016-12-21T04:36:30"/>
    <x v="3087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x v="1"/>
    <s v="spaces"/>
    <d v="2015-01-08T13:41:00"/>
    <x v="3088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x v="1"/>
    <s v="spaces"/>
    <d v="2016-07-09T01:59:00"/>
    <x v="3089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x v="1"/>
    <s v="spaces"/>
    <d v="2015-05-01T18:39:05"/>
    <x v="3090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x v="1"/>
    <s v="spaces"/>
    <d v="2016-08-14T22:45:43"/>
    <x v="3091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x v="1"/>
    <s v="spaces"/>
    <d v="2015-10-15T22:00:00"/>
    <x v="3092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x v="1"/>
    <s v="spaces"/>
    <d v="2014-06-01T03:59:00"/>
    <x v="3093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x v="1"/>
    <s v="spaces"/>
    <d v="2015-09-20T19:05:56"/>
    <x v="3094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x v="1"/>
    <s v="spaces"/>
    <d v="2016-08-01T00:36:20"/>
    <x v="3095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x v="1"/>
    <s v="spaces"/>
    <d v="2015-05-20T19:48:46"/>
    <x v="309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x v="1"/>
    <s v="spaces"/>
    <d v="2016-10-07T14:00:00"/>
    <x v="3097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x v="1"/>
    <s v="spaces"/>
    <d v="2016-02-08T00:17:00"/>
    <x v="3098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x v="1"/>
    <s v="spaces"/>
    <d v="2016-02-12T04:33:11"/>
    <x v="3099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x v="1"/>
    <s v="spaces"/>
    <d v="2014-10-20T14:56:15"/>
    <x v="3100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x v="1"/>
    <s v="spaces"/>
    <d v="2015-07-16T07:56:00"/>
    <x v="3101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x v="1"/>
    <s v="spaces"/>
    <d v="2016-08-23T08:10:18"/>
    <x v="3102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x v="1"/>
    <s v="spaces"/>
    <d v="2015-06-12T03:45:06"/>
    <x v="3103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x v="1"/>
    <s v="spaces"/>
    <d v="2015-02-03T02:00:00"/>
    <x v="3104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x v="1"/>
    <s v="spaces"/>
    <d v="2014-10-19T05:00:00"/>
    <x v="3105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x v="1"/>
    <s v="spaces"/>
    <d v="2015-09-16T22:00:00"/>
    <x v="3106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x v="1"/>
    <s v="spaces"/>
    <d v="2015-05-11T19:32:31"/>
    <x v="3107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x v="1"/>
    <s v="spaces"/>
    <d v="2015-04-28T15:19:54"/>
    <x v="3108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x v="1"/>
    <s v="spaces"/>
    <d v="2014-08-28T03:00:10"/>
    <x v="3109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x v="1"/>
    <s v="spaces"/>
    <d v="2017-02-19T00:45:19"/>
    <x v="3110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x v="1"/>
    <s v="spaces"/>
    <d v="2014-10-04T14:17:00"/>
    <x v="3111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x v="1"/>
    <s v="spaces"/>
    <d v="2016-11-01T02:55:34"/>
    <x v="3112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x v="1"/>
    <s v="spaces"/>
    <d v="2015-04-17T17:33:02"/>
    <x v="3113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x v="1"/>
    <s v="spaces"/>
    <d v="2014-09-21T15:10:50"/>
    <x v="3114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x v="1"/>
    <s v="spaces"/>
    <d v="2016-06-05T10:43:47"/>
    <x v="3115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x v="1"/>
    <s v="spaces"/>
    <d v="2015-04-01T12:22:05"/>
    <x v="3116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d v="2016-05-27T13:12:00"/>
    <x v="3117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x v="1"/>
    <s v="spaces"/>
    <d v="2016-07-02T15:35:23"/>
    <x v="3118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x v="1"/>
    <s v="spaces"/>
    <d v="2015-03-27T00:05:32"/>
    <x v="3119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x v="1"/>
    <s v="spaces"/>
    <d v="2016-05-05T21:36:36"/>
    <x v="3120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x v="1"/>
    <s v="spaces"/>
    <d v="2014-09-26T16:18:55"/>
    <x v="3121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x v="1"/>
    <s v="spaces"/>
    <d v="2016-11-09T23:22:12"/>
    <x v="312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x v="1"/>
    <s v="spaces"/>
    <d v="2016-07-09T23:49:58"/>
    <x v="3123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x v="1"/>
    <s v="spaces"/>
    <d v="2015-02-02T18:43:21"/>
    <x v="3124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-1500000"/>
    <e v="#DIV/0!"/>
    <x v="1"/>
    <s v="spaces"/>
    <d v="2016-01-07T04:57:52"/>
    <x v="3125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x v="1"/>
    <s v="spaces"/>
    <d v="2016-03-27T23:26:02"/>
    <x v="3126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x v="1"/>
    <s v="spaces"/>
    <d v="2015-03-01T20:33:49"/>
    <x v="3127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x v="1"/>
    <s v="plays"/>
    <d v="2017-03-16T18:49:01"/>
    <x v="3128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x v="1"/>
    <s v="plays"/>
    <d v="2017-04-18T19:13:39"/>
    <x v="312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x v="1"/>
    <s v="plays"/>
    <d v="2017-04-14T04:59:00"/>
    <x v="313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x v="1"/>
    <s v="plays"/>
    <d v="2017-04-08T12:54:05"/>
    <x v="3131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x v="1"/>
    <s v="plays"/>
    <d v="2017-04-21T07:24:20"/>
    <x v="3132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x v="1"/>
    <s v="plays"/>
    <d v="2017-03-24T12:33:54"/>
    <x v="3133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x v="1"/>
    <s v="plays"/>
    <d v="2017-03-27T16:16:59"/>
    <x v="3134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x v="1"/>
    <s v="plays"/>
    <d v="2017-04-04T03:38:41"/>
    <x v="3135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x v="1"/>
    <s v="plays"/>
    <d v="2017-03-31T22:59:00"/>
    <x v="3136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x v="1"/>
    <s v="plays"/>
    <d v="2017-05-03T19:12:00"/>
    <x v="3137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x v="1"/>
    <s v="plays"/>
    <d v="2017-04-03T15:30:07"/>
    <x v="3138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x v="1"/>
    <s v="plays"/>
    <d v="2017-03-25T04:33:00"/>
    <x v="3139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x v="1"/>
    <s v="plays"/>
    <d v="2017-04-07T16:15:03"/>
    <x v="3140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x v="1"/>
    <s v="plays"/>
    <d v="2017-04-16T20:00:00"/>
    <x v="3141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x v="1"/>
    <s v="plays"/>
    <d v="2017-03-19T11:18:59"/>
    <x v="3142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x v="1"/>
    <s v="plays"/>
    <d v="2017-04-09T08:35:56"/>
    <x v="3143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x v="1"/>
    <s v="plays"/>
    <d v="2017-03-19T06:00:00"/>
    <x v="3144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x v="1"/>
    <s v="plays"/>
    <d v="2017-03-27T23:58:54"/>
    <x v="3145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x v="1"/>
    <s v="plays"/>
    <d v="2017-04-16T15:22:46"/>
    <x v="31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x v="1"/>
    <s v="plays"/>
    <d v="2014-11-07T00:15:55"/>
    <x v="3147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x v="1"/>
    <s v="plays"/>
    <d v="2014-10-01T04:00:00"/>
    <x v="3148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x v="1"/>
    <s v="plays"/>
    <d v="2012-12-07T02:00:00"/>
    <x v="3149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x v="1"/>
    <s v="plays"/>
    <d v="2011-01-25T04:00:00"/>
    <x v="315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x v="1"/>
    <s v="plays"/>
    <d v="2014-09-10T20:09:34"/>
    <x v="3151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x v="1"/>
    <s v="plays"/>
    <d v="2013-11-02T20:49:27"/>
    <x v="3152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x v="1"/>
    <s v="plays"/>
    <d v="2011-05-01T04:59:00"/>
    <x v="3153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x v="1"/>
    <s v="plays"/>
    <d v="2012-04-01T20:00:58"/>
    <x v="3154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x v="1"/>
    <s v="plays"/>
    <d v="2012-12-20T11:58:45"/>
    <x v="315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d v="2012-06-01T22:52:24"/>
    <x v="3156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x v="1"/>
    <s v="plays"/>
    <d v="2014-07-19T05:00:00"/>
    <x v="3157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x v="1"/>
    <s v="plays"/>
    <d v="2013-07-22T20:09:12"/>
    <x v="3158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x v="1"/>
    <s v="plays"/>
    <d v="2012-01-18T23:00:00"/>
    <x v="3159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x v="1"/>
    <s v="plays"/>
    <d v="2014-08-13T04:59:00"/>
    <x v="316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x v="1"/>
    <s v="plays"/>
    <d v="2014-10-15T12:52:02"/>
    <x v="3161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x v="1"/>
    <s v="plays"/>
    <d v="2014-07-07T02:00:00"/>
    <x v="3162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x v="1"/>
    <s v="plays"/>
    <d v="2014-06-15T18:05:25"/>
    <x v="3163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x v="1"/>
    <s v="plays"/>
    <d v="2014-06-09T19:20:15"/>
    <x v="3164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x v="1"/>
    <s v="plays"/>
    <d v="2011-05-03T03:59:00"/>
    <x v="3165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x v="1"/>
    <s v="plays"/>
    <d v="2014-11-26T07:59:00"/>
    <x v="3166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x v="1"/>
    <s v="plays"/>
    <d v="2014-08-02T04:13:01"/>
    <x v="3167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x v="1"/>
    <s v="plays"/>
    <d v="2014-06-13T22:00:00"/>
    <x v="3168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x v="1"/>
    <s v="plays"/>
    <d v="2013-12-13T04:59:00"/>
    <x v="3169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x v="1"/>
    <s v="plays"/>
    <d v="2014-07-02T04:00:00"/>
    <x v="317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x v="1"/>
    <s v="plays"/>
    <d v="2016-05-06T14:35:58"/>
    <x v="3171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x v="1"/>
    <s v="plays"/>
    <d v="2012-02-14T17:31:08"/>
    <x v="3172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x v="1"/>
    <s v="plays"/>
    <d v="2014-09-26T21:04:52"/>
    <x v="3173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x v="1"/>
    <s v="plays"/>
    <d v="2014-08-25T20:45:08"/>
    <x v="3174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x v="1"/>
    <s v="plays"/>
    <d v="2011-02-17T21:17:07"/>
    <x v="3175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x v="1"/>
    <s v="plays"/>
    <d v="2013-08-18T15:00:00"/>
    <x v="3176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x v="1"/>
    <s v="plays"/>
    <d v="2014-06-21T16:00:09"/>
    <x v="3177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x v="1"/>
    <s v="plays"/>
    <d v="2014-07-16T14:31:15"/>
    <x v="3178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x v="1"/>
    <s v="plays"/>
    <d v="2013-05-06T16:51:11"/>
    <x v="3179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x v="1"/>
    <s v="plays"/>
    <d v="2014-06-20T09:54:09"/>
    <x v="3180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x v="1"/>
    <s v="plays"/>
    <d v="2014-06-15T16:00:00"/>
    <x v="3181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x v="1"/>
    <s v="plays"/>
    <d v="2012-01-31T17:00:00"/>
    <x v="3182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x v="1"/>
    <s v="plays"/>
    <d v="2013-08-23T19:04:29"/>
    <x v="3183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x v="1"/>
    <s v="plays"/>
    <d v="2014-07-01T23:50:31"/>
    <x v="3184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d v="2014-07-16T23:27:21"/>
    <x v="3185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x v="1"/>
    <s v="plays"/>
    <d v="2014-09-16T21:00:00"/>
    <x v="3186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x v="1"/>
    <s v="plays"/>
    <d v="2014-08-04T15:59:33"/>
    <x v="3187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x v="1"/>
    <s v="musical"/>
    <d v="2015-06-10T09:58:22"/>
    <x v="3188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x v="1"/>
    <s v="musical"/>
    <d v="2015-05-24T08:18:52"/>
    <x v="3189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x v="1"/>
    <s v="musical"/>
    <d v="2016-12-09T04:37:55"/>
    <x v="3190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x v="1"/>
    <s v="musical"/>
    <d v="2016-08-16T18:07:49"/>
    <x v="3191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x v="1"/>
    <s v="musical"/>
    <d v="2015-02-28T22:00:00"/>
    <x v="3192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x v="1"/>
    <s v="musical"/>
    <d v="2015-02-20T23:14:16"/>
    <x v="3193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x v="1"/>
    <s v="musical"/>
    <d v="2015-07-27T01:29:58"/>
    <x v="3194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x v="1"/>
    <s v="musical"/>
    <d v="2015-02-12T14:15:42"/>
    <x v="3195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x v="1"/>
    <s v="musical"/>
    <d v="2015-08-01T14:00:00"/>
    <x v="3196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x v="1"/>
    <s v="musical"/>
    <d v="2015-02-04T11:50:18"/>
    <x v="3197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x v="1"/>
    <s v="musical"/>
    <d v="2015-02-16T10:11:17"/>
    <x v="3198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x v="1"/>
    <s v="musical"/>
    <d v="2014-09-06T21:00:00"/>
    <x v="3199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d v="2016-04-30T05:34:00"/>
    <x v="32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x v="1"/>
    <s v="musical"/>
    <d v="2014-08-31T18:24:37"/>
    <x v="3201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x v="1"/>
    <s v="musical"/>
    <d v="2015-12-14T05:59:00"/>
    <x v="3202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x v="1"/>
    <s v="musical"/>
    <d v="2015-09-25T23:43:42"/>
    <x v="3203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x v="1"/>
    <s v="musical"/>
    <d v="2015-07-17T16:14:00"/>
    <x v="3204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x v="1"/>
    <s v="musical"/>
    <d v="2015-05-01T08:59:32"/>
    <x v="3205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x v="1"/>
    <s v="musical"/>
    <d v="2015-09-19T06:37:31"/>
    <x v="3206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x v="1"/>
    <s v="musical"/>
    <d v="2015-04-23T05:40:07"/>
    <x v="32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x v="1"/>
    <s v="plays"/>
    <d v="2014-07-28T14:31:17"/>
    <x v="3208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x v="1"/>
    <s v="plays"/>
    <d v="2014-06-20T23:00:00"/>
    <x v="3209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x v="1"/>
    <s v="plays"/>
    <d v="2012-06-01T03:59:00"/>
    <x v="321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x v="1"/>
    <s v="plays"/>
    <d v="2014-08-15T02:00:00"/>
    <x v="3211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x v="1"/>
    <s v="plays"/>
    <d v="2014-08-08T19:05:51"/>
    <x v="3212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x v="1"/>
    <s v="plays"/>
    <d v="2015-07-26T18:19:19"/>
    <x v="3213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x v="1"/>
    <s v="plays"/>
    <d v="2016-01-05T23:55:00"/>
    <x v="3214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x v="1"/>
    <s v="plays"/>
    <d v="2015-09-10T03:59:00"/>
    <x v="3215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d v="2015-07-11T14:30:00"/>
    <x v="3216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x v="1"/>
    <s v="plays"/>
    <d v="2016-11-04T13:06:24"/>
    <x v="3217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x v="1"/>
    <s v="plays"/>
    <d v="2014-12-31T00:00:00"/>
    <x v="3218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x v="1"/>
    <s v="plays"/>
    <d v="2015-03-22T22:35:47"/>
    <x v="3219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x v="1"/>
    <s v="plays"/>
    <d v="2017-03-12T21:00:00"/>
    <x v="322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x v="1"/>
    <s v="plays"/>
    <d v="2015-07-05T16:43:23"/>
    <x v="3221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x v="1"/>
    <s v="plays"/>
    <d v="2015-10-24T21:29:00"/>
    <x v="3222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x v="1"/>
    <s v="plays"/>
    <d v="2015-08-20T20:02:56"/>
    <x v="3223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x v="1"/>
    <s v="plays"/>
    <d v="2017-01-10T05:00:00"/>
    <x v="3224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x v="1"/>
    <s v="plays"/>
    <d v="2016-06-03T21:00:00"/>
    <x v="3225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x v="1"/>
    <s v="plays"/>
    <d v="2015-10-30T14:00:12"/>
    <x v="3226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x v="1"/>
    <s v="plays"/>
    <d v="2017-01-17T21:10:36"/>
    <x v="3227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x v="1"/>
    <s v="plays"/>
    <d v="2015-12-17T04:59:00"/>
    <x v="3228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x v="1"/>
    <s v="plays"/>
    <d v="2014-11-20T07:59:58"/>
    <x v="3229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x v="1"/>
    <s v="plays"/>
    <d v="2014-10-01T03:59:00"/>
    <x v="323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x v="1"/>
    <s v="plays"/>
    <d v="2016-04-16T22:39:07"/>
    <x v="3231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x v="1"/>
    <s v="plays"/>
    <d v="2016-05-04T03:59:00"/>
    <x v="3232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x v="1"/>
    <s v="plays"/>
    <d v="2017-03-02T19:19:15"/>
    <x v="3233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x v="1"/>
    <s v="plays"/>
    <d v="2017-02-01T23:31:00"/>
    <x v="3234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x v="1"/>
    <s v="plays"/>
    <d v="2016-07-01T08:20:51"/>
    <x v="3235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x v="1"/>
    <s v="plays"/>
    <d v="2016-12-28T22:00:33"/>
    <x v="3236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x v="1"/>
    <s v="plays"/>
    <d v="2015-09-29T03:59:00"/>
    <x v="3237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x v="1"/>
    <s v="plays"/>
    <d v="2015-07-01T12:14:58"/>
    <x v="323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x v="1"/>
    <s v="plays"/>
    <d v="2015-10-25T23:59:00"/>
    <x v="3239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x v="1"/>
    <s v="plays"/>
    <d v="2017-02-16T23:00:00"/>
    <x v="324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x v="1"/>
    <s v="plays"/>
    <d v="2014-10-14T06:59:00"/>
    <x v="3241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x v="1"/>
    <s v="plays"/>
    <d v="2014-09-19T18:08:12"/>
    <x v="324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x v="1"/>
    <s v="plays"/>
    <d v="2015-10-09T00:00:00"/>
    <x v="3243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x v="1"/>
    <s v="plays"/>
    <d v="2016-12-01T17:39:42"/>
    <x v="3244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x v="1"/>
    <s v="plays"/>
    <d v="2015-06-12T02:00:00"/>
    <x v="3245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x v="1"/>
    <s v="plays"/>
    <d v="2015-09-12T03:59:00"/>
    <x v="3246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x v="1"/>
    <s v="plays"/>
    <d v="2015-07-12T10:25:12"/>
    <x v="3247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x v="1"/>
    <s v="plays"/>
    <d v="2015-04-04T20:19:17"/>
    <x v="3248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x v="1"/>
    <s v="plays"/>
    <d v="2015-06-20T17:55:14"/>
    <x v="3249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x v="1"/>
    <s v="plays"/>
    <d v="2014-11-05T18:48:44"/>
    <x v="3250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x v="1"/>
    <s v="plays"/>
    <d v="2015-06-21T17:32:46"/>
    <x v="3251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x v="1"/>
    <s v="plays"/>
    <d v="2016-09-07T11:20:40"/>
    <x v="3252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x v="1"/>
    <s v="plays"/>
    <d v="2016-09-08T03:45:00"/>
    <x v="3253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x v="1"/>
    <s v="plays"/>
    <d v="2015-03-26T01:03:29"/>
    <x v="3254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x v="1"/>
    <s v="plays"/>
    <d v="2014-10-07T18:26:15"/>
    <x v="325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x v="1"/>
    <s v="plays"/>
    <d v="2015-06-11T03:59:00"/>
    <x v="3256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x v="1"/>
    <s v="plays"/>
    <d v="2017-02-22T13:25:52"/>
    <x v="3257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x v="1"/>
    <s v="plays"/>
    <d v="2015-01-08T21:17:41"/>
    <x v="3258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x v="1"/>
    <s v="plays"/>
    <d v="2016-10-01T03:59:00"/>
    <x v="3259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x v="1"/>
    <s v="plays"/>
    <d v="2015-11-30T17:08:38"/>
    <x v="3260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x v="1"/>
    <s v="plays"/>
    <d v="2015-07-16T17:24:36"/>
    <x v="3261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x v="1"/>
    <s v="plays"/>
    <d v="2014-12-22T04:00:00"/>
    <x v="3262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x v="1"/>
    <s v="plays"/>
    <d v="2015-10-30T21:00:00"/>
    <x v="3263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x v="1"/>
    <s v="plays"/>
    <d v="2015-01-28T22:00:00"/>
    <x v="3264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x v="1"/>
    <s v="plays"/>
    <d v="2015-12-03T17:00:00"/>
    <x v="3265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x v="1"/>
    <s v="plays"/>
    <d v="2015-06-12T21:00:00"/>
    <x v="3266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x v="1"/>
    <s v="plays"/>
    <d v="2015-07-17T18:11:00"/>
    <x v="3267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x v="1"/>
    <s v="plays"/>
    <d v="2016-08-24T21:42:08"/>
    <x v="326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x v="1"/>
    <s v="plays"/>
    <d v="2015-06-16T11:00:00"/>
    <x v="3269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x v="1"/>
    <s v="plays"/>
    <d v="2015-07-12T12:47:45"/>
    <x v="3270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x v="1"/>
    <s v="plays"/>
    <d v="2014-11-02T11:29:35"/>
    <x v="3271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x v="1"/>
    <s v="plays"/>
    <d v="2015-11-06T13:00:09"/>
    <x v="3272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x v="1"/>
    <s v="plays"/>
    <d v="2016-09-14T19:00:00"/>
    <x v="3273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x v="1"/>
    <s v="plays"/>
    <d v="2016-03-15T21:00:00"/>
    <x v="3274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x v="1"/>
    <s v="plays"/>
    <d v="2015-02-09T04:30:00"/>
    <x v="3275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x v="1"/>
    <s v="plays"/>
    <d v="2016-04-01T03:59:00"/>
    <x v="3276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x v="1"/>
    <s v="plays"/>
    <d v="2014-11-18T17:23:26"/>
    <x v="3277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x v="1"/>
    <s v="plays"/>
    <d v="2015-05-30T20:21:43"/>
    <x v="3278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x v="1"/>
    <s v="plays"/>
    <d v="2016-04-01T01:27:39"/>
    <x v="327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x v="1"/>
    <s v="plays"/>
    <d v="2015-06-01T05:00:00"/>
    <x v="328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x v="1"/>
    <s v="plays"/>
    <d v="2015-09-02T00:28:25"/>
    <x v="3281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x v="1"/>
    <s v="plays"/>
    <d v="2016-04-29T04:39:48"/>
    <x v="3282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x v="1"/>
    <s v="plays"/>
    <d v="2016-02-10T21:00:00"/>
    <x v="3283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x v="1"/>
    <s v="plays"/>
    <d v="2016-01-29T05:59:00"/>
    <x v="3284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x v="1"/>
    <s v="plays"/>
    <d v="2017-02-28T05:00:00"/>
    <x v="3285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x v="1"/>
    <s v="plays"/>
    <d v="2016-08-15T20:09:42"/>
    <x v="3286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d v="2015-11-28T18:00:28"/>
    <x v="3287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x v="1"/>
    <s v="plays"/>
    <d v="2016-06-20T23:00:00"/>
    <x v="3288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x v="1"/>
    <s v="plays"/>
    <d v="2017-02-20T08:50:02"/>
    <x v="3289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x v="1"/>
    <s v="plays"/>
    <d v="2017-03-11T12:21:31"/>
    <x v="3290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x v="1"/>
    <s v="plays"/>
    <d v="2015-09-17T03:59:00"/>
    <x v="3291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x v="1"/>
    <s v="plays"/>
    <d v="2015-12-04T19:29:08"/>
    <x v="3292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x v="1"/>
    <s v="plays"/>
    <d v="2017-03-04T10:12:32"/>
    <x v="3293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x v="1"/>
    <s v="plays"/>
    <d v="2015-06-16T12:59:14"/>
    <x v="329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x v="1"/>
    <s v="plays"/>
    <d v="2016-09-26T10:37:09"/>
    <x v="3295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x v="1"/>
    <s v="plays"/>
    <d v="2015-11-22T22:00:00"/>
    <x v="3296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x v="1"/>
    <s v="plays"/>
    <d v="2015-07-27T22:59:00"/>
    <x v="3297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x v="1"/>
    <s v="plays"/>
    <d v="2015-09-13T00:00:00"/>
    <x v="3298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x v="1"/>
    <s v="plays"/>
    <d v="2015-10-14T22:01:03"/>
    <x v="3299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x v="1"/>
    <s v="plays"/>
    <d v="2015-04-29T17:51:02"/>
    <x v="3300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x v="1"/>
    <s v="plays"/>
    <d v="2016-08-01T06:59:00"/>
    <x v="3301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x v="1"/>
    <s v="plays"/>
    <d v="2016-12-07T08:26:16"/>
    <x v="3302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x v="1"/>
    <s v="plays"/>
    <d v="2015-03-28T14:38:04"/>
    <x v="3303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x v="1"/>
    <s v="plays"/>
    <d v="2016-12-22T14:59:12"/>
    <x v="3304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x v="1"/>
    <s v="plays"/>
    <d v="2015-07-31T20:32:28"/>
    <x v="3305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x v="1"/>
    <s v="plays"/>
    <d v="2016-06-10T03:00:00"/>
    <x v="3306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x v="1"/>
    <s v="plays"/>
    <d v="2016-05-15T01:22:19"/>
    <x v="3307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x v="1"/>
    <s v="plays"/>
    <d v="2016-04-13T21:02:45"/>
    <x v="3308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x v="1"/>
    <s v="plays"/>
    <d v="2016-10-16T15:36:18"/>
    <x v="3309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x v="1"/>
    <s v="plays"/>
    <d v="2015-10-06T22:17:05"/>
    <x v="3310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x v="1"/>
    <s v="plays"/>
    <d v="2015-10-17T07:00:10"/>
    <x v="3311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d v="2016-11-11T22:00:00"/>
    <x v="3312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x v="1"/>
    <s v="plays"/>
    <d v="2016-01-27T01:00:00"/>
    <x v="3313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x v="1"/>
    <s v="plays"/>
    <d v="2015-05-08T20:05:00"/>
    <x v="3314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x v="1"/>
    <s v="plays"/>
    <d v="2016-05-06T07:17:21"/>
    <x v="3315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x v="1"/>
    <s v="plays"/>
    <d v="2014-08-08T13:54:00"/>
    <x v="3316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x v="1"/>
    <s v="plays"/>
    <d v="2016-06-08T00:57:04"/>
    <x v="3317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x v="1"/>
    <s v="plays"/>
    <d v="2016-04-11T02:30:00"/>
    <x v="3318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x v="1"/>
    <s v="plays"/>
    <d v="2015-01-31T14:03:06"/>
    <x v="3319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x v="1"/>
    <s v="plays"/>
    <d v="2016-06-22T01:05:57"/>
    <x v="3320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x v="1"/>
    <s v="plays"/>
    <d v="2014-10-16T03:59:00"/>
    <x v="3321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x v="1"/>
    <s v="plays"/>
    <d v="2016-06-22T03:55:00"/>
    <x v="3322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x v="1"/>
    <s v="plays"/>
    <d v="2016-09-25T08:46:48"/>
    <x v="3323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x v="1"/>
    <s v="plays"/>
    <d v="2016-06-05T13:59:50"/>
    <x v="3324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x v="1"/>
    <s v="plays"/>
    <d v="2015-04-05T17:51:17"/>
    <x v="3325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x v="1"/>
    <s v="plays"/>
    <d v="2015-03-08T16:08:25"/>
    <x v="3326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x v="1"/>
    <s v="plays"/>
    <d v="2016-05-08T08:59:26"/>
    <x v="3327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x v="1"/>
    <s v="plays"/>
    <d v="2014-07-05T01:00:00"/>
    <x v="3328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x v="1"/>
    <s v="plays"/>
    <d v="2014-07-27T23:00:00"/>
    <x v="3329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x v="1"/>
    <s v="plays"/>
    <d v="2015-04-01T20:17:48"/>
    <x v="3330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x v="1"/>
    <s v="plays"/>
    <d v="2015-10-06T16:44:46"/>
    <x v="3331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d v="2014-07-19T20:38:50"/>
    <x v="3332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x v="1"/>
    <s v="plays"/>
    <d v="2015-06-15T16:14:40"/>
    <x v="3333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x v="1"/>
    <s v="plays"/>
    <d v="2015-07-30T12:30:22"/>
    <x v="3334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x v="1"/>
    <s v="plays"/>
    <d v="2014-08-03T23:00:00"/>
    <x v="3335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d v="2016-04-05T08:34:06"/>
    <x v="333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x v="1"/>
    <s v="plays"/>
    <d v="2014-10-10T21:00:00"/>
    <x v="3337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x v="1"/>
    <s v="plays"/>
    <d v="2017-02-24T13:48:00"/>
    <x v="3338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x v="1"/>
    <s v="plays"/>
    <d v="2016-07-28T15:58:38"/>
    <x v="3339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x v="1"/>
    <s v="plays"/>
    <d v="2016-12-06T23:22:34"/>
    <x v="3340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d v="2016-06-12T17:00:00"/>
    <x v="3341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d v="2015-04-01T04:59:00"/>
    <x v="3342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x v="1"/>
    <s v="plays"/>
    <d v="2016-04-13T13:18:00"/>
    <x v="3343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x v="1"/>
    <s v="plays"/>
    <d v="2014-08-30T04:48:13"/>
    <x v="3344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x v="1"/>
    <s v="plays"/>
    <d v="2015-04-18T00:37:00"/>
    <x v="3345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x v="1"/>
    <s v="plays"/>
    <d v="2015-02-26T00:35:10"/>
    <x v="3346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x v="1"/>
    <s v="plays"/>
    <d v="2016-05-08T21:00:00"/>
    <x v="3347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x v="1"/>
    <s v="plays"/>
    <d v="2016-04-30T03:59:00"/>
    <x v="3348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x v="1"/>
    <s v="plays"/>
    <d v="2016-06-13T17:00:00"/>
    <x v="3349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x v="1"/>
    <s v="plays"/>
    <d v="2015-11-29T23:00:00"/>
    <x v="335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x v="1"/>
    <s v="plays"/>
    <d v="2014-07-23T11:00:00"/>
    <x v="3351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x v="1"/>
    <s v="plays"/>
    <d v="2016-07-01T23:00:00"/>
    <x v="3352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x v="1"/>
    <s v="plays"/>
    <d v="2016-05-02T23:00:00"/>
    <x v="3353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x v="1"/>
    <s v="plays"/>
    <d v="2015-10-29T04:01:00"/>
    <x v="3354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x v="1"/>
    <s v="plays"/>
    <d v="2016-05-10T11:17:00"/>
    <x v="3355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x v="1"/>
    <s v="plays"/>
    <d v="2016-07-15T19:34:32"/>
    <x v="3356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x v="1"/>
    <s v="plays"/>
    <d v="2014-08-01T10:01:50"/>
    <x v="3357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x v="1"/>
    <s v="plays"/>
    <d v="2014-11-19T08:27:59"/>
    <x v="3358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x v="1"/>
    <s v="plays"/>
    <d v="2017-02-25T01:22:14"/>
    <x v="3359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x v="1"/>
    <s v="plays"/>
    <d v="2016-12-14T15:59:00"/>
    <x v="336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x v="1"/>
    <s v="plays"/>
    <d v="2014-09-01T15:59:00"/>
    <x v="3361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x v="1"/>
    <s v="plays"/>
    <d v="2015-03-07T04:55:00"/>
    <x v="3362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x v="1"/>
    <s v="plays"/>
    <d v="2014-08-19T16:00:00"/>
    <x v="3363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x v="1"/>
    <s v="plays"/>
    <d v="2016-03-15T21:00:00"/>
    <x v="3364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d v="2015-12-13T02:26:32"/>
    <x v="3365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x v="1"/>
    <s v="plays"/>
    <d v="2015-05-13T01:37:17"/>
    <x v="3366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x v="1"/>
    <s v="plays"/>
    <d v="2015-08-01T22:24:54"/>
    <x v="3367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x v="1"/>
    <s v="plays"/>
    <d v="2015-01-01T05:00:00"/>
    <x v="3368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x v="1"/>
    <s v="plays"/>
    <d v="2017-01-15T00:59:40"/>
    <x v="3369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x v="1"/>
    <s v="plays"/>
    <d v="2016-12-17T08:00:00"/>
    <x v="337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x v="1"/>
    <s v="plays"/>
    <d v="2015-12-02T20:59:25"/>
    <x v="3371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x v="1"/>
    <s v="plays"/>
    <d v="2014-08-25T04:59:00"/>
    <x v="3372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x v="1"/>
    <s v="plays"/>
    <d v="2015-07-18T16:00:00"/>
    <x v="337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x v="1"/>
    <s v="plays"/>
    <d v="2015-10-28T17:33:36"/>
    <x v="337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d v="2014-05-18T14:39:33"/>
    <x v="337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d v="2015-04-25T15:49:54"/>
    <x v="337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x v="1"/>
    <s v="plays"/>
    <d v="2015-03-20T16:56:00"/>
    <x v="337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x v="1"/>
    <s v="plays"/>
    <d v="2014-08-31T13:08:00"/>
    <x v="337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x v="1"/>
    <s v="plays"/>
    <d v="2015-08-26T23:00:00"/>
    <x v="337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x v="1"/>
    <s v="plays"/>
    <d v="2014-11-29T23:52:58"/>
    <x v="338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x v="1"/>
    <s v="plays"/>
    <d v="2015-03-11T03:26:23"/>
    <x v="338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x v="1"/>
    <s v="plays"/>
    <d v="2016-08-01T22:59:00"/>
    <x v="338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x v="1"/>
    <s v="plays"/>
    <d v="2016-06-23T18:47:00"/>
    <x v="338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x v="1"/>
    <s v="plays"/>
    <d v="2015-11-21T03:00:00"/>
    <x v="338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d v="2014-12-10T20:49:12"/>
    <x v="338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d v="2014-12-03T15:28:26"/>
    <x v="338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x v="1"/>
    <s v="plays"/>
    <d v="2014-12-14T18:18:08"/>
    <x v="338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x v="1"/>
    <s v="plays"/>
    <d v="2015-06-18T11:04:01"/>
    <x v="338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x v="1"/>
    <s v="plays"/>
    <d v="2016-06-03T13:31:22"/>
    <x v="338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x v="1"/>
    <s v="plays"/>
    <d v="2014-07-10T18:35:45"/>
    <x v="339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x v="1"/>
    <s v="plays"/>
    <d v="2014-08-08T22:28:00"/>
    <x v="339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d v="2016-05-06T20:17:35"/>
    <x v="339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x v="1"/>
    <s v="plays"/>
    <d v="2014-11-06T00:46:00"/>
    <x v="339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x v="1"/>
    <s v="plays"/>
    <d v="2014-07-27T14:17:25"/>
    <x v="339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x v="1"/>
    <s v="plays"/>
    <d v="2015-05-30T18:10:00"/>
    <x v="339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x v="1"/>
    <s v="plays"/>
    <d v="2014-06-01T03:59:00"/>
    <x v="339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x v="1"/>
    <s v="plays"/>
    <d v="2016-02-18T22:00:00"/>
    <x v="3397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x v="1"/>
    <s v="plays"/>
    <d v="2014-11-21T17:00:00"/>
    <x v="3398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x v="1"/>
    <s v="plays"/>
    <d v="2015-02-21T22:05:25"/>
    <x v="3399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x v="1"/>
    <s v="plays"/>
    <d v="2014-08-28T22:53:34"/>
    <x v="3400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x v="1"/>
    <s v="plays"/>
    <d v="2015-08-07T17:22:26"/>
    <x v="3401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x v="1"/>
    <s v="plays"/>
    <d v="2015-11-12T02:31:00"/>
    <x v="3402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d v="2015-06-25T11:05:24"/>
    <x v="3403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x v="1"/>
    <s v="plays"/>
    <d v="2015-06-17T12:05:02"/>
    <x v="3404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x v="1"/>
    <s v="plays"/>
    <d v="2016-03-01T23:59:00"/>
    <x v="3405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x v="1"/>
    <s v="plays"/>
    <d v="2014-07-16T11:49:36"/>
    <x v="340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x v="1"/>
    <s v="plays"/>
    <d v="2014-07-06T10:08:09"/>
    <x v="3407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x v="1"/>
    <s v="plays"/>
    <d v="2014-07-18T23:48:24"/>
    <x v="3408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x v="1"/>
    <s v="plays"/>
    <d v="2016-07-31T20:58:00"/>
    <x v="3409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x v="1"/>
    <s v="plays"/>
    <d v="2016-06-06T07:00:00"/>
    <x v="341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x v="1"/>
    <s v="plays"/>
    <d v="2015-10-08T00:32:52"/>
    <x v="3411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d v="2014-09-27T23:01:02"/>
    <x v="341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x v="1"/>
    <s v="plays"/>
    <d v="2015-02-28T04:59:00"/>
    <x v="3413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x v="1"/>
    <s v="plays"/>
    <d v="2016-12-01T07:59:00"/>
    <x v="3414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d v="2016-04-17T23:30:00"/>
    <x v="3415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x v="1"/>
    <s v="plays"/>
    <d v="2015-04-23T18:30:00"/>
    <x v="3416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x v="1"/>
    <s v="plays"/>
    <d v="2014-10-26T00:43:00"/>
    <x v="3417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x v="1"/>
    <s v="plays"/>
    <d v="2014-05-23T20:01:47"/>
    <x v="3418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x v="1"/>
    <s v="plays"/>
    <d v="2016-04-06T21:30:00"/>
    <x v="3419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x v="1"/>
    <s v="plays"/>
    <d v="2016-02-14T00:00:00"/>
    <x v="342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x v="1"/>
    <s v="plays"/>
    <d v="2015-03-04T18:59:23"/>
    <x v="3421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x v="1"/>
    <s v="plays"/>
    <d v="2015-12-14T00:00:00"/>
    <x v="342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d v="2015-04-24T21:52:21"/>
    <x v="3423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x v="1"/>
    <s v="plays"/>
    <d v="2015-02-05T06:59:00"/>
    <x v="3424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x v="1"/>
    <s v="plays"/>
    <d v="2014-10-04T14:48:56"/>
    <x v="3425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x v="1"/>
    <s v="plays"/>
    <d v="2014-09-21T02:00:00"/>
    <x v="3426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d v="2014-07-02T15:29:12"/>
    <x v="3427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x v="1"/>
    <s v="plays"/>
    <d v="2015-02-28T17:00:00"/>
    <x v="3428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x v="1"/>
    <s v="plays"/>
    <d v="2016-11-02T00:31:01"/>
    <x v="3429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x v="1"/>
    <s v="plays"/>
    <d v="2014-07-30T22:41:41"/>
    <x v="3430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d v="2014-08-18T17:32:33"/>
    <x v="3431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x v="1"/>
    <s v="plays"/>
    <d v="2016-02-05T22:00:00"/>
    <x v="3432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x v="1"/>
    <s v="plays"/>
    <d v="2014-06-17T03:00:00"/>
    <x v="3433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x v="1"/>
    <s v="plays"/>
    <d v="2014-07-10T09:07:49"/>
    <x v="3434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x v="1"/>
    <s v="plays"/>
    <d v="2016-08-07T03:00:00"/>
    <x v="3435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x v="1"/>
    <s v="plays"/>
    <d v="2014-08-21T16:28:00"/>
    <x v="3436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x v="1"/>
    <s v="plays"/>
    <d v="2015-08-19T17:03:40"/>
    <x v="3437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d v="2015-05-02T21:00:00"/>
    <x v="3438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x v="1"/>
    <s v="plays"/>
    <d v="2016-01-19T04:59:00"/>
    <x v="3439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x v="1"/>
    <s v="plays"/>
    <d v="2014-07-11T16:15:00"/>
    <x v="344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x v="1"/>
    <s v="plays"/>
    <d v="2015-11-13T20:17:00"/>
    <x v="3441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d v="2015-05-30T20:11:12"/>
    <x v="344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x v="1"/>
    <s v="plays"/>
    <d v="2014-09-09T12:35:46"/>
    <x v="3443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x v="1"/>
    <s v="plays"/>
    <d v="2016-06-08T13:59:00"/>
    <x v="3444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d v="2015-10-23T12:43:56"/>
    <x v="3445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x v="1"/>
    <s v="plays"/>
    <d v="2015-02-05T12:20:00"/>
    <x v="3446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x v="1"/>
    <s v="plays"/>
    <d v="2016-03-18T20:20:12"/>
    <x v="3447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x v="1"/>
    <s v="plays"/>
    <d v="2014-12-17T02:51:29"/>
    <x v="3448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x v="1"/>
    <s v="plays"/>
    <d v="2016-07-09T04:00:00"/>
    <x v="3449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x v="1"/>
    <s v="plays"/>
    <d v="2015-04-02T15:54:31"/>
    <x v="3450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x v="1"/>
    <s v="plays"/>
    <d v="2015-04-21T17:22:07"/>
    <x v="3451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x v="1"/>
    <s v="plays"/>
    <d v="2014-07-23T03:59:00"/>
    <x v="3452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x v="1"/>
    <s v="plays"/>
    <d v="2016-08-13T23:29:16"/>
    <x v="3453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x v="1"/>
    <s v="plays"/>
    <d v="2014-07-31T16:45:59"/>
    <x v="3454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x v="1"/>
    <s v="plays"/>
    <d v="2016-10-13T18:00:27"/>
    <x v="3455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x v="1"/>
    <s v="plays"/>
    <d v="2014-08-01T06:59:00"/>
    <x v="3456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x v="1"/>
    <s v="plays"/>
    <d v="2015-02-12T05:59:00"/>
    <x v="3457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x v="1"/>
    <s v="plays"/>
    <d v="2015-02-03T04:27:00"/>
    <x v="3458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x v="1"/>
    <s v="plays"/>
    <d v="2016-05-20T11:31:00"/>
    <x v="3459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x v="1"/>
    <s v="plays"/>
    <d v="2014-08-15T12:39:12"/>
    <x v="3460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x v="1"/>
    <s v="plays"/>
    <d v="2016-10-29T03:00:00"/>
    <x v="3461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x v="1"/>
    <s v="plays"/>
    <d v="2015-07-10T18:00:00"/>
    <x v="3462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x v="1"/>
    <s v="plays"/>
    <d v="2016-10-11T03:59:00"/>
    <x v="3463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x v="1"/>
    <s v="plays"/>
    <d v="2016-08-23T03:07:17"/>
    <x v="3464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x v="1"/>
    <s v="plays"/>
    <d v="2015-08-09T16:00:00"/>
    <x v="3465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x v="1"/>
    <s v="plays"/>
    <d v="2016-04-19T23:27:30"/>
    <x v="3466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x v="1"/>
    <s v="plays"/>
    <d v="2015-03-20T15:07:12"/>
    <x v="3467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x v="1"/>
    <s v="plays"/>
    <d v="2016-09-21T03:00:00"/>
    <x v="3468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x v="1"/>
    <s v="plays"/>
    <d v="2016-04-28T15:24:05"/>
    <x v="3469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x v="1"/>
    <s v="plays"/>
    <d v="2016-07-15T21:38:00"/>
    <x v="347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x v="1"/>
    <s v="plays"/>
    <d v="2014-08-31T20:00:00"/>
    <x v="3471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x v="1"/>
    <s v="plays"/>
    <d v="2014-11-06T05:59:00"/>
    <x v="3472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d v="2015-03-20T20:27:00"/>
    <x v="3473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x v="1"/>
    <s v="plays"/>
    <d v="2016-07-20T12:02:11"/>
    <x v="3474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x v="1"/>
    <s v="plays"/>
    <d v="2014-11-03T00:00:00"/>
    <x v="3475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x v="1"/>
    <s v="plays"/>
    <d v="2014-10-27T03:00:00"/>
    <x v="3476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x v="1"/>
    <s v="plays"/>
    <d v="2015-05-17T03:00:00"/>
    <x v="3477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x v="1"/>
    <s v="plays"/>
    <d v="2015-03-16T21:00:00"/>
    <x v="3478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x v="1"/>
    <s v="plays"/>
    <d v="2014-06-21T20:31:20"/>
    <x v="3479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x v="1"/>
    <s v="plays"/>
    <d v="2015-07-10T21:00:00"/>
    <x v="348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x v="1"/>
    <s v="plays"/>
    <d v="2015-01-02T05:56:28"/>
    <x v="3481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x v="1"/>
    <s v="plays"/>
    <d v="2014-07-06T18:31:06"/>
    <x v="3482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x v="1"/>
    <s v="plays"/>
    <d v="2014-07-03T16:03:01"/>
    <x v="3483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x v="1"/>
    <s v="plays"/>
    <d v="2016-06-15T18:14:59"/>
    <x v="3484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x v="1"/>
    <s v="plays"/>
    <d v="2016-02-02T16:38:00"/>
    <x v="3485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x v="1"/>
    <s v="plays"/>
    <d v="2015-06-03T06:59:00"/>
    <x v="3486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x v="1"/>
    <s v="plays"/>
    <d v="2015-06-24T22:34:12"/>
    <x v="3487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x v="1"/>
    <s v="plays"/>
    <d v="2015-04-17T16:00:00"/>
    <x v="3488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x v="1"/>
    <s v="plays"/>
    <d v="2014-05-24T21:00:00"/>
    <x v="3489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x v="1"/>
    <s v="plays"/>
    <d v="2016-04-13T19:15:24"/>
    <x v="3490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x v="1"/>
    <s v="plays"/>
    <d v="2015-05-18T05:59:44"/>
    <x v="3491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x v="1"/>
    <s v="plays"/>
    <d v="2015-10-26T00:13:17"/>
    <x v="3492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d v="2014-08-17T05:11:00"/>
    <x v="3493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d v="2016-11-26T06:00:00"/>
    <x v="3494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x v="1"/>
    <s v="plays"/>
    <d v="2014-11-01T17:18:00"/>
    <x v="3495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x v="1"/>
    <s v="plays"/>
    <d v="2016-09-11T20:19:26"/>
    <x v="349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x v="1"/>
    <s v="plays"/>
    <d v="2016-06-02T22:00:00"/>
    <x v="3497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x v="1"/>
    <s v="plays"/>
    <d v="2016-05-28T21:44:00"/>
    <x v="3498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x v="1"/>
    <s v="plays"/>
    <d v="2015-07-01T06:59:00"/>
    <x v="3499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x v="1"/>
    <s v="plays"/>
    <d v="2016-03-07T04:59:00"/>
    <x v="35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x v="1"/>
    <s v="plays"/>
    <d v="2015-09-11T18:19:55"/>
    <x v="3501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x v="1"/>
    <s v="plays"/>
    <d v="2016-03-16T03:59:00"/>
    <x v="3502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x v="1"/>
    <s v="plays"/>
    <d v="2016-07-24T11:28:48"/>
    <x v="3503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d v="2015-11-19T18:58:11"/>
    <x v="3504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x v="1"/>
    <s v="plays"/>
    <d v="2014-05-13T04:00:00"/>
    <x v="3505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x v="1"/>
    <s v="plays"/>
    <d v="2014-08-23T17:37:20"/>
    <x v="3506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x v="1"/>
    <s v="plays"/>
    <d v="2016-05-31T22:08:57"/>
    <x v="350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x v="1"/>
    <s v="plays"/>
    <d v="2016-05-10T21:00:00"/>
    <x v="3508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x v="1"/>
    <s v="plays"/>
    <d v="2014-11-21T04:55:00"/>
    <x v="3509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x v="1"/>
    <s v="plays"/>
    <d v="2014-07-02T14:54:06"/>
    <x v="3510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x v="1"/>
    <s v="plays"/>
    <d v="2014-11-07T18:30:00"/>
    <x v="3511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d v="2015-04-23T11:53:12"/>
    <x v="35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x v="1"/>
    <s v="plays"/>
    <d v="2014-06-04T04:59:00"/>
    <x v="3513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x v="1"/>
    <s v="plays"/>
    <d v="2015-02-02T04:59:00"/>
    <x v="3514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x v="1"/>
    <s v="plays"/>
    <d v="2015-05-31T18:32:51"/>
    <x v="3515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d v="2014-09-08T03:00:00"/>
    <x v="3516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d v="2014-07-04T11:00:00"/>
    <x v="3517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x v="1"/>
    <s v="plays"/>
    <d v="2014-10-02T14:21:00"/>
    <x v="3518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x v="1"/>
    <s v="plays"/>
    <d v="2015-03-04T14:22:30"/>
    <x v="3519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x v="1"/>
    <s v="plays"/>
    <d v="2015-09-06T13:47:00"/>
    <x v="352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x v="1"/>
    <s v="plays"/>
    <d v="2014-09-29T08:40:20"/>
    <x v="3521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d v="2015-09-15T10:06:00"/>
    <x v="3522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x v="1"/>
    <s v="plays"/>
    <d v="2016-09-25T23:00:00"/>
    <x v="3523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x v="1"/>
    <s v="plays"/>
    <d v="2014-09-13T04:00:00"/>
    <x v="3524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x v="1"/>
    <s v="plays"/>
    <d v="2015-08-09T16:00:00"/>
    <x v="3525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x v="1"/>
    <s v="plays"/>
    <d v="2016-04-28T05:59:00"/>
    <x v="3526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x v="1"/>
    <s v="plays"/>
    <d v="2015-07-11T03:59:00"/>
    <x v="3527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x v="1"/>
    <s v="plays"/>
    <d v="2017-01-18T12:01:58"/>
    <x v="352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x v="1"/>
    <s v="plays"/>
    <d v="2015-07-13T01:00:00"/>
    <x v="3529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d v="2016-04-10T20:00:00"/>
    <x v="353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x v="1"/>
    <s v="plays"/>
    <d v="2016-06-30T15:42:14"/>
    <x v="3531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x v="1"/>
    <s v="plays"/>
    <d v="2014-09-18T03:59:00"/>
    <x v="3532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x v="1"/>
    <s v="plays"/>
    <d v="2015-11-11T19:16:07"/>
    <x v="3533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x v="1"/>
    <s v="plays"/>
    <d v="2015-10-01T15:00:23"/>
    <x v="3534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x v="1"/>
    <s v="plays"/>
    <d v="2015-10-02T18:00:00"/>
    <x v="3535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x v="1"/>
    <s v="plays"/>
    <d v="2015-12-20T11:59:00"/>
    <x v="3536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x v="1"/>
    <s v="plays"/>
    <d v="2014-11-17T07:59:00"/>
    <x v="3537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x v="1"/>
    <s v="plays"/>
    <d v="2016-08-17T10:05:40"/>
    <x v="3538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x v="1"/>
    <s v="plays"/>
    <d v="2016-09-08T18:08:42"/>
    <x v="3539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x v="1"/>
    <s v="plays"/>
    <d v="2016-06-26T00:04:51"/>
    <x v="3540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x v="1"/>
    <s v="plays"/>
    <d v="2015-08-31T17:31:15"/>
    <x v="3541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x v="1"/>
    <s v="plays"/>
    <d v="2014-09-07T14:23:42"/>
    <x v="35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x v="1"/>
    <s v="plays"/>
    <d v="2015-06-25T18:07:39"/>
    <x v="3543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d v="2015-03-07T19:57:37"/>
    <x v="3544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d v="2015-04-11T19:22:39"/>
    <x v="3545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x v="1"/>
    <s v="plays"/>
    <d v="2015-04-01T03:59:00"/>
    <x v="3546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x v="1"/>
    <s v="plays"/>
    <d v="2016-05-14T03:59:00"/>
    <x v="3547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x v="1"/>
    <s v="plays"/>
    <d v="2016-03-05T01:00:00"/>
    <x v="3548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x v="1"/>
    <s v="plays"/>
    <d v="2015-09-04T09:27:53"/>
    <x v="3549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x v="1"/>
    <s v="plays"/>
    <d v="2016-05-02T21:26:38"/>
    <x v="3550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x v="1"/>
    <s v="plays"/>
    <d v="2014-05-22T22:07:00"/>
    <x v="3551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d v="2014-06-28T14:05:24"/>
    <x v="3552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x v="1"/>
    <s v="plays"/>
    <d v="2015-08-12T00:00:00"/>
    <x v="3553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x v="1"/>
    <s v="plays"/>
    <d v="2015-02-11T17:00:00"/>
    <x v="3554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d v="2016-11-17T11:36:34"/>
    <x v="3555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x v="1"/>
    <s v="plays"/>
    <d v="2014-08-17T15:35:24"/>
    <x v="3556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x v="1"/>
    <s v="plays"/>
    <d v="2014-05-05T06:38:31"/>
    <x v="3557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x v="1"/>
    <s v="plays"/>
    <d v="2015-06-26T21:00:00"/>
    <x v="3558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x v="1"/>
    <s v="plays"/>
    <d v="2015-07-31T08:58:00"/>
    <x v="3559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x v="1"/>
    <s v="plays"/>
    <d v="2015-05-27T02:45:00"/>
    <x v="356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x v="1"/>
    <s v="plays"/>
    <d v="2015-08-05T18:36:00"/>
    <x v="3561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x v="1"/>
    <s v="plays"/>
    <d v="2016-03-13T22:00:00"/>
    <x v="3562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x v="1"/>
    <s v="plays"/>
    <d v="2016-08-01T19:00:00"/>
    <x v="3563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x v="1"/>
    <s v="plays"/>
    <d v="2015-10-05T16:00:00"/>
    <x v="3564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x v="1"/>
    <s v="plays"/>
    <d v="2014-12-31T17:50:08"/>
    <x v="3565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x v="1"/>
    <s v="plays"/>
    <d v="2015-01-23T12:11:23"/>
    <x v="3566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x v="1"/>
    <s v="plays"/>
    <d v="2015-06-10T19:27:24"/>
    <x v="3567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x v="1"/>
    <s v="plays"/>
    <d v="2014-09-17T17:46:34"/>
    <x v="3568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x v="1"/>
    <s v="plays"/>
    <d v="2015-01-08T16:31:36"/>
    <x v="3569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x v="1"/>
    <s v="plays"/>
    <d v="2014-12-31T07:00:00"/>
    <x v="357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x v="1"/>
    <s v="plays"/>
    <d v="2014-10-30T20:36:53"/>
    <x v="3571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d v="2015-06-21T13:41:22"/>
    <x v="357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x v="1"/>
    <s v="plays"/>
    <d v="2014-11-08T10:00:46"/>
    <x v="3573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x v="1"/>
    <s v="plays"/>
    <d v="2014-11-13T23:37:28"/>
    <x v="3574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x v="1"/>
    <s v="plays"/>
    <d v="2016-08-11T03:59:00"/>
    <x v="3575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d v="2016-12-05T14:10:54"/>
    <x v="3576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x v="1"/>
    <s v="plays"/>
    <d v="2015-04-26T06:28:00"/>
    <x v="3577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x v="1"/>
    <s v="plays"/>
    <d v="2016-04-30T17:36:17"/>
    <x v="3578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d v="2016-03-31T17:17:36"/>
    <x v="3579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x v="1"/>
    <s v="plays"/>
    <d v="2015-03-01T04:59:00"/>
    <x v="358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d v="2014-07-30T11:18:30"/>
    <x v="3581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x v="1"/>
    <s v="plays"/>
    <d v="2016-04-05T02:18:02"/>
    <x v="358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x v="1"/>
    <s v="plays"/>
    <d v="2016-04-18T09:13:25"/>
    <x v="3583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x v="1"/>
    <s v="plays"/>
    <d v="2015-07-13T07:35:44"/>
    <x v="358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x v="1"/>
    <s v="plays"/>
    <d v="2014-12-21T17:11:30"/>
    <x v="3585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x v="1"/>
    <s v="plays"/>
    <d v="2016-09-23T16:44:30"/>
    <x v="3586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x v="1"/>
    <s v="plays"/>
    <d v="2016-06-27T19:00:00"/>
    <x v="3587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x v="1"/>
    <s v="plays"/>
    <d v="2015-04-29T23:00:00"/>
    <x v="3588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x v="1"/>
    <s v="plays"/>
    <d v="2015-05-26T15:32:27"/>
    <x v="3589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x v="1"/>
    <s v="plays"/>
    <d v="2014-10-20T08:00:34"/>
    <x v="3590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x v="1"/>
    <s v="plays"/>
    <d v="2015-01-24T04:59:00"/>
    <x v="3591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x v="1"/>
    <s v="plays"/>
    <d v="2015-02-11T04:59:00"/>
    <x v="3592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x v="1"/>
    <s v="plays"/>
    <d v="2015-01-05T20:26:00"/>
    <x v="3593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x v="1"/>
    <s v="plays"/>
    <d v="2016-09-04T01:36:22"/>
    <x v="3594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x v="1"/>
    <s v="plays"/>
    <d v="2015-03-13T06:59:00"/>
    <x v="3595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x v="1"/>
    <s v="plays"/>
    <d v="2014-08-26T17:09:42"/>
    <x v="3596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x v="1"/>
    <s v="plays"/>
    <d v="2016-03-03T05:59:00"/>
    <x v="3597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x v="1"/>
    <s v="plays"/>
    <d v="2014-09-03T04:59:00"/>
    <x v="3598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x v="1"/>
    <s v="plays"/>
    <d v="2015-08-30T00:00:00"/>
    <x v="3599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x v="1"/>
    <s v="plays"/>
    <d v="2016-10-13T20:22:44"/>
    <x v="3600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x v="1"/>
    <s v="plays"/>
    <d v="2015-01-16T23:58:02"/>
    <x v="3601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x v="1"/>
    <s v="plays"/>
    <d v="2016-05-17T21:27:59"/>
    <x v="3602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x v="1"/>
    <s v="plays"/>
    <d v="2015-11-05T21:44:40"/>
    <x v="3603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x v="1"/>
    <s v="plays"/>
    <d v="2016-04-29T06:59:00"/>
    <x v="3604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x v="1"/>
    <s v="plays"/>
    <d v="2016-02-13T19:02:06"/>
    <x v="3605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x v="1"/>
    <s v="plays"/>
    <d v="2016-08-14T14:30:57"/>
    <x v="3606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x v="1"/>
    <s v="plays"/>
    <d v="2015-12-15T00:00:00"/>
    <x v="3607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d v="2016-06-17T14:00:00"/>
    <x v="3608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x v="1"/>
    <s v="plays"/>
    <d v="2016-03-30T22:48:05"/>
    <x v="3609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x v="1"/>
    <s v="plays"/>
    <d v="2015-08-17T10:22:16"/>
    <x v="3610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x v="1"/>
    <s v="plays"/>
    <d v="2015-04-08T08:53:21"/>
    <x v="361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x v="1"/>
    <s v="plays"/>
    <d v="2014-06-09T17:26:51"/>
    <x v="3612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d v="2014-06-28T14:09:34"/>
    <x v="3613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x v="1"/>
    <s v="plays"/>
    <d v="2015-06-19T01:00:16"/>
    <x v="3614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x v="1"/>
    <s v="plays"/>
    <d v="2015-12-10T14:14:56"/>
    <x v="3615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x v="1"/>
    <s v="plays"/>
    <d v="2015-03-19T21:47:44"/>
    <x v="3616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x v="1"/>
    <s v="plays"/>
    <d v="2017-02-28T00:00:00"/>
    <x v="3617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x v="1"/>
    <s v="plays"/>
    <d v="2015-06-03T15:04:10"/>
    <x v="3618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x v="1"/>
    <s v="plays"/>
    <d v="2016-11-19T22:00:00"/>
    <x v="3619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x v="1"/>
    <s v="plays"/>
    <d v="2015-03-05T04:00:00"/>
    <x v="362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x v="1"/>
    <s v="plays"/>
    <d v="2016-09-30T21:00:00"/>
    <x v="3621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x v="1"/>
    <s v="plays"/>
    <d v="2014-09-28T03:23:00"/>
    <x v="3622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x v="1"/>
    <s v="plays"/>
    <d v="2014-07-26T07:00:00"/>
    <x v="362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x v="1"/>
    <s v="plays"/>
    <d v="2016-08-23T18:34:50"/>
    <x v="3624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x v="1"/>
    <s v="plays"/>
    <d v="2015-07-02T15:39:37"/>
    <x v="3625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x v="1"/>
    <s v="plays"/>
    <d v="2014-08-16T16:00:57"/>
    <x v="3626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d v="2016-05-21T03:59:00"/>
    <x v="3627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x v="1"/>
    <s v="musical"/>
    <d v="2015-12-13T20:59:56"/>
    <x v="3628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x v="1"/>
    <s v="musical"/>
    <d v="2016-05-05T17:00:00"/>
    <x v="3629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d v="2014-11-29T21:19:50"/>
    <x v="363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x v="1"/>
    <s v="musical"/>
    <d v="2014-09-23T03:59:00"/>
    <x v="3631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x v="1"/>
    <s v="musical"/>
    <d v="2014-11-23T22:29:09"/>
    <x v="3632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x v="1"/>
    <s v="musical"/>
    <d v="2016-11-19T01:00:00"/>
    <x v="3633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x v="1"/>
    <s v="musical"/>
    <d v="2017-01-14T03:59:00"/>
    <x v="3634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x v="1"/>
    <s v="musical"/>
    <d v="2016-04-20T21:11:16"/>
    <x v="3635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x v="1"/>
    <s v="musical"/>
    <d v="2015-09-14T16:40:29"/>
    <x v="3636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x v="1"/>
    <s v="musical"/>
    <d v="2015-01-01T16:48:55"/>
    <x v="3637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x v="1"/>
    <s v="musical"/>
    <d v="2015-04-19T15:08:52"/>
    <x v="3638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d v="2016-10-07T15:11:00"/>
    <x v="3639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x v="1"/>
    <s v="musical"/>
    <d v="2015-05-10T18:45:30"/>
    <x v="364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x v="1"/>
    <s v="musical"/>
    <d v="2014-10-05T05:00:00"/>
    <x v="3641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x v="1"/>
    <s v="musical"/>
    <d v="2015-11-30T17:00:00"/>
    <x v="3642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x v="1"/>
    <s v="musical"/>
    <d v="2015-11-17T04:27:19"/>
    <x v="3643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x v="1"/>
    <s v="musical"/>
    <d v="2016-03-08T04:59:00"/>
    <x v="3644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d v="2016-11-22T00:17:18"/>
    <x v="3645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x v="1"/>
    <s v="musical"/>
    <d v="2015-06-16T23:30:00"/>
    <x v="3646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x v="1"/>
    <s v="musical"/>
    <d v="2016-09-30T17:58:47"/>
    <x v="36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x v="1"/>
    <s v="plays"/>
    <d v="2014-10-05T07:00:45"/>
    <x v="3648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x v="1"/>
    <s v="plays"/>
    <d v="2014-06-16T17:06:34"/>
    <x v="3649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d v="2016-02-02T11:29:44"/>
    <x v="3650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x v="1"/>
    <s v="plays"/>
    <d v="2014-08-10T15:59:00"/>
    <x v="3651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x v="1"/>
    <s v="plays"/>
    <d v="2016-08-25T03:59:00"/>
    <x v="3652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x v="1"/>
    <s v="plays"/>
    <d v="2015-08-05T08:43:27"/>
    <x v="3653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x v="1"/>
    <s v="plays"/>
    <d v="2016-04-03T17:00:00"/>
    <x v="3654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x v="1"/>
    <s v="plays"/>
    <d v="2015-07-18T06:59:00"/>
    <x v="3655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x v="1"/>
    <s v="plays"/>
    <d v="2017-02-01T22:59:00"/>
    <x v="3656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x v="1"/>
    <s v="plays"/>
    <d v="2016-06-01T21:42:00"/>
    <x v="3657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x v="1"/>
    <s v="plays"/>
    <d v="2014-07-02T03:59:00"/>
    <x v="3658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x v="1"/>
    <s v="plays"/>
    <d v="2015-03-19T14:39:00"/>
    <x v="3659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d v="2014-12-23T21:08:45"/>
    <x v="3660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x v="1"/>
    <s v="plays"/>
    <d v="2016-04-10T04:00:00"/>
    <x v="3661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x v="1"/>
    <s v="plays"/>
    <d v="2015-03-31T04:16:54"/>
    <x v="3662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x v="1"/>
    <s v="plays"/>
    <d v="2016-12-21T11:50:30"/>
    <x v="3663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x v="1"/>
    <s v="plays"/>
    <d v="2016-06-16T05:58:09"/>
    <x v="3664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x v="1"/>
    <s v="plays"/>
    <d v="2015-10-28T19:54:00"/>
    <x v="3665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d v="2014-07-24T07:00:00"/>
    <x v="3666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x v="1"/>
    <s v="plays"/>
    <d v="2015-07-18T23:16:59"/>
    <x v="3667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x v="1"/>
    <s v="plays"/>
    <d v="2015-07-23T18:33:00"/>
    <x v="3668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x v="1"/>
    <s v="plays"/>
    <d v="2015-06-11T16:12:17"/>
    <x v="3669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x v="1"/>
    <s v="plays"/>
    <d v="2015-05-31T23:00:00"/>
    <x v="367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x v="1"/>
    <s v="plays"/>
    <d v="2014-07-21T03:59:00"/>
    <x v="3671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x v="1"/>
    <s v="plays"/>
    <d v="2014-09-26T22:43:04"/>
    <x v="3672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x v="1"/>
    <s v="plays"/>
    <d v="2014-11-05T12:52:00"/>
    <x v="3673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d v="2016-09-03T20:57:09"/>
    <x v="3674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x v="1"/>
    <s v="plays"/>
    <d v="2016-05-15T23:00:00"/>
    <x v="3675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x v="1"/>
    <s v="plays"/>
    <d v="2014-09-12T19:34:44"/>
    <x v="3676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x v="1"/>
    <s v="plays"/>
    <d v="2014-07-03T03:59:00"/>
    <x v="3677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x v="1"/>
    <s v="plays"/>
    <d v="2015-05-31T12:44:58"/>
    <x v="367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x v="1"/>
    <s v="plays"/>
    <d v="2014-07-01T04:59:00"/>
    <x v="3679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x v="1"/>
    <s v="plays"/>
    <d v="2016-10-05T10:53:54"/>
    <x v="3680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x v="1"/>
    <s v="plays"/>
    <d v="2016-01-15T15:38:10"/>
    <x v="3681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x v="1"/>
    <s v="plays"/>
    <d v="2014-06-16T06:59:00"/>
    <x v="3682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x v="1"/>
    <s v="plays"/>
    <d v="2016-10-20T02:48:16"/>
    <x v="3683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x v="1"/>
    <s v="plays"/>
    <d v="2015-09-02T04:19:46"/>
    <x v="3684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x v="1"/>
    <s v="plays"/>
    <d v="2014-05-19T21:00:00"/>
    <x v="3685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x v="1"/>
    <s v="plays"/>
    <d v="2015-08-29T03:59:00"/>
    <x v="3686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x v="1"/>
    <s v="plays"/>
    <d v="2014-06-27T05:14:15"/>
    <x v="3687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x v="1"/>
    <s v="plays"/>
    <d v="2014-08-08T18:53:24"/>
    <x v="3688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x v="1"/>
    <s v="plays"/>
    <d v="2015-06-21T22:25:00"/>
    <x v="3689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x v="1"/>
    <s v="plays"/>
    <d v="2014-11-27T15:21:23"/>
    <x v="3690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x v="1"/>
    <s v="plays"/>
    <d v="2015-03-02T04:59:00"/>
    <x v="3691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x v="1"/>
    <s v="plays"/>
    <d v="2014-09-19T00:00:00"/>
    <x v="3692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x v="1"/>
    <s v="plays"/>
    <d v="2015-11-30T22:30:00"/>
    <x v="3693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x v="1"/>
    <s v="plays"/>
    <d v="2016-06-06T02:00:00"/>
    <x v="3694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x v="1"/>
    <s v="plays"/>
    <d v="2015-01-11T20:53:30"/>
    <x v="3695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x v="1"/>
    <s v="plays"/>
    <d v="2015-02-13T14:48:36"/>
    <x v="369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x v="1"/>
    <s v="plays"/>
    <d v="2016-05-10T11:10:48"/>
    <x v="3697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x v="1"/>
    <s v="plays"/>
    <d v="2016-03-02T19:21:27"/>
    <x v="3698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x v="1"/>
    <s v="plays"/>
    <d v="2014-10-15T14:26:56"/>
    <x v="3699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x v="1"/>
    <s v="plays"/>
    <d v="2014-09-30T16:00:00"/>
    <x v="37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x v="1"/>
    <s v="plays"/>
    <d v="2015-06-04T12:59:53"/>
    <x v="3701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x v="1"/>
    <s v="plays"/>
    <d v="2016-07-10T22:59:00"/>
    <x v="3702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x v="1"/>
    <s v="plays"/>
    <d v="2016-08-13T06:59:00"/>
    <x v="3703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x v="1"/>
    <s v="plays"/>
    <d v="2016-05-31T16:33:14"/>
    <x v="370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x v="1"/>
    <s v="plays"/>
    <d v="2014-06-23T18:00:00"/>
    <x v="3705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x v="1"/>
    <s v="plays"/>
    <d v="2014-09-12T21:55:49"/>
    <x v="3706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x v="1"/>
    <s v="plays"/>
    <d v="2016-07-22T05:26:00"/>
    <x v="3707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x v="1"/>
    <s v="plays"/>
    <d v="2014-07-04T03:24:46"/>
    <x v="3708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x v="1"/>
    <s v="plays"/>
    <d v="2014-06-25T16:59:06"/>
    <x v="3709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x v="1"/>
    <s v="plays"/>
    <d v="2015-04-03T13:49:48"/>
    <x v="3710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x v="1"/>
    <s v="plays"/>
    <d v="2014-06-15T16:00:00"/>
    <x v="3711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x v="1"/>
    <s v="plays"/>
    <d v="2015-05-31T06:59:00"/>
    <x v="3712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x v="1"/>
    <s v="plays"/>
    <d v="2016-06-04T17:42:46"/>
    <x v="3713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x v="1"/>
    <s v="plays"/>
    <d v="2015-05-26T03:59:00"/>
    <x v="3714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x v="1"/>
    <s v="plays"/>
    <d v="2015-03-31T12:52:00"/>
    <x v="3715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x v="1"/>
    <s v="plays"/>
    <d v="2016-01-21T21:18:29"/>
    <x v="3716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x v="1"/>
    <s v="plays"/>
    <d v="2015-05-09T20:47:29"/>
    <x v="3717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x v="1"/>
    <s v="plays"/>
    <d v="2015-02-27T17:11:15"/>
    <x v="3718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x v="1"/>
    <s v="plays"/>
    <d v="2015-06-22T17:31:06"/>
    <x v="3719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x v="1"/>
    <s v="plays"/>
    <d v="2015-07-02T23:50:06"/>
    <x v="3720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x v="1"/>
    <s v="plays"/>
    <d v="2014-11-05T23:28:04"/>
    <x v="3721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x v="1"/>
    <s v="plays"/>
    <d v="2016-02-11T22:59:00"/>
    <x v="3722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x v="1"/>
    <s v="plays"/>
    <d v="2014-11-30T19:04:22"/>
    <x v="3723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x v="1"/>
    <s v="plays"/>
    <d v="2016-05-04T23:00:00"/>
    <x v="3724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x v="1"/>
    <s v="plays"/>
    <d v="2016-02-18T21:30:00"/>
    <x v="3725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x v="1"/>
    <s v="plays"/>
    <d v="2016-04-29T21:00:00"/>
    <x v="3726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x v="1"/>
    <s v="plays"/>
    <d v="2016-10-20T04:55:00"/>
    <x v="3727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x v="1"/>
    <s v="plays"/>
    <d v="2015-08-19T04:06:16"/>
    <x v="3728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x v="1"/>
    <s v="plays"/>
    <d v="2015-03-23T03:55:12"/>
    <x v="3729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x v="1"/>
    <s v="plays"/>
    <d v="2015-08-17T16:15:59"/>
    <x v="3730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x v="1"/>
    <s v="plays"/>
    <d v="2015-01-10T03:23:00"/>
    <x v="3731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x v="1"/>
    <s v="plays"/>
    <d v="2015-01-24T12:00:00"/>
    <x v="3732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x v="1"/>
    <s v="plays"/>
    <d v="2015-04-18T22:30:00"/>
    <x v="3733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x v="1"/>
    <s v="plays"/>
    <d v="2015-05-25T21:38:16"/>
    <x v="3734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x v="1"/>
    <s v="plays"/>
    <d v="2015-05-28T16:38:09"/>
    <x v="3735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x v="1"/>
    <s v="plays"/>
    <d v="2015-03-23T18:00:00"/>
    <x v="3736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x v="1"/>
    <s v="plays"/>
    <d v="2015-11-12T06:59:00"/>
    <x v="3737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x v="1"/>
    <s v="plays"/>
    <d v="2014-07-15T22:00:00"/>
    <x v="3738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x v="1"/>
    <s v="plays"/>
    <d v="2016-07-17T10:47:48"/>
    <x v="3739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x v="1"/>
    <s v="plays"/>
    <d v="2014-08-12T01:53:58"/>
    <x v="3740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x v="1"/>
    <s v="plays"/>
    <d v="2015-12-17T22:05:50"/>
    <x v="3741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x v="1"/>
    <s v="plays"/>
    <d v="2014-09-06T05:09:04"/>
    <x v="3742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x v="1"/>
    <s v="plays"/>
    <d v="2014-07-03T17:02:44"/>
    <x v="3743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x v="1"/>
    <s v="plays"/>
    <d v="2014-07-05T03:59:00"/>
    <x v="3744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x v="1"/>
    <s v="plays"/>
    <d v="2014-08-10T16:45:02"/>
    <x v="3745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x v="1"/>
    <s v="plays"/>
    <d v="2016-10-08T09:20:39"/>
    <x v="3746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x v="1"/>
    <s v="plays"/>
    <d v="2015-07-05T22:59:00"/>
    <x v="3747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x v="1"/>
    <s v="musical"/>
    <d v="2016-02-16T05:59:00"/>
    <x v="3748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x v="1"/>
    <s v="musical"/>
    <d v="2016-04-29T03:59:00"/>
    <x v="3749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x v="1"/>
    <s v="musical"/>
    <d v="2015-02-10T07:59:00"/>
    <x v="375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x v="1"/>
    <s v="musical"/>
    <d v="2016-04-02T23:51:13"/>
    <x v="3751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x v="1"/>
    <s v="musical"/>
    <d v="2016-10-16T21:00:00"/>
    <x v="3752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x v="1"/>
    <s v="musical"/>
    <d v="2015-06-03T00:00:00"/>
    <x v="3753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x v="1"/>
    <s v="musical"/>
    <d v="2014-07-26T04:59:00"/>
    <x v="3754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x v="1"/>
    <s v="musical"/>
    <d v="2016-04-15T20:48:27"/>
    <x v="3755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x v="1"/>
    <s v="musical"/>
    <d v="2014-06-11T19:33:18"/>
    <x v="3756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x v="1"/>
    <s v="musical"/>
    <d v="2014-12-01T20:25:15"/>
    <x v="3757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x v="1"/>
    <s v="musical"/>
    <d v="2014-05-19T05:00:00"/>
    <x v="3758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x v="1"/>
    <s v="musical"/>
    <d v="2015-08-26T02:35:53"/>
    <x v="3759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x v="1"/>
    <s v="musical"/>
    <d v="2014-05-05T12:36:26"/>
    <x v="3760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d v="2015-08-10T23:00:00"/>
    <x v="3761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x v="1"/>
    <s v="musical"/>
    <d v="2015-08-02T19:31:29"/>
    <x v="3762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d v="2015-04-01T17:00:26"/>
    <x v="3763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d v="2016-05-29T00:36:00"/>
    <x v="3764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x v="1"/>
    <s v="musical"/>
    <d v="2014-07-30T18:38:02"/>
    <x v="3765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x v="1"/>
    <s v="musical"/>
    <d v="2014-07-03T04:00:45"/>
    <x v="3766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x v="1"/>
    <s v="musical"/>
    <d v="2015-03-01T04:59:00"/>
    <x v="3767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x v="1"/>
    <s v="musical"/>
    <d v="2014-06-12T17:28:10"/>
    <x v="3768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d v="2016-04-15T14:21:19"/>
    <x v="376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d v="2015-06-13T22:20:10"/>
    <x v="377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x v="1"/>
    <s v="musical"/>
    <d v="2016-05-18T00:00:00"/>
    <x v="3771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x v="1"/>
    <s v="musical"/>
    <d v="2016-11-29T06:00:00"/>
    <x v="3772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x v="1"/>
    <s v="musical"/>
    <d v="2016-11-15T02:08:00"/>
    <x v="3773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d v="2015-04-09T19:00:55"/>
    <x v="3774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x v="1"/>
    <s v="musical"/>
    <d v="2015-04-09T04:00:00"/>
    <x v="3775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x v="1"/>
    <s v="musical"/>
    <d v="2014-08-01T01:00:00"/>
    <x v="3776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x v="1"/>
    <s v="musical"/>
    <d v="2014-09-27T04:00:00"/>
    <x v="3777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x v="1"/>
    <s v="musical"/>
    <d v="2015-02-14T19:39:40"/>
    <x v="3778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x v="1"/>
    <s v="musical"/>
    <d v="2016-03-26T16:39:00"/>
    <x v="3779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x v="1"/>
    <s v="musical"/>
    <d v="2015-07-13T20:06:00"/>
    <x v="378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x v="1"/>
    <s v="musical"/>
    <d v="2014-09-08T21:11:25"/>
    <x v="3781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x v="1"/>
    <s v="musical"/>
    <d v="2016-07-24T23:00:00"/>
    <x v="3782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x v="1"/>
    <s v="musical"/>
    <d v="2016-03-15T16:00:00"/>
    <x v="3783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x v="1"/>
    <s v="musical"/>
    <d v="2016-07-10T23:32:12"/>
    <x v="3784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x v="1"/>
    <s v="musical"/>
    <d v="2016-08-02T10:03:00"/>
    <x v="3785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x v="1"/>
    <s v="musical"/>
    <d v="2016-05-27T00:54:35"/>
    <x v="3786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d v="2015-07-11T03:59:00"/>
    <x v="3787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x v="1"/>
    <s v="musical"/>
    <d v="2015-12-23T16:18:00"/>
    <x v="3788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x v="1"/>
    <s v="musical"/>
    <d v="2015-06-15T19:10:18"/>
    <x v="3789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x v="1"/>
    <s v="musical"/>
    <d v="2016-11-22T17:00:23"/>
    <x v="3790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x v="1"/>
    <s v="musical"/>
    <d v="2014-07-06T16:36:32"/>
    <x v="3791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x v="1"/>
    <s v="musical"/>
    <d v="2015-07-15T10:43:42"/>
    <x v="379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x v="1"/>
    <s v="musical"/>
    <d v="2014-12-16T22:32:09"/>
    <x v="3793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x v="1"/>
    <s v="musical"/>
    <d v="2015-06-07T13:55:54"/>
    <x v="379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x v="1"/>
    <s v="musical"/>
    <d v="2015-08-28T22:30:00"/>
    <x v="3795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d v="2017-01-14T00:42:36"/>
    <x v="379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x v="1"/>
    <s v="musical"/>
    <d v="2015-04-20T21:09:25"/>
    <x v="3797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x v="1"/>
    <s v="musical"/>
    <d v="2014-08-10T17:20:48"/>
    <x v="379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x v="1"/>
    <s v="musical"/>
    <d v="2016-03-11T22:20:43"/>
    <x v="3799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x v="1"/>
    <s v="musical"/>
    <d v="2015-01-11T04:59:00"/>
    <x v="38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x v="1"/>
    <s v="musical"/>
    <d v="2015-01-02T16:13:36"/>
    <x v="3801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x v="1"/>
    <s v="musical"/>
    <d v="2015-10-22T03:01:46"/>
    <x v="3802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x v="1"/>
    <s v="musical"/>
    <d v="2016-03-04T23:19:28"/>
    <x v="3803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x v="1"/>
    <s v="musical"/>
    <d v="2016-07-31T07:00:00"/>
    <x v="3804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x v="1"/>
    <s v="musical"/>
    <d v="2014-09-27T21:17:20"/>
    <x v="3805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x v="1"/>
    <s v="musical"/>
    <d v="2014-06-29T06:13:01"/>
    <x v="3806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x v="1"/>
    <s v="musical"/>
    <d v="2015-04-03T21:48:59"/>
    <x v="3807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d v="2015-04-25T09:53:39"/>
    <x v="3808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x v="1"/>
    <s v="plays"/>
    <d v="2014-07-30T23:00:00"/>
    <x v="3809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x v="1"/>
    <s v="plays"/>
    <d v="2015-03-21T19:22:38"/>
    <x v="3810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x v="1"/>
    <s v="plays"/>
    <d v="2016-05-31T11:00:00"/>
    <x v="3811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x v="1"/>
    <s v="plays"/>
    <d v="2015-06-01T03:59:00"/>
    <x v="3812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x v="1"/>
    <s v="plays"/>
    <d v="2016-06-14T21:43:00"/>
    <x v="3813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x v="1"/>
    <s v="plays"/>
    <d v="2015-04-01T03:59:00"/>
    <x v="3814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x v="1"/>
    <s v="plays"/>
    <d v="2015-08-20T23:00:00"/>
    <x v="3815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x v="1"/>
    <s v="plays"/>
    <d v="2014-07-17T16:33:43"/>
    <x v="3816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x v="1"/>
    <s v="plays"/>
    <d v="2015-10-24T03:59:00"/>
    <x v="3817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x v="1"/>
    <s v="plays"/>
    <d v="2015-03-12T19:13:02"/>
    <x v="3818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x v="1"/>
    <s v="plays"/>
    <d v="2015-07-17T21:02:00"/>
    <x v="3819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x v="1"/>
    <s v="plays"/>
    <d v="2015-07-05T15:38:37"/>
    <x v="3820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x v="1"/>
    <s v="plays"/>
    <d v="2016-01-04T04:20:07"/>
    <x v="3821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x v="1"/>
    <s v="plays"/>
    <d v="2016-01-19T22:59:00"/>
    <x v="3822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x v="1"/>
    <s v="plays"/>
    <d v="2015-07-20T03:59:00"/>
    <x v="3823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x v="1"/>
    <s v="plays"/>
    <d v="2016-08-01T13:41:00"/>
    <x v="3824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x v="1"/>
    <s v="plays"/>
    <d v="2015-06-17T01:40:14"/>
    <x v="3825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x v="1"/>
    <s v="plays"/>
    <d v="2015-05-07T10:09:54"/>
    <x v="3826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x v="1"/>
    <s v="plays"/>
    <d v="2015-03-27T00:00:00"/>
    <x v="3827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d v="2014-12-31T13:39:47"/>
    <x v="3828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d v="2016-08-31T20:46:11"/>
    <x v="3829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x v="1"/>
    <s v="plays"/>
    <d v="2016-05-27T17:46:51"/>
    <x v="3830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x v="1"/>
    <s v="plays"/>
    <d v="2014-11-05T21:22:25"/>
    <x v="3831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x v="1"/>
    <s v="plays"/>
    <d v="2016-02-20T02:45:35"/>
    <x v="3832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x v="1"/>
    <s v="plays"/>
    <d v="2014-12-01T19:09:00"/>
    <x v="3833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x v="1"/>
    <s v="plays"/>
    <d v="2015-06-18T10:41:07"/>
    <x v="3834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x v="1"/>
    <s v="plays"/>
    <d v="2016-04-21T22:36:48"/>
    <x v="3835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d v="2016-08-03T04:09:00"/>
    <x v="3836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x v="1"/>
    <s v="plays"/>
    <d v="2015-07-03T18:22:38"/>
    <x v="3837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x v="1"/>
    <s v="plays"/>
    <d v="2015-05-22T17:03:29"/>
    <x v="3838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x v="1"/>
    <s v="plays"/>
    <d v="2015-07-30T03:25:24"/>
    <x v="3839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d v="2016-03-28T15:50:29"/>
    <x v="3840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x v="1"/>
    <s v="plays"/>
    <d v="2014-07-20T18:51:27"/>
    <x v="3841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x v="1"/>
    <s v="plays"/>
    <d v="2014-05-11T11:50:52"/>
    <x v="384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x v="1"/>
    <s v="plays"/>
    <d v="2014-06-01T01:44:24"/>
    <x v="3843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x v="1"/>
    <s v="plays"/>
    <d v="2014-06-03T06:59:00"/>
    <x v="3844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x v="1"/>
    <s v="plays"/>
    <d v="2015-10-01T15:02:54"/>
    <x v="3845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x v="1"/>
    <s v="plays"/>
    <d v="2014-10-04T06:59:00"/>
    <x v="3846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x v="1"/>
    <s v="plays"/>
    <d v="2015-07-19T05:23:11"/>
    <x v="3847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x v="1"/>
    <s v="plays"/>
    <d v="2015-10-18T19:36:29"/>
    <x v="3848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x v="1"/>
    <s v="plays"/>
    <d v="2015-06-11T18:24:44"/>
    <x v="3849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x v="1"/>
    <s v="plays"/>
    <d v="2015-01-01T02:59:03"/>
    <x v="3850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x v="1"/>
    <s v="plays"/>
    <d v="2015-07-17T10:32:59"/>
    <x v="3851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x v="1"/>
    <s v="plays"/>
    <d v="2015-03-27T03:34:36"/>
    <x v="3852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x v="1"/>
    <s v="plays"/>
    <d v="2014-09-01T20:09:38"/>
    <x v="3853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x v="1"/>
    <s v="plays"/>
    <d v="2015-05-09T21:14:18"/>
    <x v="3854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x v="1"/>
    <s v="plays"/>
    <d v="2015-03-26T22:17:51"/>
    <x v="3855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d v="2015-03-08T16:50:03"/>
    <x v="3856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x v="1"/>
    <s v="plays"/>
    <d v="2014-08-01T17:12:00"/>
    <x v="3857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x v="1"/>
    <s v="plays"/>
    <d v="2015-05-22T21:00:00"/>
    <x v="3858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d v="2014-06-25T21:00:00"/>
    <x v="3859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x v="1"/>
    <s v="plays"/>
    <d v="2014-08-12T15:51:50"/>
    <x v="386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x v="1"/>
    <s v="plays"/>
    <d v="2014-11-12T21:47:00"/>
    <x v="3861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d v="2016-09-12T16:59:00"/>
    <x v="3862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x v="1"/>
    <s v="plays"/>
    <d v="2015-11-05T16:11:45"/>
    <x v="3863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x v="1"/>
    <s v="plays"/>
    <d v="2015-11-17T22:24:14"/>
    <x v="386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x v="1"/>
    <s v="plays"/>
    <d v="2014-08-30T05:30:00"/>
    <x v="3865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x v="1"/>
    <s v="plays"/>
    <d v="2016-03-23T03:29:00"/>
    <x v="3866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x v="1"/>
    <s v="plays"/>
    <d v="2016-06-18T19:32:19"/>
    <x v="3867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x v="1"/>
    <s v="musical"/>
    <d v="2014-09-08T15:50:05"/>
    <x v="3868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x v="1"/>
    <s v="musical"/>
    <d v="2015-03-14T03:11:00"/>
    <x v="3869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x v="1"/>
    <s v="musical"/>
    <d v="2014-07-03T04:07:58"/>
    <x v="3870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x v="1"/>
    <s v="musical"/>
    <d v="2017-03-29T17:44:10"/>
    <x v="3871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x v="1"/>
    <s v="musical"/>
    <d v="2015-08-14T03:29:56"/>
    <x v="3872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x v="1"/>
    <s v="musical"/>
    <d v="2015-10-08T16:42:15"/>
    <x v="3873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x v="1"/>
    <s v="musical"/>
    <d v="2015-01-24T01:00:00"/>
    <x v="3874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x v="1"/>
    <s v="musical"/>
    <d v="2016-09-03T10:00:00"/>
    <x v="3875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x v="1"/>
    <s v="musical"/>
    <d v="2016-02-02T14:58:48"/>
    <x v="3876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x v="1"/>
    <s v="musical"/>
    <d v="2016-12-08T16:15:52"/>
    <x v="3877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x v="1"/>
    <s v="musical"/>
    <d v="2015-06-30T03:59:00"/>
    <x v="3878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x v="1"/>
    <s v="musical"/>
    <d v="2015-01-25T20:39:56"/>
    <x v="3879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x v="1"/>
    <s v="musical"/>
    <d v="2014-07-30T23:00:00"/>
    <x v="388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x v="1"/>
    <s v="musical"/>
    <d v="2017-02-20T00:26:39"/>
    <x v="388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x v="1"/>
    <s v="musical"/>
    <d v="2016-01-31T23:03:00"/>
    <x v="388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x v="1"/>
    <s v="musical"/>
    <d v="2014-09-02T14:27:49"/>
    <x v="388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x v="1"/>
    <s v="musical"/>
    <d v="2015-03-27T17:59:52"/>
    <x v="388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x v="1"/>
    <s v="musical"/>
    <d v="2016-05-09T22:49:51"/>
    <x v="3885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-10000"/>
    <e v="#DIV/0!"/>
    <x v="1"/>
    <s v="musical"/>
    <d v="2014-12-11T05:28:22"/>
    <x v="388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x v="1"/>
    <s v="musical"/>
    <d v="2015-05-01T22:00:00"/>
    <x v="388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x v="1"/>
    <s v="plays"/>
    <d v="2017-02-26T13:05:58"/>
    <x v="388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x v="1"/>
    <s v="plays"/>
    <d v="2015-01-04T23:26:00"/>
    <x v="388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x v="1"/>
    <s v="plays"/>
    <d v="2015-08-15T18:12:24"/>
    <x v="3890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x v="1"/>
    <s v="plays"/>
    <d v="2015-03-23T04:59:00"/>
    <x v="389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x v="1"/>
    <s v="plays"/>
    <d v="2014-08-24T07:00:00"/>
    <x v="389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x v="1"/>
    <s v="plays"/>
    <d v="2014-07-01T06:00:00"/>
    <x v="389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x v="1"/>
    <s v="plays"/>
    <d v="2016-12-06T04:59:00"/>
    <x v="389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x v="1"/>
    <s v="plays"/>
    <d v="2015-02-28T06:00:18"/>
    <x v="389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x v="1"/>
    <s v="plays"/>
    <d v="2014-06-17T04:36:18"/>
    <x v="389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x v="1"/>
    <s v="plays"/>
    <d v="2015-01-08T20:58:03"/>
    <x v="389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x v="1"/>
    <s v="plays"/>
    <d v="2015-08-17T16:00:00"/>
    <x v="389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x v="1"/>
    <s v="plays"/>
    <d v="2014-08-12T18:36:01"/>
    <x v="389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x v="1"/>
    <s v="plays"/>
    <d v="2015-06-11T02:13:11"/>
    <x v="390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x v="1"/>
    <s v="plays"/>
    <d v="2015-12-19T19:49:59"/>
    <x v="390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x v="1"/>
    <s v="plays"/>
    <d v="2016-11-14T12:14:02"/>
    <x v="39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x v="1"/>
    <s v="plays"/>
    <d v="2015-08-14T19:38:00"/>
    <x v="3903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x v="1"/>
    <s v="plays"/>
    <d v="2015-04-15T05:04:00"/>
    <x v="390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x v="1"/>
    <s v="plays"/>
    <d v="2015-06-11T23:00:00"/>
    <x v="390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x v="1"/>
    <s v="plays"/>
    <d v="2015-06-26T13:25:00"/>
    <x v="390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x v="1"/>
    <s v="plays"/>
    <d v="2014-10-26T20:08:00"/>
    <x v="390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x v="1"/>
    <s v="plays"/>
    <d v="2014-07-29T03:14:56"/>
    <x v="390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x v="1"/>
    <s v="plays"/>
    <d v="2014-09-11T08:37:22"/>
    <x v="390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x v="1"/>
    <s v="plays"/>
    <d v="2015-09-07T18:09:57"/>
    <x v="391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x v="1"/>
    <s v="plays"/>
    <d v="2014-11-26T20:29:37"/>
    <x v="391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d v="2015-04-25T04:35:00"/>
    <x v="391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x v="1"/>
    <s v="plays"/>
    <d v="2015-11-30T06:04:09"/>
    <x v="391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x v="1"/>
    <s v="plays"/>
    <d v="2015-05-10T22:59:00"/>
    <x v="391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x v="1"/>
    <s v="plays"/>
    <d v="2016-06-01T23:38:29"/>
    <x v="391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x v="1"/>
    <s v="plays"/>
    <d v="2016-06-03T11:19:12"/>
    <x v="391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x v="1"/>
    <s v="plays"/>
    <d v="2014-09-11T12:39:21"/>
    <x v="391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x v="1"/>
    <s v="plays"/>
    <d v="2014-08-04T16:00:00"/>
    <x v="391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x v="1"/>
    <s v="plays"/>
    <d v="2016-01-18T00:00:00"/>
    <x v="391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x v="1"/>
    <s v="plays"/>
    <d v="2016-11-13T10:17:40"/>
    <x v="392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x v="1"/>
    <s v="plays"/>
    <d v="2014-10-26T18:00:00"/>
    <x v="392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x v="1"/>
    <s v="plays"/>
    <d v="2015-03-02T23:00:00"/>
    <x v="392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x v="1"/>
    <s v="plays"/>
    <d v="2015-04-09T23:31:11"/>
    <x v="392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x v="1"/>
    <s v="plays"/>
    <d v="2014-06-26T23:02:02"/>
    <x v="392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x v="1"/>
    <s v="plays"/>
    <d v="2014-07-30T20:53:59"/>
    <x v="392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x v="1"/>
    <s v="plays"/>
    <d v="2014-12-27T02:02:28"/>
    <x v="392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x v="1"/>
    <s v="plays"/>
    <d v="2014-08-09T06:25:04"/>
    <x v="392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x v="1"/>
    <s v="plays"/>
    <d v="2015-10-16T04:59:00"/>
    <x v="392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x v="1"/>
    <s v="plays"/>
    <d v="2016-09-18T19:51:05"/>
    <x v="392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x v="1"/>
    <s v="plays"/>
    <d v="2016-04-01T06:00:00"/>
    <x v="393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x v="1"/>
    <s v="plays"/>
    <d v="2015-09-06T03:38:27"/>
    <x v="393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d v="2016-03-16T03:02:44"/>
    <x v="393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x v="1"/>
    <s v="plays"/>
    <d v="2016-07-17T00:43:00"/>
    <x v="393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x v="1"/>
    <s v="plays"/>
    <d v="2015-10-01T13:00:00"/>
    <x v="393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x v="1"/>
    <s v="plays"/>
    <d v="2015-10-04T15:45:46"/>
    <x v="393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x v="1"/>
    <s v="plays"/>
    <d v="2016-12-01T07:18:40"/>
    <x v="393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x v="1"/>
    <s v="plays"/>
    <d v="2016-07-11T15:09:20"/>
    <x v="393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x v="1"/>
    <s v="plays"/>
    <d v="2015-06-27T21:44:14"/>
    <x v="393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x v="1"/>
    <s v="plays"/>
    <d v="2014-10-07T04:30:00"/>
    <x v="393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x v="1"/>
    <s v="plays"/>
    <d v="2015-01-02T11:49:11"/>
    <x v="394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x v="1"/>
    <s v="plays"/>
    <d v="2014-11-25T01:00:00"/>
    <x v="394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x v="1"/>
    <s v="plays"/>
    <d v="2015-06-16T21:41:54"/>
    <x v="394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x v="1"/>
    <s v="plays"/>
    <d v="2015-11-02T16:50:00"/>
    <x v="394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x v="1"/>
    <s v="plays"/>
    <d v="2015-08-27T15:54:35"/>
    <x v="394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x v="1"/>
    <s v="plays"/>
    <d v="2015-05-15T19:14:28"/>
    <x v="394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x v="1"/>
    <s v="plays"/>
    <d v="2015-02-28T08:00:00"/>
    <x v="394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x v="1"/>
    <s v="plays"/>
    <d v="2016-10-02T03:25:44"/>
    <x v="394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x v="1"/>
    <s v="plays"/>
    <d v="2014-09-07T07:48:43"/>
    <x v="394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x v="1"/>
    <s v="plays"/>
    <d v="2015-02-11T02:53:41"/>
    <x v="394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x v="1"/>
    <s v="plays"/>
    <d v="2016-04-08T18:35:00"/>
    <x v="395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d v="2016-05-03T18:49:02"/>
    <x v="395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x v="1"/>
    <s v="plays"/>
    <d v="2015-10-26T18:58:10"/>
    <x v="395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x v="1"/>
    <s v="plays"/>
    <d v="2016-07-29T23:29:00"/>
    <x v="395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x v="1"/>
    <s v="plays"/>
    <d v="2014-07-14T15:37:44"/>
    <x v="395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x v="1"/>
    <s v="plays"/>
    <d v="2015-11-28T21:22:21"/>
    <x v="395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x v="1"/>
    <s v="plays"/>
    <d v="2016-04-25T00:20:00"/>
    <x v="395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x v="1"/>
    <s v="plays"/>
    <d v="2016-07-08T23:25:54"/>
    <x v="395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x v="1"/>
    <s v="plays"/>
    <d v="2014-08-02T14:00:00"/>
    <x v="395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x v="1"/>
    <s v="plays"/>
    <d v="2014-09-28T18:55:56"/>
    <x v="395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x v="1"/>
    <s v="plays"/>
    <d v="2016-01-03T20:17:36"/>
    <x v="396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x v="1"/>
    <s v="plays"/>
    <d v="2014-05-08T21:23:30"/>
    <x v="396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x v="1"/>
    <s v="plays"/>
    <d v="2015-11-28T14:54:54"/>
    <x v="396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x v="1"/>
    <s v="plays"/>
    <d v="2015-11-18T04:41:57"/>
    <x v="396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x v="1"/>
    <s v="plays"/>
    <d v="2015-04-19T16:19:46"/>
    <x v="396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x v="1"/>
    <s v="plays"/>
    <d v="2016-04-14T04:39:40"/>
    <x v="396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x v="1"/>
    <s v="plays"/>
    <d v="2014-07-24T02:59:00"/>
    <x v="396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x v="1"/>
    <s v="plays"/>
    <d v="2017-03-06T06:58:27"/>
    <x v="396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x v="1"/>
    <s v="plays"/>
    <d v="2016-05-22T19:34:33"/>
    <x v="396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x v="1"/>
    <s v="plays"/>
    <d v="2016-08-29T03:55:00"/>
    <x v="396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x v="1"/>
    <s v="plays"/>
    <d v="2016-04-17T20:43:31"/>
    <x v="397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x v="1"/>
    <s v="plays"/>
    <d v="2014-07-21T12:52:06"/>
    <x v="397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x v="1"/>
    <s v="plays"/>
    <d v="2015-02-06T01:37:14"/>
    <x v="397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x v="1"/>
    <s v="plays"/>
    <d v="2016-05-09T04:00:00"/>
    <x v="397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x v="1"/>
    <s v="plays"/>
    <d v="2016-06-02T13:07:28"/>
    <x v="397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x v="1"/>
    <s v="plays"/>
    <d v="2016-07-13T20:48:18"/>
    <x v="397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x v="1"/>
    <s v="plays"/>
    <d v="2014-08-01T07:00:00"/>
    <x v="397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x v="1"/>
    <s v="plays"/>
    <d v="2016-07-22T18:55:32"/>
    <x v="397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x v="1"/>
    <s v="plays"/>
    <d v="2015-01-31T15:25:53"/>
    <x v="397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x v="1"/>
    <s v="plays"/>
    <d v="2015-03-29T20:00:00"/>
    <x v="397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x v="1"/>
    <s v="plays"/>
    <d v="2014-07-05T14:22:27"/>
    <x v="398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x v="1"/>
    <s v="plays"/>
    <d v="2016-07-17T04:19:09"/>
    <x v="398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x v="1"/>
    <s v="plays"/>
    <d v="2015-07-07T19:26:20"/>
    <x v="398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x v="1"/>
    <s v="plays"/>
    <d v="2014-05-20T06:59:00"/>
    <x v="398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x v="1"/>
    <s v="plays"/>
    <d v="2014-11-08T00:00:00"/>
    <x v="398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x v="1"/>
    <s v="plays"/>
    <d v="2016-02-20T21:05:00"/>
    <x v="398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x v="1"/>
    <s v="plays"/>
    <d v="2016-05-06T13:04:00"/>
    <x v="398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x v="1"/>
    <s v="plays"/>
    <d v="2014-05-16T22:11:30"/>
    <x v="3987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x v="1"/>
    <s v="plays"/>
    <d v="2015-08-29T01:56:53"/>
    <x v="398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x v="1"/>
    <s v="plays"/>
    <d v="2015-11-08T18:59:41"/>
    <x v="398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x v="1"/>
    <s v="plays"/>
    <d v="2016-03-02T16:08:13"/>
    <x v="3990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x v="1"/>
    <s v="plays"/>
    <d v="2015-05-31T15:28:02"/>
    <x v="399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x v="1"/>
    <s v="plays"/>
    <d v="2015-12-11T23:34:19"/>
    <x v="399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x v="1"/>
    <s v="plays"/>
    <d v="2015-05-13T20:45:12"/>
    <x v="399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x v="1"/>
    <s v="plays"/>
    <d v="2014-07-19T09:21:30"/>
    <x v="399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x v="1"/>
    <s v="plays"/>
    <d v="2015-02-14T11:27:00"/>
    <x v="399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x v="1"/>
    <s v="plays"/>
    <d v="2014-11-20T16:04:00"/>
    <x v="399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x v="1"/>
    <s v="plays"/>
    <d v="2015-04-05T08:23:41"/>
    <x v="399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x v="1"/>
    <s v="plays"/>
    <d v="2015-03-28T22:07:06"/>
    <x v="399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x v="1"/>
    <s v="plays"/>
    <d v="2014-08-31T19:51:49"/>
    <x v="399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x v="1"/>
    <s v="plays"/>
    <d v="2016-05-07T14:29:18"/>
    <x v="400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x v="1"/>
    <s v="plays"/>
    <d v="2017-03-01T19:00:00"/>
    <x v="4001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x v="1"/>
    <s v="plays"/>
    <d v="2014-09-27T01:02:41"/>
    <x v="4002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x v="1"/>
    <s v="plays"/>
    <d v="2015-02-15T14:05:47"/>
    <x v="4003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d v="2014-10-08T03:54:17"/>
    <x v="4004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x v="1"/>
    <s v="plays"/>
    <d v="2014-10-20T19:23:05"/>
    <x v="40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x v="1"/>
    <s v="plays"/>
    <d v="2016-02-16T18:33:07"/>
    <x v="4006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x v="1"/>
    <s v="plays"/>
    <d v="2014-08-26T16:28:00"/>
    <x v="4007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x v="1"/>
    <s v="plays"/>
    <d v="2015-07-22T23:08:27"/>
    <x v="4008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x v="1"/>
    <s v="plays"/>
    <d v="2014-09-09T16:49:20"/>
    <x v="4009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x v="1"/>
    <s v="plays"/>
    <d v="2014-10-26T18:29:26"/>
    <x v="4010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x v="1"/>
    <s v="plays"/>
    <d v="2015-01-28T13:04:38"/>
    <x v="4011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x v="1"/>
    <s v="plays"/>
    <d v="2015-05-02T13:04:09"/>
    <x v="4012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x v="1"/>
    <s v="plays"/>
    <d v="2015-02-16T07:13:43"/>
    <x v="401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x v="1"/>
    <s v="plays"/>
    <d v="2016-03-05T05:54:29"/>
    <x v="4014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d v="2015-07-19T18:44:23"/>
    <x v="4015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x v="1"/>
    <s v="plays"/>
    <d v="2014-09-17T20:56:40"/>
    <x v="4016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x v="1"/>
    <s v="plays"/>
    <d v="2014-09-04T16:07:54"/>
    <x v="4017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x v="1"/>
    <s v="plays"/>
    <d v="2016-10-07T21:51:48"/>
    <x v="401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x v="1"/>
    <s v="plays"/>
    <d v="2016-04-15T16:28:00"/>
    <x v="4019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x v="1"/>
    <s v="plays"/>
    <d v="2015-03-24T03:34:59"/>
    <x v="4020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x v="1"/>
    <s v="plays"/>
    <d v="2014-10-26T21:52:38"/>
    <x v="4021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x v="1"/>
    <s v="plays"/>
    <d v="2015-02-01T02:54:00"/>
    <x v="4022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x v="1"/>
    <s v="plays"/>
    <d v="2016-03-24T22:59:23"/>
    <x v="40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x v="1"/>
    <s v="plays"/>
    <d v="2015-08-31T16:04:57"/>
    <x v="4024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x v="1"/>
    <s v="plays"/>
    <d v="2015-07-26T05:42:16"/>
    <x v="4025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x v="1"/>
    <s v="plays"/>
    <d v="2015-12-04T16:43:59"/>
    <x v="4026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x v="1"/>
    <s v="plays"/>
    <d v="2017-02-23T01:00:00"/>
    <x v="4027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x v="1"/>
    <s v="plays"/>
    <d v="2014-06-05T22:31:40"/>
    <x v="4028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x v="1"/>
    <s v="plays"/>
    <d v="2015-12-14T00:36:10"/>
    <x v="4029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x v="1"/>
    <s v="plays"/>
    <d v="2016-02-03T18:49:00"/>
    <x v="403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x v="1"/>
    <s v="plays"/>
    <d v="2014-12-18T15:02:44"/>
    <x v="4031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x v="1"/>
    <s v="plays"/>
    <d v="2015-12-15T20:25:16"/>
    <x v="4032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x v="1"/>
    <s v="plays"/>
    <d v="2016-10-02T09:00:00"/>
    <x v="4033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x v="1"/>
    <s v="plays"/>
    <d v="2015-04-03T21:44:10"/>
    <x v="4034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x v="1"/>
    <s v="plays"/>
    <d v="2014-10-21T21:11:27"/>
    <x v="4035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x v="1"/>
    <s v="plays"/>
    <d v="2014-07-01T22:30:00"/>
    <x v="4036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x v="1"/>
    <s v="plays"/>
    <d v="2016-05-24T14:25:00"/>
    <x v="4037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x v="1"/>
    <s v="plays"/>
    <d v="2014-10-17T19:10:10"/>
    <x v="4038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x v="1"/>
    <s v="plays"/>
    <d v="2015-12-01T05:59:00"/>
    <x v="4039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x v="1"/>
    <s v="plays"/>
    <d v="2015-07-18T03:00:00"/>
    <x v="404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x v="1"/>
    <s v="plays"/>
    <d v="2016-09-06T11:22:34"/>
    <x v="4041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x v="1"/>
    <s v="plays"/>
    <d v="2015-01-20T19:16:00"/>
    <x v="4042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x v="1"/>
    <s v="plays"/>
    <d v="2014-11-20T22:58:45"/>
    <x v="4043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x v="1"/>
    <s v="plays"/>
    <d v="2015-04-10T05:00:00"/>
    <x v="4044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d v="2014-08-21T04:49:49"/>
    <x v="4045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x v="1"/>
    <s v="plays"/>
    <d v="2014-10-22T15:36:50"/>
    <x v="4046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x v="1"/>
    <s v="plays"/>
    <d v="2015-01-11T01:00:00"/>
    <x v="4047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x v="1"/>
    <s v="plays"/>
    <d v="2016-04-11T11:13:07"/>
    <x v="4048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x v="1"/>
    <s v="plays"/>
    <d v="2015-07-14T23:00:15"/>
    <x v="4049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d v="2014-10-23T15:16:31"/>
    <x v="4050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x v="1"/>
    <s v="plays"/>
    <d v="2014-05-09T06:53:00"/>
    <x v="4051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x v="1"/>
    <s v="plays"/>
    <d v="2014-10-13T21:05:16"/>
    <x v="4052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x v="1"/>
    <s v="plays"/>
    <d v="2014-11-15T20:00:00"/>
    <x v="4053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x v="1"/>
    <s v="plays"/>
    <d v="2016-10-01T04:00:00"/>
    <x v="4054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x v="1"/>
    <s v="plays"/>
    <d v="2014-06-19T15:33:51"/>
    <x v="4055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x v="1"/>
    <s v="plays"/>
    <d v="2016-07-03T19:59:00"/>
    <x v="4056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x v="1"/>
    <s v="plays"/>
    <d v="2015-11-25T23:00:00"/>
    <x v="4057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x v="1"/>
    <s v="plays"/>
    <d v="2016-04-01T03:59:00"/>
    <x v="405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x v="1"/>
    <s v="plays"/>
    <d v="2014-09-16T03:00:00"/>
    <x v="4059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x v="1"/>
    <s v="plays"/>
    <d v="2014-06-23T16:00:00"/>
    <x v="406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x v="1"/>
    <s v="plays"/>
    <d v="2016-04-21T02:23:43"/>
    <x v="4061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x v="1"/>
    <s v="plays"/>
    <d v="2016-07-02T17:44:28"/>
    <x v="4062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x v="1"/>
    <s v="plays"/>
    <d v="2014-06-27T16:21:24"/>
    <x v="4063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x v="1"/>
    <s v="plays"/>
    <d v="2015-04-29T14:07:06"/>
    <x v="4064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x v="1"/>
    <s v="plays"/>
    <d v="2014-08-12T22:50:11"/>
    <x v="4065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x v="1"/>
    <s v="plays"/>
    <d v="2016-05-19T00:56:28"/>
    <x v="4066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x v="1"/>
    <s v="plays"/>
    <d v="2015-09-28T02:49:10"/>
    <x v="4067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x v="1"/>
    <s v="plays"/>
    <d v="2017-01-13T23:05:00"/>
    <x v="4068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x v="1"/>
    <s v="plays"/>
    <d v="2015-02-28T12:00:00"/>
    <x v="4069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x v="1"/>
    <s v="plays"/>
    <d v="2015-03-01T03:00:00"/>
    <x v="407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x v="1"/>
    <s v="plays"/>
    <d v="2016-12-26T19:18:51"/>
    <x v="407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d v="2014-08-21T18:35:11"/>
    <x v="4072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x v="1"/>
    <s v="plays"/>
    <d v="2015-05-09T04:00:00"/>
    <x v="4073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x v="1"/>
    <s v="plays"/>
    <d v="2015-11-05T14:16:15"/>
    <x v="4074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x v="1"/>
    <s v="plays"/>
    <d v="2014-06-30T17:28:00"/>
    <x v="4075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x v="1"/>
    <s v="plays"/>
    <d v="2014-10-21T19:51:00"/>
    <x v="4076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x v="1"/>
    <s v="plays"/>
    <d v="2016-12-21T17:03:14"/>
    <x v="4077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x v="1"/>
    <s v="plays"/>
    <d v="2017-01-27T18:54:02"/>
    <x v="4078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x v="1"/>
    <s v="plays"/>
    <d v="2016-06-19T22:32:01"/>
    <x v="4079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x v="1"/>
    <s v="plays"/>
    <d v="2016-06-14T18:54:00"/>
    <x v="408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x v="1"/>
    <s v="plays"/>
    <d v="2015-03-08T12:57:05"/>
    <x v="4081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x v="1"/>
    <s v="plays"/>
    <d v="2015-11-14T23:00:00"/>
    <x v="4082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x v="1"/>
    <s v="plays"/>
    <d v="2016-01-14T18:16:56"/>
    <x v="4083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x v="1"/>
    <s v="plays"/>
    <d v="2016-10-09T10:28:26"/>
    <x v="4084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x v="1"/>
    <s v="plays"/>
    <d v="2015-03-24T03:59:00"/>
    <x v="4085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x v="1"/>
    <s v="plays"/>
    <d v="2015-11-21T04:00:00"/>
    <x v="4086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x v="1"/>
    <s v="plays"/>
    <d v="2016-07-17T17:49:46"/>
    <x v="4087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x v="1"/>
    <s v="plays"/>
    <d v="2015-01-16T10:26:00"/>
    <x v="4088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x v="1"/>
    <s v="plays"/>
    <d v="2015-05-31T17:35:00"/>
    <x v="4089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x v="1"/>
    <s v="plays"/>
    <d v="2015-08-07T15:00:00"/>
    <x v="409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x v="1"/>
    <s v="plays"/>
    <d v="2015-01-16T12:09:11"/>
    <x v="409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x v="1"/>
    <s v="plays"/>
    <d v="2015-04-05T03:40:47"/>
    <x v="4092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x v="1"/>
    <s v="plays"/>
    <d v="2015-08-22T19:34:53"/>
    <x v="409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x v="1"/>
    <s v="plays"/>
    <d v="2014-10-22T04:59:00"/>
    <x v="4094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x v="1"/>
    <s v="plays"/>
    <d v="2016-12-19T00:45:50"/>
    <x v="4095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x v="1"/>
    <s v="plays"/>
    <d v="2017-02-28T08:51:00"/>
    <x v="4096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x v="1"/>
    <s v="plays"/>
    <d v="2016-01-31T23:55:00"/>
    <x v="4097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x v="1"/>
    <s v="plays"/>
    <d v="2016-06-04T17:19:57"/>
    <x v="4098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x v="1"/>
    <s v="plays"/>
    <d v="2016-09-02T20:24:33"/>
    <x v="4099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x v="1"/>
    <s v="plays"/>
    <d v="2014-10-25T02:59:50"/>
    <x v="410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x v="1"/>
    <s v="plays"/>
    <d v="2017-01-25T21:41:22"/>
    <x v="4101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x v="1"/>
    <s v="plays"/>
    <d v="2016-05-15T20:21:13"/>
    <x v="4102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x v="1"/>
    <s v="plays"/>
    <d v="2015-08-26T18:32:00"/>
    <x v="4103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x v="1"/>
    <s v="plays"/>
    <d v="2016-10-27T06:40:34"/>
    <x v="410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x v="1"/>
    <s v="plays"/>
    <d v="2016-12-26T00:15:09"/>
    <x v="4105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x v="1"/>
    <s v="plays"/>
    <d v="2015-04-02T01:00:00"/>
    <x v="4106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x v="1"/>
    <s v="plays"/>
    <d v="2014-09-24T22:00:01"/>
    <x v="4107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x v="1"/>
    <s v="plays"/>
    <d v="2017-03-03T05:00:00"/>
    <x v="4108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x v="1"/>
    <s v="plays"/>
    <d v="2015-11-29T13:56:44"/>
    <x v="4109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x v="1"/>
    <s v="plays"/>
    <d v="2016-07-21T15:02:31"/>
    <x v="4110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x v="1"/>
    <s v="plays"/>
    <d v="2015-02-24T03:15:40"/>
    <x v="4111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d v="2016-02-28T00:00:00"/>
    <x v="4112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EE295-C2E0-4A52-992B-7DC09451A1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C5650-441B-4D3F-B981-3DF12AA902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D14F1-8B38-4A00-90E6-65040C4FB16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0BDE4-F7DA-417A-A892-986BC9F8EE1B}">
  <dimension ref="A1:J1880"/>
  <sheetViews>
    <sheetView workbookViewId="0">
      <selection activeCell="K1" sqref="K1"/>
    </sheetView>
  </sheetViews>
  <sheetFormatPr defaultRowHeight="15" x14ac:dyDescent="0.25"/>
  <cols>
    <col min="1" max="1" width="9.28515625" bestFit="1" customWidth="1"/>
    <col min="2" max="2" width="12.7109375" bestFit="1" customWidth="1"/>
    <col min="4" max="4" width="13.28515625" bestFit="1" customWidth="1"/>
    <col min="5" max="5" width="12.7109375" bestFit="1" customWidth="1"/>
    <col min="7" max="7" width="13.28515625" bestFit="1" customWidth="1"/>
    <col min="8" max="8" width="12" bestFit="1" customWidth="1"/>
    <col min="9" max="9" width="12.28515625" customWidth="1"/>
    <col min="10" max="10" width="12.42578125" customWidth="1"/>
  </cols>
  <sheetData>
    <row r="1" spans="1:10" ht="45" x14ac:dyDescent="0.25">
      <c r="A1" s="15" t="s">
        <v>8400</v>
      </c>
      <c r="B1" s="15" t="s">
        <v>8401</v>
      </c>
      <c r="D1" s="15" t="s">
        <v>8400</v>
      </c>
      <c r="E1" s="15" t="s">
        <v>8401</v>
      </c>
      <c r="G1" s="13" t="s">
        <v>8410</v>
      </c>
      <c r="H1" s="14" t="s">
        <v>8408</v>
      </c>
      <c r="I1" s="14" t="s">
        <v>8409</v>
      </c>
      <c r="J1" s="14" t="s">
        <v>8411</v>
      </c>
    </row>
    <row r="2" spans="1:10" x14ac:dyDescent="0.25">
      <c r="A2" t="str" cm="1">
        <f t="array" ref="A2">INDEX('Master Data'!$F$2:$L$4115,SMALL(IF((INDEX('Master Data'!$F$2:$L$4115,,1)="successful"),MATCH(ROW('Master Data'!$F$2:$L$4115),ROW('Master Data'!$F$2:$L$4115)),""),ROWS(A$2:$A2)),(COLUMNS($A$2:A2)-1)*6+1)</f>
        <v>successful</v>
      </c>
      <c r="B2" cm="1">
        <f t="array" ref="B2">INDEX('Master Data'!$F$2:$L$4115,SMALL(IF((INDEX('Master Data'!$F$2:$L$4115,,1)="successful"),MATCH(ROW('Master Data'!$F$2:$L$4115),ROW('Master Data'!$F$2:$L$4115)),""),ROWS($A2:B$2)),(COLUMNS($A$2:B2)-1)*6+1)</f>
        <v>182</v>
      </c>
      <c r="D2" t="str" cm="1">
        <f t="array" ref="D2">INDEX('Master Data'!$F$2:$L$4115,SMALL(IF((INDEX('Master Data'!$F$2:$L$4115,,1)="failed"),MATCH(ROW('Master Data'!$F$2:$L$4115),ROW('Master Data'!$F$2:$L$4115)),""),ROWS($D$2:D2)),(COLUMNS($D$2:D2)-1)*6+1)</f>
        <v>failed</v>
      </c>
      <c r="E2" cm="1">
        <f t="array" ref="E2">INDEX('Master Data'!$F$2:$L$4115,SMALL(IF((INDEX('Master Data'!$F$2:$L$4115,,1)="failed"),MATCH(ROW('Master Data'!$F$2:$L$4115),ROW('Master Data'!$F$2:$L$4115)),""),ROWS($D2:E$2)),(COLUMNS($D$2:E2)-1)*6+1)</f>
        <v>0</v>
      </c>
      <c r="G2" s="11" t="s">
        <v>8402</v>
      </c>
      <c r="H2" s="11">
        <f>AVERAGE(B2:B1865)</f>
        <v>220.58744635193133</v>
      </c>
      <c r="I2" s="11">
        <f>AVERAGE(E2:E1880)</f>
        <v>19.492283129324107</v>
      </c>
      <c r="J2" s="11">
        <f>AVERAGE(E2:E1531)</f>
        <v>17.709803921568628</v>
      </c>
    </row>
    <row r="3" spans="1:10" x14ac:dyDescent="0.25">
      <c r="A3" t="str" cm="1">
        <f t="array" ref="A3">INDEX('Master Data'!$F$2:$L$4115,SMALL(IF((INDEX('Master Data'!$F$2:$L$4115,,1)="successful"),MATCH(ROW('Master Data'!$F$2:$L$4115),ROW('Master Data'!$F$2:$L$4115)),""),ROWS(A$2:$A3)),(COLUMNS($A$2:A3)-1)*6+1)</f>
        <v>successful</v>
      </c>
      <c r="B3" cm="1">
        <f t="array" ref="B3">INDEX('Master Data'!$F$2:$L$4115,SMALL(IF((INDEX('Master Data'!$F$2:$L$4115,,1)="successful"),MATCH(ROW('Master Data'!$F$2:$L$4115),ROW('Master Data'!$F$2:$L$4115)),""),ROWS($A$2:B3)),(COLUMNS($A$2:B3)-1)*6+1)</f>
        <v>79</v>
      </c>
      <c r="D3" t="str" cm="1">
        <f t="array" ref="D3">INDEX('Master Data'!$F$2:$L$4115,SMALL(IF((INDEX('Master Data'!$F$2:$L$4115,,1)="failed"),MATCH(ROW('Master Data'!$F$2:$L$4115),ROW('Master Data'!$F$2:$L$4115)),""),ROWS($D$2:D3)),(COLUMNS($D$2:D3)-1)*6+1)</f>
        <v>failed</v>
      </c>
      <c r="E3" cm="1">
        <f t="array" ref="E3">INDEX('Master Data'!$F$2:$L$4115,SMALL(IF((INDEX('Master Data'!$F$2:$L$4115,,1)="failed"),MATCH(ROW('Master Data'!$F$2:$L$4115),ROW('Master Data'!$F$2:$L$4115)),""),ROWS($D$2:E3)),(COLUMNS($D$2:E3)-1)*6+1)</f>
        <v>1</v>
      </c>
      <c r="G3" s="11" t="s">
        <v>8403</v>
      </c>
      <c r="H3" s="11">
        <f>MEDIAN(B2:B1865)</f>
        <v>71</v>
      </c>
      <c r="I3" s="11">
        <f>MEDIAN(E2:E1880)</f>
        <v>3</v>
      </c>
      <c r="J3" s="11">
        <f>MEDIAN(E2:E1531)</f>
        <v>4</v>
      </c>
    </row>
    <row r="4" spans="1:10" x14ac:dyDescent="0.25">
      <c r="A4" t="str" cm="1">
        <f t="array" ref="A4">INDEX('Master Data'!$F$2:$L$4115,SMALL(IF((INDEX('Master Data'!$F$2:$L$4115,,1)="successful"),MATCH(ROW('Master Data'!$F$2:$L$4115),ROW('Master Data'!$F$2:$L$4115)),""),ROWS(A$2:$A4)),(COLUMNS($A$2:A4)-1)*6+1)</f>
        <v>successful</v>
      </c>
      <c r="B4" cm="1">
        <f t="array" ref="B4">INDEX('Master Data'!$F$2:$L$4115,SMALL(IF((INDEX('Master Data'!$F$2:$L$4115,,1)="successful"),MATCH(ROW('Master Data'!$F$2:$L$4115),ROW('Master Data'!$F$2:$L$4115)),""),ROWS($A$2:B4)),(COLUMNS($A$2:B4)-1)*6+1)</f>
        <v>35</v>
      </c>
      <c r="D4" t="str" cm="1">
        <f t="array" ref="D4">INDEX('Master Data'!$F$2:$L$4115,SMALL(IF((INDEX('Master Data'!$F$2:$L$4115,,1)="failed"),MATCH(ROW('Master Data'!$F$2:$L$4115),ROW('Master Data'!$F$2:$L$4115)),""),ROWS($D$2:D4)),(COLUMNS($D$2:D4)-1)*6+1)</f>
        <v>failed</v>
      </c>
      <c r="E4" cm="1">
        <f t="array" ref="E4">INDEX('Master Data'!$F$2:$L$4115,SMALL(IF((INDEX('Master Data'!$F$2:$L$4115,,1)="failed"),MATCH(ROW('Master Data'!$F$2:$L$4115),ROW('Master Data'!$F$2:$L$4115)),""),ROWS($D$2:E4)),(COLUMNS($D$2:E4)-1)*6+1)</f>
        <v>10</v>
      </c>
      <c r="G4" s="11" t="s">
        <v>8404</v>
      </c>
      <c r="H4" s="11">
        <f>SMALL(B2:B1865,1)</f>
        <v>1</v>
      </c>
      <c r="I4" s="11">
        <f>SMALL(E2:E1880,1)</f>
        <v>0</v>
      </c>
      <c r="J4" s="11">
        <f>SMALL(E2:E1531,1)</f>
        <v>0</v>
      </c>
    </row>
    <row r="5" spans="1:10" x14ac:dyDescent="0.25">
      <c r="A5" t="str" cm="1">
        <f t="array" ref="A5">INDEX('Master Data'!$F$2:$L$4115,SMALL(IF((INDEX('Master Data'!$F$2:$L$4115,,1)="successful"),MATCH(ROW('Master Data'!$F$2:$L$4115),ROW('Master Data'!$F$2:$L$4115)),""),ROWS(A$2:$A5)),(COLUMNS($A$2:A5)-1)*6+1)</f>
        <v>successful</v>
      </c>
      <c r="B5" cm="1">
        <f t="array" ref="B5">INDEX('Master Data'!$F$2:$L$4115,SMALL(IF((INDEX('Master Data'!$F$2:$L$4115,,1)="successful"),MATCH(ROW('Master Data'!$F$2:$L$4115),ROW('Master Data'!$F$2:$L$4115)),""),ROWS($A$2:B5)),(COLUMNS($A$2:B5)-1)*6+1)</f>
        <v>150</v>
      </c>
      <c r="D5" t="str" cm="1">
        <f t="array" ref="D5">INDEX('Master Data'!$F$2:$L$4115,SMALL(IF((INDEX('Master Data'!$F$2:$L$4115,,1)="failed"),MATCH(ROW('Master Data'!$F$2:$L$4115),ROW('Master Data'!$F$2:$L$4115)),""),ROWS($D$2:D5)),(COLUMNS($D$2:D5)-1)*6+1)</f>
        <v>failed</v>
      </c>
      <c r="E5" cm="1">
        <f t="array" ref="E5">INDEX('Master Data'!$F$2:$L$4115,SMALL(IF((INDEX('Master Data'!$F$2:$L$4115,,1)="failed"),MATCH(ROW('Master Data'!$F$2:$L$4115),ROW('Master Data'!$F$2:$L$4115)),""),ROWS($D$2:E5)),(COLUMNS($D$2:E5)-1)*6+1)</f>
        <v>0</v>
      </c>
      <c r="G5" s="11" t="s">
        <v>8405</v>
      </c>
      <c r="H5" s="11">
        <f>LARGE(B2:B1865,1)</f>
        <v>26457</v>
      </c>
      <c r="I5" s="11">
        <f>LARGE(E2:E1880,1)</f>
        <v>1501</v>
      </c>
      <c r="J5" s="11">
        <f>LARGE(E2:E1531,1)</f>
        <v>1293</v>
      </c>
    </row>
    <row r="6" spans="1:10" x14ac:dyDescent="0.25">
      <c r="A6" t="str" cm="1">
        <f t="array" ref="A6">INDEX('Master Data'!$F$2:$L$4115,SMALL(IF((INDEX('Master Data'!$F$2:$L$4115,,1)="successful"),MATCH(ROW('Master Data'!$F$2:$L$4115),ROW('Master Data'!$F$2:$L$4115)),""),ROWS(A$2:$A6)),(COLUMNS($A$2:A6)-1)*6+1)</f>
        <v>successful</v>
      </c>
      <c r="B6" cm="1">
        <f t="array" ref="B6">INDEX('Master Data'!$F$2:$L$4115,SMALL(IF((INDEX('Master Data'!$F$2:$L$4115,,1)="successful"),MATCH(ROW('Master Data'!$F$2:$L$4115),ROW('Master Data'!$F$2:$L$4115)),""),ROWS($A$2:B6)),(COLUMNS($A$2:B6)-1)*6+1)</f>
        <v>284</v>
      </c>
      <c r="D6" t="str" cm="1">
        <f t="array" ref="D6">INDEX('Master Data'!$F$2:$L$4115,SMALL(IF((INDEX('Master Data'!$F$2:$L$4115,,1)="failed"),MATCH(ROW('Master Data'!$F$2:$L$4115),ROW('Master Data'!$F$2:$L$4115)),""),ROWS($D$2:D6)),(COLUMNS($D$2:D6)-1)*6+1)</f>
        <v>failed</v>
      </c>
      <c r="E6" cm="1">
        <f t="array" ref="E6">INDEX('Master Data'!$F$2:$L$4115,SMALL(IF((INDEX('Master Data'!$F$2:$L$4115,,1)="failed"),MATCH(ROW('Master Data'!$F$2:$L$4115),ROW('Master Data'!$F$2:$L$4115)),""),ROWS($D$2:E6)),(COLUMNS($D$2:E6)-1)*6+1)</f>
        <v>7</v>
      </c>
      <c r="G6" s="11" t="s">
        <v>8407</v>
      </c>
      <c r="H6" s="11">
        <f>_xlfn.VAR.P(B2:B1865)</f>
        <v>830562.79385528143</v>
      </c>
      <c r="I6" s="11">
        <f>_xlfn.VAR.P(E2:E1880)</f>
        <v>5243.674102238092</v>
      </c>
      <c r="J6" s="11">
        <f>_xlfn.VAR.P(E2:E1531)</f>
        <v>3773.2216685890044</v>
      </c>
    </row>
    <row r="7" spans="1:10" x14ac:dyDescent="0.25">
      <c r="A7" t="str" cm="1">
        <f t="array" ref="A7">INDEX('Master Data'!$F$2:$L$4115,SMALL(IF((INDEX('Master Data'!$F$2:$L$4115,,1)="successful"),MATCH(ROW('Master Data'!$F$2:$L$4115),ROW('Master Data'!$F$2:$L$4115)),""),ROWS(A$2:$A7)),(COLUMNS($A$2:A7)-1)*6+1)</f>
        <v>successful</v>
      </c>
      <c r="B7" cm="1">
        <f t="array" ref="B7">INDEX('Master Data'!$F$2:$L$4115,SMALL(IF((INDEX('Master Data'!$F$2:$L$4115,,1)="successful"),MATCH(ROW('Master Data'!$F$2:$L$4115),ROW('Master Data'!$F$2:$L$4115)),""),ROWS($A$2:B7)),(COLUMNS($A$2:B7)-1)*6+1)</f>
        <v>47</v>
      </c>
      <c r="D7" t="str" cm="1">
        <f t="array" ref="D7">INDEX('Master Data'!$F$2:$L$4115,SMALL(IF((INDEX('Master Data'!$F$2:$L$4115,,1)="failed"),MATCH(ROW('Master Data'!$F$2:$L$4115),ROW('Master Data'!$F$2:$L$4115)),""),ROWS($D$2:D7)),(COLUMNS($D$2:D7)-1)*6+1)</f>
        <v>failed</v>
      </c>
      <c r="E7" cm="1">
        <f t="array" ref="E7">INDEX('Master Data'!$F$2:$L$4115,SMALL(IF((INDEX('Master Data'!$F$2:$L$4115,,1)="failed"),MATCH(ROW('Master Data'!$F$2:$L$4115),ROW('Master Data'!$F$2:$L$4115)),""),ROWS($D$2:E7)),(COLUMNS($D$2:E7)-1)*6+1)</f>
        <v>0</v>
      </c>
      <c r="G7" s="11" t="s">
        <v>8406</v>
      </c>
      <c r="H7" s="11">
        <f>_xlfn.STDEV.P(B2:B1865)</f>
        <v>911.35217882840516</v>
      </c>
      <c r="I7" s="11">
        <f>_xlfn.STDEV.P(E2:E1880)</f>
        <v>72.413217731558461</v>
      </c>
      <c r="J7" s="11">
        <f>_xlfn.STDEV.P(E2:E1531)</f>
        <v>61.426555076684906</v>
      </c>
    </row>
    <row r="8" spans="1:10" x14ac:dyDescent="0.25">
      <c r="A8" t="str" cm="1">
        <f t="array" ref="A8">INDEX('Master Data'!$F$2:$L$4115,SMALL(IF((INDEX('Master Data'!$F$2:$L$4115,,1)="successful"),MATCH(ROW('Master Data'!$F$2:$L$4115),ROW('Master Data'!$F$2:$L$4115)),""),ROWS(A$2:$A8)),(COLUMNS($A$2:A8)-1)*6+1)</f>
        <v>successful</v>
      </c>
      <c r="B8" cm="1">
        <f t="array" ref="B8">INDEX('Master Data'!$F$2:$L$4115,SMALL(IF((INDEX('Master Data'!$F$2:$L$4115,,1)="successful"),MATCH(ROW('Master Data'!$F$2:$L$4115),ROW('Master Data'!$F$2:$L$4115)),""),ROWS($A$2:B8)),(COLUMNS($A$2:B8)-1)*6+1)</f>
        <v>58</v>
      </c>
      <c r="D8" t="str" cm="1">
        <f t="array" ref="D8">INDEX('Master Data'!$F$2:$L$4115,SMALL(IF((INDEX('Master Data'!$F$2:$L$4115,,1)="failed"),MATCH(ROW('Master Data'!$F$2:$L$4115),ROW('Master Data'!$F$2:$L$4115)),""),ROWS($D$2:D8)),(COLUMNS($D$2:D8)-1)*6+1)</f>
        <v>failed</v>
      </c>
      <c r="E8" cm="1">
        <f t="array" ref="E8">INDEX('Master Data'!$F$2:$L$4115,SMALL(IF((INDEX('Master Data'!$F$2:$L$4115,,1)="failed"),MATCH(ROW('Master Data'!$F$2:$L$4115),ROW('Master Data'!$F$2:$L$4115)),""),ROWS($D$2:E8)),(COLUMNS($D$2:E8)-1)*6+1)</f>
        <v>1</v>
      </c>
    </row>
    <row r="9" spans="1:10" x14ac:dyDescent="0.25">
      <c r="A9" t="str" cm="1">
        <f t="array" ref="A9">INDEX('Master Data'!$F$2:$L$4115,SMALL(IF((INDEX('Master Data'!$F$2:$L$4115,,1)="successful"),MATCH(ROW('Master Data'!$F$2:$L$4115),ROW('Master Data'!$F$2:$L$4115)),""),ROWS(A$2:$A9)),(COLUMNS($A$2:A9)-1)*6+1)</f>
        <v>successful</v>
      </c>
      <c r="B9" cm="1">
        <f t="array" ref="B9">INDEX('Master Data'!$F$2:$L$4115,SMALL(IF((INDEX('Master Data'!$F$2:$L$4115,,1)="successful"),MATCH(ROW('Master Data'!$F$2:$L$4115),ROW('Master Data'!$F$2:$L$4115)),""),ROWS($A$2:B9)),(COLUMNS($A$2:B9)-1)*6+1)</f>
        <v>57</v>
      </c>
      <c r="D9" t="str" cm="1">
        <f t="array" ref="D9">INDEX('Master Data'!$F$2:$L$4115,SMALL(IF((INDEX('Master Data'!$F$2:$L$4115,,1)="failed"),MATCH(ROW('Master Data'!$F$2:$L$4115),ROW('Master Data'!$F$2:$L$4115)),""),ROWS($D$2:D9)),(COLUMNS($D$2:D9)-1)*6+1)</f>
        <v>failed</v>
      </c>
      <c r="E9" cm="1">
        <f t="array" ref="E9">INDEX('Master Data'!$F$2:$L$4115,SMALL(IF((INDEX('Master Data'!$F$2:$L$4115,,1)="failed"),MATCH(ROW('Master Data'!$F$2:$L$4115),ROW('Master Data'!$F$2:$L$4115)),""),ROWS($D$2:E9)),(COLUMNS($D$2:E9)-1)*6+1)</f>
        <v>2</v>
      </c>
    </row>
    <row r="10" spans="1:10" x14ac:dyDescent="0.25">
      <c r="A10" t="str" cm="1">
        <f t="array" ref="A10">INDEX('Master Data'!$F$2:$L$4115,SMALL(IF((INDEX('Master Data'!$F$2:$L$4115,,1)="successful"),MATCH(ROW('Master Data'!$F$2:$L$4115),ROW('Master Data'!$F$2:$L$4115)),""),ROWS(A$2:$A10)),(COLUMNS($A$2:A10)-1)*6+1)</f>
        <v>successful</v>
      </c>
      <c r="B10" cm="1">
        <f t="array" ref="B10">INDEX('Master Data'!$F$2:$L$4115,SMALL(IF((INDEX('Master Data'!$F$2:$L$4115,,1)="successful"),MATCH(ROW('Master Data'!$F$2:$L$4115),ROW('Master Data'!$F$2:$L$4115)),""),ROWS($A$2:B10)),(COLUMNS($A$2:B10)-1)*6+1)</f>
        <v>12</v>
      </c>
      <c r="D10" t="str" cm="1">
        <f t="array" ref="D10">INDEX('Master Data'!$F$2:$L$4115,SMALL(IF((INDEX('Master Data'!$F$2:$L$4115,,1)="failed"),MATCH(ROW('Master Data'!$F$2:$L$4115),ROW('Master Data'!$F$2:$L$4115)),""),ROWS($D$2:D10)),(COLUMNS($D$2:D10)-1)*6+1)</f>
        <v>failed</v>
      </c>
      <c r="E10" cm="1">
        <f t="array" ref="E10">INDEX('Master Data'!$F$2:$L$4115,SMALL(IF((INDEX('Master Data'!$F$2:$L$4115,,1)="failed"),MATCH(ROW('Master Data'!$F$2:$L$4115),ROW('Master Data'!$F$2:$L$4115)),""),ROWS($D$2:E10)),(COLUMNS($D$2:E10)-1)*6+1)</f>
        <v>3</v>
      </c>
    </row>
    <row r="11" spans="1:10" x14ac:dyDescent="0.25">
      <c r="A11" t="str" cm="1">
        <f t="array" ref="A11">INDEX('Master Data'!$F$2:$L$4115,SMALL(IF((INDEX('Master Data'!$F$2:$L$4115,,1)="successful"),MATCH(ROW('Master Data'!$F$2:$L$4115),ROW('Master Data'!$F$2:$L$4115)),""),ROWS(A$2:$A11)),(COLUMNS($A$2:A11)-1)*6+1)</f>
        <v>successful</v>
      </c>
      <c r="B11" cm="1">
        <f t="array" ref="B11">INDEX('Master Data'!$F$2:$L$4115,SMALL(IF((INDEX('Master Data'!$F$2:$L$4115,,1)="successful"),MATCH(ROW('Master Data'!$F$2:$L$4115),ROW('Master Data'!$F$2:$L$4115)),""),ROWS($A$2:B11)),(COLUMNS($A$2:B11)-1)*6+1)</f>
        <v>20</v>
      </c>
      <c r="D11" t="str" cm="1">
        <f t="array" ref="D11">INDEX('Master Data'!$F$2:$L$4115,SMALL(IF((INDEX('Master Data'!$F$2:$L$4115,,1)="failed"),MATCH(ROW('Master Data'!$F$2:$L$4115),ROW('Master Data'!$F$2:$L$4115)),""),ROWS($D$2:D11)),(COLUMNS($D$2:D11)-1)*6+1)</f>
        <v>failed</v>
      </c>
      <c r="E11" cm="1">
        <f t="array" ref="E11">INDEX('Master Data'!$F$2:$L$4115,SMALL(IF((INDEX('Master Data'!$F$2:$L$4115,,1)="failed"),MATCH(ROW('Master Data'!$F$2:$L$4115),ROW('Master Data'!$F$2:$L$4115)),""),ROWS($D$2:E11)),(COLUMNS($D$2:E11)-1)*6+1)</f>
        <v>10</v>
      </c>
    </row>
    <row r="12" spans="1:10" x14ac:dyDescent="0.25">
      <c r="A12" t="str" cm="1">
        <f t="array" ref="A12">INDEX('Master Data'!$F$2:$L$4115,SMALL(IF((INDEX('Master Data'!$F$2:$L$4115,,1)="successful"),MATCH(ROW('Master Data'!$F$2:$L$4115),ROW('Master Data'!$F$2:$L$4115)),""),ROWS(A$2:$A12)),(COLUMNS($A$2:A12)-1)*6+1)</f>
        <v>successful</v>
      </c>
      <c r="B12" cm="1">
        <f t="array" ref="B12">INDEX('Master Data'!$F$2:$L$4115,SMALL(IF((INDEX('Master Data'!$F$2:$L$4115,,1)="successful"),MATCH(ROW('Master Data'!$F$2:$L$4115),ROW('Master Data'!$F$2:$L$4115)),""),ROWS($A$2:B12)),(COLUMNS($A$2:B12)-1)*6+1)</f>
        <v>19</v>
      </c>
      <c r="D12" t="str" cm="1">
        <f t="array" ref="D12">INDEX('Master Data'!$F$2:$L$4115,SMALL(IF((INDEX('Master Data'!$F$2:$L$4115,,1)="failed"),MATCH(ROW('Master Data'!$F$2:$L$4115),ROW('Master Data'!$F$2:$L$4115)),""),ROWS($D$2:D12)),(COLUMNS($D$2:D12)-1)*6+1)</f>
        <v>failed</v>
      </c>
      <c r="E12" cm="1">
        <f t="array" ref="E12">INDEX('Master Data'!$F$2:$L$4115,SMALL(IF((INDEX('Master Data'!$F$2:$L$4115,,1)="failed"),MATCH(ROW('Master Data'!$F$2:$L$4115),ROW('Master Data'!$F$2:$L$4115)),""),ROWS($D$2:E12)),(COLUMNS($D$2:E12)-1)*6+1)</f>
        <v>10</v>
      </c>
    </row>
    <row r="13" spans="1:10" x14ac:dyDescent="0.25">
      <c r="A13" t="str" cm="1">
        <f t="array" ref="A13">INDEX('Master Data'!$F$2:$L$4115,SMALL(IF((INDEX('Master Data'!$F$2:$L$4115,,1)="successful"),MATCH(ROW('Master Data'!$F$2:$L$4115),ROW('Master Data'!$F$2:$L$4115)),""),ROWS(A$2:$A13)),(COLUMNS($A$2:A13)-1)*6+1)</f>
        <v>successful</v>
      </c>
      <c r="B13" cm="1">
        <f t="array" ref="B13">INDEX('Master Data'!$F$2:$L$4115,SMALL(IF((INDEX('Master Data'!$F$2:$L$4115,,1)="successful"),MATCH(ROW('Master Data'!$F$2:$L$4115),ROW('Master Data'!$F$2:$L$4115)),""),ROWS($A$2:B13)),(COLUMNS($A$2:B13)-1)*6+1)</f>
        <v>75</v>
      </c>
      <c r="D13" t="str" cm="1">
        <f t="array" ref="D13">INDEX('Master Data'!$F$2:$L$4115,SMALL(IF((INDEX('Master Data'!$F$2:$L$4115,,1)="failed"),MATCH(ROW('Master Data'!$F$2:$L$4115),ROW('Master Data'!$F$2:$L$4115)),""),ROWS($D$2:D13)),(COLUMNS($D$2:D13)-1)*6+1)</f>
        <v>failed</v>
      </c>
      <c r="E13" cm="1">
        <f t="array" ref="E13">INDEX('Master Data'!$F$2:$L$4115,SMALL(IF((INDEX('Master Data'!$F$2:$L$4115,,1)="failed"),MATCH(ROW('Master Data'!$F$2:$L$4115),ROW('Master Data'!$F$2:$L$4115)),""),ROWS($D$2:E13)),(COLUMNS($D$2:E13)-1)*6+1)</f>
        <v>1</v>
      </c>
    </row>
    <row r="14" spans="1:10" x14ac:dyDescent="0.25">
      <c r="A14" t="str" cm="1">
        <f t="array" ref="A14">INDEX('Master Data'!$F$2:$L$4115,SMALL(IF((INDEX('Master Data'!$F$2:$L$4115,,1)="successful"),MATCH(ROW('Master Data'!$F$2:$L$4115),ROW('Master Data'!$F$2:$L$4115)),""),ROWS(A$2:$A14)),(COLUMNS($A$2:A14)-1)*6+1)</f>
        <v>successful</v>
      </c>
      <c r="B14" cm="1">
        <f t="array" ref="B14">INDEX('Master Data'!$F$2:$L$4115,SMALL(IF((INDEX('Master Data'!$F$2:$L$4115,,1)="successful"),MATCH(ROW('Master Data'!$F$2:$L$4115),ROW('Master Data'!$F$2:$L$4115)),""),ROWS($A$2:B14)),(COLUMNS($A$2:B14)-1)*6+1)</f>
        <v>827</v>
      </c>
      <c r="D14" t="str" cm="1">
        <f t="array" ref="D14">INDEX('Master Data'!$F$2:$L$4115,SMALL(IF((INDEX('Master Data'!$F$2:$L$4115,,1)="failed"),MATCH(ROW('Master Data'!$F$2:$L$4115),ROW('Master Data'!$F$2:$L$4115)),""),ROWS($D$2:D14)),(COLUMNS($D$2:D14)-1)*6+1)</f>
        <v>failed</v>
      </c>
      <c r="E14" cm="1">
        <f t="array" ref="E14">INDEX('Master Data'!$F$2:$L$4115,SMALL(IF((INDEX('Master Data'!$F$2:$L$4115,,1)="failed"),MATCH(ROW('Master Data'!$F$2:$L$4115),ROW('Master Data'!$F$2:$L$4115)),""),ROWS($D$2:E14)),(COLUMNS($D$2:E14)-1)*6+1)</f>
        <v>0</v>
      </c>
    </row>
    <row r="15" spans="1:10" x14ac:dyDescent="0.25">
      <c r="A15" t="str" cm="1">
        <f t="array" ref="A15">INDEX('Master Data'!$F$2:$L$4115,SMALL(IF((INDEX('Master Data'!$F$2:$L$4115,,1)="successful"),MATCH(ROW('Master Data'!$F$2:$L$4115),ROW('Master Data'!$F$2:$L$4115)),""),ROWS(A$2:$A15)),(COLUMNS($A$2:A15)-1)*6+1)</f>
        <v>successful</v>
      </c>
      <c r="B15" cm="1">
        <f t="array" ref="B15">INDEX('Master Data'!$F$2:$L$4115,SMALL(IF((INDEX('Master Data'!$F$2:$L$4115,,1)="successful"),MATCH(ROW('Master Data'!$F$2:$L$4115),ROW('Master Data'!$F$2:$L$4115)),""),ROWS($A$2:B15)),(COLUMNS($A$2:B15)-1)*6+1)</f>
        <v>51</v>
      </c>
      <c r="D15" t="str" cm="1">
        <f t="array" ref="D15">INDEX('Master Data'!$F$2:$L$4115,SMALL(IF((INDEX('Master Data'!$F$2:$L$4115,,1)="failed"),MATCH(ROW('Master Data'!$F$2:$L$4115),ROW('Master Data'!$F$2:$L$4115)),""),ROWS($D$2:D15)),(COLUMNS($D$2:D15)-1)*6+1)</f>
        <v>failed</v>
      </c>
      <c r="E15" cm="1">
        <f t="array" ref="E15">INDEX('Master Data'!$F$2:$L$4115,SMALL(IF((INDEX('Master Data'!$F$2:$L$4115,,1)="failed"),MATCH(ROW('Master Data'!$F$2:$L$4115),ROW('Master Data'!$F$2:$L$4115)),""),ROWS($D$2:E15)),(COLUMNS($D$2:E15)-1)*6+1)</f>
        <v>0</v>
      </c>
    </row>
    <row r="16" spans="1:10" x14ac:dyDescent="0.25">
      <c r="A16" t="str" cm="1">
        <f t="array" ref="A16">INDEX('Master Data'!$F$2:$L$4115,SMALL(IF((INDEX('Master Data'!$F$2:$L$4115,,1)="successful"),MATCH(ROW('Master Data'!$F$2:$L$4115),ROW('Master Data'!$F$2:$L$4115)),""),ROWS(A$2:$A16)),(COLUMNS($A$2:A16)-1)*6+1)</f>
        <v>successful</v>
      </c>
      <c r="B16" cm="1">
        <f t="array" ref="B16">INDEX('Master Data'!$F$2:$L$4115,SMALL(IF((INDEX('Master Data'!$F$2:$L$4115,,1)="successful"),MATCH(ROW('Master Data'!$F$2:$L$4115),ROW('Master Data'!$F$2:$L$4115)),""),ROWS($A$2:B16)),(COLUMNS($A$2:B16)-1)*6+1)</f>
        <v>41</v>
      </c>
      <c r="D16" t="str" cm="1">
        <f t="array" ref="D16">INDEX('Master Data'!$F$2:$L$4115,SMALL(IF((INDEX('Master Data'!$F$2:$L$4115,,1)="failed"),MATCH(ROW('Master Data'!$F$2:$L$4115),ROW('Master Data'!$F$2:$L$4115)),""),ROWS($D$2:D16)),(COLUMNS($D$2:D16)-1)*6+1)</f>
        <v>failed</v>
      </c>
      <c r="E16" cm="1">
        <f t="array" ref="E16">INDEX('Master Data'!$F$2:$L$4115,SMALL(IF((INDEX('Master Data'!$F$2:$L$4115,,1)="failed"),MATCH(ROW('Master Data'!$F$2:$L$4115),ROW('Master Data'!$F$2:$L$4115)),""),ROWS($D$2:E16)),(COLUMNS($D$2:E16)-1)*6+1)</f>
        <v>0</v>
      </c>
    </row>
    <row r="17" spans="1:5" x14ac:dyDescent="0.25">
      <c r="A17" t="str" cm="1">
        <f t="array" ref="A17">INDEX('Master Data'!$F$2:$L$4115,SMALL(IF((INDEX('Master Data'!$F$2:$L$4115,,1)="successful"),MATCH(ROW('Master Data'!$F$2:$L$4115),ROW('Master Data'!$F$2:$L$4115)),""),ROWS(A$2:$A17)),(COLUMNS($A$2:A17)-1)*6+1)</f>
        <v>successful</v>
      </c>
      <c r="B17" cm="1">
        <f t="array" ref="B17">INDEX('Master Data'!$F$2:$L$4115,SMALL(IF((INDEX('Master Data'!$F$2:$L$4115,,1)="successful"),MATCH(ROW('Master Data'!$F$2:$L$4115),ROW('Master Data'!$F$2:$L$4115)),""),ROWS($A$2:B17)),(COLUMNS($A$2:B17)-1)*6+1)</f>
        <v>98</v>
      </c>
      <c r="D17" t="str" cm="1">
        <f t="array" ref="D17">INDEX('Master Data'!$F$2:$L$4115,SMALL(IF((INDEX('Master Data'!$F$2:$L$4115,,1)="failed"),MATCH(ROW('Master Data'!$F$2:$L$4115),ROW('Master Data'!$F$2:$L$4115)),""),ROWS($D$2:D17)),(COLUMNS($D$2:D17)-1)*6+1)</f>
        <v>failed</v>
      </c>
      <c r="E17" cm="1">
        <f t="array" ref="E17">INDEX('Master Data'!$F$2:$L$4115,SMALL(IF((INDEX('Master Data'!$F$2:$L$4115,,1)="failed"),MATCH(ROW('Master Data'!$F$2:$L$4115),ROW('Master Data'!$F$2:$L$4115)),""),ROWS($D$2:E17)),(COLUMNS($D$2:E17)-1)*6+1)</f>
        <v>26</v>
      </c>
    </row>
    <row r="18" spans="1:5" x14ac:dyDescent="0.25">
      <c r="A18" t="str" cm="1">
        <f t="array" ref="A18">INDEX('Master Data'!$F$2:$L$4115,SMALL(IF((INDEX('Master Data'!$F$2:$L$4115,,1)="successful"),MATCH(ROW('Master Data'!$F$2:$L$4115),ROW('Master Data'!$F$2:$L$4115)),""),ROWS(A$2:$A18)),(COLUMNS($A$2:A18)-1)*6+1)</f>
        <v>successful</v>
      </c>
      <c r="B18" cm="1">
        <f t="array" ref="B18">INDEX('Master Data'!$F$2:$L$4115,SMALL(IF((INDEX('Master Data'!$F$2:$L$4115,,1)="successful"),MATCH(ROW('Master Data'!$F$2:$L$4115),ROW('Master Data'!$F$2:$L$4115)),""),ROWS($A$2:B18)),(COLUMNS($A$2:B18)-1)*6+1)</f>
        <v>70</v>
      </c>
      <c r="D18" t="str" cm="1">
        <f t="array" ref="D18">INDEX('Master Data'!$F$2:$L$4115,SMALL(IF((INDEX('Master Data'!$F$2:$L$4115,,1)="failed"),MATCH(ROW('Master Data'!$F$2:$L$4115),ROW('Master Data'!$F$2:$L$4115)),""),ROWS($D$2:D18)),(COLUMNS($D$2:D18)-1)*6+1)</f>
        <v>failed</v>
      </c>
      <c r="E18" cm="1">
        <f t="array" ref="E18">INDEX('Master Data'!$F$2:$L$4115,SMALL(IF((INDEX('Master Data'!$F$2:$L$4115,,1)="failed"),MATCH(ROW('Master Data'!$F$2:$L$4115),ROW('Master Data'!$F$2:$L$4115)),""),ROWS($D$2:E18)),(COLUMNS($D$2:E18)-1)*6+1)</f>
        <v>0</v>
      </c>
    </row>
    <row r="19" spans="1:5" x14ac:dyDescent="0.25">
      <c r="A19" t="str" cm="1">
        <f t="array" ref="A19">INDEX('Master Data'!$F$2:$L$4115,SMALL(IF((INDEX('Master Data'!$F$2:$L$4115,,1)="successful"),MATCH(ROW('Master Data'!$F$2:$L$4115),ROW('Master Data'!$F$2:$L$4115)),""),ROWS(A$2:$A19)),(COLUMNS($A$2:A19)-1)*6+1)</f>
        <v>successful</v>
      </c>
      <c r="B19" cm="1">
        <f t="array" ref="B19">INDEX('Master Data'!$F$2:$L$4115,SMALL(IF((INDEX('Master Data'!$F$2:$L$4115,,1)="successful"),MATCH(ROW('Master Data'!$F$2:$L$4115),ROW('Master Data'!$F$2:$L$4115)),""),ROWS($A$2:B19)),(COLUMNS($A$2:B19)-1)*6+1)</f>
        <v>36</v>
      </c>
      <c r="D19" t="str" cm="1">
        <f t="array" ref="D19">INDEX('Master Data'!$F$2:$L$4115,SMALL(IF((INDEX('Master Data'!$F$2:$L$4115,,1)="failed"),MATCH(ROW('Master Data'!$F$2:$L$4115),ROW('Master Data'!$F$2:$L$4115)),""),ROWS($D$2:D19)),(COLUMNS($D$2:D19)-1)*6+1)</f>
        <v>failed</v>
      </c>
      <c r="E19" cm="1">
        <f t="array" ref="E19">INDEX('Master Data'!$F$2:$L$4115,SMALL(IF((INDEX('Master Data'!$F$2:$L$4115,,1)="failed"),MATCH(ROW('Master Data'!$F$2:$L$4115),ROW('Master Data'!$F$2:$L$4115)),""),ROWS($D$2:E19)),(COLUMNS($D$2:E19)-1)*6+1)</f>
        <v>7</v>
      </c>
    </row>
    <row r="20" spans="1:5" x14ac:dyDescent="0.25">
      <c r="A20" t="str" cm="1">
        <f t="array" ref="A20">INDEX('Master Data'!$F$2:$L$4115,SMALL(IF((INDEX('Master Data'!$F$2:$L$4115,,1)="successful"),MATCH(ROW('Master Data'!$F$2:$L$4115),ROW('Master Data'!$F$2:$L$4115)),""),ROWS(A$2:$A20)),(COLUMNS($A$2:A20)-1)*6+1)</f>
        <v>successful</v>
      </c>
      <c r="B20" cm="1">
        <f t="array" ref="B20">INDEX('Master Data'!$F$2:$L$4115,SMALL(IF((INDEX('Master Data'!$F$2:$L$4115,,1)="successful"),MATCH(ROW('Master Data'!$F$2:$L$4115),ROW('Master Data'!$F$2:$L$4115)),""),ROWS($A$2:B20)),(COLUMNS($A$2:B20)-1)*6+1)</f>
        <v>342</v>
      </c>
      <c r="D20" t="str" cm="1">
        <f t="array" ref="D20">INDEX('Master Data'!$F$2:$L$4115,SMALL(IF((INDEX('Master Data'!$F$2:$L$4115,,1)="failed"),MATCH(ROW('Master Data'!$F$2:$L$4115),ROW('Master Data'!$F$2:$L$4115)),""),ROWS($D$2:D20)),(COLUMNS($D$2:D20)-1)*6+1)</f>
        <v>failed</v>
      </c>
      <c r="E20" cm="1">
        <f t="array" ref="E20">INDEX('Master Data'!$F$2:$L$4115,SMALL(IF((INDEX('Master Data'!$F$2:$L$4115,,1)="failed"),MATCH(ROW('Master Data'!$F$2:$L$4115),ROW('Master Data'!$F$2:$L$4115)),""),ROWS($D$2:E20)),(COLUMNS($D$2:E20)-1)*6+1)</f>
        <v>0</v>
      </c>
    </row>
    <row r="21" spans="1:5" x14ac:dyDescent="0.25">
      <c r="A21" t="str" cm="1">
        <f t="array" ref="A21">INDEX('Master Data'!$F$2:$L$4115,SMALL(IF((INDEX('Master Data'!$F$2:$L$4115,,1)="successful"),MATCH(ROW('Master Data'!$F$2:$L$4115),ROW('Master Data'!$F$2:$L$4115)),""),ROWS(A$2:$A21)),(COLUMNS($A$2:A21)-1)*6+1)</f>
        <v>successful</v>
      </c>
      <c r="B21" cm="1">
        <f t="array" ref="B21">INDEX('Master Data'!$F$2:$L$4115,SMALL(IF((INDEX('Master Data'!$F$2:$L$4115,,1)="successful"),MATCH(ROW('Master Data'!$F$2:$L$4115),ROW('Master Data'!$F$2:$L$4115)),""),ROWS($A$2:B21)),(COLUMNS($A$2:B21)-1)*6+1)</f>
        <v>22</v>
      </c>
      <c r="D21" t="str" cm="1">
        <f t="array" ref="D21">INDEX('Master Data'!$F$2:$L$4115,SMALL(IF((INDEX('Master Data'!$F$2:$L$4115,,1)="failed"),MATCH(ROW('Master Data'!$F$2:$L$4115),ROW('Master Data'!$F$2:$L$4115)),""),ROWS($D$2:D21)),(COLUMNS($D$2:D21)-1)*6+1)</f>
        <v>failed</v>
      </c>
      <c r="E21" cm="1">
        <f t="array" ref="E21">INDEX('Master Data'!$F$2:$L$4115,SMALL(IF((INDEX('Master Data'!$F$2:$L$4115,,1)="failed"),MATCH(ROW('Master Data'!$F$2:$L$4115),ROW('Master Data'!$F$2:$L$4115)),""),ROWS($D$2:E21)),(COLUMNS($D$2:E21)-1)*6+1)</f>
        <v>2</v>
      </c>
    </row>
    <row r="22" spans="1:5" x14ac:dyDescent="0.25">
      <c r="A22" t="str" cm="1">
        <f t="array" ref="A22">INDEX('Master Data'!$F$2:$L$4115,SMALL(IF((INDEX('Master Data'!$F$2:$L$4115,,1)="successful"),MATCH(ROW('Master Data'!$F$2:$L$4115),ROW('Master Data'!$F$2:$L$4115)),""),ROWS(A$2:$A22)),(COLUMNS($A$2:A22)-1)*6+1)</f>
        <v>successful</v>
      </c>
      <c r="B22" cm="1">
        <f t="array" ref="B22">INDEX('Master Data'!$F$2:$L$4115,SMALL(IF((INDEX('Master Data'!$F$2:$L$4115,,1)="successful"),MATCH(ROW('Master Data'!$F$2:$L$4115),ROW('Master Data'!$F$2:$L$4115)),""),ROWS($A$2:B22)),(COLUMNS($A$2:B22)-1)*6+1)</f>
        <v>25</v>
      </c>
      <c r="D22" t="str" cm="1">
        <f t="array" ref="D22">INDEX('Master Data'!$F$2:$L$4115,SMALL(IF((INDEX('Master Data'!$F$2:$L$4115,,1)="failed"),MATCH(ROW('Master Data'!$F$2:$L$4115),ROW('Master Data'!$F$2:$L$4115)),""),ROWS($D$2:D22)),(COLUMNS($D$2:D22)-1)*6+1)</f>
        <v>failed</v>
      </c>
      <c r="E22" cm="1">
        <f t="array" ref="E22">INDEX('Master Data'!$F$2:$L$4115,SMALL(IF((INDEX('Master Data'!$F$2:$L$4115,,1)="failed"),MATCH(ROW('Master Data'!$F$2:$L$4115),ROW('Master Data'!$F$2:$L$4115)),""),ROWS($D$2:E22)),(COLUMNS($D$2:E22)-1)*6+1)</f>
        <v>13</v>
      </c>
    </row>
    <row r="23" spans="1:5" x14ac:dyDescent="0.25">
      <c r="A23" t="str" cm="1">
        <f t="array" ref="A23">INDEX('Master Data'!$F$2:$L$4115,SMALL(IF((INDEX('Master Data'!$F$2:$L$4115,,1)="successful"),MATCH(ROW('Master Data'!$F$2:$L$4115),ROW('Master Data'!$F$2:$L$4115)),""),ROWS(A$2:$A23)),(COLUMNS($A$2:A23)-1)*6+1)</f>
        <v>successful</v>
      </c>
      <c r="B23" cm="1">
        <f t="array" ref="B23">INDEX('Master Data'!$F$2:$L$4115,SMALL(IF((INDEX('Master Data'!$F$2:$L$4115,,1)="successful"),MATCH(ROW('Master Data'!$F$2:$L$4115),ROW('Master Data'!$F$2:$L$4115)),""),ROWS($A$2:B23)),(COLUMNS($A$2:B23)-1)*6+1)</f>
        <v>101</v>
      </c>
      <c r="D23" t="str" cm="1">
        <f t="array" ref="D23">INDEX('Master Data'!$F$2:$L$4115,SMALL(IF((INDEX('Master Data'!$F$2:$L$4115,,1)="failed"),MATCH(ROW('Master Data'!$F$2:$L$4115),ROW('Master Data'!$F$2:$L$4115)),""),ROWS($D$2:D23)),(COLUMNS($D$2:D23)-1)*6+1)</f>
        <v>failed</v>
      </c>
      <c r="E23" cm="1">
        <f t="array" ref="E23">INDEX('Master Data'!$F$2:$L$4115,SMALL(IF((INDEX('Master Data'!$F$2:$L$4115,,1)="failed"),MATCH(ROW('Master Data'!$F$2:$L$4115),ROW('Master Data'!$F$2:$L$4115)),""),ROWS($D$2:E23)),(COLUMNS($D$2:E23)-1)*6+1)</f>
        <v>4</v>
      </c>
    </row>
    <row r="24" spans="1:5" x14ac:dyDescent="0.25">
      <c r="A24" t="str" cm="1">
        <f t="array" ref="A24">INDEX('Master Data'!$F$2:$L$4115,SMALL(IF((INDEX('Master Data'!$F$2:$L$4115,,1)="successful"),MATCH(ROW('Master Data'!$F$2:$L$4115),ROW('Master Data'!$F$2:$L$4115)),""),ROWS(A$2:$A24)),(COLUMNS($A$2:A24)-1)*6+1)</f>
        <v>successful</v>
      </c>
      <c r="B24" cm="1">
        <f t="array" ref="B24">INDEX('Master Data'!$F$2:$L$4115,SMALL(IF((INDEX('Master Data'!$F$2:$L$4115,,1)="successful"),MATCH(ROW('Master Data'!$F$2:$L$4115),ROW('Master Data'!$F$2:$L$4115)),""),ROWS($A$2:B24)),(COLUMNS($A$2:B24)-1)*6+1)</f>
        <v>8</v>
      </c>
      <c r="D24" t="str" cm="1">
        <f t="array" ref="D24">INDEX('Master Data'!$F$2:$L$4115,SMALL(IF((INDEX('Master Data'!$F$2:$L$4115,,1)="failed"),MATCH(ROW('Master Data'!$F$2:$L$4115),ROW('Master Data'!$F$2:$L$4115)),""),ROWS($D$2:D24)),(COLUMNS($D$2:D24)-1)*6+1)</f>
        <v>failed</v>
      </c>
      <c r="E24" cm="1">
        <f t="array" ref="E24">INDEX('Master Data'!$F$2:$L$4115,SMALL(IF((INDEX('Master Data'!$F$2:$L$4115,,1)="failed"),MATCH(ROW('Master Data'!$F$2:$L$4115),ROW('Master Data'!$F$2:$L$4115)),""),ROWS($D$2:E24)),(COLUMNS($D$2:E24)-1)*6+1)</f>
        <v>0</v>
      </c>
    </row>
    <row r="25" spans="1:5" x14ac:dyDescent="0.25">
      <c r="A25" t="str" cm="1">
        <f t="array" ref="A25">INDEX('Master Data'!$F$2:$L$4115,SMALL(IF((INDEX('Master Data'!$F$2:$L$4115,,1)="successful"),MATCH(ROW('Master Data'!$F$2:$L$4115),ROW('Master Data'!$F$2:$L$4115)),""),ROWS(A$2:$A25)),(COLUMNS($A$2:A25)-1)*6+1)</f>
        <v>successful</v>
      </c>
      <c r="B25" cm="1">
        <f t="array" ref="B25">INDEX('Master Data'!$F$2:$L$4115,SMALL(IF((INDEX('Master Data'!$F$2:$L$4115,,1)="successful"),MATCH(ROW('Master Data'!$F$2:$L$4115),ROW('Master Data'!$F$2:$L$4115)),""),ROWS($A$2:B25)),(COLUMNS($A$2:B25)-1)*6+1)</f>
        <v>23</v>
      </c>
      <c r="D25" t="str" cm="1">
        <f t="array" ref="D25">INDEX('Master Data'!$F$2:$L$4115,SMALL(IF((INDEX('Master Data'!$F$2:$L$4115,,1)="failed"),MATCH(ROW('Master Data'!$F$2:$L$4115),ROW('Master Data'!$F$2:$L$4115)),""),ROWS($D$2:D25)),(COLUMNS($D$2:D25)-1)*6+1)</f>
        <v>failed</v>
      </c>
      <c r="E25" cm="1">
        <f t="array" ref="E25">INDEX('Master Data'!$F$2:$L$4115,SMALL(IF((INDEX('Master Data'!$F$2:$L$4115,,1)="failed"),MATCH(ROW('Master Data'!$F$2:$L$4115),ROW('Master Data'!$F$2:$L$4115)),""),ROWS($D$2:E25)),(COLUMNS($D$2:E25)-1)*6+1)</f>
        <v>12</v>
      </c>
    </row>
    <row r="26" spans="1:5" x14ac:dyDescent="0.25">
      <c r="A26" t="str" cm="1">
        <f t="array" ref="A26">INDEX('Master Data'!$F$2:$L$4115,SMALL(IF((INDEX('Master Data'!$F$2:$L$4115,,1)="successful"),MATCH(ROW('Master Data'!$F$2:$L$4115),ROW('Master Data'!$F$2:$L$4115)),""),ROWS(A$2:$A26)),(COLUMNS($A$2:A26)-1)*6+1)</f>
        <v>successful</v>
      </c>
      <c r="B26" cm="1">
        <f t="array" ref="B26">INDEX('Master Data'!$F$2:$L$4115,SMALL(IF((INDEX('Master Data'!$F$2:$L$4115,,1)="successful"),MATCH(ROW('Master Data'!$F$2:$L$4115),ROW('Master Data'!$F$2:$L$4115)),""),ROWS($A$2:B26)),(COLUMNS($A$2:B26)-1)*6+1)</f>
        <v>574</v>
      </c>
      <c r="D26" t="str" cm="1">
        <f t="array" ref="D26">INDEX('Master Data'!$F$2:$L$4115,SMALL(IF((INDEX('Master Data'!$F$2:$L$4115,,1)="failed"),MATCH(ROW('Master Data'!$F$2:$L$4115),ROW('Master Data'!$F$2:$L$4115)),""),ROWS($D$2:D26)),(COLUMNS($D$2:D26)-1)*6+1)</f>
        <v>failed</v>
      </c>
      <c r="E26" cm="1">
        <f t="array" ref="E26">INDEX('Master Data'!$F$2:$L$4115,SMALL(IF((INDEX('Master Data'!$F$2:$L$4115,,1)="failed"),MATCH(ROW('Master Data'!$F$2:$L$4115),ROW('Master Data'!$F$2:$L$4115)),""),ROWS($D$2:E26)),(COLUMNS($D$2:E26)-1)*6+1)</f>
        <v>2</v>
      </c>
    </row>
    <row r="27" spans="1:5" x14ac:dyDescent="0.25">
      <c r="A27" t="str" cm="1">
        <f t="array" ref="A27">INDEX('Master Data'!$F$2:$L$4115,SMALL(IF((INDEX('Master Data'!$F$2:$L$4115,,1)="successful"),MATCH(ROW('Master Data'!$F$2:$L$4115),ROW('Master Data'!$F$2:$L$4115)),""),ROWS(A$2:$A27)),(COLUMNS($A$2:A27)-1)*6+1)</f>
        <v>successful</v>
      </c>
      <c r="B27" cm="1">
        <f t="array" ref="B27">INDEX('Master Data'!$F$2:$L$4115,SMALL(IF((INDEX('Master Data'!$F$2:$L$4115,,1)="successful"),MATCH(ROW('Master Data'!$F$2:$L$4115),ROW('Master Data'!$F$2:$L$4115)),""),ROWS($A$2:B27)),(COLUMNS($A$2:B27)-1)*6+1)</f>
        <v>14</v>
      </c>
      <c r="D27" t="str" cm="1">
        <f t="array" ref="D27">INDEX('Master Data'!$F$2:$L$4115,SMALL(IF((INDEX('Master Data'!$F$2:$L$4115,,1)="failed"),MATCH(ROW('Master Data'!$F$2:$L$4115),ROW('Master Data'!$F$2:$L$4115)),""),ROWS($D$2:D27)),(COLUMNS($D$2:D27)-1)*6+1)</f>
        <v>failed</v>
      </c>
      <c r="E27" cm="1">
        <f t="array" ref="E27">INDEX('Master Data'!$F$2:$L$4115,SMALL(IF((INDEX('Master Data'!$F$2:$L$4115,,1)="failed"),MATCH(ROW('Master Data'!$F$2:$L$4115),ROW('Master Data'!$F$2:$L$4115)),""),ROWS($D$2:E27)),(COLUMNS($D$2:E27)-1)*6+1)</f>
        <v>10</v>
      </c>
    </row>
    <row r="28" spans="1:5" x14ac:dyDescent="0.25">
      <c r="A28" t="str" cm="1">
        <f t="array" ref="A28">INDEX('Master Data'!$F$2:$L$4115,SMALL(IF((INDEX('Master Data'!$F$2:$L$4115,,1)="successful"),MATCH(ROW('Master Data'!$F$2:$L$4115),ROW('Master Data'!$F$2:$L$4115)),""),ROWS(A$2:$A28)),(COLUMNS($A$2:A28)-1)*6+1)</f>
        <v>successful</v>
      </c>
      <c r="B28" cm="1">
        <f t="array" ref="B28">INDEX('Master Data'!$F$2:$L$4115,SMALL(IF((INDEX('Master Data'!$F$2:$L$4115,,1)="successful"),MATCH(ROW('Master Data'!$F$2:$L$4115),ROW('Master Data'!$F$2:$L$4115)),""),ROWS($A$2:B28)),(COLUMNS($A$2:B28)-1)*6+1)</f>
        <v>19</v>
      </c>
      <c r="D28" t="str" cm="1">
        <f t="array" ref="D28">INDEX('Master Data'!$F$2:$L$4115,SMALL(IF((INDEX('Master Data'!$F$2:$L$4115,,1)="failed"),MATCH(ROW('Master Data'!$F$2:$L$4115),ROW('Master Data'!$F$2:$L$4115)),""),ROWS($D$2:D28)),(COLUMNS($D$2:D28)-1)*6+1)</f>
        <v>failed</v>
      </c>
      <c r="E28" cm="1">
        <f t="array" ref="E28">INDEX('Master Data'!$F$2:$L$4115,SMALL(IF((INDEX('Master Data'!$F$2:$L$4115,,1)="failed"),MATCH(ROW('Master Data'!$F$2:$L$4115),ROW('Master Data'!$F$2:$L$4115)),""),ROWS($D$2:E28)),(COLUMNS($D$2:E28)-1)*6+1)</f>
        <v>0</v>
      </c>
    </row>
    <row r="29" spans="1:5" x14ac:dyDescent="0.25">
      <c r="A29" t="str" cm="1">
        <f t="array" ref="A29">INDEX('Master Data'!$F$2:$L$4115,SMALL(IF((INDEX('Master Data'!$F$2:$L$4115,,1)="successful"),MATCH(ROW('Master Data'!$F$2:$L$4115),ROW('Master Data'!$F$2:$L$4115)),""),ROWS(A$2:$A29)),(COLUMNS($A$2:A29)-1)*6+1)</f>
        <v>successful</v>
      </c>
      <c r="B29" cm="1">
        <f t="array" ref="B29">INDEX('Master Data'!$F$2:$L$4115,SMALL(IF((INDEX('Master Data'!$F$2:$L$4115,,1)="successful"),MATCH(ROW('Master Data'!$F$2:$L$4115),ROW('Master Data'!$F$2:$L$4115)),""),ROWS($A$2:B29)),(COLUMNS($A$2:B29)-1)*6+1)</f>
        <v>150</v>
      </c>
      <c r="D29" t="str" cm="1">
        <f t="array" ref="D29">INDEX('Master Data'!$F$2:$L$4115,SMALL(IF((INDEX('Master Data'!$F$2:$L$4115,,1)="failed"),MATCH(ROW('Master Data'!$F$2:$L$4115),ROW('Master Data'!$F$2:$L$4115)),""),ROWS($D$2:D29)),(COLUMNS($D$2:D29)-1)*6+1)</f>
        <v>failed</v>
      </c>
      <c r="E29" cm="1">
        <f t="array" ref="E29">INDEX('Master Data'!$F$2:$L$4115,SMALL(IF((INDEX('Master Data'!$F$2:$L$4115,,1)="failed"),MATCH(ROW('Master Data'!$F$2:$L$4115),ROW('Master Data'!$F$2:$L$4115)),""),ROWS($D$2:E29)),(COLUMNS($D$2:E29)-1)*6+1)</f>
        <v>5</v>
      </c>
    </row>
    <row r="30" spans="1:5" x14ac:dyDescent="0.25">
      <c r="A30" t="str" cm="1">
        <f t="array" ref="A30">INDEX('Master Data'!$F$2:$L$4115,SMALL(IF((INDEX('Master Data'!$F$2:$L$4115,,1)="successful"),MATCH(ROW('Master Data'!$F$2:$L$4115),ROW('Master Data'!$F$2:$L$4115)),""),ROWS(A$2:$A30)),(COLUMNS($A$2:A30)-1)*6+1)</f>
        <v>successful</v>
      </c>
      <c r="B30" cm="1">
        <f t="array" ref="B30">INDEX('Master Data'!$F$2:$L$4115,SMALL(IF((INDEX('Master Data'!$F$2:$L$4115,,1)="successful"),MATCH(ROW('Master Data'!$F$2:$L$4115),ROW('Master Data'!$F$2:$L$4115)),""),ROWS($A$2:B30)),(COLUMNS($A$2:B30)-1)*6+1)</f>
        <v>71</v>
      </c>
      <c r="D30" t="str" cm="1">
        <f t="array" ref="D30">INDEX('Master Data'!$F$2:$L$4115,SMALL(IF((INDEX('Master Data'!$F$2:$L$4115,,1)="failed"),MATCH(ROW('Master Data'!$F$2:$L$4115),ROW('Master Data'!$F$2:$L$4115)),""),ROWS($D$2:D30)),(COLUMNS($D$2:D30)-1)*6+1)</f>
        <v>failed</v>
      </c>
      <c r="E30" cm="1">
        <f t="array" ref="E30">INDEX('Master Data'!$F$2:$L$4115,SMALL(IF((INDEX('Master Data'!$F$2:$L$4115,,1)="failed"),MATCH(ROW('Master Data'!$F$2:$L$4115),ROW('Master Data'!$F$2:$L$4115)),""),ROWS($D$2:E30)),(COLUMNS($D$2:E30)-1)*6+1)</f>
        <v>0</v>
      </c>
    </row>
    <row r="31" spans="1:5" x14ac:dyDescent="0.25">
      <c r="A31" t="str" cm="1">
        <f t="array" ref="A31">INDEX('Master Data'!$F$2:$L$4115,SMALL(IF((INDEX('Master Data'!$F$2:$L$4115,,1)="successful"),MATCH(ROW('Master Data'!$F$2:$L$4115),ROW('Master Data'!$F$2:$L$4115)),""),ROWS(A$2:$A31)),(COLUMNS($A$2:A31)-1)*6+1)</f>
        <v>successful</v>
      </c>
      <c r="B31" cm="1">
        <f t="array" ref="B31">INDEX('Master Data'!$F$2:$L$4115,SMALL(IF((INDEX('Master Data'!$F$2:$L$4115,,1)="successful"),MATCH(ROW('Master Data'!$F$2:$L$4115),ROW('Master Data'!$F$2:$L$4115)),""),ROWS($A$2:B31)),(COLUMNS($A$2:B31)-1)*6+1)</f>
        <v>117</v>
      </c>
      <c r="D31" t="str" cm="1">
        <f t="array" ref="D31">INDEX('Master Data'!$F$2:$L$4115,SMALL(IF((INDEX('Master Data'!$F$2:$L$4115,,1)="failed"),MATCH(ROW('Master Data'!$F$2:$L$4115),ROW('Master Data'!$F$2:$L$4115)),""),ROWS($D$2:D31)),(COLUMNS($D$2:D31)-1)*6+1)</f>
        <v>failed</v>
      </c>
      <c r="E31" cm="1">
        <f t="array" ref="E31">INDEX('Master Data'!$F$2:$L$4115,SMALL(IF((INDEX('Master Data'!$F$2:$L$4115,,1)="failed"),MATCH(ROW('Master Data'!$F$2:$L$4115),ROW('Master Data'!$F$2:$L$4115)),""),ROWS($D$2:E31)),(COLUMNS($D$2:E31)-1)*6+1)</f>
        <v>5</v>
      </c>
    </row>
    <row r="32" spans="1:5" x14ac:dyDescent="0.25">
      <c r="A32" t="str" cm="1">
        <f t="array" ref="A32">INDEX('Master Data'!$F$2:$L$4115,SMALL(IF((INDEX('Master Data'!$F$2:$L$4115,,1)="successful"),MATCH(ROW('Master Data'!$F$2:$L$4115),ROW('Master Data'!$F$2:$L$4115)),""),ROWS(A$2:$A32)),(COLUMNS($A$2:A32)-1)*6+1)</f>
        <v>successful</v>
      </c>
      <c r="B32" cm="1">
        <f t="array" ref="B32">INDEX('Master Data'!$F$2:$L$4115,SMALL(IF((INDEX('Master Data'!$F$2:$L$4115,,1)="successful"),MATCH(ROW('Master Data'!$F$2:$L$4115),ROW('Master Data'!$F$2:$L$4115)),""),ROWS($A$2:B32)),(COLUMNS($A$2:B32)-1)*6+1)</f>
        <v>53</v>
      </c>
      <c r="D32" t="str" cm="1">
        <f t="array" ref="D32">INDEX('Master Data'!$F$2:$L$4115,SMALL(IF((INDEX('Master Data'!$F$2:$L$4115,,1)="failed"),MATCH(ROW('Master Data'!$F$2:$L$4115),ROW('Master Data'!$F$2:$L$4115)),""),ROWS($D$2:D32)),(COLUMNS($D$2:D32)-1)*6+1)</f>
        <v>failed</v>
      </c>
      <c r="E32" cm="1">
        <f t="array" ref="E32">INDEX('Master Data'!$F$2:$L$4115,SMALL(IF((INDEX('Master Data'!$F$2:$L$4115,,1)="failed"),MATCH(ROW('Master Data'!$F$2:$L$4115),ROW('Master Data'!$F$2:$L$4115)),""),ROWS($D$2:E32)),(COLUMNS($D$2:E32)-1)*6+1)</f>
        <v>1</v>
      </c>
    </row>
    <row r="33" spans="1:5" x14ac:dyDescent="0.25">
      <c r="A33" t="str" cm="1">
        <f t="array" ref="A33">INDEX('Master Data'!$F$2:$L$4115,SMALL(IF((INDEX('Master Data'!$F$2:$L$4115,,1)="successful"),MATCH(ROW('Master Data'!$F$2:$L$4115),ROW('Master Data'!$F$2:$L$4115)),""),ROWS(A$2:$A33)),(COLUMNS($A$2:A33)-1)*6+1)</f>
        <v>successful</v>
      </c>
      <c r="B33" cm="1">
        <f t="array" ref="B33">INDEX('Master Data'!$F$2:$L$4115,SMALL(IF((INDEX('Master Data'!$F$2:$L$4115,,1)="successful"),MATCH(ROW('Master Data'!$F$2:$L$4115),ROW('Master Data'!$F$2:$L$4115)),""),ROWS($A$2:B33)),(COLUMNS($A$2:B33)-1)*6+1)</f>
        <v>1</v>
      </c>
      <c r="D33" t="str" cm="1">
        <f t="array" ref="D33">INDEX('Master Data'!$F$2:$L$4115,SMALL(IF((INDEX('Master Data'!$F$2:$L$4115,,1)="failed"),MATCH(ROW('Master Data'!$F$2:$L$4115),ROW('Master Data'!$F$2:$L$4115)),""),ROWS($D$2:D33)),(COLUMNS($D$2:D33)-1)*6+1)</f>
        <v>failed</v>
      </c>
      <c r="E33" cm="1">
        <f t="array" ref="E33">INDEX('Master Data'!$F$2:$L$4115,SMALL(IF((INDEX('Master Data'!$F$2:$L$4115,,1)="failed"),MATCH(ROW('Master Data'!$F$2:$L$4115),ROW('Master Data'!$F$2:$L$4115)),""),ROWS($D$2:E33)),(COLUMNS($D$2:E33)-1)*6+1)</f>
        <v>3</v>
      </c>
    </row>
    <row r="34" spans="1:5" x14ac:dyDescent="0.25">
      <c r="A34" t="str" cm="1">
        <f t="array" ref="A34">INDEX('Master Data'!$F$2:$L$4115,SMALL(IF((INDEX('Master Data'!$F$2:$L$4115,,1)="successful"),MATCH(ROW('Master Data'!$F$2:$L$4115),ROW('Master Data'!$F$2:$L$4115)),""),ROWS(A$2:$A34)),(COLUMNS($A$2:A34)-1)*6+1)</f>
        <v>successful</v>
      </c>
      <c r="B34" cm="1">
        <f t="array" ref="B34">INDEX('Master Data'!$F$2:$L$4115,SMALL(IF((INDEX('Master Data'!$F$2:$L$4115,,1)="successful"),MATCH(ROW('Master Data'!$F$2:$L$4115),ROW('Master Data'!$F$2:$L$4115)),""),ROWS($A$2:B34)),(COLUMNS($A$2:B34)-1)*6+1)</f>
        <v>89</v>
      </c>
      <c r="D34" t="str" cm="1">
        <f t="array" ref="D34">INDEX('Master Data'!$F$2:$L$4115,SMALL(IF((INDEX('Master Data'!$F$2:$L$4115,,1)="failed"),MATCH(ROW('Master Data'!$F$2:$L$4115),ROW('Master Data'!$F$2:$L$4115)),""),ROWS($D$2:D34)),(COLUMNS($D$2:D34)-1)*6+1)</f>
        <v>failed</v>
      </c>
      <c r="E34" cm="1">
        <f t="array" ref="E34">INDEX('Master Data'!$F$2:$L$4115,SMALL(IF((INDEX('Master Data'!$F$2:$L$4115,,1)="failed"),MATCH(ROW('Master Data'!$F$2:$L$4115),ROW('Master Data'!$F$2:$L$4115)),""),ROWS($D$2:E34)),(COLUMNS($D$2:E34)-1)*6+1)</f>
        <v>3</v>
      </c>
    </row>
    <row r="35" spans="1:5" x14ac:dyDescent="0.25">
      <c r="A35" t="str" cm="1">
        <f t="array" ref="A35">INDEX('Master Data'!$F$2:$L$4115,SMALL(IF((INDEX('Master Data'!$F$2:$L$4115,,1)="successful"),MATCH(ROW('Master Data'!$F$2:$L$4115),ROW('Master Data'!$F$2:$L$4115)),""),ROWS(A$2:$A35)),(COLUMNS($A$2:A35)-1)*6+1)</f>
        <v>successful</v>
      </c>
      <c r="B35" cm="1">
        <f t="array" ref="B35">INDEX('Master Data'!$F$2:$L$4115,SMALL(IF((INDEX('Master Data'!$F$2:$L$4115,,1)="successful"),MATCH(ROW('Master Data'!$F$2:$L$4115),ROW('Master Data'!$F$2:$L$4115)),""),ROWS($A$2:B35)),(COLUMNS($A$2:B35)-1)*6+1)</f>
        <v>64</v>
      </c>
      <c r="D35" t="str" cm="1">
        <f t="array" ref="D35">INDEX('Master Data'!$F$2:$L$4115,SMALL(IF((INDEX('Master Data'!$F$2:$L$4115,,1)="failed"),MATCH(ROW('Master Data'!$F$2:$L$4115),ROW('Master Data'!$F$2:$L$4115)),""),ROWS($D$2:D35)),(COLUMNS($D$2:D35)-1)*6+1)</f>
        <v>failed</v>
      </c>
      <c r="E35" cm="1">
        <f t="array" ref="E35">INDEX('Master Data'!$F$2:$L$4115,SMALL(IF((INDEX('Master Data'!$F$2:$L$4115,,1)="failed"),MATCH(ROW('Master Data'!$F$2:$L$4115),ROW('Master Data'!$F$2:$L$4115)),""),ROWS($D$2:E35)),(COLUMNS($D$2:E35)-1)*6+1)</f>
        <v>0</v>
      </c>
    </row>
    <row r="36" spans="1:5" x14ac:dyDescent="0.25">
      <c r="A36" t="str" cm="1">
        <f t="array" ref="A36">INDEX('Master Data'!$F$2:$L$4115,SMALL(IF((INDEX('Master Data'!$F$2:$L$4115,,1)="successful"),MATCH(ROW('Master Data'!$F$2:$L$4115),ROW('Master Data'!$F$2:$L$4115)),""),ROWS(A$2:$A36)),(COLUMNS($A$2:A36)-1)*6+1)</f>
        <v>successful</v>
      </c>
      <c r="B36" cm="1">
        <f t="array" ref="B36">INDEX('Master Data'!$F$2:$L$4115,SMALL(IF((INDEX('Master Data'!$F$2:$L$4115,,1)="successful"),MATCH(ROW('Master Data'!$F$2:$L$4115),ROW('Master Data'!$F$2:$L$4115)),""),ROWS($A$2:B36)),(COLUMNS($A$2:B36)-1)*6+1)</f>
        <v>68</v>
      </c>
      <c r="D36" t="str" cm="1">
        <f t="array" ref="D36">INDEX('Master Data'!$F$2:$L$4115,SMALL(IF((INDEX('Master Data'!$F$2:$L$4115,,1)="failed"),MATCH(ROW('Master Data'!$F$2:$L$4115),ROW('Master Data'!$F$2:$L$4115)),""),ROWS($D$2:D36)),(COLUMNS($D$2:D36)-1)*6+1)</f>
        <v>failed</v>
      </c>
      <c r="E36" cm="1">
        <f t="array" ref="E36">INDEX('Master Data'!$F$2:$L$4115,SMALL(IF((INDEX('Master Data'!$F$2:$L$4115,,1)="failed"),MATCH(ROW('Master Data'!$F$2:$L$4115),ROW('Master Data'!$F$2:$L$4115)),""),ROWS($D$2:E36)),(COLUMNS($D$2:E36)-1)*6+1)</f>
        <v>3</v>
      </c>
    </row>
    <row r="37" spans="1:5" x14ac:dyDescent="0.25">
      <c r="A37" t="str" cm="1">
        <f t="array" ref="A37">INDEX('Master Data'!$F$2:$L$4115,SMALL(IF((INDEX('Master Data'!$F$2:$L$4115,,1)="successful"),MATCH(ROW('Master Data'!$F$2:$L$4115),ROW('Master Data'!$F$2:$L$4115)),""),ROWS(A$2:$A37)),(COLUMNS($A$2:A37)-1)*6+1)</f>
        <v>successful</v>
      </c>
      <c r="B37" cm="1">
        <f t="array" ref="B37">INDEX('Master Data'!$F$2:$L$4115,SMALL(IF((INDEX('Master Data'!$F$2:$L$4115,,1)="successful"),MATCH(ROW('Master Data'!$F$2:$L$4115),ROW('Master Data'!$F$2:$L$4115)),""),ROWS($A$2:B37)),(COLUMNS($A$2:B37)-1)*6+1)</f>
        <v>28</v>
      </c>
      <c r="D37" t="str" cm="1">
        <f t="array" ref="D37">INDEX('Master Data'!$F$2:$L$4115,SMALL(IF((INDEX('Master Data'!$F$2:$L$4115,,1)="failed"),MATCH(ROW('Master Data'!$F$2:$L$4115),ROW('Master Data'!$F$2:$L$4115)),""),ROWS($D$2:D37)),(COLUMNS($D$2:D37)-1)*6+1)</f>
        <v>failed</v>
      </c>
      <c r="E37" cm="1">
        <f t="array" ref="E37">INDEX('Master Data'!$F$2:$L$4115,SMALL(IF((INDEX('Master Data'!$F$2:$L$4115,,1)="failed"),MATCH(ROW('Master Data'!$F$2:$L$4115),ROW('Master Data'!$F$2:$L$4115)),""),ROWS($D$2:E37)),(COLUMNS($D$2:E37)-1)*6+1)</f>
        <v>0</v>
      </c>
    </row>
    <row r="38" spans="1:5" x14ac:dyDescent="0.25">
      <c r="A38" t="str" cm="1">
        <f t="array" ref="A38">INDEX('Master Data'!$F$2:$L$4115,SMALL(IF((INDEX('Master Data'!$F$2:$L$4115,,1)="successful"),MATCH(ROW('Master Data'!$F$2:$L$4115),ROW('Master Data'!$F$2:$L$4115)),""),ROWS(A$2:$A38)),(COLUMNS($A$2:A38)-1)*6+1)</f>
        <v>successful</v>
      </c>
      <c r="B38" cm="1">
        <f t="array" ref="B38">INDEX('Master Data'!$F$2:$L$4115,SMALL(IF((INDEX('Master Data'!$F$2:$L$4115,,1)="successful"),MATCH(ROW('Master Data'!$F$2:$L$4115),ROW('Master Data'!$F$2:$L$4115)),""),ROWS($A$2:B38)),(COLUMNS($A$2:B38)-1)*6+1)</f>
        <v>44</v>
      </c>
      <c r="D38" t="str" cm="1">
        <f t="array" ref="D38">INDEX('Master Data'!$F$2:$L$4115,SMALL(IF((INDEX('Master Data'!$F$2:$L$4115,,1)="failed"),MATCH(ROW('Master Data'!$F$2:$L$4115),ROW('Master Data'!$F$2:$L$4115)),""),ROWS($D$2:D38)),(COLUMNS($D$2:D38)-1)*6+1)</f>
        <v>failed</v>
      </c>
      <c r="E38" cm="1">
        <f t="array" ref="E38">INDEX('Master Data'!$F$2:$L$4115,SMALL(IF((INDEX('Master Data'!$F$2:$L$4115,,1)="failed"),MATCH(ROW('Master Data'!$F$2:$L$4115),ROW('Master Data'!$F$2:$L$4115)),""),ROWS($D$2:E38)),(COLUMNS($D$2:E38)-1)*6+1)</f>
        <v>19</v>
      </c>
    </row>
    <row r="39" spans="1:5" x14ac:dyDescent="0.25">
      <c r="A39" t="str" cm="1">
        <f t="array" ref="A39">INDEX('Master Data'!$F$2:$L$4115,SMALL(IF((INDEX('Master Data'!$F$2:$L$4115,,1)="successful"),MATCH(ROW('Master Data'!$F$2:$L$4115),ROW('Master Data'!$F$2:$L$4115)),""),ROWS(A$2:$A39)),(COLUMNS($A$2:A39)-1)*6+1)</f>
        <v>successful</v>
      </c>
      <c r="B39" cm="1">
        <f t="array" ref="B39">INDEX('Master Data'!$F$2:$L$4115,SMALL(IF((INDEX('Master Data'!$F$2:$L$4115,,1)="successful"),MATCH(ROW('Master Data'!$F$2:$L$4115),ROW('Master Data'!$F$2:$L$4115)),""),ROWS($A$2:B39)),(COLUMNS($A$2:B39)-1)*6+1)</f>
        <v>253</v>
      </c>
      <c r="D39" t="str" cm="1">
        <f t="array" ref="D39">INDEX('Master Data'!$F$2:$L$4115,SMALL(IF((INDEX('Master Data'!$F$2:$L$4115,,1)="failed"),MATCH(ROW('Master Data'!$F$2:$L$4115),ROW('Master Data'!$F$2:$L$4115)),""),ROWS($D$2:D39)),(COLUMNS($D$2:D39)-1)*6+1)</f>
        <v>failed</v>
      </c>
      <c r="E39" cm="1">
        <f t="array" ref="E39">INDEX('Master Data'!$F$2:$L$4115,SMALL(IF((INDEX('Master Data'!$F$2:$L$4115,,1)="failed"),MATCH(ROW('Master Data'!$F$2:$L$4115),ROW('Master Data'!$F$2:$L$4115)),""),ROWS($D$2:E39)),(COLUMNS($D$2:E39)-1)*6+1)</f>
        <v>8</v>
      </c>
    </row>
    <row r="40" spans="1:5" x14ac:dyDescent="0.25">
      <c r="A40" t="str" cm="1">
        <f t="array" ref="A40">INDEX('Master Data'!$F$2:$L$4115,SMALL(IF((INDEX('Master Data'!$F$2:$L$4115,,1)="successful"),MATCH(ROW('Master Data'!$F$2:$L$4115),ROW('Master Data'!$F$2:$L$4115)),""),ROWS(A$2:$A40)),(COLUMNS($A$2:A40)-1)*6+1)</f>
        <v>successful</v>
      </c>
      <c r="B40" cm="1">
        <f t="array" ref="B40">INDEX('Master Data'!$F$2:$L$4115,SMALL(IF((INDEX('Master Data'!$F$2:$L$4115,,1)="successful"),MATCH(ROW('Master Data'!$F$2:$L$4115),ROW('Master Data'!$F$2:$L$4115)),""),ROWS($A$2:B40)),(COLUMNS($A$2:B40)-1)*6+1)</f>
        <v>66</v>
      </c>
      <c r="D40" t="str" cm="1">
        <f t="array" ref="D40">INDEX('Master Data'!$F$2:$L$4115,SMALL(IF((INDEX('Master Data'!$F$2:$L$4115,,1)="failed"),MATCH(ROW('Master Data'!$F$2:$L$4115),ROW('Master Data'!$F$2:$L$4115)),""),ROWS($D$2:D40)),(COLUMNS($D$2:D40)-1)*6+1)</f>
        <v>failed</v>
      </c>
      <c r="E40" cm="1">
        <f t="array" ref="E40">INDEX('Master Data'!$F$2:$L$4115,SMALL(IF((INDEX('Master Data'!$F$2:$L$4115,,1)="failed"),MATCH(ROW('Master Data'!$F$2:$L$4115),ROW('Master Data'!$F$2:$L$4115)),""),ROWS($D$2:E40)),(COLUMNS($D$2:E40)-1)*6+1)</f>
        <v>6</v>
      </c>
    </row>
    <row r="41" spans="1:5" x14ac:dyDescent="0.25">
      <c r="A41" t="str" cm="1">
        <f t="array" ref="A41">INDEX('Master Data'!$F$2:$L$4115,SMALL(IF((INDEX('Master Data'!$F$2:$L$4115,,1)="successful"),MATCH(ROW('Master Data'!$F$2:$L$4115),ROW('Master Data'!$F$2:$L$4115)),""),ROWS(A$2:$A41)),(COLUMNS($A$2:A41)-1)*6+1)</f>
        <v>successful</v>
      </c>
      <c r="B41" cm="1">
        <f t="array" ref="B41">INDEX('Master Data'!$F$2:$L$4115,SMALL(IF((INDEX('Master Data'!$F$2:$L$4115,,1)="successful"),MATCH(ROW('Master Data'!$F$2:$L$4115),ROW('Master Data'!$F$2:$L$4115)),""),ROWS($A$2:B41)),(COLUMNS($A$2:B41)-1)*6+1)</f>
        <v>217</v>
      </c>
      <c r="D41" t="str" cm="1">
        <f t="array" ref="D41">INDEX('Master Data'!$F$2:$L$4115,SMALL(IF((INDEX('Master Data'!$F$2:$L$4115,,1)="failed"),MATCH(ROW('Master Data'!$F$2:$L$4115),ROW('Master Data'!$F$2:$L$4115)),""),ROWS($D$2:D41)),(COLUMNS($D$2:D41)-1)*6+1)</f>
        <v>failed</v>
      </c>
      <c r="E41" cm="1">
        <f t="array" ref="E41">INDEX('Master Data'!$F$2:$L$4115,SMALL(IF((INDEX('Master Data'!$F$2:$L$4115,,1)="failed"),MATCH(ROW('Master Data'!$F$2:$L$4115),ROW('Master Data'!$F$2:$L$4115)),""),ROWS($D$2:E41)),(COLUMNS($D$2:E41)-1)*6+1)</f>
        <v>0</v>
      </c>
    </row>
    <row r="42" spans="1:5" x14ac:dyDescent="0.25">
      <c r="A42" t="str" cm="1">
        <f t="array" ref="A42">INDEX('Master Data'!$F$2:$L$4115,SMALL(IF((INDEX('Master Data'!$F$2:$L$4115,,1)="successful"),MATCH(ROW('Master Data'!$F$2:$L$4115),ROW('Master Data'!$F$2:$L$4115)),""),ROWS(A$2:$A42)),(COLUMNS($A$2:A42)-1)*6+1)</f>
        <v>successful</v>
      </c>
      <c r="B42" cm="1">
        <f t="array" ref="B42">INDEX('Master Data'!$F$2:$L$4115,SMALL(IF((INDEX('Master Data'!$F$2:$L$4115,,1)="successful"),MATCH(ROW('Master Data'!$F$2:$L$4115),ROW('Master Data'!$F$2:$L$4115)),""),ROWS($A$2:B42)),(COLUMNS($A$2:B42)-1)*6+1)</f>
        <v>16</v>
      </c>
      <c r="D42" t="str" cm="1">
        <f t="array" ref="D42">INDEX('Master Data'!$F$2:$L$4115,SMALL(IF((INDEX('Master Data'!$F$2:$L$4115,,1)="failed"),MATCH(ROW('Master Data'!$F$2:$L$4115),ROW('Master Data'!$F$2:$L$4115)),""),ROWS($D$2:D42)),(COLUMNS($D$2:D42)-1)*6+1)</f>
        <v>failed</v>
      </c>
      <c r="E42" cm="1">
        <f t="array" ref="E42">INDEX('Master Data'!$F$2:$L$4115,SMALL(IF((INDEX('Master Data'!$F$2:$L$4115,,1)="failed"),MATCH(ROW('Master Data'!$F$2:$L$4115),ROW('Master Data'!$F$2:$L$4115)),""),ROWS($D$2:E42)),(COLUMNS($D$2:E42)-1)*6+1)</f>
        <v>18</v>
      </c>
    </row>
    <row r="43" spans="1:5" x14ac:dyDescent="0.25">
      <c r="A43" t="str" cm="1">
        <f t="array" ref="A43">INDEX('Master Data'!$F$2:$L$4115,SMALL(IF((INDEX('Master Data'!$F$2:$L$4115,,1)="successful"),MATCH(ROW('Master Data'!$F$2:$L$4115),ROW('Master Data'!$F$2:$L$4115)),""),ROWS(A$2:$A43)),(COLUMNS($A$2:A43)-1)*6+1)</f>
        <v>successful</v>
      </c>
      <c r="B43" cm="1">
        <f t="array" ref="B43">INDEX('Master Data'!$F$2:$L$4115,SMALL(IF((INDEX('Master Data'!$F$2:$L$4115,,1)="successful"),MATCH(ROW('Master Data'!$F$2:$L$4115),ROW('Master Data'!$F$2:$L$4115)),""),ROWS($A$2:B43)),(COLUMNS($A$2:B43)-1)*6+1)</f>
        <v>19</v>
      </c>
      <c r="D43" t="str" cm="1">
        <f t="array" ref="D43">INDEX('Master Data'!$F$2:$L$4115,SMALL(IF((INDEX('Master Data'!$F$2:$L$4115,,1)="failed"),MATCH(ROW('Master Data'!$F$2:$L$4115),ROW('Master Data'!$F$2:$L$4115)),""),ROWS($D$2:D43)),(COLUMNS($D$2:D43)-1)*6+1)</f>
        <v>failed</v>
      </c>
      <c r="E43" cm="1">
        <f t="array" ref="E43">INDEX('Master Data'!$F$2:$L$4115,SMALL(IF((INDEX('Master Data'!$F$2:$L$4115,,1)="failed"),MATCH(ROW('Master Data'!$F$2:$L$4115),ROW('Master Data'!$F$2:$L$4115)),""),ROWS($D$2:E43)),(COLUMNS($D$2:E43)-1)*6+1)</f>
        <v>7</v>
      </c>
    </row>
    <row r="44" spans="1:5" x14ac:dyDescent="0.25">
      <c r="A44" t="str" cm="1">
        <f t="array" ref="A44">INDEX('Master Data'!$F$2:$L$4115,SMALL(IF((INDEX('Master Data'!$F$2:$L$4115,,1)="successful"),MATCH(ROW('Master Data'!$F$2:$L$4115),ROW('Master Data'!$F$2:$L$4115)),""),ROWS(A$2:$A44)),(COLUMNS($A$2:A44)-1)*6+1)</f>
        <v>successful</v>
      </c>
      <c r="B44" cm="1">
        <f t="array" ref="B44">INDEX('Master Data'!$F$2:$L$4115,SMALL(IF((INDEX('Master Data'!$F$2:$L$4115,,1)="successful"),MATCH(ROW('Master Data'!$F$2:$L$4115),ROW('Master Data'!$F$2:$L$4115)),""),ROWS($A$2:B44)),(COLUMNS($A$2:B44)-1)*6+1)</f>
        <v>169</v>
      </c>
      <c r="D44" t="str" cm="1">
        <f t="array" ref="D44">INDEX('Master Data'!$F$2:$L$4115,SMALL(IF((INDEX('Master Data'!$F$2:$L$4115,,1)="failed"),MATCH(ROW('Master Data'!$F$2:$L$4115),ROW('Master Data'!$F$2:$L$4115)),""),ROWS($D$2:D44)),(COLUMNS($D$2:D44)-1)*6+1)</f>
        <v>failed</v>
      </c>
      <c r="E44" cm="1">
        <f t="array" ref="E44">INDEX('Master Data'!$F$2:$L$4115,SMALL(IF((INDEX('Master Data'!$F$2:$L$4115,,1)="failed"),MATCH(ROW('Master Data'!$F$2:$L$4115),ROW('Master Data'!$F$2:$L$4115)),""),ROWS($D$2:E44)),(COLUMNS($D$2:E44)-1)*6+1)</f>
        <v>0</v>
      </c>
    </row>
    <row r="45" spans="1:5" x14ac:dyDescent="0.25">
      <c r="A45" t="str" cm="1">
        <f t="array" ref="A45">INDEX('Master Data'!$F$2:$L$4115,SMALL(IF((INDEX('Master Data'!$F$2:$L$4115,,1)="successful"),MATCH(ROW('Master Data'!$F$2:$L$4115),ROW('Master Data'!$F$2:$L$4115)),""),ROWS(A$2:$A45)),(COLUMNS($A$2:A45)-1)*6+1)</f>
        <v>successful</v>
      </c>
      <c r="B45" cm="1">
        <f t="array" ref="B45">INDEX('Master Data'!$F$2:$L$4115,SMALL(IF((INDEX('Master Data'!$F$2:$L$4115,,1)="successful"),MATCH(ROW('Master Data'!$F$2:$L$4115),ROW('Master Data'!$F$2:$L$4115)),""),ROWS($A$2:B45)),(COLUMNS($A$2:B45)-1)*6+1)</f>
        <v>263</v>
      </c>
      <c r="D45" t="str" cm="1">
        <f t="array" ref="D45">INDEX('Master Data'!$F$2:$L$4115,SMALL(IF((INDEX('Master Data'!$F$2:$L$4115,,1)="failed"),MATCH(ROW('Master Data'!$F$2:$L$4115),ROW('Master Data'!$F$2:$L$4115)),""),ROWS($D$2:D45)),(COLUMNS($D$2:D45)-1)*6+1)</f>
        <v>failed</v>
      </c>
      <c r="E45" cm="1">
        <f t="array" ref="E45">INDEX('Master Data'!$F$2:$L$4115,SMALL(IF((INDEX('Master Data'!$F$2:$L$4115,,1)="failed"),MATCH(ROW('Master Data'!$F$2:$L$4115),ROW('Master Data'!$F$2:$L$4115)),""),ROWS($D$2:E45)),(COLUMNS($D$2:E45)-1)*6+1)</f>
        <v>8</v>
      </c>
    </row>
    <row r="46" spans="1:5" x14ac:dyDescent="0.25">
      <c r="A46" t="str" cm="1">
        <f t="array" ref="A46">INDEX('Master Data'!$F$2:$L$4115,SMALL(IF((INDEX('Master Data'!$F$2:$L$4115,,1)="successful"),MATCH(ROW('Master Data'!$F$2:$L$4115),ROW('Master Data'!$F$2:$L$4115)),""),ROWS(A$2:$A46)),(COLUMNS($A$2:A46)-1)*6+1)</f>
        <v>successful</v>
      </c>
      <c r="B46" cm="1">
        <f t="array" ref="B46">INDEX('Master Data'!$F$2:$L$4115,SMALL(IF((INDEX('Master Data'!$F$2:$L$4115,,1)="successful"),MATCH(ROW('Master Data'!$F$2:$L$4115),ROW('Master Data'!$F$2:$L$4115)),""),ROWS($A$2:B46)),(COLUMNS($A$2:B46)-1)*6+1)</f>
        <v>15</v>
      </c>
      <c r="D46" t="str" cm="1">
        <f t="array" ref="D46">INDEX('Master Data'!$F$2:$L$4115,SMALL(IF((INDEX('Master Data'!$F$2:$L$4115,,1)="failed"),MATCH(ROW('Master Data'!$F$2:$L$4115),ROW('Master Data'!$F$2:$L$4115)),""),ROWS($D$2:D46)),(COLUMNS($D$2:D46)-1)*6+1)</f>
        <v>failed</v>
      </c>
      <c r="E46" cm="1">
        <f t="array" ref="E46">INDEX('Master Data'!$F$2:$L$4115,SMALL(IF((INDEX('Master Data'!$F$2:$L$4115,,1)="failed"),MATCH(ROW('Master Data'!$F$2:$L$4115),ROW('Master Data'!$F$2:$L$4115)),""),ROWS($D$2:E46)),(COLUMNS($D$2:E46)-1)*6+1)</f>
        <v>1293</v>
      </c>
    </row>
    <row r="47" spans="1:5" x14ac:dyDescent="0.25">
      <c r="A47" t="str" cm="1">
        <f t="array" ref="A47">INDEX('Master Data'!$F$2:$L$4115,SMALL(IF((INDEX('Master Data'!$F$2:$L$4115,,1)="successful"),MATCH(ROW('Master Data'!$F$2:$L$4115),ROW('Master Data'!$F$2:$L$4115)),""),ROWS(A$2:$A47)),(COLUMNS($A$2:A47)-1)*6+1)</f>
        <v>successful</v>
      </c>
      <c r="B47" cm="1">
        <f t="array" ref="B47">INDEX('Master Data'!$F$2:$L$4115,SMALL(IF((INDEX('Master Data'!$F$2:$L$4115,,1)="successful"),MATCH(ROW('Master Data'!$F$2:$L$4115),ROW('Master Data'!$F$2:$L$4115)),""),ROWS($A$2:B47)),(COLUMNS($A$2:B47)-1)*6+1)</f>
        <v>61</v>
      </c>
      <c r="D47" t="str" cm="1">
        <f t="array" ref="D47">INDEX('Master Data'!$F$2:$L$4115,SMALL(IF((INDEX('Master Data'!$F$2:$L$4115,,1)="failed"),MATCH(ROW('Master Data'!$F$2:$L$4115),ROW('Master Data'!$F$2:$L$4115)),""),ROWS($D$2:D47)),(COLUMNS($D$2:D47)-1)*6+1)</f>
        <v>failed</v>
      </c>
      <c r="E47" cm="1">
        <f t="array" ref="E47">INDEX('Master Data'!$F$2:$L$4115,SMALL(IF((INDEX('Master Data'!$F$2:$L$4115,,1)="failed"),MATCH(ROW('Master Data'!$F$2:$L$4115),ROW('Master Data'!$F$2:$L$4115)),""),ROWS($D$2:E47)),(COLUMNS($D$2:E47)-1)*6+1)</f>
        <v>17</v>
      </c>
    </row>
    <row r="48" spans="1:5" x14ac:dyDescent="0.25">
      <c r="A48" t="str" cm="1">
        <f t="array" ref="A48">INDEX('Master Data'!$F$2:$L$4115,SMALL(IF((INDEX('Master Data'!$F$2:$L$4115,,1)="successful"),MATCH(ROW('Master Data'!$F$2:$L$4115),ROW('Master Data'!$F$2:$L$4115)),""),ROWS(A$2:$A48)),(COLUMNS($A$2:A48)-1)*6+1)</f>
        <v>successful</v>
      </c>
      <c r="B48" cm="1">
        <f t="array" ref="B48">INDEX('Master Data'!$F$2:$L$4115,SMALL(IF((INDEX('Master Data'!$F$2:$L$4115,,1)="successful"),MATCH(ROW('Master Data'!$F$2:$L$4115),ROW('Master Data'!$F$2:$L$4115)),""),ROWS($A$2:B48)),(COLUMNS($A$2:B48)-1)*6+1)</f>
        <v>45</v>
      </c>
      <c r="D48" t="str" cm="1">
        <f t="array" ref="D48">INDEX('Master Data'!$F$2:$L$4115,SMALL(IF((INDEX('Master Data'!$F$2:$L$4115,,1)="failed"),MATCH(ROW('Master Data'!$F$2:$L$4115),ROW('Master Data'!$F$2:$L$4115)),""),ROWS($D$2:D48)),(COLUMNS($D$2:D48)-1)*6+1)</f>
        <v>failed</v>
      </c>
      <c r="E48" cm="1">
        <f t="array" ref="E48">INDEX('Master Data'!$F$2:$L$4115,SMALL(IF((INDEX('Master Data'!$F$2:$L$4115,,1)="failed"),MATCH(ROW('Master Data'!$F$2:$L$4115),ROW('Master Data'!$F$2:$L$4115)),""),ROWS($D$2:E48)),(COLUMNS($D$2:E48)-1)*6+1)</f>
        <v>0</v>
      </c>
    </row>
    <row r="49" spans="1:5" x14ac:dyDescent="0.25">
      <c r="A49" t="str" cm="1">
        <f t="array" ref="A49">INDEX('Master Data'!$F$2:$L$4115,SMALL(IF((INDEX('Master Data'!$F$2:$L$4115,,1)="successful"),MATCH(ROW('Master Data'!$F$2:$L$4115),ROW('Master Data'!$F$2:$L$4115)),""),ROWS(A$2:$A49)),(COLUMNS($A$2:A49)-1)*6+1)</f>
        <v>successful</v>
      </c>
      <c r="B49" cm="1">
        <f t="array" ref="B49">INDEX('Master Data'!$F$2:$L$4115,SMALL(IF((INDEX('Master Data'!$F$2:$L$4115,,1)="successful"),MATCH(ROW('Master Data'!$F$2:$L$4115),ROW('Master Data'!$F$2:$L$4115)),""),ROWS($A$2:B49)),(COLUMNS($A$2:B49)-1)*6+1)</f>
        <v>70</v>
      </c>
      <c r="D49" t="str" cm="1">
        <f t="array" ref="D49">INDEX('Master Data'!$F$2:$L$4115,SMALL(IF((INDEX('Master Data'!$F$2:$L$4115,,1)="failed"),MATCH(ROW('Master Data'!$F$2:$L$4115),ROW('Master Data'!$F$2:$L$4115)),""),ROWS($D$2:D49)),(COLUMNS($D$2:D49)-1)*6+1)</f>
        <v>failed</v>
      </c>
      <c r="E49" cm="1">
        <f t="array" ref="E49">INDEX('Master Data'!$F$2:$L$4115,SMALL(IF((INDEX('Master Data'!$F$2:$L$4115,,1)="failed"),MATCH(ROW('Master Data'!$F$2:$L$4115),ROW('Master Data'!$F$2:$L$4115)),""),ROWS($D$2:E49)),(COLUMNS($D$2:E49)-1)*6+1)</f>
        <v>13</v>
      </c>
    </row>
    <row r="50" spans="1:5" x14ac:dyDescent="0.25">
      <c r="A50" t="str" cm="1">
        <f t="array" ref="A50">INDEX('Master Data'!$F$2:$L$4115,SMALL(IF((INDEX('Master Data'!$F$2:$L$4115,,1)="successful"),MATCH(ROW('Master Data'!$F$2:$L$4115),ROW('Master Data'!$F$2:$L$4115)),""),ROWS(A$2:$A50)),(COLUMNS($A$2:A50)-1)*6+1)</f>
        <v>successful</v>
      </c>
      <c r="B50" cm="1">
        <f t="array" ref="B50">INDEX('Master Data'!$F$2:$L$4115,SMALL(IF((INDEX('Master Data'!$F$2:$L$4115,,1)="successful"),MATCH(ROW('Master Data'!$F$2:$L$4115),ROW('Master Data'!$F$2:$L$4115)),""),ROWS($A$2:B50)),(COLUMNS($A$2:B50)-1)*6+1)</f>
        <v>38</v>
      </c>
      <c r="D50" t="str" cm="1">
        <f t="array" ref="D50">INDEX('Master Data'!$F$2:$L$4115,SMALL(IF((INDEX('Master Data'!$F$2:$L$4115,,1)="failed"),MATCH(ROW('Master Data'!$F$2:$L$4115),ROW('Master Data'!$F$2:$L$4115)),""),ROWS($D$2:D50)),(COLUMNS($D$2:D50)-1)*6+1)</f>
        <v>failed</v>
      </c>
      <c r="E50" cm="1">
        <f t="array" ref="E50">INDEX('Master Data'!$F$2:$L$4115,SMALL(IF((INDEX('Master Data'!$F$2:$L$4115,,1)="failed"),MATCH(ROW('Master Data'!$F$2:$L$4115),ROW('Master Data'!$F$2:$L$4115)),""),ROWS($D$2:E50)),(COLUMNS($D$2:E50)-1)*6+1)</f>
        <v>0</v>
      </c>
    </row>
    <row r="51" spans="1:5" x14ac:dyDescent="0.25">
      <c r="A51" t="str" cm="1">
        <f t="array" ref="A51">INDEX('Master Data'!$F$2:$L$4115,SMALL(IF((INDEX('Master Data'!$F$2:$L$4115,,1)="successful"),MATCH(ROW('Master Data'!$F$2:$L$4115),ROW('Master Data'!$F$2:$L$4115)),""),ROWS(A$2:$A51)),(COLUMNS($A$2:A51)-1)*6+1)</f>
        <v>successful</v>
      </c>
      <c r="B51" cm="1">
        <f t="array" ref="B51">INDEX('Master Data'!$F$2:$L$4115,SMALL(IF((INDEX('Master Data'!$F$2:$L$4115,,1)="successful"),MATCH(ROW('Master Data'!$F$2:$L$4115),ROW('Master Data'!$F$2:$L$4115)),""),ROWS($A$2:B51)),(COLUMNS($A$2:B51)-1)*6+1)</f>
        <v>87</v>
      </c>
      <c r="D51" t="str" cm="1">
        <f t="array" ref="D51">INDEX('Master Data'!$F$2:$L$4115,SMALL(IF((INDEX('Master Data'!$F$2:$L$4115,,1)="failed"),MATCH(ROW('Master Data'!$F$2:$L$4115),ROW('Master Data'!$F$2:$L$4115)),""),ROWS($D$2:D51)),(COLUMNS($D$2:D51)-1)*6+1)</f>
        <v>failed</v>
      </c>
      <c r="E51" cm="1">
        <f t="array" ref="E51">INDEX('Master Data'!$F$2:$L$4115,SMALL(IF((INDEX('Master Data'!$F$2:$L$4115,,1)="failed"),MATCH(ROW('Master Data'!$F$2:$L$4115),ROW('Master Data'!$F$2:$L$4115)),""),ROWS($D$2:E51)),(COLUMNS($D$2:E51)-1)*6+1)</f>
        <v>0</v>
      </c>
    </row>
    <row r="52" spans="1:5" x14ac:dyDescent="0.25">
      <c r="A52" t="str" cm="1">
        <f t="array" ref="A52">INDEX('Master Data'!$F$2:$L$4115,SMALL(IF((INDEX('Master Data'!$F$2:$L$4115,,1)="successful"),MATCH(ROW('Master Data'!$F$2:$L$4115),ROW('Master Data'!$F$2:$L$4115)),""),ROWS(A$2:$A52)),(COLUMNS($A$2:A52)-1)*6+1)</f>
        <v>successful</v>
      </c>
      <c r="B52" cm="1">
        <f t="array" ref="B52">INDEX('Master Data'!$F$2:$L$4115,SMALL(IF((INDEX('Master Data'!$F$2:$L$4115,,1)="successful"),MATCH(ROW('Master Data'!$F$2:$L$4115),ROW('Master Data'!$F$2:$L$4115)),""),ROWS($A$2:B52)),(COLUMNS($A$2:B52)-1)*6+1)</f>
        <v>22</v>
      </c>
      <c r="D52" t="str" cm="1">
        <f t="array" ref="D52">INDEX('Master Data'!$F$2:$L$4115,SMALL(IF((INDEX('Master Data'!$F$2:$L$4115,,1)="failed"),MATCH(ROW('Master Data'!$F$2:$L$4115),ROW('Master Data'!$F$2:$L$4115)),""),ROWS($D$2:D52)),(COLUMNS($D$2:D52)-1)*6+1)</f>
        <v>failed</v>
      </c>
      <c r="E52" cm="1">
        <f t="array" ref="E52">INDEX('Master Data'!$F$2:$L$4115,SMALL(IF((INDEX('Master Data'!$F$2:$L$4115,,1)="failed"),MATCH(ROW('Master Data'!$F$2:$L$4115),ROW('Master Data'!$F$2:$L$4115)),""),ROWS($D$2:E52)),(COLUMNS($D$2:E52)-1)*6+1)</f>
        <v>33</v>
      </c>
    </row>
    <row r="53" spans="1:5" x14ac:dyDescent="0.25">
      <c r="A53" t="str" cm="1">
        <f t="array" ref="A53">INDEX('Master Data'!$F$2:$L$4115,SMALL(IF((INDEX('Master Data'!$F$2:$L$4115,,1)="successful"),MATCH(ROW('Master Data'!$F$2:$L$4115),ROW('Master Data'!$F$2:$L$4115)),""),ROWS(A$2:$A53)),(COLUMNS($A$2:A53)-1)*6+1)</f>
        <v>successful</v>
      </c>
      <c r="B53" cm="1">
        <f t="array" ref="B53">INDEX('Master Data'!$F$2:$L$4115,SMALL(IF((INDEX('Master Data'!$F$2:$L$4115,,1)="successful"),MATCH(ROW('Master Data'!$F$2:$L$4115),ROW('Master Data'!$F$2:$L$4115)),""),ROWS($A$2:B53)),(COLUMNS($A$2:B53)-1)*6+1)</f>
        <v>119</v>
      </c>
      <c r="D53" t="str" cm="1">
        <f t="array" ref="D53">INDEX('Master Data'!$F$2:$L$4115,SMALL(IF((INDEX('Master Data'!$F$2:$L$4115,,1)="failed"),MATCH(ROW('Master Data'!$F$2:$L$4115),ROW('Master Data'!$F$2:$L$4115)),""),ROWS($D$2:D53)),(COLUMNS($D$2:D53)-1)*6+1)</f>
        <v>failed</v>
      </c>
      <c r="E53" cm="1">
        <f t="array" ref="E53">INDEX('Master Data'!$F$2:$L$4115,SMALL(IF((INDEX('Master Data'!$F$2:$L$4115,,1)="failed"),MATCH(ROW('Master Data'!$F$2:$L$4115),ROW('Master Data'!$F$2:$L$4115)),""),ROWS($D$2:E53)),(COLUMNS($D$2:E53)-1)*6+1)</f>
        <v>12</v>
      </c>
    </row>
    <row r="54" spans="1:5" x14ac:dyDescent="0.25">
      <c r="A54" t="str" cm="1">
        <f t="array" ref="A54">INDEX('Master Data'!$F$2:$L$4115,SMALL(IF((INDEX('Master Data'!$F$2:$L$4115,,1)="successful"),MATCH(ROW('Master Data'!$F$2:$L$4115),ROW('Master Data'!$F$2:$L$4115)),""),ROWS(A$2:$A54)),(COLUMNS($A$2:A54)-1)*6+1)</f>
        <v>successful</v>
      </c>
      <c r="B54" cm="1">
        <f t="array" ref="B54">INDEX('Master Data'!$F$2:$L$4115,SMALL(IF((INDEX('Master Data'!$F$2:$L$4115,,1)="successful"),MATCH(ROW('Master Data'!$F$2:$L$4115),ROW('Master Data'!$F$2:$L$4115)),""),ROWS($A$2:B54)),(COLUMNS($A$2:B54)-1)*6+1)</f>
        <v>52</v>
      </c>
      <c r="D54" t="str" cm="1">
        <f t="array" ref="D54">INDEX('Master Data'!$F$2:$L$4115,SMALL(IF((INDEX('Master Data'!$F$2:$L$4115,,1)="failed"),MATCH(ROW('Master Data'!$F$2:$L$4115),ROW('Master Data'!$F$2:$L$4115)),""),ROWS($D$2:D54)),(COLUMNS($D$2:D54)-1)*6+1)</f>
        <v>failed</v>
      </c>
      <c r="E54" cm="1">
        <f t="array" ref="E54">INDEX('Master Data'!$F$2:$L$4115,SMALL(IF((INDEX('Master Data'!$F$2:$L$4115,,1)="failed"),MATCH(ROW('Master Data'!$F$2:$L$4115),ROW('Master Data'!$F$2:$L$4115)),""),ROWS($D$2:E54)),(COLUMNS($D$2:E54)-1)*6+1)</f>
        <v>1</v>
      </c>
    </row>
    <row r="55" spans="1:5" x14ac:dyDescent="0.25">
      <c r="A55" t="str" cm="1">
        <f t="array" ref="A55">INDEX('Master Data'!$F$2:$L$4115,SMALL(IF((INDEX('Master Data'!$F$2:$L$4115,,1)="successful"),MATCH(ROW('Master Data'!$F$2:$L$4115),ROW('Master Data'!$F$2:$L$4115)),""),ROWS(A$2:$A55)),(COLUMNS($A$2:A55)-1)*6+1)</f>
        <v>successful</v>
      </c>
      <c r="B55" cm="1">
        <f t="array" ref="B55">INDEX('Master Data'!$F$2:$L$4115,SMALL(IF((INDEX('Master Data'!$F$2:$L$4115,,1)="successful"),MATCH(ROW('Master Data'!$F$2:$L$4115),ROW('Master Data'!$F$2:$L$4115)),""),ROWS($A$2:B55)),(COLUMNS($A$2:B55)-1)*6+1)</f>
        <v>117</v>
      </c>
      <c r="D55" t="str" cm="1">
        <f t="array" ref="D55">INDEX('Master Data'!$F$2:$L$4115,SMALL(IF((INDEX('Master Data'!$F$2:$L$4115,,1)="failed"),MATCH(ROW('Master Data'!$F$2:$L$4115),ROW('Master Data'!$F$2:$L$4115)),""),ROWS($D$2:D55)),(COLUMNS($D$2:D55)-1)*6+1)</f>
        <v>failed</v>
      </c>
      <c r="E55" cm="1">
        <f t="array" ref="E55">INDEX('Master Data'!$F$2:$L$4115,SMALL(IF((INDEX('Master Data'!$F$2:$L$4115,,1)="failed"),MATCH(ROW('Master Data'!$F$2:$L$4115),ROW('Master Data'!$F$2:$L$4115)),""),ROWS($D$2:E55)),(COLUMNS($D$2:E55)-1)*6+1)</f>
        <v>1</v>
      </c>
    </row>
    <row r="56" spans="1:5" x14ac:dyDescent="0.25">
      <c r="A56" t="str" cm="1">
        <f t="array" ref="A56">INDEX('Master Data'!$F$2:$L$4115,SMALL(IF((INDEX('Master Data'!$F$2:$L$4115,,1)="successful"),MATCH(ROW('Master Data'!$F$2:$L$4115),ROW('Master Data'!$F$2:$L$4115)),""),ROWS(A$2:$A56)),(COLUMNS($A$2:A56)-1)*6+1)</f>
        <v>successful</v>
      </c>
      <c r="B56" cm="1">
        <f t="array" ref="B56">INDEX('Master Data'!$F$2:$L$4115,SMALL(IF((INDEX('Master Data'!$F$2:$L$4115,,1)="successful"),MATCH(ROW('Master Data'!$F$2:$L$4115),ROW('Master Data'!$F$2:$L$4115)),""),ROWS($A$2:B56)),(COLUMNS($A$2:B56)-1)*6+1)</f>
        <v>52</v>
      </c>
      <c r="D56" t="str" cm="1">
        <f t="array" ref="D56">INDEX('Master Data'!$F$2:$L$4115,SMALL(IF((INDEX('Master Data'!$F$2:$L$4115,,1)="failed"),MATCH(ROW('Master Data'!$F$2:$L$4115),ROW('Master Data'!$F$2:$L$4115)),""),ROWS($D$2:D56)),(COLUMNS($D$2:D56)-1)*6+1)</f>
        <v>failed</v>
      </c>
      <c r="E56" cm="1">
        <f t="array" ref="E56">INDEX('Master Data'!$F$2:$L$4115,SMALL(IF((INDEX('Master Data'!$F$2:$L$4115,,1)="failed"),MATCH(ROW('Master Data'!$F$2:$L$4115),ROW('Master Data'!$F$2:$L$4115)),""),ROWS($D$2:E56)),(COLUMNS($D$2:E56)-1)*6+1)</f>
        <v>1</v>
      </c>
    </row>
    <row r="57" spans="1:5" x14ac:dyDescent="0.25">
      <c r="A57" t="str" cm="1">
        <f t="array" ref="A57">INDEX('Master Data'!$F$2:$L$4115,SMALL(IF((INDEX('Master Data'!$F$2:$L$4115,,1)="successful"),MATCH(ROW('Master Data'!$F$2:$L$4115),ROW('Master Data'!$F$2:$L$4115)),""),ROWS(A$2:$A57)),(COLUMNS($A$2:A57)-1)*6+1)</f>
        <v>successful</v>
      </c>
      <c r="B57" cm="1">
        <f t="array" ref="B57">INDEX('Master Data'!$F$2:$L$4115,SMALL(IF((INDEX('Master Data'!$F$2:$L$4115,,1)="successful"),MATCH(ROW('Master Data'!$F$2:$L$4115),ROW('Master Data'!$F$2:$L$4115)),""),ROWS($A$2:B57)),(COLUMNS($A$2:B57)-1)*6+1)</f>
        <v>86</v>
      </c>
      <c r="D57" t="str" cm="1">
        <f t="array" ref="D57">INDEX('Master Data'!$F$2:$L$4115,SMALL(IF((INDEX('Master Data'!$F$2:$L$4115,,1)="failed"),MATCH(ROW('Master Data'!$F$2:$L$4115),ROW('Master Data'!$F$2:$L$4115)),""),ROWS($D$2:D57)),(COLUMNS($D$2:D57)-1)*6+1)</f>
        <v>failed</v>
      </c>
      <c r="E57" cm="1">
        <f t="array" ref="E57">INDEX('Master Data'!$F$2:$L$4115,SMALL(IF((INDEX('Master Data'!$F$2:$L$4115,,1)="failed"),MATCH(ROW('Master Data'!$F$2:$L$4115),ROW('Master Data'!$F$2:$L$4115)),""),ROWS($D$2:E57)),(COLUMNS($D$2:E57)-1)*6+1)</f>
        <v>1</v>
      </c>
    </row>
    <row r="58" spans="1:5" x14ac:dyDescent="0.25">
      <c r="A58" t="str" cm="1">
        <f t="array" ref="A58">INDEX('Master Data'!$F$2:$L$4115,SMALL(IF((INDEX('Master Data'!$F$2:$L$4115,,1)="successful"),MATCH(ROW('Master Data'!$F$2:$L$4115),ROW('Master Data'!$F$2:$L$4115)),""),ROWS(A$2:$A58)),(COLUMNS($A$2:A58)-1)*6+1)</f>
        <v>successful</v>
      </c>
      <c r="B58" cm="1">
        <f t="array" ref="B58">INDEX('Master Data'!$F$2:$L$4115,SMALL(IF((INDEX('Master Data'!$F$2:$L$4115,,1)="successful"),MATCH(ROW('Master Data'!$F$2:$L$4115),ROW('Master Data'!$F$2:$L$4115)),""),ROWS($A$2:B58)),(COLUMNS($A$2:B58)-1)*6+1)</f>
        <v>174</v>
      </c>
      <c r="D58" t="str" cm="1">
        <f t="array" ref="D58">INDEX('Master Data'!$F$2:$L$4115,SMALL(IF((INDEX('Master Data'!$F$2:$L$4115,,1)="failed"),MATCH(ROW('Master Data'!$F$2:$L$4115),ROW('Master Data'!$F$2:$L$4115)),""),ROWS($D$2:D58)),(COLUMNS($D$2:D58)-1)*6+1)</f>
        <v>failed</v>
      </c>
      <c r="E58" cm="1">
        <f t="array" ref="E58">INDEX('Master Data'!$F$2:$L$4115,SMALL(IF((INDEX('Master Data'!$F$2:$L$4115,,1)="failed"),MATCH(ROW('Master Data'!$F$2:$L$4115),ROW('Master Data'!$F$2:$L$4115)),""),ROWS($D$2:E58)),(COLUMNS($D$2:E58)-1)*6+1)</f>
        <v>84</v>
      </c>
    </row>
    <row r="59" spans="1:5" x14ac:dyDescent="0.25">
      <c r="A59" t="str" cm="1">
        <f t="array" ref="A59">INDEX('Master Data'!$F$2:$L$4115,SMALL(IF((INDEX('Master Data'!$F$2:$L$4115,,1)="successful"),MATCH(ROW('Master Data'!$F$2:$L$4115),ROW('Master Data'!$F$2:$L$4115)),""),ROWS(A$2:$A59)),(COLUMNS($A$2:A59)-1)*6+1)</f>
        <v>successful</v>
      </c>
      <c r="B59" cm="1">
        <f t="array" ref="B59">INDEX('Master Data'!$F$2:$L$4115,SMALL(IF((INDEX('Master Data'!$F$2:$L$4115,,1)="successful"),MATCH(ROW('Master Data'!$F$2:$L$4115),ROW('Master Data'!$F$2:$L$4115)),""),ROWS($A$2:B59)),(COLUMNS($A$2:B59)-1)*6+1)</f>
        <v>69</v>
      </c>
      <c r="D59" t="str" cm="1">
        <f t="array" ref="D59">INDEX('Master Data'!$F$2:$L$4115,SMALL(IF((INDEX('Master Data'!$F$2:$L$4115,,1)="failed"),MATCH(ROW('Master Data'!$F$2:$L$4115),ROW('Master Data'!$F$2:$L$4115)),""),ROWS($D$2:D59)),(COLUMNS($D$2:D59)-1)*6+1)</f>
        <v>failed</v>
      </c>
      <c r="E59" cm="1">
        <f t="array" ref="E59">INDEX('Master Data'!$F$2:$L$4115,SMALL(IF((INDEX('Master Data'!$F$2:$L$4115,,1)="failed"),MATCH(ROW('Master Data'!$F$2:$L$4115),ROW('Master Data'!$F$2:$L$4115)),""),ROWS($D$2:E59)),(COLUMNS($D$2:E59)-1)*6+1)</f>
        <v>38</v>
      </c>
    </row>
    <row r="60" spans="1:5" x14ac:dyDescent="0.25">
      <c r="A60" t="str" cm="1">
        <f t="array" ref="A60">INDEX('Master Data'!$F$2:$L$4115,SMALL(IF((INDEX('Master Data'!$F$2:$L$4115,,1)="successful"),MATCH(ROW('Master Data'!$F$2:$L$4115),ROW('Master Data'!$F$2:$L$4115)),""),ROWS(A$2:$A60)),(COLUMNS($A$2:A60)-1)*6+1)</f>
        <v>successful</v>
      </c>
      <c r="B60" cm="1">
        <f t="array" ref="B60">INDEX('Master Data'!$F$2:$L$4115,SMALL(IF((INDEX('Master Data'!$F$2:$L$4115,,1)="successful"),MATCH(ROW('Master Data'!$F$2:$L$4115),ROW('Master Data'!$F$2:$L$4115)),""),ROWS($A$2:B60)),(COLUMNS($A$2:B60)-1)*6+1)</f>
        <v>75</v>
      </c>
      <c r="D60" t="str" cm="1">
        <f t="array" ref="D60">INDEX('Master Data'!$F$2:$L$4115,SMALL(IF((INDEX('Master Data'!$F$2:$L$4115,,1)="failed"),MATCH(ROW('Master Data'!$F$2:$L$4115),ROW('Master Data'!$F$2:$L$4115)),""),ROWS($D$2:D60)),(COLUMNS($D$2:D60)-1)*6+1)</f>
        <v>failed</v>
      </c>
      <c r="E60" cm="1">
        <f t="array" ref="E60">INDEX('Master Data'!$F$2:$L$4115,SMALL(IF((INDEX('Master Data'!$F$2:$L$4115,,1)="failed"),MATCH(ROW('Master Data'!$F$2:$L$4115),ROW('Master Data'!$F$2:$L$4115)),""),ROWS($D$2:E60)),(COLUMNS($D$2:E60)-1)*6+1)</f>
        <v>1</v>
      </c>
    </row>
    <row r="61" spans="1:5" x14ac:dyDescent="0.25">
      <c r="A61" t="str" cm="1">
        <f t="array" ref="A61">INDEX('Master Data'!$F$2:$L$4115,SMALL(IF((INDEX('Master Data'!$F$2:$L$4115,,1)="successful"),MATCH(ROW('Master Data'!$F$2:$L$4115),ROW('Master Data'!$F$2:$L$4115)),""),ROWS(A$2:$A61)),(COLUMNS($A$2:A61)-1)*6+1)</f>
        <v>successful</v>
      </c>
      <c r="B61" cm="1">
        <f t="array" ref="B61">INDEX('Master Data'!$F$2:$L$4115,SMALL(IF((INDEX('Master Data'!$F$2:$L$4115,,1)="successful"),MATCH(ROW('Master Data'!$F$2:$L$4115),ROW('Master Data'!$F$2:$L$4115)),""),ROWS($A$2:B61)),(COLUMNS($A$2:B61)-1)*6+1)</f>
        <v>33</v>
      </c>
      <c r="D61" t="str" cm="1">
        <f t="array" ref="D61">INDEX('Master Data'!$F$2:$L$4115,SMALL(IF((INDEX('Master Data'!$F$2:$L$4115,,1)="failed"),MATCH(ROW('Master Data'!$F$2:$L$4115),ROW('Master Data'!$F$2:$L$4115)),""),ROWS($D$2:D61)),(COLUMNS($D$2:D61)-1)*6+1)</f>
        <v>failed</v>
      </c>
      <c r="E61" cm="1">
        <f t="array" ref="E61">INDEX('Master Data'!$F$2:$L$4115,SMALL(IF((INDEX('Master Data'!$F$2:$L$4115,,1)="failed"),MATCH(ROW('Master Data'!$F$2:$L$4115),ROW('Master Data'!$F$2:$L$4115)),""),ROWS($D$2:E61)),(COLUMNS($D$2:E61)-1)*6+1)</f>
        <v>76</v>
      </c>
    </row>
    <row r="62" spans="1:5" x14ac:dyDescent="0.25">
      <c r="A62" t="str" cm="1">
        <f t="array" ref="A62">INDEX('Master Data'!$F$2:$L$4115,SMALL(IF((INDEX('Master Data'!$F$2:$L$4115,,1)="successful"),MATCH(ROW('Master Data'!$F$2:$L$4115),ROW('Master Data'!$F$2:$L$4115)),""),ROWS(A$2:$A62)),(COLUMNS($A$2:A62)-1)*6+1)</f>
        <v>successful</v>
      </c>
      <c r="B62" cm="1">
        <f t="array" ref="B62">INDEX('Master Data'!$F$2:$L$4115,SMALL(IF((INDEX('Master Data'!$F$2:$L$4115,,1)="successful"),MATCH(ROW('Master Data'!$F$2:$L$4115),ROW('Master Data'!$F$2:$L$4115)),""),ROWS($A$2:B62)),(COLUMNS($A$2:B62)-1)*6+1)</f>
        <v>108</v>
      </c>
      <c r="D62" t="str" cm="1">
        <f t="array" ref="D62">INDEX('Master Data'!$F$2:$L$4115,SMALL(IF((INDEX('Master Data'!$F$2:$L$4115,,1)="failed"),MATCH(ROW('Master Data'!$F$2:$L$4115),ROW('Master Data'!$F$2:$L$4115)),""),ROWS($D$2:D62)),(COLUMNS($D$2:D62)-1)*6+1)</f>
        <v>failed</v>
      </c>
      <c r="E62" cm="1">
        <f t="array" ref="E62">INDEX('Master Data'!$F$2:$L$4115,SMALL(IF((INDEX('Master Data'!$F$2:$L$4115,,1)="failed"),MATCH(ROW('Master Data'!$F$2:$L$4115),ROW('Master Data'!$F$2:$L$4115)),""),ROWS($D$2:E62)),(COLUMNS($D$2:E62)-1)*6+1)</f>
        <v>3</v>
      </c>
    </row>
    <row r="63" spans="1:5" x14ac:dyDescent="0.25">
      <c r="A63" t="str" cm="1">
        <f t="array" ref="A63">INDEX('Master Data'!$F$2:$L$4115,SMALL(IF((INDEX('Master Data'!$F$2:$L$4115,,1)="successful"),MATCH(ROW('Master Data'!$F$2:$L$4115),ROW('Master Data'!$F$2:$L$4115)),""),ROWS(A$2:$A63)),(COLUMNS($A$2:A63)-1)*6+1)</f>
        <v>successful</v>
      </c>
      <c r="B63" cm="1">
        <f t="array" ref="B63">INDEX('Master Data'!$F$2:$L$4115,SMALL(IF((INDEX('Master Data'!$F$2:$L$4115,,1)="successful"),MATCH(ROW('Master Data'!$F$2:$L$4115),ROW('Master Data'!$F$2:$L$4115)),""),ROWS($A$2:B63)),(COLUMNS($A$2:B63)-1)*6+1)</f>
        <v>23</v>
      </c>
      <c r="D63" t="str" cm="1">
        <f t="array" ref="D63">INDEX('Master Data'!$F$2:$L$4115,SMALL(IF((INDEX('Master Data'!$F$2:$L$4115,,1)="failed"),MATCH(ROW('Master Data'!$F$2:$L$4115),ROW('Master Data'!$F$2:$L$4115)),""),ROWS($D$2:D63)),(COLUMNS($D$2:D63)-1)*6+1)</f>
        <v>failed</v>
      </c>
      <c r="E63" cm="1">
        <f t="array" ref="E63">INDEX('Master Data'!$F$2:$L$4115,SMALL(IF((INDEX('Master Data'!$F$2:$L$4115,,1)="failed"),MATCH(ROW('Master Data'!$F$2:$L$4115),ROW('Master Data'!$F$2:$L$4115)),""),ROWS($D$2:E63)),(COLUMNS($D$2:E63)-1)*6+1)</f>
        <v>0</v>
      </c>
    </row>
    <row r="64" spans="1:5" x14ac:dyDescent="0.25">
      <c r="A64" t="str" cm="1">
        <f t="array" ref="A64">INDEX('Master Data'!$F$2:$L$4115,SMALL(IF((INDEX('Master Data'!$F$2:$L$4115,,1)="successful"),MATCH(ROW('Master Data'!$F$2:$L$4115),ROW('Master Data'!$F$2:$L$4115)),""),ROWS(A$2:$A64)),(COLUMNS($A$2:A64)-1)*6+1)</f>
        <v>successful</v>
      </c>
      <c r="B64" cm="1">
        <f t="array" ref="B64">INDEX('Master Data'!$F$2:$L$4115,SMALL(IF((INDEX('Master Data'!$F$2:$L$4115,,1)="successful"),MATCH(ROW('Master Data'!$F$2:$L$4115),ROW('Master Data'!$F$2:$L$4115)),""),ROWS($A$2:B64)),(COLUMNS($A$2:B64)-1)*6+1)</f>
        <v>48</v>
      </c>
      <c r="D64" t="str" cm="1">
        <f t="array" ref="D64">INDEX('Master Data'!$F$2:$L$4115,SMALL(IF((INDEX('Master Data'!$F$2:$L$4115,,1)="failed"),MATCH(ROW('Master Data'!$F$2:$L$4115),ROW('Master Data'!$F$2:$L$4115)),""),ROWS($D$2:D64)),(COLUMNS($D$2:D64)-1)*6+1)</f>
        <v>failed</v>
      </c>
      <c r="E64" cm="1">
        <f t="array" ref="E64">INDEX('Master Data'!$F$2:$L$4115,SMALL(IF((INDEX('Master Data'!$F$2:$L$4115,,1)="failed"),MATCH(ROW('Master Data'!$F$2:$L$4115),ROW('Master Data'!$F$2:$L$4115)),""),ROWS($D$2:E64)),(COLUMNS($D$2:E64)-1)*6+1)</f>
        <v>2</v>
      </c>
    </row>
    <row r="65" spans="1:5" x14ac:dyDescent="0.25">
      <c r="A65" t="str" cm="1">
        <f t="array" ref="A65">INDEX('Master Data'!$F$2:$L$4115,SMALL(IF((INDEX('Master Data'!$F$2:$L$4115,,1)="successful"),MATCH(ROW('Master Data'!$F$2:$L$4115),ROW('Master Data'!$F$2:$L$4115)),""),ROWS(A$2:$A65)),(COLUMNS($A$2:A65)-1)*6+1)</f>
        <v>successful</v>
      </c>
      <c r="B65" cm="1">
        <f t="array" ref="B65">INDEX('Master Data'!$F$2:$L$4115,SMALL(IF((INDEX('Master Data'!$F$2:$L$4115,,1)="successful"),MATCH(ROW('Master Data'!$F$2:$L$4115),ROW('Master Data'!$F$2:$L$4115)),""),ROWS($A$2:B65)),(COLUMNS($A$2:B65)-1)*6+1)</f>
        <v>64</v>
      </c>
      <c r="D65" t="str" cm="1">
        <f t="array" ref="D65">INDEX('Master Data'!$F$2:$L$4115,SMALL(IF((INDEX('Master Data'!$F$2:$L$4115,,1)="failed"),MATCH(ROW('Master Data'!$F$2:$L$4115),ROW('Master Data'!$F$2:$L$4115)),""),ROWS($D$2:D65)),(COLUMNS($D$2:D65)-1)*6+1)</f>
        <v>failed</v>
      </c>
      <c r="E65" cm="1">
        <f t="array" ref="E65">INDEX('Master Data'!$F$2:$L$4115,SMALL(IF((INDEX('Master Data'!$F$2:$L$4115,,1)="failed"),MATCH(ROW('Master Data'!$F$2:$L$4115),ROW('Master Data'!$F$2:$L$4115)),""),ROWS($D$2:E65)),(COLUMNS($D$2:E65)-1)*6+1)</f>
        <v>0</v>
      </c>
    </row>
    <row r="66" spans="1:5" x14ac:dyDescent="0.25">
      <c r="A66" t="str" cm="1">
        <f t="array" ref="A66">INDEX('Master Data'!$F$2:$L$4115,SMALL(IF((INDEX('Master Data'!$F$2:$L$4115,,1)="successful"),MATCH(ROW('Master Data'!$F$2:$L$4115),ROW('Master Data'!$F$2:$L$4115)),""),ROWS(A$2:$A66)),(COLUMNS($A$2:A66)-1)*6+1)</f>
        <v>successful</v>
      </c>
      <c r="B66" cm="1">
        <f t="array" ref="B66">INDEX('Master Data'!$F$2:$L$4115,SMALL(IF((INDEX('Master Data'!$F$2:$L$4115,,1)="successful"),MATCH(ROW('Master Data'!$F$2:$L$4115),ROW('Master Data'!$F$2:$L$4115)),""),ROWS($A$2:B66)),(COLUMNS($A$2:B66)-1)*6+1)</f>
        <v>24</v>
      </c>
      <c r="D66" t="str" cm="1">
        <f t="array" ref="D66">INDEX('Master Data'!$F$2:$L$4115,SMALL(IF((INDEX('Master Data'!$F$2:$L$4115,,1)="failed"),MATCH(ROW('Master Data'!$F$2:$L$4115),ROW('Master Data'!$F$2:$L$4115)),""),ROWS($D$2:D66)),(COLUMNS($D$2:D66)-1)*6+1)</f>
        <v>failed</v>
      </c>
      <c r="E66" cm="1">
        <f t="array" ref="E66">INDEX('Master Data'!$F$2:$L$4115,SMALL(IF((INDEX('Master Data'!$F$2:$L$4115,,1)="failed"),MATCH(ROW('Master Data'!$F$2:$L$4115),ROW('Master Data'!$F$2:$L$4115)),""),ROWS($D$2:E66)),(COLUMNS($D$2:E66)-1)*6+1)</f>
        <v>0</v>
      </c>
    </row>
    <row r="67" spans="1:5" x14ac:dyDescent="0.25">
      <c r="A67" t="str" cm="1">
        <f t="array" ref="A67">INDEX('Master Data'!$F$2:$L$4115,SMALL(IF((INDEX('Master Data'!$F$2:$L$4115,,1)="successful"),MATCH(ROW('Master Data'!$F$2:$L$4115),ROW('Master Data'!$F$2:$L$4115)),""),ROWS(A$2:$A67)),(COLUMNS($A$2:A67)-1)*6+1)</f>
        <v>successful</v>
      </c>
      <c r="B67" cm="1">
        <f t="array" ref="B67">INDEX('Master Data'!$F$2:$L$4115,SMALL(IF((INDEX('Master Data'!$F$2:$L$4115,,1)="successful"),MATCH(ROW('Master Data'!$F$2:$L$4115),ROW('Master Data'!$F$2:$L$4115)),""),ROWS($A$2:B67)),(COLUMNS($A$2:B67)-1)*6+1)</f>
        <v>57</v>
      </c>
      <c r="D67" t="str" cm="1">
        <f t="array" ref="D67">INDEX('Master Data'!$F$2:$L$4115,SMALL(IF((INDEX('Master Data'!$F$2:$L$4115,,1)="failed"),MATCH(ROW('Master Data'!$F$2:$L$4115),ROW('Master Data'!$F$2:$L$4115)),""),ROWS($D$2:D67)),(COLUMNS($D$2:D67)-1)*6+1)</f>
        <v>failed</v>
      </c>
      <c r="E67" cm="1">
        <f t="array" ref="E67">INDEX('Master Data'!$F$2:$L$4115,SMALL(IF((INDEX('Master Data'!$F$2:$L$4115,,1)="failed"),MATCH(ROW('Master Data'!$F$2:$L$4115),ROW('Master Data'!$F$2:$L$4115)),""),ROWS($D$2:E67)),(COLUMNS($D$2:E67)-1)*6+1)</f>
        <v>0</v>
      </c>
    </row>
    <row r="68" spans="1:5" x14ac:dyDescent="0.25">
      <c r="A68" t="str" cm="1">
        <f t="array" ref="A68">INDEX('Master Data'!$F$2:$L$4115,SMALL(IF((INDEX('Master Data'!$F$2:$L$4115,,1)="successful"),MATCH(ROW('Master Data'!$F$2:$L$4115),ROW('Master Data'!$F$2:$L$4115)),""),ROWS(A$2:$A68)),(COLUMNS($A$2:A68)-1)*6+1)</f>
        <v>successful</v>
      </c>
      <c r="B68" cm="1">
        <f t="array" ref="B68">INDEX('Master Data'!$F$2:$L$4115,SMALL(IF((INDEX('Master Data'!$F$2:$L$4115,,1)="successful"),MATCH(ROW('Master Data'!$F$2:$L$4115),ROW('Master Data'!$F$2:$L$4115)),""),ROWS($A$2:B68)),(COLUMNS($A$2:B68)-1)*6+1)</f>
        <v>26</v>
      </c>
      <c r="D68" t="str" cm="1">
        <f t="array" ref="D68">INDEX('Master Data'!$F$2:$L$4115,SMALL(IF((INDEX('Master Data'!$F$2:$L$4115,,1)="failed"),MATCH(ROW('Master Data'!$F$2:$L$4115),ROW('Master Data'!$F$2:$L$4115)),""),ROWS($D$2:D68)),(COLUMNS($D$2:D68)-1)*6+1)</f>
        <v>failed</v>
      </c>
      <c r="E68" cm="1">
        <f t="array" ref="E68">INDEX('Master Data'!$F$2:$L$4115,SMALL(IF((INDEX('Master Data'!$F$2:$L$4115,,1)="failed"),MATCH(ROW('Master Data'!$F$2:$L$4115),ROW('Master Data'!$F$2:$L$4115)),""),ROWS($D$2:E68)),(COLUMNS($D$2:E68)-1)*6+1)</f>
        <v>2</v>
      </c>
    </row>
    <row r="69" spans="1:5" x14ac:dyDescent="0.25">
      <c r="A69" t="str" cm="1">
        <f t="array" ref="A69">INDEX('Master Data'!$F$2:$L$4115,SMALL(IF((INDEX('Master Data'!$F$2:$L$4115,,1)="successful"),MATCH(ROW('Master Data'!$F$2:$L$4115),ROW('Master Data'!$F$2:$L$4115)),""),ROWS(A$2:$A69)),(COLUMNS($A$2:A69)-1)*6+1)</f>
        <v>successful</v>
      </c>
      <c r="B69" cm="1">
        <f t="array" ref="B69">INDEX('Master Data'!$F$2:$L$4115,SMALL(IF((INDEX('Master Data'!$F$2:$L$4115,,1)="successful"),MATCH(ROW('Master Data'!$F$2:$L$4115),ROW('Master Data'!$F$2:$L$4115)),""),ROWS($A$2:B69)),(COLUMNS($A$2:B69)-1)*6+1)</f>
        <v>20</v>
      </c>
      <c r="D69" t="str" cm="1">
        <f t="array" ref="D69">INDEX('Master Data'!$F$2:$L$4115,SMALL(IF((INDEX('Master Data'!$F$2:$L$4115,,1)="failed"),MATCH(ROW('Master Data'!$F$2:$L$4115),ROW('Master Data'!$F$2:$L$4115)),""),ROWS($D$2:D69)),(COLUMNS($D$2:D69)-1)*6+1)</f>
        <v>failed</v>
      </c>
      <c r="E69" cm="1">
        <f t="array" ref="E69">INDEX('Master Data'!$F$2:$L$4115,SMALL(IF((INDEX('Master Data'!$F$2:$L$4115,,1)="failed"),MATCH(ROW('Master Data'!$F$2:$L$4115),ROW('Master Data'!$F$2:$L$4115)),""),ROWS($D$2:E69)),(COLUMNS($D$2:E69)-1)*6+1)</f>
        <v>0</v>
      </c>
    </row>
    <row r="70" spans="1:5" x14ac:dyDescent="0.25">
      <c r="A70" t="str" cm="1">
        <f t="array" ref="A70">INDEX('Master Data'!$F$2:$L$4115,SMALL(IF((INDEX('Master Data'!$F$2:$L$4115,,1)="successful"),MATCH(ROW('Master Data'!$F$2:$L$4115),ROW('Master Data'!$F$2:$L$4115)),""),ROWS(A$2:$A70)),(COLUMNS($A$2:A70)-1)*6+1)</f>
        <v>successful</v>
      </c>
      <c r="B70" cm="1">
        <f t="array" ref="B70">INDEX('Master Data'!$F$2:$L$4115,SMALL(IF((INDEX('Master Data'!$F$2:$L$4115,,1)="successful"),MATCH(ROW('Master Data'!$F$2:$L$4115),ROW('Master Data'!$F$2:$L$4115)),""),ROWS($A$2:B70)),(COLUMNS($A$2:B70)-1)*6+1)</f>
        <v>36</v>
      </c>
      <c r="D70" t="str" cm="1">
        <f t="array" ref="D70">INDEX('Master Data'!$F$2:$L$4115,SMALL(IF((INDEX('Master Data'!$F$2:$L$4115,,1)="failed"),MATCH(ROW('Master Data'!$F$2:$L$4115),ROW('Master Data'!$F$2:$L$4115)),""),ROWS($D$2:D70)),(COLUMNS($D$2:D70)-1)*6+1)</f>
        <v>failed</v>
      </c>
      <c r="E70" cm="1">
        <f t="array" ref="E70">INDEX('Master Data'!$F$2:$L$4115,SMALL(IF((INDEX('Master Data'!$F$2:$L$4115,,1)="failed"),MATCH(ROW('Master Data'!$F$2:$L$4115),ROW('Master Data'!$F$2:$L$4115)),""),ROWS($D$2:E70)),(COLUMNS($D$2:E70)-1)*6+1)</f>
        <v>0</v>
      </c>
    </row>
    <row r="71" spans="1:5" x14ac:dyDescent="0.25">
      <c r="A71" t="str" cm="1">
        <f t="array" ref="A71">INDEX('Master Data'!$F$2:$L$4115,SMALL(IF((INDEX('Master Data'!$F$2:$L$4115,,1)="successful"),MATCH(ROW('Master Data'!$F$2:$L$4115),ROW('Master Data'!$F$2:$L$4115)),""),ROWS(A$2:$A71)),(COLUMNS($A$2:A71)-1)*6+1)</f>
        <v>successful</v>
      </c>
      <c r="B71" cm="1">
        <f t="array" ref="B71">INDEX('Master Data'!$F$2:$L$4115,SMALL(IF((INDEX('Master Data'!$F$2:$L$4115,,1)="successful"),MATCH(ROW('Master Data'!$F$2:$L$4115),ROW('Master Data'!$F$2:$L$4115)),""),ROWS($A$2:B71)),(COLUMNS($A$2:B71)-1)*6+1)</f>
        <v>178</v>
      </c>
      <c r="D71" t="str" cm="1">
        <f t="array" ref="D71">INDEX('Master Data'!$F$2:$L$4115,SMALL(IF((INDEX('Master Data'!$F$2:$L$4115,,1)="failed"),MATCH(ROW('Master Data'!$F$2:$L$4115),ROW('Master Data'!$F$2:$L$4115)),""),ROWS($D$2:D71)),(COLUMNS($D$2:D71)-1)*6+1)</f>
        <v>failed</v>
      </c>
      <c r="E71" cm="1">
        <f t="array" ref="E71">INDEX('Master Data'!$F$2:$L$4115,SMALL(IF((INDEX('Master Data'!$F$2:$L$4115,,1)="failed"),MATCH(ROW('Master Data'!$F$2:$L$4115),ROW('Master Data'!$F$2:$L$4115)),""),ROWS($D$2:E71)),(COLUMNS($D$2:E71)-1)*6+1)</f>
        <v>0</v>
      </c>
    </row>
    <row r="72" spans="1:5" x14ac:dyDescent="0.25">
      <c r="A72" t="str" cm="1">
        <f t="array" ref="A72">INDEX('Master Data'!$F$2:$L$4115,SMALL(IF((INDEX('Master Data'!$F$2:$L$4115,,1)="successful"),MATCH(ROW('Master Data'!$F$2:$L$4115),ROW('Master Data'!$F$2:$L$4115)),""),ROWS(A$2:$A72)),(COLUMNS($A$2:A72)-1)*6+1)</f>
        <v>successful</v>
      </c>
      <c r="B72" cm="1">
        <f t="array" ref="B72">INDEX('Master Data'!$F$2:$L$4115,SMALL(IF((INDEX('Master Data'!$F$2:$L$4115,,1)="successful"),MATCH(ROW('Master Data'!$F$2:$L$4115),ROW('Master Data'!$F$2:$L$4115)),""),ROWS($A$2:B72)),(COLUMNS($A$2:B72)-1)*6+1)</f>
        <v>17</v>
      </c>
      <c r="D72" t="str" cm="1">
        <f t="array" ref="D72">INDEX('Master Data'!$F$2:$L$4115,SMALL(IF((INDEX('Master Data'!$F$2:$L$4115,,1)="failed"),MATCH(ROW('Master Data'!$F$2:$L$4115),ROW('Master Data'!$F$2:$L$4115)),""),ROWS($D$2:D72)),(COLUMNS($D$2:D72)-1)*6+1)</f>
        <v>failed</v>
      </c>
      <c r="E72" cm="1">
        <f t="array" ref="E72">INDEX('Master Data'!$F$2:$L$4115,SMALL(IF((INDEX('Master Data'!$F$2:$L$4115,,1)="failed"),MATCH(ROW('Master Data'!$F$2:$L$4115),ROW('Master Data'!$F$2:$L$4115)),""),ROWS($D$2:E72)),(COLUMNS($D$2:E72)-1)*6+1)</f>
        <v>2</v>
      </c>
    </row>
    <row r="73" spans="1:5" x14ac:dyDescent="0.25">
      <c r="A73" t="str" cm="1">
        <f t="array" ref="A73">INDEX('Master Data'!$F$2:$L$4115,SMALL(IF((INDEX('Master Data'!$F$2:$L$4115,,1)="successful"),MATCH(ROW('Master Data'!$F$2:$L$4115),ROW('Master Data'!$F$2:$L$4115)),""),ROWS(A$2:$A73)),(COLUMNS($A$2:A73)-1)*6+1)</f>
        <v>successful</v>
      </c>
      <c r="B73" cm="1">
        <f t="array" ref="B73">INDEX('Master Data'!$F$2:$L$4115,SMALL(IF((INDEX('Master Data'!$F$2:$L$4115,,1)="successful"),MATCH(ROW('Master Data'!$F$2:$L$4115),ROW('Master Data'!$F$2:$L$4115)),""),ROWS($A$2:B73)),(COLUMNS($A$2:B73)-1)*6+1)</f>
        <v>32</v>
      </c>
      <c r="D73" t="str" cm="1">
        <f t="array" ref="D73">INDEX('Master Data'!$F$2:$L$4115,SMALL(IF((INDEX('Master Data'!$F$2:$L$4115,,1)="failed"),MATCH(ROW('Master Data'!$F$2:$L$4115),ROW('Master Data'!$F$2:$L$4115)),""),ROWS($D$2:D73)),(COLUMNS($D$2:D73)-1)*6+1)</f>
        <v>failed</v>
      </c>
      <c r="E73" cm="1">
        <f t="array" ref="E73">INDEX('Master Data'!$F$2:$L$4115,SMALL(IF((INDEX('Master Data'!$F$2:$L$4115,,1)="failed"),MATCH(ROW('Master Data'!$F$2:$L$4115),ROW('Master Data'!$F$2:$L$4115)),""),ROWS($D$2:E73)),(COLUMNS($D$2:E73)-1)*6+1)</f>
        <v>0</v>
      </c>
    </row>
    <row r="74" spans="1:5" x14ac:dyDescent="0.25">
      <c r="A74" t="str" cm="1">
        <f t="array" ref="A74">INDEX('Master Data'!$F$2:$L$4115,SMALL(IF((INDEX('Master Data'!$F$2:$L$4115,,1)="successful"),MATCH(ROW('Master Data'!$F$2:$L$4115),ROW('Master Data'!$F$2:$L$4115)),""),ROWS(A$2:$A74)),(COLUMNS($A$2:A74)-1)*6+1)</f>
        <v>successful</v>
      </c>
      <c r="B74" cm="1">
        <f t="array" ref="B74">INDEX('Master Data'!$F$2:$L$4115,SMALL(IF((INDEX('Master Data'!$F$2:$L$4115,,1)="successful"),MATCH(ROW('Master Data'!$F$2:$L$4115),ROW('Master Data'!$F$2:$L$4115)),""),ROWS($A$2:B74)),(COLUMNS($A$2:B74)-1)*6+1)</f>
        <v>41</v>
      </c>
      <c r="D74" t="str" cm="1">
        <f t="array" ref="D74">INDEX('Master Data'!$F$2:$L$4115,SMALL(IF((INDEX('Master Data'!$F$2:$L$4115,,1)="failed"),MATCH(ROW('Master Data'!$F$2:$L$4115),ROW('Master Data'!$F$2:$L$4115)),""),ROWS($D$2:D74)),(COLUMNS($D$2:D74)-1)*6+1)</f>
        <v>failed</v>
      </c>
      <c r="E74" cm="1">
        <f t="array" ref="E74">INDEX('Master Data'!$F$2:$L$4115,SMALL(IF((INDEX('Master Data'!$F$2:$L$4115,,1)="failed"),MATCH(ROW('Master Data'!$F$2:$L$4115),ROW('Master Data'!$F$2:$L$4115)),""),ROWS($D$2:E74)),(COLUMNS($D$2:E74)-1)*6+1)</f>
        <v>7</v>
      </c>
    </row>
    <row r="75" spans="1:5" x14ac:dyDescent="0.25">
      <c r="A75" t="str" cm="1">
        <f t="array" ref="A75">INDEX('Master Data'!$F$2:$L$4115,SMALL(IF((INDEX('Master Data'!$F$2:$L$4115,,1)="successful"),MATCH(ROW('Master Data'!$F$2:$L$4115),ROW('Master Data'!$F$2:$L$4115)),""),ROWS(A$2:$A75)),(COLUMNS($A$2:A75)-1)*6+1)</f>
        <v>successful</v>
      </c>
      <c r="B75" cm="1">
        <f t="array" ref="B75">INDEX('Master Data'!$F$2:$L$4115,SMALL(IF((INDEX('Master Data'!$F$2:$L$4115,,1)="successful"),MATCH(ROW('Master Data'!$F$2:$L$4115),ROW('Master Data'!$F$2:$L$4115)),""),ROWS($A$2:B75)),(COLUMNS($A$2:B75)-1)*6+1)</f>
        <v>18</v>
      </c>
      <c r="D75" t="str" cm="1">
        <f t="array" ref="D75">INDEX('Master Data'!$F$2:$L$4115,SMALL(IF((INDEX('Master Data'!$F$2:$L$4115,,1)="failed"),MATCH(ROW('Master Data'!$F$2:$L$4115),ROW('Master Data'!$F$2:$L$4115)),""),ROWS($D$2:D75)),(COLUMNS($D$2:D75)-1)*6+1)</f>
        <v>failed</v>
      </c>
      <c r="E75" cm="1">
        <f t="array" ref="E75">INDEX('Master Data'!$F$2:$L$4115,SMALL(IF((INDEX('Master Data'!$F$2:$L$4115,,1)="failed"),MATCH(ROW('Master Data'!$F$2:$L$4115),ROW('Master Data'!$F$2:$L$4115)),""),ROWS($D$2:E75)),(COLUMNS($D$2:E75)-1)*6+1)</f>
        <v>0</v>
      </c>
    </row>
    <row r="76" spans="1:5" x14ac:dyDescent="0.25">
      <c r="A76" t="str" cm="1">
        <f t="array" ref="A76">INDEX('Master Data'!$F$2:$L$4115,SMALL(IF((INDEX('Master Data'!$F$2:$L$4115,,1)="successful"),MATCH(ROW('Master Data'!$F$2:$L$4115),ROW('Master Data'!$F$2:$L$4115)),""),ROWS(A$2:$A76)),(COLUMNS($A$2:A76)-1)*6+1)</f>
        <v>successful</v>
      </c>
      <c r="B76" cm="1">
        <f t="array" ref="B76">INDEX('Master Data'!$F$2:$L$4115,SMALL(IF((INDEX('Master Data'!$F$2:$L$4115,,1)="successful"),MATCH(ROW('Master Data'!$F$2:$L$4115),ROW('Master Data'!$F$2:$L$4115)),""),ROWS($A$2:B76)),(COLUMNS($A$2:B76)-1)*6+1)</f>
        <v>29</v>
      </c>
      <c r="D76" t="str" cm="1">
        <f t="array" ref="D76">INDEX('Master Data'!$F$2:$L$4115,SMALL(IF((INDEX('Master Data'!$F$2:$L$4115,,1)="failed"),MATCH(ROW('Master Data'!$F$2:$L$4115),ROW('Master Data'!$F$2:$L$4115)),""),ROWS($D$2:D76)),(COLUMNS($D$2:D76)-1)*6+1)</f>
        <v>failed</v>
      </c>
      <c r="E76" cm="1">
        <f t="array" ref="E76">INDEX('Master Data'!$F$2:$L$4115,SMALL(IF((INDEX('Master Data'!$F$2:$L$4115,,1)="failed"),MATCH(ROW('Master Data'!$F$2:$L$4115),ROW('Master Data'!$F$2:$L$4115)),""),ROWS($D$2:E76)),(COLUMNS($D$2:E76)-1)*6+1)</f>
        <v>5</v>
      </c>
    </row>
    <row r="77" spans="1:5" x14ac:dyDescent="0.25">
      <c r="A77" t="str" cm="1">
        <f t="array" ref="A77">INDEX('Master Data'!$F$2:$L$4115,SMALL(IF((INDEX('Master Data'!$F$2:$L$4115,,1)="successful"),MATCH(ROW('Master Data'!$F$2:$L$4115),ROW('Master Data'!$F$2:$L$4115)),""),ROWS(A$2:$A77)),(COLUMNS($A$2:A77)-1)*6+1)</f>
        <v>successful</v>
      </c>
      <c r="B77" cm="1">
        <f t="array" ref="B77">INDEX('Master Data'!$F$2:$L$4115,SMALL(IF((INDEX('Master Data'!$F$2:$L$4115,,1)="successful"),MATCH(ROW('Master Data'!$F$2:$L$4115),ROW('Master Data'!$F$2:$L$4115)),""),ROWS($A$2:B77)),(COLUMNS($A$2:B77)-1)*6+1)</f>
        <v>47</v>
      </c>
      <c r="D77" t="str" cm="1">
        <f t="array" ref="D77">INDEX('Master Data'!$F$2:$L$4115,SMALL(IF((INDEX('Master Data'!$F$2:$L$4115,,1)="failed"),MATCH(ROW('Master Data'!$F$2:$L$4115),ROW('Master Data'!$F$2:$L$4115)),""),ROWS($D$2:D77)),(COLUMNS($D$2:D77)-1)*6+1)</f>
        <v>failed</v>
      </c>
      <c r="E77" cm="1">
        <f t="array" ref="E77">INDEX('Master Data'!$F$2:$L$4115,SMALL(IF((INDEX('Master Data'!$F$2:$L$4115,,1)="failed"),MATCH(ROW('Master Data'!$F$2:$L$4115),ROW('Master Data'!$F$2:$L$4115)),""),ROWS($D$2:E77)),(COLUMNS($D$2:E77)-1)*6+1)</f>
        <v>0</v>
      </c>
    </row>
    <row r="78" spans="1:5" x14ac:dyDescent="0.25">
      <c r="A78" t="str" cm="1">
        <f t="array" ref="A78">INDEX('Master Data'!$F$2:$L$4115,SMALL(IF((INDEX('Master Data'!$F$2:$L$4115,,1)="successful"),MATCH(ROW('Master Data'!$F$2:$L$4115),ROW('Master Data'!$F$2:$L$4115)),""),ROWS(A$2:$A78)),(COLUMNS($A$2:A78)-1)*6+1)</f>
        <v>successful</v>
      </c>
      <c r="B78" cm="1">
        <f t="array" ref="B78">INDEX('Master Data'!$F$2:$L$4115,SMALL(IF((INDEX('Master Data'!$F$2:$L$4115,,1)="successful"),MATCH(ROW('Master Data'!$F$2:$L$4115),ROW('Master Data'!$F$2:$L$4115)),""),ROWS($A$2:B78)),(COLUMNS($A$2:B78)-1)*6+1)</f>
        <v>15</v>
      </c>
      <c r="D78" t="str" cm="1">
        <f t="array" ref="D78">INDEX('Master Data'!$F$2:$L$4115,SMALL(IF((INDEX('Master Data'!$F$2:$L$4115,,1)="failed"),MATCH(ROW('Master Data'!$F$2:$L$4115),ROW('Master Data'!$F$2:$L$4115)),""),ROWS($D$2:D78)),(COLUMNS($D$2:D78)-1)*6+1)</f>
        <v>failed</v>
      </c>
      <c r="E78" cm="1">
        <f t="array" ref="E78">INDEX('Master Data'!$F$2:$L$4115,SMALL(IF((INDEX('Master Data'!$F$2:$L$4115,,1)="failed"),MATCH(ROW('Master Data'!$F$2:$L$4115),ROW('Master Data'!$F$2:$L$4115)),""),ROWS($D$2:E78)),(COLUMNS($D$2:E78)-1)*6+1)</f>
        <v>0</v>
      </c>
    </row>
    <row r="79" spans="1:5" x14ac:dyDescent="0.25">
      <c r="A79" t="str" cm="1">
        <f t="array" ref="A79">INDEX('Master Data'!$F$2:$L$4115,SMALL(IF((INDEX('Master Data'!$F$2:$L$4115,,1)="successful"),MATCH(ROW('Master Data'!$F$2:$L$4115),ROW('Master Data'!$F$2:$L$4115)),""),ROWS(A$2:$A79)),(COLUMNS($A$2:A79)-1)*6+1)</f>
        <v>successful</v>
      </c>
      <c r="B79" cm="1">
        <f t="array" ref="B79">INDEX('Master Data'!$F$2:$L$4115,SMALL(IF((INDEX('Master Data'!$F$2:$L$4115,,1)="successful"),MATCH(ROW('Master Data'!$F$2:$L$4115),ROW('Master Data'!$F$2:$L$4115)),""),ROWS($A$2:B79)),(COLUMNS($A$2:B79)-1)*6+1)</f>
        <v>26</v>
      </c>
      <c r="D79" t="str" cm="1">
        <f t="array" ref="D79">INDEX('Master Data'!$F$2:$L$4115,SMALL(IF((INDEX('Master Data'!$F$2:$L$4115,,1)="failed"),MATCH(ROW('Master Data'!$F$2:$L$4115),ROW('Master Data'!$F$2:$L$4115)),""),ROWS($D$2:D79)),(COLUMNS($D$2:D79)-1)*6+1)</f>
        <v>failed</v>
      </c>
      <c r="E79" cm="1">
        <f t="array" ref="E79">INDEX('Master Data'!$F$2:$L$4115,SMALL(IF((INDEX('Master Data'!$F$2:$L$4115,,1)="failed"),MATCH(ROW('Master Data'!$F$2:$L$4115),ROW('Master Data'!$F$2:$L$4115)),""),ROWS($D$2:E79)),(COLUMNS($D$2:E79)-1)*6+1)</f>
        <v>1</v>
      </c>
    </row>
    <row r="80" spans="1:5" x14ac:dyDescent="0.25">
      <c r="A80" t="str" cm="1">
        <f t="array" ref="A80">INDEX('Master Data'!$F$2:$L$4115,SMALL(IF((INDEX('Master Data'!$F$2:$L$4115,,1)="successful"),MATCH(ROW('Master Data'!$F$2:$L$4115),ROW('Master Data'!$F$2:$L$4115)),""),ROWS(A$2:$A80)),(COLUMNS($A$2:A80)-1)*6+1)</f>
        <v>successful</v>
      </c>
      <c r="B80" cm="1">
        <f t="array" ref="B80">INDEX('Master Data'!$F$2:$L$4115,SMALL(IF((INDEX('Master Data'!$F$2:$L$4115,,1)="successful"),MATCH(ROW('Master Data'!$F$2:$L$4115),ROW('Master Data'!$F$2:$L$4115)),""),ROWS($A$2:B80)),(COLUMNS($A$2:B80)-1)*6+1)</f>
        <v>35</v>
      </c>
      <c r="D80" t="str" cm="1">
        <f t="array" ref="D80">INDEX('Master Data'!$F$2:$L$4115,SMALL(IF((INDEX('Master Data'!$F$2:$L$4115,,1)="failed"),MATCH(ROW('Master Data'!$F$2:$L$4115),ROW('Master Data'!$F$2:$L$4115)),""),ROWS($D$2:D80)),(COLUMNS($D$2:D80)-1)*6+1)</f>
        <v>failed</v>
      </c>
      <c r="E80" cm="1">
        <f t="array" ref="E80">INDEX('Master Data'!$F$2:$L$4115,SMALL(IF((INDEX('Master Data'!$F$2:$L$4115,,1)="failed"),MATCH(ROW('Master Data'!$F$2:$L$4115),ROW('Master Data'!$F$2:$L$4115)),""),ROWS($D$2:E80)),(COLUMNS($D$2:E80)-1)*6+1)</f>
        <v>0</v>
      </c>
    </row>
    <row r="81" spans="1:5" x14ac:dyDescent="0.25">
      <c r="A81" t="str" cm="1">
        <f t="array" ref="A81">INDEX('Master Data'!$F$2:$L$4115,SMALL(IF((INDEX('Master Data'!$F$2:$L$4115,,1)="successful"),MATCH(ROW('Master Data'!$F$2:$L$4115),ROW('Master Data'!$F$2:$L$4115)),""),ROWS(A$2:$A81)),(COLUMNS($A$2:A81)-1)*6+1)</f>
        <v>successful</v>
      </c>
      <c r="B81" cm="1">
        <f t="array" ref="B81">INDEX('Master Data'!$F$2:$L$4115,SMALL(IF((INDEX('Master Data'!$F$2:$L$4115,,1)="successful"),MATCH(ROW('Master Data'!$F$2:$L$4115),ROW('Master Data'!$F$2:$L$4115)),""),ROWS($A$2:B81)),(COLUMNS($A$2:B81)-1)*6+1)</f>
        <v>41</v>
      </c>
      <c r="D81" t="str" cm="1">
        <f t="array" ref="D81">INDEX('Master Data'!$F$2:$L$4115,SMALL(IF((INDEX('Master Data'!$F$2:$L$4115,,1)="failed"),MATCH(ROW('Master Data'!$F$2:$L$4115),ROW('Master Data'!$F$2:$L$4115)),""),ROWS($D$2:D81)),(COLUMNS($D$2:D81)-1)*6+1)</f>
        <v>failed</v>
      </c>
      <c r="E81" cm="1">
        <f t="array" ref="E81">INDEX('Master Data'!$F$2:$L$4115,SMALL(IF((INDEX('Master Data'!$F$2:$L$4115,,1)="failed"),MATCH(ROW('Master Data'!$F$2:$L$4115),ROW('Master Data'!$F$2:$L$4115)),""),ROWS($D$2:E81)),(COLUMNS($D$2:E81)-1)*6+1)</f>
        <v>5</v>
      </c>
    </row>
    <row r="82" spans="1:5" x14ac:dyDescent="0.25">
      <c r="A82" t="str" cm="1">
        <f t="array" ref="A82">INDEX('Master Data'!$F$2:$L$4115,SMALL(IF((INDEX('Master Data'!$F$2:$L$4115,,1)="successful"),MATCH(ROW('Master Data'!$F$2:$L$4115),ROW('Master Data'!$F$2:$L$4115)),""),ROWS(A$2:$A82)),(COLUMNS($A$2:A82)-1)*6+1)</f>
        <v>successful</v>
      </c>
      <c r="B82" cm="1">
        <f t="array" ref="B82">INDEX('Master Data'!$F$2:$L$4115,SMALL(IF((INDEX('Master Data'!$F$2:$L$4115,,1)="successful"),MATCH(ROW('Master Data'!$F$2:$L$4115),ROW('Master Data'!$F$2:$L$4115)),""),ROWS($A$2:B82)),(COLUMNS($A$2:B82)-1)*6+1)</f>
        <v>47</v>
      </c>
      <c r="D82" t="str" cm="1">
        <f t="array" ref="D82">INDEX('Master Data'!$F$2:$L$4115,SMALL(IF((INDEX('Master Data'!$F$2:$L$4115,,1)="failed"),MATCH(ROW('Master Data'!$F$2:$L$4115),ROW('Master Data'!$F$2:$L$4115)),""),ROWS($D$2:D82)),(COLUMNS($D$2:D82)-1)*6+1)</f>
        <v>failed</v>
      </c>
      <c r="E82" cm="1">
        <f t="array" ref="E82">INDEX('Master Data'!$F$2:$L$4115,SMALL(IF((INDEX('Master Data'!$F$2:$L$4115,,1)="failed"),MATCH(ROW('Master Data'!$F$2:$L$4115),ROW('Master Data'!$F$2:$L$4115)),""),ROWS($D$2:E82)),(COLUMNS($D$2:E82)-1)*6+1)</f>
        <v>3</v>
      </c>
    </row>
    <row r="83" spans="1:5" x14ac:dyDescent="0.25">
      <c r="A83" t="str" cm="1">
        <f t="array" ref="A83">INDEX('Master Data'!$F$2:$L$4115,SMALL(IF((INDEX('Master Data'!$F$2:$L$4115,,1)="successful"),MATCH(ROW('Master Data'!$F$2:$L$4115),ROW('Master Data'!$F$2:$L$4115)),""),ROWS(A$2:$A83)),(COLUMNS($A$2:A83)-1)*6+1)</f>
        <v>successful</v>
      </c>
      <c r="B83" cm="1">
        <f t="array" ref="B83">INDEX('Master Data'!$F$2:$L$4115,SMALL(IF((INDEX('Master Data'!$F$2:$L$4115,,1)="successful"),MATCH(ROW('Master Data'!$F$2:$L$4115),ROW('Master Data'!$F$2:$L$4115)),""),ROWS($A$2:B83)),(COLUMNS($A$2:B83)-1)*6+1)</f>
        <v>28</v>
      </c>
      <c r="D83" t="str" cm="1">
        <f t="array" ref="D83">INDEX('Master Data'!$F$2:$L$4115,SMALL(IF((INDEX('Master Data'!$F$2:$L$4115,,1)="failed"),MATCH(ROW('Master Data'!$F$2:$L$4115),ROW('Master Data'!$F$2:$L$4115)),""),ROWS($D$2:D83)),(COLUMNS($D$2:D83)-1)*6+1)</f>
        <v>failed</v>
      </c>
      <c r="E83" cm="1">
        <f t="array" ref="E83">INDEX('Master Data'!$F$2:$L$4115,SMALL(IF((INDEX('Master Data'!$F$2:$L$4115,,1)="failed"),MATCH(ROW('Master Data'!$F$2:$L$4115),ROW('Master Data'!$F$2:$L$4115)),""),ROWS($D$2:E83)),(COLUMNS($D$2:E83)-1)*6+1)</f>
        <v>6</v>
      </c>
    </row>
    <row r="84" spans="1:5" x14ac:dyDescent="0.25">
      <c r="A84" t="str" cm="1">
        <f t="array" ref="A84">INDEX('Master Data'!$F$2:$L$4115,SMALL(IF((INDEX('Master Data'!$F$2:$L$4115,,1)="successful"),MATCH(ROW('Master Data'!$F$2:$L$4115),ROW('Master Data'!$F$2:$L$4115)),""),ROWS(A$2:$A84)),(COLUMNS($A$2:A84)-1)*6+1)</f>
        <v>successful</v>
      </c>
      <c r="B84" cm="1">
        <f t="array" ref="B84">INDEX('Master Data'!$F$2:$L$4115,SMALL(IF((INDEX('Master Data'!$F$2:$L$4115,,1)="successful"),MATCH(ROW('Master Data'!$F$2:$L$4115),ROW('Master Data'!$F$2:$L$4115)),""),ROWS($A$2:B84)),(COLUMNS($A$2:B84)-1)*6+1)</f>
        <v>100</v>
      </c>
      <c r="D84" t="str" cm="1">
        <f t="array" ref="D84">INDEX('Master Data'!$F$2:$L$4115,SMALL(IF((INDEX('Master Data'!$F$2:$L$4115,,1)="failed"),MATCH(ROW('Master Data'!$F$2:$L$4115),ROW('Master Data'!$F$2:$L$4115)),""),ROWS($D$2:D84)),(COLUMNS($D$2:D84)-1)*6+1)</f>
        <v>failed</v>
      </c>
      <c r="E84" cm="1">
        <f t="array" ref="E84">INDEX('Master Data'!$F$2:$L$4115,SMALL(IF((INDEX('Master Data'!$F$2:$L$4115,,1)="failed"),MATCH(ROW('Master Data'!$F$2:$L$4115),ROW('Master Data'!$F$2:$L$4115)),""),ROWS($D$2:E84)),(COLUMNS($D$2:E84)-1)*6+1)</f>
        <v>12</v>
      </c>
    </row>
    <row r="85" spans="1:5" x14ac:dyDescent="0.25">
      <c r="A85" t="str" cm="1">
        <f t="array" ref="A85">INDEX('Master Data'!$F$2:$L$4115,SMALL(IF((INDEX('Master Data'!$F$2:$L$4115,,1)="successful"),MATCH(ROW('Master Data'!$F$2:$L$4115),ROW('Master Data'!$F$2:$L$4115)),""),ROWS(A$2:$A85)),(COLUMNS($A$2:A85)-1)*6+1)</f>
        <v>successful</v>
      </c>
      <c r="B85" cm="1">
        <f t="array" ref="B85">INDEX('Master Data'!$F$2:$L$4115,SMALL(IF((INDEX('Master Data'!$F$2:$L$4115,,1)="successful"),MATCH(ROW('Master Data'!$F$2:$L$4115),ROW('Master Data'!$F$2:$L$4115)),""),ROWS($A$2:B85)),(COLUMNS($A$2:B85)-1)*6+1)</f>
        <v>13</v>
      </c>
      <c r="D85" t="str" cm="1">
        <f t="array" ref="D85">INDEX('Master Data'!$F$2:$L$4115,SMALL(IF((INDEX('Master Data'!$F$2:$L$4115,,1)="failed"),MATCH(ROW('Master Data'!$F$2:$L$4115),ROW('Master Data'!$F$2:$L$4115)),""),ROWS($D$2:D85)),(COLUMNS($D$2:D85)-1)*6+1)</f>
        <v>failed</v>
      </c>
      <c r="E85" cm="1">
        <f t="array" ref="E85">INDEX('Master Data'!$F$2:$L$4115,SMALL(IF((INDEX('Master Data'!$F$2:$L$4115,,1)="failed"),MATCH(ROW('Master Data'!$F$2:$L$4115),ROW('Master Data'!$F$2:$L$4115)),""),ROWS($D$2:E85)),(COLUMNS($D$2:E85)-1)*6+1)</f>
        <v>13</v>
      </c>
    </row>
    <row r="86" spans="1:5" x14ac:dyDescent="0.25">
      <c r="A86" t="str" cm="1">
        <f t="array" ref="A86">INDEX('Master Data'!$F$2:$L$4115,SMALL(IF((INDEX('Master Data'!$F$2:$L$4115,,1)="successful"),MATCH(ROW('Master Data'!$F$2:$L$4115),ROW('Master Data'!$F$2:$L$4115)),""),ROWS(A$2:$A86)),(COLUMNS($A$2:A86)-1)*6+1)</f>
        <v>successful</v>
      </c>
      <c r="B86" cm="1">
        <f t="array" ref="B86">INDEX('Master Data'!$F$2:$L$4115,SMALL(IF((INDEX('Master Data'!$F$2:$L$4115,,1)="successful"),MATCH(ROW('Master Data'!$F$2:$L$4115),ROW('Master Data'!$F$2:$L$4115)),""),ROWS($A$2:B86)),(COLUMNS($A$2:B86)-1)*6+1)</f>
        <v>7</v>
      </c>
      <c r="D86" t="str" cm="1">
        <f t="array" ref="D86">INDEX('Master Data'!$F$2:$L$4115,SMALL(IF((INDEX('Master Data'!$F$2:$L$4115,,1)="failed"),MATCH(ROW('Master Data'!$F$2:$L$4115),ROW('Master Data'!$F$2:$L$4115)),""),ROWS($D$2:D86)),(COLUMNS($D$2:D86)-1)*6+1)</f>
        <v>failed</v>
      </c>
      <c r="E86" cm="1">
        <f t="array" ref="E86">INDEX('Master Data'!$F$2:$L$4115,SMALL(IF((INDEX('Master Data'!$F$2:$L$4115,,1)="failed"),MATCH(ROW('Master Data'!$F$2:$L$4115),ROW('Master Data'!$F$2:$L$4115)),""),ROWS($D$2:E86)),(COLUMNS($D$2:E86)-1)*6+1)</f>
        <v>5</v>
      </c>
    </row>
    <row r="87" spans="1:5" x14ac:dyDescent="0.25">
      <c r="A87" t="str" cm="1">
        <f t="array" ref="A87">INDEX('Master Data'!$F$2:$L$4115,SMALL(IF((INDEX('Master Data'!$F$2:$L$4115,,1)="successful"),MATCH(ROW('Master Data'!$F$2:$L$4115),ROW('Master Data'!$F$2:$L$4115)),""),ROWS(A$2:$A87)),(COLUMNS($A$2:A87)-1)*6+1)</f>
        <v>successful</v>
      </c>
      <c r="B87" cm="1">
        <f t="array" ref="B87">INDEX('Master Data'!$F$2:$L$4115,SMALL(IF((INDEX('Master Data'!$F$2:$L$4115,,1)="successful"),MATCH(ROW('Master Data'!$F$2:$L$4115),ROW('Master Data'!$F$2:$L$4115)),""),ROWS($A$2:B87)),(COLUMNS($A$2:B87)-1)*6+1)</f>
        <v>21</v>
      </c>
      <c r="D87" t="str" cm="1">
        <f t="array" ref="D87">INDEX('Master Data'!$F$2:$L$4115,SMALL(IF((INDEX('Master Data'!$F$2:$L$4115,,1)="failed"),MATCH(ROW('Master Data'!$F$2:$L$4115),ROW('Master Data'!$F$2:$L$4115)),""),ROWS($D$2:D87)),(COLUMNS($D$2:D87)-1)*6+1)</f>
        <v>failed</v>
      </c>
      <c r="E87" cm="1">
        <f t="array" ref="E87">INDEX('Master Data'!$F$2:$L$4115,SMALL(IF((INDEX('Master Data'!$F$2:$L$4115,,1)="failed"),MATCH(ROW('Master Data'!$F$2:$L$4115),ROW('Master Data'!$F$2:$L$4115)),""),ROWS($D$2:E87)),(COLUMNS($D$2:E87)-1)*6+1)</f>
        <v>2</v>
      </c>
    </row>
    <row r="88" spans="1:5" x14ac:dyDescent="0.25">
      <c r="A88" t="str" cm="1">
        <f t="array" ref="A88">INDEX('Master Data'!$F$2:$L$4115,SMALL(IF((INDEX('Master Data'!$F$2:$L$4115,,1)="successful"),MATCH(ROW('Master Data'!$F$2:$L$4115),ROW('Master Data'!$F$2:$L$4115)),""),ROWS(A$2:$A88)),(COLUMNS($A$2:A88)-1)*6+1)</f>
        <v>successful</v>
      </c>
      <c r="B88" cm="1">
        <f t="array" ref="B88">INDEX('Master Data'!$F$2:$L$4115,SMALL(IF((INDEX('Master Data'!$F$2:$L$4115,,1)="successful"),MATCH(ROW('Master Data'!$F$2:$L$4115),ROW('Master Data'!$F$2:$L$4115)),""),ROWS($A$2:B88)),(COLUMNS($A$2:B88)-1)*6+1)</f>
        <v>17</v>
      </c>
      <c r="D88" t="str" cm="1">
        <f t="array" ref="D88">INDEX('Master Data'!$F$2:$L$4115,SMALL(IF((INDEX('Master Data'!$F$2:$L$4115,,1)="failed"),MATCH(ROW('Master Data'!$F$2:$L$4115),ROW('Master Data'!$F$2:$L$4115)),""),ROWS($D$2:D88)),(COLUMNS($D$2:D88)-1)*6+1)</f>
        <v>failed</v>
      </c>
      <c r="E88" cm="1">
        <f t="array" ref="E88">INDEX('Master Data'!$F$2:$L$4115,SMALL(IF((INDEX('Master Data'!$F$2:$L$4115,,1)="failed"),MATCH(ROW('Master Data'!$F$2:$L$4115),ROW('Master Data'!$F$2:$L$4115)),""),ROWS($D$2:E88)),(COLUMNS($D$2:E88)-1)*6+1)</f>
        <v>8</v>
      </c>
    </row>
    <row r="89" spans="1:5" x14ac:dyDescent="0.25">
      <c r="A89" t="str" cm="1">
        <f t="array" ref="A89">INDEX('Master Data'!$F$2:$L$4115,SMALL(IF((INDEX('Master Data'!$F$2:$L$4115,,1)="successful"),MATCH(ROW('Master Data'!$F$2:$L$4115),ROW('Master Data'!$F$2:$L$4115)),""),ROWS(A$2:$A89)),(COLUMNS($A$2:A89)-1)*6+1)</f>
        <v>successful</v>
      </c>
      <c r="B89" cm="1">
        <f t="array" ref="B89">INDEX('Master Data'!$F$2:$L$4115,SMALL(IF((INDEX('Master Data'!$F$2:$L$4115,,1)="successful"),MATCH(ROW('Master Data'!$F$2:$L$4115),ROW('Master Data'!$F$2:$L$4115)),""),ROWS($A$2:B89)),(COLUMNS($A$2:B89)-1)*6+1)</f>
        <v>25</v>
      </c>
      <c r="D89" t="str" cm="1">
        <f t="array" ref="D89">INDEX('Master Data'!$F$2:$L$4115,SMALL(IF((INDEX('Master Data'!$F$2:$L$4115,,1)="failed"),MATCH(ROW('Master Data'!$F$2:$L$4115),ROW('Master Data'!$F$2:$L$4115)),""),ROWS($D$2:D89)),(COLUMNS($D$2:D89)-1)*6+1)</f>
        <v>failed</v>
      </c>
      <c r="E89" cm="1">
        <f t="array" ref="E89">INDEX('Master Data'!$F$2:$L$4115,SMALL(IF((INDEX('Master Data'!$F$2:$L$4115,,1)="failed"),MATCH(ROW('Master Data'!$F$2:$L$4115),ROW('Master Data'!$F$2:$L$4115)),""),ROWS($D$2:E89)),(COLUMNS($D$2:E89)-1)*6+1)</f>
        <v>0</v>
      </c>
    </row>
    <row r="90" spans="1:5" x14ac:dyDescent="0.25">
      <c r="A90" t="str" cm="1">
        <f t="array" ref="A90">INDEX('Master Data'!$F$2:$L$4115,SMALL(IF((INDEX('Master Data'!$F$2:$L$4115,,1)="successful"),MATCH(ROW('Master Data'!$F$2:$L$4115),ROW('Master Data'!$F$2:$L$4115)),""),ROWS(A$2:$A90)),(COLUMNS($A$2:A90)-1)*6+1)</f>
        <v>successful</v>
      </c>
      <c r="B90" cm="1">
        <f t="array" ref="B90">INDEX('Master Data'!$F$2:$L$4115,SMALL(IF((INDEX('Master Data'!$F$2:$L$4115,,1)="successful"),MATCH(ROW('Master Data'!$F$2:$L$4115),ROW('Master Data'!$F$2:$L$4115)),""),ROWS($A$2:B90)),(COLUMNS($A$2:B90)-1)*6+1)</f>
        <v>60</v>
      </c>
      <c r="D90" t="str" cm="1">
        <f t="array" ref="D90">INDEX('Master Data'!$F$2:$L$4115,SMALL(IF((INDEX('Master Data'!$F$2:$L$4115,,1)="failed"),MATCH(ROW('Master Data'!$F$2:$L$4115),ROW('Master Data'!$F$2:$L$4115)),""),ROWS($D$2:D90)),(COLUMNS($D$2:D90)-1)*6+1)</f>
        <v>failed</v>
      </c>
      <c r="E90" cm="1">
        <f t="array" ref="E90">INDEX('Master Data'!$F$2:$L$4115,SMALL(IF((INDEX('Master Data'!$F$2:$L$4115,,1)="failed"),MATCH(ROW('Master Data'!$F$2:$L$4115),ROW('Master Data'!$F$2:$L$4115)),""),ROWS($D$2:E90)),(COLUMNS($D$2:E90)-1)*6+1)</f>
        <v>13</v>
      </c>
    </row>
    <row r="91" spans="1:5" x14ac:dyDescent="0.25">
      <c r="A91" t="str" cm="1">
        <f t="array" ref="A91">INDEX('Master Data'!$F$2:$L$4115,SMALL(IF((INDEX('Master Data'!$F$2:$L$4115,,1)="successful"),MATCH(ROW('Master Data'!$F$2:$L$4115),ROW('Master Data'!$F$2:$L$4115)),""),ROWS(A$2:$A91)),(COLUMNS($A$2:A91)-1)*6+1)</f>
        <v>successful</v>
      </c>
      <c r="B91" cm="1">
        <f t="array" ref="B91">INDEX('Master Data'!$F$2:$L$4115,SMALL(IF((INDEX('Master Data'!$F$2:$L$4115,,1)="successful"),MATCH(ROW('Master Data'!$F$2:$L$4115),ROW('Master Data'!$F$2:$L$4115)),""),ROWS($A$2:B91)),(COLUMNS($A$2:B91)-1)*6+1)</f>
        <v>56</v>
      </c>
      <c r="D91" t="str" cm="1">
        <f t="array" ref="D91">INDEX('Master Data'!$F$2:$L$4115,SMALL(IF((INDEX('Master Data'!$F$2:$L$4115,,1)="failed"),MATCH(ROW('Master Data'!$F$2:$L$4115),ROW('Master Data'!$F$2:$L$4115)),""),ROWS($D$2:D91)),(COLUMNS($D$2:D91)-1)*6+1)</f>
        <v>failed</v>
      </c>
      <c r="E91" cm="1">
        <f t="array" ref="E91">INDEX('Master Data'!$F$2:$L$4115,SMALL(IF((INDEX('Master Data'!$F$2:$L$4115,,1)="failed"),MATCH(ROW('Master Data'!$F$2:$L$4115),ROW('Master Data'!$F$2:$L$4115)),""),ROWS($D$2:E91)),(COLUMNS($D$2:E91)-1)*6+1)</f>
        <v>0</v>
      </c>
    </row>
    <row r="92" spans="1:5" x14ac:dyDescent="0.25">
      <c r="A92" t="str" cm="1">
        <f t="array" ref="A92">INDEX('Master Data'!$F$2:$L$4115,SMALL(IF((INDEX('Master Data'!$F$2:$L$4115,,1)="successful"),MATCH(ROW('Master Data'!$F$2:$L$4115),ROW('Master Data'!$F$2:$L$4115)),""),ROWS(A$2:$A92)),(COLUMNS($A$2:A92)-1)*6+1)</f>
        <v>successful</v>
      </c>
      <c r="B92" cm="1">
        <f t="array" ref="B92">INDEX('Master Data'!$F$2:$L$4115,SMALL(IF((INDEX('Master Data'!$F$2:$L$4115,,1)="successful"),MATCH(ROW('Master Data'!$F$2:$L$4115),ROW('Master Data'!$F$2:$L$4115)),""),ROWS($A$2:B92)),(COLUMNS($A$2:B92)-1)*6+1)</f>
        <v>16</v>
      </c>
      <c r="D92" t="str" cm="1">
        <f t="array" ref="D92">INDEX('Master Data'!$F$2:$L$4115,SMALL(IF((INDEX('Master Data'!$F$2:$L$4115,,1)="failed"),MATCH(ROW('Master Data'!$F$2:$L$4115),ROW('Master Data'!$F$2:$L$4115)),""),ROWS($D$2:D92)),(COLUMNS($D$2:D92)-1)*6+1)</f>
        <v>failed</v>
      </c>
      <c r="E92" cm="1">
        <f t="array" ref="E92">INDEX('Master Data'!$F$2:$L$4115,SMALL(IF((INDEX('Master Data'!$F$2:$L$4115,,1)="failed"),MATCH(ROW('Master Data'!$F$2:$L$4115),ROW('Master Data'!$F$2:$L$4115)),""),ROWS($D$2:E92)),(COLUMNS($D$2:E92)-1)*6+1)</f>
        <v>5</v>
      </c>
    </row>
    <row r="93" spans="1:5" x14ac:dyDescent="0.25">
      <c r="A93" t="str" cm="1">
        <f t="array" ref="A93">INDEX('Master Data'!$F$2:$L$4115,SMALL(IF((INDEX('Master Data'!$F$2:$L$4115,,1)="successful"),MATCH(ROW('Master Data'!$F$2:$L$4115),ROW('Master Data'!$F$2:$L$4115)),""),ROWS(A$2:$A93)),(COLUMNS($A$2:A93)-1)*6+1)</f>
        <v>successful</v>
      </c>
      <c r="B93" cm="1">
        <f t="array" ref="B93">INDEX('Master Data'!$F$2:$L$4115,SMALL(IF((INDEX('Master Data'!$F$2:$L$4115,,1)="successful"),MATCH(ROW('Master Data'!$F$2:$L$4115),ROW('Master Data'!$F$2:$L$4115)),""),ROWS($A$2:B93)),(COLUMNS($A$2:B93)-1)*6+1)</f>
        <v>46</v>
      </c>
      <c r="D93" t="str" cm="1">
        <f t="array" ref="D93">INDEX('Master Data'!$F$2:$L$4115,SMALL(IF((INDEX('Master Data'!$F$2:$L$4115,,1)="failed"),MATCH(ROW('Master Data'!$F$2:$L$4115),ROW('Master Data'!$F$2:$L$4115)),""),ROWS($D$2:D93)),(COLUMNS($D$2:D93)-1)*6+1)</f>
        <v>failed</v>
      </c>
      <c r="E93" cm="1">
        <f t="array" ref="E93">INDEX('Master Data'!$F$2:$L$4115,SMALL(IF((INDEX('Master Data'!$F$2:$L$4115,,1)="failed"),MATCH(ROW('Master Data'!$F$2:$L$4115),ROW('Master Data'!$F$2:$L$4115)),""),ROWS($D$2:E93)),(COLUMNS($D$2:E93)-1)*6+1)</f>
        <v>8</v>
      </c>
    </row>
    <row r="94" spans="1:5" x14ac:dyDescent="0.25">
      <c r="A94" t="str" cm="1">
        <f t="array" ref="A94">INDEX('Master Data'!$F$2:$L$4115,SMALL(IF((INDEX('Master Data'!$F$2:$L$4115,,1)="successful"),MATCH(ROW('Master Data'!$F$2:$L$4115),ROW('Master Data'!$F$2:$L$4115)),""),ROWS(A$2:$A94)),(COLUMNS($A$2:A94)-1)*6+1)</f>
        <v>successful</v>
      </c>
      <c r="B94" cm="1">
        <f t="array" ref="B94">INDEX('Master Data'!$F$2:$L$4115,SMALL(IF((INDEX('Master Data'!$F$2:$L$4115,,1)="successful"),MATCH(ROW('Master Data'!$F$2:$L$4115),ROW('Master Data'!$F$2:$L$4115)),""),ROWS($A$2:B94)),(COLUMNS($A$2:B94)-1)*6+1)</f>
        <v>43</v>
      </c>
      <c r="D94" t="str" cm="1">
        <f t="array" ref="D94">INDEX('Master Data'!$F$2:$L$4115,SMALL(IF((INDEX('Master Data'!$F$2:$L$4115,,1)="failed"),MATCH(ROW('Master Data'!$F$2:$L$4115),ROW('Master Data'!$F$2:$L$4115)),""),ROWS($D$2:D94)),(COLUMNS($D$2:D94)-1)*6+1)</f>
        <v>failed</v>
      </c>
      <c r="E94" cm="1">
        <f t="array" ref="E94">INDEX('Master Data'!$F$2:$L$4115,SMALL(IF((INDEX('Master Data'!$F$2:$L$4115,,1)="failed"),MATCH(ROW('Master Data'!$F$2:$L$4115),ROW('Master Data'!$F$2:$L$4115)),""),ROWS($D$2:E94)),(COLUMNS($D$2:E94)-1)*6+1)</f>
        <v>8</v>
      </c>
    </row>
    <row r="95" spans="1:5" x14ac:dyDescent="0.25">
      <c r="A95" t="str" cm="1">
        <f t="array" ref="A95">INDEX('Master Data'!$F$2:$L$4115,SMALL(IF((INDEX('Master Data'!$F$2:$L$4115,,1)="successful"),MATCH(ROW('Master Data'!$F$2:$L$4115),ROW('Master Data'!$F$2:$L$4115)),""),ROWS(A$2:$A95)),(COLUMNS($A$2:A95)-1)*6+1)</f>
        <v>successful</v>
      </c>
      <c r="B95" cm="1">
        <f t="array" ref="B95">INDEX('Master Data'!$F$2:$L$4115,SMALL(IF((INDEX('Master Data'!$F$2:$L$4115,,1)="successful"),MATCH(ROW('Master Data'!$F$2:$L$4115),ROW('Master Data'!$F$2:$L$4115)),""),ROWS($A$2:B95)),(COLUMNS($A$2:B95)-1)*6+1)</f>
        <v>15</v>
      </c>
      <c r="D95" t="str" cm="1">
        <f t="array" ref="D95">INDEX('Master Data'!$F$2:$L$4115,SMALL(IF((INDEX('Master Data'!$F$2:$L$4115,,1)="failed"),MATCH(ROW('Master Data'!$F$2:$L$4115),ROW('Master Data'!$F$2:$L$4115)),""),ROWS($D$2:D95)),(COLUMNS($D$2:D95)-1)*6+1)</f>
        <v>failed</v>
      </c>
      <c r="E95" cm="1">
        <f t="array" ref="E95">INDEX('Master Data'!$F$2:$L$4115,SMALL(IF((INDEX('Master Data'!$F$2:$L$4115,,1)="failed"),MATCH(ROW('Master Data'!$F$2:$L$4115),ROW('Master Data'!$F$2:$L$4115)),""),ROWS($D$2:E95)),(COLUMNS($D$2:E95)-1)*6+1)</f>
        <v>0</v>
      </c>
    </row>
    <row r="96" spans="1:5" x14ac:dyDescent="0.25">
      <c r="A96" t="str" cm="1">
        <f t="array" ref="A96">INDEX('Master Data'!$F$2:$L$4115,SMALL(IF((INDEX('Master Data'!$F$2:$L$4115,,1)="successful"),MATCH(ROW('Master Data'!$F$2:$L$4115),ROW('Master Data'!$F$2:$L$4115)),""),ROWS(A$2:$A96)),(COLUMNS($A$2:A96)-1)*6+1)</f>
        <v>successful</v>
      </c>
      <c r="B96" cm="1">
        <f t="array" ref="B96">INDEX('Master Data'!$F$2:$L$4115,SMALL(IF((INDEX('Master Data'!$F$2:$L$4115,,1)="successful"),MATCH(ROW('Master Data'!$F$2:$L$4115),ROW('Master Data'!$F$2:$L$4115)),""),ROWS($A$2:B96)),(COLUMNS($A$2:B96)-1)*6+1)</f>
        <v>12</v>
      </c>
      <c r="D96" t="str" cm="1">
        <f t="array" ref="D96">INDEX('Master Data'!$F$2:$L$4115,SMALL(IF((INDEX('Master Data'!$F$2:$L$4115,,1)="failed"),MATCH(ROW('Master Data'!$F$2:$L$4115),ROW('Master Data'!$F$2:$L$4115)),""),ROWS($D$2:D96)),(COLUMNS($D$2:D96)-1)*6+1)</f>
        <v>failed</v>
      </c>
      <c r="E96" cm="1">
        <f t="array" ref="E96">INDEX('Master Data'!$F$2:$L$4115,SMALL(IF((INDEX('Master Data'!$F$2:$L$4115,,1)="failed"),MATCH(ROW('Master Data'!$F$2:$L$4115),ROW('Master Data'!$F$2:$L$4115)),""),ROWS($D$2:E96)),(COLUMNS($D$2:E96)-1)*6+1)</f>
        <v>2</v>
      </c>
    </row>
    <row r="97" spans="1:5" x14ac:dyDescent="0.25">
      <c r="A97" t="str" cm="1">
        <f t="array" ref="A97">INDEX('Master Data'!$F$2:$L$4115,SMALL(IF((INDEX('Master Data'!$F$2:$L$4115,,1)="successful"),MATCH(ROW('Master Data'!$F$2:$L$4115),ROW('Master Data'!$F$2:$L$4115)),""),ROWS(A$2:$A97)),(COLUMNS($A$2:A97)-1)*6+1)</f>
        <v>successful</v>
      </c>
      <c r="B97" cm="1">
        <f t="array" ref="B97">INDEX('Master Data'!$F$2:$L$4115,SMALL(IF((INDEX('Master Data'!$F$2:$L$4115,,1)="successful"),MATCH(ROW('Master Data'!$F$2:$L$4115),ROW('Master Data'!$F$2:$L$4115)),""),ROWS($A$2:B97)),(COLUMNS($A$2:B97)-1)*6+1)</f>
        <v>21</v>
      </c>
      <c r="D97" t="str" cm="1">
        <f t="array" ref="D97">INDEX('Master Data'!$F$2:$L$4115,SMALL(IF((INDEX('Master Data'!$F$2:$L$4115,,1)="failed"),MATCH(ROW('Master Data'!$F$2:$L$4115),ROW('Master Data'!$F$2:$L$4115)),""),ROWS($D$2:D97)),(COLUMNS($D$2:D97)-1)*6+1)</f>
        <v>failed</v>
      </c>
      <c r="E97" cm="1">
        <f t="array" ref="E97">INDEX('Master Data'!$F$2:$L$4115,SMALL(IF((INDEX('Master Data'!$F$2:$L$4115,,1)="failed"),MATCH(ROW('Master Data'!$F$2:$L$4115),ROW('Master Data'!$F$2:$L$4115)),""),ROWS($D$2:E97)),(COLUMNS($D$2:E97)-1)*6+1)</f>
        <v>3</v>
      </c>
    </row>
    <row r="98" spans="1:5" x14ac:dyDescent="0.25">
      <c r="A98" t="str" cm="1">
        <f t="array" ref="A98">INDEX('Master Data'!$F$2:$L$4115,SMALL(IF((INDEX('Master Data'!$F$2:$L$4115,,1)="successful"),MATCH(ROW('Master Data'!$F$2:$L$4115),ROW('Master Data'!$F$2:$L$4115)),""),ROWS(A$2:$A98)),(COLUMNS($A$2:A98)-1)*6+1)</f>
        <v>successful</v>
      </c>
      <c r="B98" cm="1">
        <f t="array" ref="B98">INDEX('Master Data'!$F$2:$L$4115,SMALL(IF((INDEX('Master Data'!$F$2:$L$4115,,1)="successful"),MATCH(ROW('Master Data'!$F$2:$L$4115),ROW('Master Data'!$F$2:$L$4115)),""),ROWS($A$2:B98)),(COLUMNS($A$2:B98)-1)*6+1)</f>
        <v>34</v>
      </c>
      <c r="D98" t="str" cm="1">
        <f t="array" ref="D98">INDEX('Master Data'!$F$2:$L$4115,SMALL(IF((INDEX('Master Data'!$F$2:$L$4115,,1)="failed"),MATCH(ROW('Master Data'!$F$2:$L$4115),ROW('Master Data'!$F$2:$L$4115)),""),ROWS($D$2:D98)),(COLUMNS($D$2:D98)-1)*6+1)</f>
        <v>failed</v>
      </c>
      <c r="E98" cm="1">
        <f t="array" ref="E98">INDEX('Master Data'!$F$2:$L$4115,SMALL(IF((INDEX('Master Data'!$F$2:$L$4115,,1)="failed"),MATCH(ROW('Master Data'!$F$2:$L$4115),ROW('Master Data'!$F$2:$L$4115)),""),ROWS($D$2:E98)),(COLUMNS($D$2:E98)-1)*6+1)</f>
        <v>0</v>
      </c>
    </row>
    <row r="99" spans="1:5" x14ac:dyDescent="0.25">
      <c r="A99" t="str" cm="1">
        <f t="array" ref="A99">INDEX('Master Data'!$F$2:$L$4115,SMALL(IF((INDEX('Master Data'!$F$2:$L$4115,,1)="successful"),MATCH(ROW('Master Data'!$F$2:$L$4115),ROW('Master Data'!$F$2:$L$4115)),""),ROWS(A$2:$A99)),(COLUMNS($A$2:A99)-1)*6+1)</f>
        <v>successful</v>
      </c>
      <c r="B99" cm="1">
        <f t="array" ref="B99">INDEX('Master Data'!$F$2:$L$4115,SMALL(IF((INDEX('Master Data'!$F$2:$L$4115,,1)="successful"),MATCH(ROW('Master Data'!$F$2:$L$4115),ROW('Master Data'!$F$2:$L$4115)),""),ROWS($A$2:B99)),(COLUMNS($A$2:B99)-1)*6+1)</f>
        <v>8</v>
      </c>
      <c r="D99" t="str" cm="1">
        <f t="array" ref="D99">INDEX('Master Data'!$F$2:$L$4115,SMALL(IF((INDEX('Master Data'!$F$2:$L$4115,,1)="failed"),MATCH(ROW('Master Data'!$F$2:$L$4115),ROW('Master Data'!$F$2:$L$4115)),""),ROWS($D$2:D99)),(COLUMNS($D$2:D99)-1)*6+1)</f>
        <v>failed</v>
      </c>
      <c r="E99" cm="1">
        <f t="array" ref="E99">INDEX('Master Data'!$F$2:$L$4115,SMALL(IF((INDEX('Master Data'!$F$2:$L$4115,,1)="failed"),MATCH(ROW('Master Data'!$F$2:$L$4115),ROW('Master Data'!$F$2:$L$4115)),""),ROWS($D$2:E99)),(COLUMNS($D$2:E99)-1)*6+1)</f>
        <v>0</v>
      </c>
    </row>
    <row r="100" spans="1:5" x14ac:dyDescent="0.25">
      <c r="A100" t="str" cm="1">
        <f t="array" ref="A100">INDEX('Master Data'!$F$2:$L$4115,SMALL(IF((INDEX('Master Data'!$F$2:$L$4115,,1)="successful"),MATCH(ROW('Master Data'!$F$2:$L$4115),ROW('Master Data'!$F$2:$L$4115)),""),ROWS(A$2:$A100)),(COLUMNS($A$2:A100)-1)*6+1)</f>
        <v>successful</v>
      </c>
      <c r="B100" cm="1">
        <f t="array" ref="B100">INDEX('Master Data'!$F$2:$L$4115,SMALL(IF((INDEX('Master Data'!$F$2:$L$4115,,1)="successful"),MATCH(ROW('Master Data'!$F$2:$L$4115),ROW('Master Data'!$F$2:$L$4115)),""),ROWS($A$2:B100)),(COLUMNS($A$2:B100)-1)*6+1)</f>
        <v>60</v>
      </c>
      <c r="D100" t="str" cm="1">
        <f t="array" ref="D100">INDEX('Master Data'!$F$2:$L$4115,SMALL(IF((INDEX('Master Data'!$F$2:$L$4115,,1)="failed"),MATCH(ROW('Master Data'!$F$2:$L$4115),ROW('Master Data'!$F$2:$L$4115)),""),ROWS($D$2:D100)),(COLUMNS($D$2:D100)-1)*6+1)</f>
        <v>failed</v>
      </c>
      <c r="E100" cm="1">
        <f t="array" ref="E100">INDEX('Master Data'!$F$2:$L$4115,SMALL(IF((INDEX('Master Data'!$F$2:$L$4115,,1)="failed"),MATCH(ROW('Master Data'!$F$2:$L$4115),ROW('Master Data'!$F$2:$L$4115)),""),ROWS($D$2:E100)),(COLUMNS($D$2:E100)-1)*6+1)</f>
        <v>11</v>
      </c>
    </row>
    <row r="101" spans="1:5" x14ac:dyDescent="0.25">
      <c r="A101" t="str" cm="1">
        <f t="array" ref="A101">INDEX('Master Data'!$F$2:$L$4115,SMALL(IF((INDEX('Master Data'!$F$2:$L$4115,,1)="successful"),MATCH(ROW('Master Data'!$F$2:$L$4115),ROW('Master Data'!$F$2:$L$4115)),""),ROWS(A$2:$A101)),(COLUMNS($A$2:A101)-1)*6+1)</f>
        <v>successful</v>
      </c>
      <c r="B101" cm="1">
        <f t="array" ref="B101">INDEX('Master Data'!$F$2:$L$4115,SMALL(IF((INDEX('Master Data'!$F$2:$L$4115,,1)="successful"),MATCH(ROW('Master Data'!$F$2:$L$4115),ROW('Master Data'!$F$2:$L$4115)),""),ROWS($A$2:B101)),(COLUMNS($A$2:B101)-1)*6+1)</f>
        <v>39</v>
      </c>
      <c r="D101" t="str" cm="1">
        <f t="array" ref="D101">INDEX('Master Data'!$F$2:$L$4115,SMALL(IF((INDEX('Master Data'!$F$2:$L$4115,,1)="failed"),MATCH(ROW('Master Data'!$F$2:$L$4115),ROW('Master Data'!$F$2:$L$4115)),""),ROWS($D$2:D101)),(COLUMNS($D$2:D101)-1)*6+1)</f>
        <v>failed</v>
      </c>
      <c r="E101" cm="1">
        <f t="array" ref="E101">INDEX('Master Data'!$F$2:$L$4115,SMALL(IF((INDEX('Master Data'!$F$2:$L$4115,,1)="failed"),MATCH(ROW('Master Data'!$F$2:$L$4115),ROW('Master Data'!$F$2:$L$4115)),""),ROWS($D$2:E101)),(COLUMNS($D$2:E101)-1)*6+1)</f>
        <v>0</v>
      </c>
    </row>
    <row r="102" spans="1:5" x14ac:dyDescent="0.25">
      <c r="A102" t="str" cm="1">
        <f t="array" ref="A102">INDEX('Master Data'!$F$2:$L$4115,SMALL(IF((INDEX('Master Data'!$F$2:$L$4115,,1)="successful"),MATCH(ROW('Master Data'!$F$2:$L$4115),ROW('Master Data'!$F$2:$L$4115)),""),ROWS(A$2:$A102)),(COLUMNS($A$2:A102)-1)*6+1)</f>
        <v>successful</v>
      </c>
      <c r="B102" cm="1">
        <f t="array" ref="B102">INDEX('Master Data'!$F$2:$L$4115,SMALL(IF((INDEX('Master Data'!$F$2:$L$4115,,1)="successful"),MATCH(ROW('Master Data'!$F$2:$L$4115),ROW('Master Data'!$F$2:$L$4115)),""),ROWS($A$2:B102)),(COLUMNS($A$2:B102)-1)*6+1)</f>
        <v>26</v>
      </c>
      <c r="D102" t="str" cm="1">
        <f t="array" ref="D102">INDEX('Master Data'!$F$2:$L$4115,SMALL(IF((INDEX('Master Data'!$F$2:$L$4115,,1)="failed"),MATCH(ROW('Master Data'!$F$2:$L$4115),ROW('Master Data'!$F$2:$L$4115)),""),ROWS($D$2:D102)),(COLUMNS($D$2:D102)-1)*6+1)</f>
        <v>failed</v>
      </c>
      <c r="E102" cm="1">
        <f t="array" ref="E102">INDEX('Master Data'!$F$2:$L$4115,SMALL(IF((INDEX('Master Data'!$F$2:$L$4115,,1)="failed"),MATCH(ROW('Master Data'!$F$2:$L$4115),ROW('Master Data'!$F$2:$L$4115)),""),ROWS($D$2:E102)),(COLUMNS($D$2:E102)-1)*6+1)</f>
        <v>1</v>
      </c>
    </row>
    <row r="103" spans="1:5" x14ac:dyDescent="0.25">
      <c r="A103" t="str" cm="1">
        <f t="array" ref="A103">INDEX('Master Data'!$F$2:$L$4115,SMALL(IF((INDEX('Master Data'!$F$2:$L$4115,,1)="successful"),MATCH(ROW('Master Data'!$F$2:$L$4115),ROW('Master Data'!$F$2:$L$4115)),""),ROWS(A$2:$A103)),(COLUMNS($A$2:A103)-1)*6+1)</f>
        <v>successful</v>
      </c>
      <c r="B103" cm="1">
        <f t="array" ref="B103">INDEX('Master Data'!$F$2:$L$4115,SMALL(IF((INDEX('Master Data'!$F$2:$L$4115,,1)="successful"),MATCH(ROW('Master Data'!$F$2:$L$4115),ROW('Master Data'!$F$2:$L$4115)),""),ROWS($A$2:B103)),(COLUMNS($A$2:B103)-1)*6+1)</f>
        <v>35</v>
      </c>
      <c r="D103" t="str" cm="1">
        <f t="array" ref="D103">INDEX('Master Data'!$F$2:$L$4115,SMALL(IF((INDEX('Master Data'!$F$2:$L$4115,,1)="failed"),MATCH(ROW('Master Data'!$F$2:$L$4115),ROW('Master Data'!$F$2:$L$4115)),""),ROWS($D$2:D103)),(COLUMNS($D$2:D103)-1)*6+1)</f>
        <v>failed</v>
      </c>
      <c r="E103" cm="1">
        <f t="array" ref="E103">INDEX('Master Data'!$F$2:$L$4115,SMALL(IF((INDEX('Master Data'!$F$2:$L$4115,,1)="failed"),MATCH(ROW('Master Data'!$F$2:$L$4115),ROW('Master Data'!$F$2:$L$4115)),""),ROWS($D$2:E103)),(COLUMNS($D$2:E103)-1)*6+1)</f>
        <v>0</v>
      </c>
    </row>
    <row r="104" spans="1:5" x14ac:dyDescent="0.25">
      <c r="A104" t="str" cm="1">
        <f t="array" ref="A104">INDEX('Master Data'!$F$2:$L$4115,SMALL(IF((INDEX('Master Data'!$F$2:$L$4115,,1)="successful"),MATCH(ROW('Master Data'!$F$2:$L$4115),ROW('Master Data'!$F$2:$L$4115)),""),ROWS(A$2:$A104)),(COLUMNS($A$2:A104)-1)*6+1)</f>
        <v>successful</v>
      </c>
      <c r="B104" cm="1">
        <f t="array" ref="B104">INDEX('Master Data'!$F$2:$L$4115,SMALL(IF((INDEX('Master Data'!$F$2:$L$4115,,1)="successful"),MATCH(ROW('Master Data'!$F$2:$L$4115),ROW('Master Data'!$F$2:$L$4115)),""),ROWS($A$2:B104)),(COLUMNS($A$2:B104)-1)*6+1)</f>
        <v>65</v>
      </c>
      <c r="D104" t="str" cm="1">
        <f t="array" ref="D104">INDEX('Master Data'!$F$2:$L$4115,SMALL(IF((INDEX('Master Data'!$F$2:$L$4115,,1)="failed"),MATCH(ROW('Master Data'!$F$2:$L$4115),ROW('Master Data'!$F$2:$L$4115)),""),ROWS($D$2:D104)),(COLUMNS($D$2:D104)-1)*6+1)</f>
        <v>failed</v>
      </c>
      <c r="E104" cm="1">
        <f t="array" ref="E104">INDEX('Master Data'!$F$2:$L$4115,SMALL(IF((INDEX('Master Data'!$F$2:$L$4115,,1)="failed"),MATCH(ROW('Master Data'!$F$2:$L$4115),ROW('Master Data'!$F$2:$L$4115)),""),ROWS($D$2:E104)),(COLUMNS($D$2:E104)-1)*6+1)</f>
        <v>17</v>
      </c>
    </row>
    <row r="105" spans="1:5" x14ac:dyDescent="0.25">
      <c r="A105" t="str" cm="1">
        <f t="array" ref="A105">INDEX('Master Data'!$F$2:$L$4115,SMALL(IF((INDEX('Master Data'!$F$2:$L$4115,,1)="successful"),MATCH(ROW('Master Data'!$F$2:$L$4115),ROW('Master Data'!$F$2:$L$4115)),""),ROWS(A$2:$A105)),(COLUMNS($A$2:A105)-1)*6+1)</f>
        <v>successful</v>
      </c>
      <c r="B105" cm="1">
        <f t="array" ref="B105">INDEX('Master Data'!$F$2:$L$4115,SMALL(IF((INDEX('Master Data'!$F$2:$L$4115,,1)="successful"),MATCH(ROW('Master Data'!$F$2:$L$4115),ROW('Master Data'!$F$2:$L$4115)),""),ROWS($A$2:B105)),(COLUMNS($A$2:B105)-1)*6+1)</f>
        <v>49</v>
      </c>
      <c r="D105" t="str" cm="1">
        <f t="array" ref="D105">INDEX('Master Data'!$F$2:$L$4115,SMALL(IF((INDEX('Master Data'!$F$2:$L$4115,,1)="failed"),MATCH(ROW('Master Data'!$F$2:$L$4115),ROW('Master Data'!$F$2:$L$4115)),""),ROWS($D$2:D105)),(COLUMNS($D$2:D105)-1)*6+1)</f>
        <v>failed</v>
      </c>
      <c r="E105" cm="1">
        <f t="array" ref="E105">INDEX('Master Data'!$F$2:$L$4115,SMALL(IF((INDEX('Master Data'!$F$2:$L$4115,,1)="failed"),MATCH(ROW('Master Data'!$F$2:$L$4115),ROW('Master Data'!$F$2:$L$4115)),""),ROWS($D$2:E105)),(COLUMNS($D$2:E105)-1)*6+1)</f>
        <v>2</v>
      </c>
    </row>
    <row r="106" spans="1:5" x14ac:dyDescent="0.25">
      <c r="A106" t="str" cm="1">
        <f t="array" ref="A106">INDEX('Master Data'!$F$2:$L$4115,SMALL(IF((INDEX('Master Data'!$F$2:$L$4115,,1)="successful"),MATCH(ROW('Master Data'!$F$2:$L$4115),ROW('Master Data'!$F$2:$L$4115)),""),ROWS(A$2:$A106)),(COLUMNS($A$2:A106)-1)*6+1)</f>
        <v>successful</v>
      </c>
      <c r="B106" cm="1">
        <f t="array" ref="B106">INDEX('Master Data'!$F$2:$L$4115,SMALL(IF((INDEX('Master Data'!$F$2:$L$4115,,1)="successful"),MATCH(ROW('Master Data'!$F$2:$L$4115),ROW('Master Data'!$F$2:$L$4115)),""),ROWS($A$2:B106)),(COLUMNS($A$2:B106)-1)*6+1)</f>
        <v>10</v>
      </c>
      <c r="D106" t="str" cm="1">
        <f t="array" ref="D106">INDEX('Master Data'!$F$2:$L$4115,SMALL(IF((INDEX('Master Data'!$F$2:$L$4115,,1)="failed"),MATCH(ROW('Master Data'!$F$2:$L$4115),ROW('Master Data'!$F$2:$L$4115)),""),ROWS($D$2:D106)),(COLUMNS($D$2:D106)-1)*6+1)</f>
        <v>failed</v>
      </c>
      <c r="E106" cm="1">
        <f t="array" ref="E106">INDEX('Master Data'!$F$2:$L$4115,SMALL(IF((INDEX('Master Data'!$F$2:$L$4115,,1)="failed"),MATCH(ROW('Master Data'!$F$2:$L$4115),ROW('Master Data'!$F$2:$L$4115)),""),ROWS($D$2:E106)),(COLUMNS($D$2:E106)-1)*6+1)</f>
        <v>1</v>
      </c>
    </row>
    <row r="107" spans="1:5" x14ac:dyDescent="0.25">
      <c r="A107" t="str" cm="1">
        <f t="array" ref="A107">INDEX('Master Data'!$F$2:$L$4115,SMALL(IF((INDEX('Master Data'!$F$2:$L$4115,,1)="successful"),MATCH(ROW('Master Data'!$F$2:$L$4115),ROW('Master Data'!$F$2:$L$4115)),""),ROWS(A$2:$A107)),(COLUMNS($A$2:A107)-1)*6+1)</f>
        <v>successful</v>
      </c>
      <c r="B107" cm="1">
        <f t="array" ref="B107">INDEX('Master Data'!$F$2:$L$4115,SMALL(IF((INDEX('Master Data'!$F$2:$L$4115,,1)="successful"),MATCH(ROW('Master Data'!$F$2:$L$4115),ROW('Master Data'!$F$2:$L$4115)),""),ROWS($A$2:B107)),(COLUMNS($A$2:B107)-1)*6+1)</f>
        <v>60</v>
      </c>
      <c r="D107" t="str" cm="1">
        <f t="array" ref="D107">INDEX('Master Data'!$F$2:$L$4115,SMALL(IF((INDEX('Master Data'!$F$2:$L$4115,,1)="failed"),MATCH(ROW('Master Data'!$F$2:$L$4115),ROW('Master Data'!$F$2:$L$4115)),""),ROWS($D$2:D107)),(COLUMNS($D$2:D107)-1)*6+1)</f>
        <v>failed</v>
      </c>
      <c r="E107" cm="1">
        <f t="array" ref="E107">INDEX('Master Data'!$F$2:$L$4115,SMALL(IF((INDEX('Master Data'!$F$2:$L$4115,,1)="failed"),MATCH(ROW('Master Data'!$F$2:$L$4115),ROW('Master Data'!$F$2:$L$4115)),""),ROWS($D$2:E107)),(COLUMNS($D$2:E107)-1)*6+1)</f>
        <v>2</v>
      </c>
    </row>
    <row r="108" spans="1:5" x14ac:dyDescent="0.25">
      <c r="A108" t="str" cm="1">
        <f t="array" ref="A108">INDEX('Master Data'!$F$2:$L$4115,SMALL(IF((INDEX('Master Data'!$F$2:$L$4115,,1)="successful"),MATCH(ROW('Master Data'!$F$2:$L$4115),ROW('Master Data'!$F$2:$L$4115)),""),ROWS(A$2:$A108)),(COLUMNS($A$2:A108)-1)*6+1)</f>
        <v>successful</v>
      </c>
      <c r="B108" cm="1">
        <f t="array" ref="B108">INDEX('Master Data'!$F$2:$L$4115,SMALL(IF((INDEX('Master Data'!$F$2:$L$4115,,1)="successful"),MATCH(ROW('Master Data'!$F$2:$L$4115),ROW('Master Data'!$F$2:$L$4115)),""),ROWS($A$2:B108)),(COLUMNS($A$2:B108)-1)*6+1)</f>
        <v>27</v>
      </c>
      <c r="D108" t="str" cm="1">
        <f t="array" ref="D108">INDEX('Master Data'!$F$2:$L$4115,SMALL(IF((INDEX('Master Data'!$F$2:$L$4115,,1)="failed"),MATCH(ROW('Master Data'!$F$2:$L$4115),ROW('Master Data'!$F$2:$L$4115)),""),ROWS($D$2:D108)),(COLUMNS($D$2:D108)-1)*6+1)</f>
        <v>failed</v>
      </c>
      <c r="E108" cm="1">
        <f t="array" ref="E108">INDEX('Master Data'!$F$2:$L$4115,SMALL(IF((INDEX('Master Data'!$F$2:$L$4115,,1)="failed"),MATCH(ROW('Master Data'!$F$2:$L$4115),ROW('Master Data'!$F$2:$L$4115)),""),ROWS($D$2:E108)),(COLUMNS($D$2:E108)-1)*6+1)</f>
        <v>16</v>
      </c>
    </row>
    <row r="109" spans="1:5" x14ac:dyDescent="0.25">
      <c r="A109" t="str" cm="1">
        <f t="array" ref="A109">INDEX('Master Data'!$F$2:$L$4115,SMALL(IF((INDEX('Master Data'!$F$2:$L$4115,,1)="successful"),MATCH(ROW('Master Data'!$F$2:$L$4115),ROW('Master Data'!$F$2:$L$4115)),""),ROWS(A$2:$A109)),(COLUMNS($A$2:A109)-1)*6+1)</f>
        <v>successful</v>
      </c>
      <c r="B109" cm="1">
        <f t="array" ref="B109">INDEX('Master Data'!$F$2:$L$4115,SMALL(IF((INDEX('Master Data'!$F$2:$L$4115,,1)="successful"),MATCH(ROW('Master Data'!$F$2:$L$4115),ROW('Master Data'!$F$2:$L$4115)),""),ROWS($A$2:B109)),(COLUMNS($A$2:B109)-1)*6+1)</f>
        <v>69</v>
      </c>
      <c r="D109" t="str" cm="1">
        <f t="array" ref="D109">INDEX('Master Data'!$F$2:$L$4115,SMALL(IF((INDEX('Master Data'!$F$2:$L$4115,,1)="failed"),MATCH(ROW('Master Data'!$F$2:$L$4115),ROW('Master Data'!$F$2:$L$4115)),""),ROWS($D$2:D109)),(COLUMNS($D$2:D109)-1)*6+1)</f>
        <v>failed</v>
      </c>
      <c r="E109" cm="1">
        <f t="array" ref="E109">INDEX('Master Data'!$F$2:$L$4115,SMALL(IF((INDEX('Master Data'!$F$2:$L$4115,,1)="failed"),MATCH(ROW('Master Data'!$F$2:$L$4115),ROW('Master Data'!$F$2:$L$4115)),""),ROWS($D$2:E109)),(COLUMNS($D$2:E109)-1)*6+1)</f>
        <v>1</v>
      </c>
    </row>
    <row r="110" spans="1:5" x14ac:dyDescent="0.25">
      <c r="A110" t="str" cm="1">
        <f t="array" ref="A110">INDEX('Master Data'!$F$2:$L$4115,SMALL(IF((INDEX('Master Data'!$F$2:$L$4115,,1)="successful"),MATCH(ROW('Master Data'!$F$2:$L$4115),ROW('Master Data'!$F$2:$L$4115)),""),ROWS(A$2:$A110)),(COLUMNS($A$2:A110)-1)*6+1)</f>
        <v>successful</v>
      </c>
      <c r="B110" cm="1">
        <f t="array" ref="B110">INDEX('Master Data'!$F$2:$L$4115,SMALL(IF((INDEX('Master Data'!$F$2:$L$4115,,1)="successful"),MATCH(ROW('Master Data'!$F$2:$L$4115),ROW('Master Data'!$F$2:$L$4115)),""),ROWS($A$2:B110)),(COLUMNS($A$2:B110)-1)*6+1)</f>
        <v>47</v>
      </c>
      <c r="D110" t="str" cm="1">
        <f t="array" ref="D110">INDEX('Master Data'!$F$2:$L$4115,SMALL(IF((INDEX('Master Data'!$F$2:$L$4115,,1)="failed"),MATCH(ROW('Master Data'!$F$2:$L$4115),ROW('Master Data'!$F$2:$L$4115)),""),ROWS($D$2:D110)),(COLUMNS($D$2:D110)-1)*6+1)</f>
        <v>failed</v>
      </c>
      <c r="E110" cm="1">
        <f t="array" ref="E110">INDEX('Master Data'!$F$2:$L$4115,SMALL(IF((INDEX('Master Data'!$F$2:$L$4115,,1)="failed"),MATCH(ROW('Master Data'!$F$2:$L$4115),ROW('Master Data'!$F$2:$L$4115)),""),ROWS($D$2:E110)),(COLUMNS($D$2:E110)-1)*6+1)</f>
        <v>4</v>
      </c>
    </row>
    <row r="111" spans="1:5" x14ac:dyDescent="0.25">
      <c r="A111" t="str" cm="1">
        <f t="array" ref="A111">INDEX('Master Data'!$F$2:$L$4115,SMALL(IF((INDEX('Master Data'!$F$2:$L$4115,,1)="successful"),MATCH(ROW('Master Data'!$F$2:$L$4115),ROW('Master Data'!$F$2:$L$4115)),""),ROWS(A$2:$A111)),(COLUMNS($A$2:A111)-1)*6+1)</f>
        <v>successful</v>
      </c>
      <c r="B111" cm="1">
        <f t="array" ref="B111">INDEX('Master Data'!$F$2:$L$4115,SMALL(IF((INDEX('Master Data'!$F$2:$L$4115,,1)="successful"),MATCH(ROW('Master Data'!$F$2:$L$4115),ROW('Master Data'!$F$2:$L$4115)),""),ROWS($A$2:B111)),(COLUMNS($A$2:B111)-1)*6+1)</f>
        <v>47</v>
      </c>
      <c r="D111" t="str" cm="1">
        <f t="array" ref="D111">INDEX('Master Data'!$F$2:$L$4115,SMALL(IF((INDEX('Master Data'!$F$2:$L$4115,,1)="failed"),MATCH(ROW('Master Data'!$F$2:$L$4115),ROW('Master Data'!$F$2:$L$4115)),""),ROWS($D$2:D111)),(COLUMNS($D$2:D111)-1)*6+1)</f>
        <v>failed</v>
      </c>
      <c r="E111" cm="1">
        <f t="array" ref="E111">INDEX('Master Data'!$F$2:$L$4115,SMALL(IF((INDEX('Master Data'!$F$2:$L$4115,,1)="failed"),MATCH(ROW('Master Data'!$F$2:$L$4115),ROW('Master Data'!$F$2:$L$4115)),""),ROWS($D$2:E111)),(COLUMNS($D$2:E111)-1)*6+1)</f>
        <v>5</v>
      </c>
    </row>
    <row r="112" spans="1:5" x14ac:dyDescent="0.25">
      <c r="A112" t="str" cm="1">
        <f t="array" ref="A112">INDEX('Master Data'!$F$2:$L$4115,SMALL(IF((INDEX('Master Data'!$F$2:$L$4115,,1)="successful"),MATCH(ROW('Master Data'!$F$2:$L$4115),ROW('Master Data'!$F$2:$L$4115)),""),ROWS(A$2:$A112)),(COLUMNS($A$2:A112)-1)*6+1)</f>
        <v>successful</v>
      </c>
      <c r="B112" cm="1">
        <f t="array" ref="B112">INDEX('Master Data'!$F$2:$L$4115,SMALL(IF((INDEX('Master Data'!$F$2:$L$4115,,1)="successful"),MATCH(ROW('Master Data'!$F$2:$L$4115),ROW('Master Data'!$F$2:$L$4115)),""),ROWS($A$2:B112)),(COLUMNS($A$2:B112)-1)*6+1)</f>
        <v>26</v>
      </c>
      <c r="D112" t="str" cm="1">
        <f t="array" ref="D112">INDEX('Master Data'!$F$2:$L$4115,SMALL(IF((INDEX('Master Data'!$F$2:$L$4115,,1)="failed"),MATCH(ROW('Master Data'!$F$2:$L$4115),ROW('Master Data'!$F$2:$L$4115)),""),ROWS($D$2:D112)),(COLUMNS($D$2:D112)-1)*6+1)</f>
        <v>failed</v>
      </c>
      <c r="E112" cm="1">
        <f t="array" ref="E112">INDEX('Master Data'!$F$2:$L$4115,SMALL(IF((INDEX('Master Data'!$F$2:$L$4115,,1)="failed"),MATCH(ROW('Master Data'!$F$2:$L$4115),ROW('Master Data'!$F$2:$L$4115)),""),ROWS($D$2:E112)),(COLUMNS($D$2:E112)-1)*6+1)</f>
        <v>7</v>
      </c>
    </row>
    <row r="113" spans="1:5" x14ac:dyDescent="0.25">
      <c r="A113" t="str" cm="1">
        <f t="array" ref="A113">INDEX('Master Data'!$F$2:$L$4115,SMALL(IF((INDEX('Master Data'!$F$2:$L$4115,,1)="successful"),MATCH(ROW('Master Data'!$F$2:$L$4115),ROW('Master Data'!$F$2:$L$4115)),""),ROWS(A$2:$A113)),(COLUMNS($A$2:A113)-1)*6+1)</f>
        <v>successful</v>
      </c>
      <c r="B113" cm="1">
        <f t="array" ref="B113">INDEX('Master Data'!$F$2:$L$4115,SMALL(IF((INDEX('Master Data'!$F$2:$L$4115,,1)="successful"),MATCH(ROW('Master Data'!$F$2:$L$4115),ROW('Master Data'!$F$2:$L$4115)),""),ROWS($A$2:B113)),(COLUMNS($A$2:B113)-1)*6+1)</f>
        <v>53</v>
      </c>
      <c r="D113" t="str" cm="1">
        <f t="array" ref="D113">INDEX('Master Data'!$F$2:$L$4115,SMALL(IF((INDEX('Master Data'!$F$2:$L$4115,,1)="failed"),MATCH(ROW('Master Data'!$F$2:$L$4115),ROW('Master Data'!$F$2:$L$4115)),""),ROWS($D$2:D113)),(COLUMNS($D$2:D113)-1)*6+1)</f>
        <v>failed</v>
      </c>
      <c r="E113" cm="1">
        <f t="array" ref="E113">INDEX('Master Data'!$F$2:$L$4115,SMALL(IF((INDEX('Master Data'!$F$2:$L$4115,,1)="failed"),MATCH(ROW('Master Data'!$F$2:$L$4115),ROW('Master Data'!$F$2:$L$4115)),""),ROWS($D$2:E113)),(COLUMNS($D$2:E113)-1)*6+1)</f>
        <v>0</v>
      </c>
    </row>
    <row r="114" spans="1:5" x14ac:dyDescent="0.25">
      <c r="A114" t="str" cm="1">
        <f t="array" ref="A114">INDEX('Master Data'!$F$2:$L$4115,SMALL(IF((INDEX('Master Data'!$F$2:$L$4115,,1)="successful"),MATCH(ROW('Master Data'!$F$2:$L$4115),ROW('Master Data'!$F$2:$L$4115)),""),ROWS(A$2:$A114)),(COLUMNS($A$2:A114)-1)*6+1)</f>
        <v>successful</v>
      </c>
      <c r="B114" cm="1">
        <f t="array" ref="B114">INDEX('Master Data'!$F$2:$L$4115,SMALL(IF((INDEX('Master Data'!$F$2:$L$4115,,1)="successful"),MATCH(ROW('Master Data'!$F$2:$L$4115),ROW('Master Data'!$F$2:$L$4115)),""),ROWS($A$2:B114)),(COLUMNS($A$2:B114)-1)*6+1)</f>
        <v>81</v>
      </c>
      <c r="D114" t="str" cm="1">
        <f t="array" ref="D114">INDEX('Master Data'!$F$2:$L$4115,SMALL(IF((INDEX('Master Data'!$F$2:$L$4115,,1)="failed"),MATCH(ROW('Master Data'!$F$2:$L$4115),ROW('Master Data'!$F$2:$L$4115)),""),ROWS($D$2:D114)),(COLUMNS($D$2:D114)-1)*6+1)</f>
        <v>failed</v>
      </c>
      <c r="E114" cm="1">
        <f t="array" ref="E114">INDEX('Master Data'!$F$2:$L$4115,SMALL(IF((INDEX('Master Data'!$F$2:$L$4115,,1)="failed"),MATCH(ROW('Master Data'!$F$2:$L$4115),ROW('Master Data'!$F$2:$L$4115)),""),ROWS($D$2:E114)),(COLUMNS($D$2:E114)-1)*6+1)</f>
        <v>12</v>
      </c>
    </row>
    <row r="115" spans="1:5" x14ac:dyDescent="0.25">
      <c r="A115" t="str" cm="1">
        <f t="array" ref="A115">INDEX('Master Data'!$F$2:$L$4115,SMALL(IF((INDEX('Master Data'!$F$2:$L$4115,,1)="successful"),MATCH(ROW('Master Data'!$F$2:$L$4115),ROW('Master Data'!$F$2:$L$4115)),""),ROWS(A$2:$A115)),(COLUMNS($A$2:A115)-1)*6+1)</f>
        <v>successful</v>
      </c>
      <c r="B115" cm="1">
        <f t="array" ref="B115">INDEX('Master Data'!$F$2:$L$4115,SMALL(IF((INDEX('Master Data'!$F$2:$L$4115,,1)="successful"),MATCH(ROW('Master Data'!$F$2:$L$4115),ROW('Master Data'!$F$2:$L$4115)),""),ROWS($A$2:B115)),(COLUMNS($A$2:B115)-1)*6+1)</f>
        <v>78</v>
      </c>
      <c r="D115" t="str" cm="1">
        <f t="array" ref="D115">INDEX('Master Data'!$F$2:$L$4115,SMALL(IF((INDEX('Master Data'!$F$2:$L$4115,,1)="failed"),MATCH(ROW('Master Data'!$F$2:$L$4115),ROW('Master Data'!$F$2:$L$4115)),""),ROWS($D$2:D115)),(COLUMNS($D$2:D115)-1)*6+1)</f>
        <v>failed</v>
      </c>
      <c r="E115" cm="1">
        <f t="array" ref="E115">INDEX('Master Data'!$F$2:$L$4115,SMALL(IF((INDEX('Master Data'!$F$2:$L$4115,,1)="failed"),MATCH(ROW('Master Data'!$F$2:$L$4115),ROW('Master Data'!$F$2:$L$4115)),""),ROWS($D$2:E115)),(COLUMNS($D$2:E115)-1)*6+1)</f>
        <v>2</v>
      </c>
    </row>
    <row r="116" spans="1:5" x14ac:dyDescent="0.25">
      <c r="A116" t="str" cm="1">
        <f t="array" ref="A116">INDEX('Master Data'!$F$2:$L$4115,SMALL(IF((INDEX('Master Data'!$F$2:$L$4115,,1)="successful"),MATCH(ROW('Master Data'!$F$2:$L$4115),ROW('Master Data'!$F$2:$L$4115)),""),ROWS(A$2:$A116)),(COLUMNS($A$2:A116)-1)*6+1)</f>
        <v>successful</v>
      </c>
      <c r="B116" cm="1">
        <f t="array" ref="B116">INDEX('Master Data'!$F$2:$L$4115,SMALL(IF((INDEX('Master Data'!$F$2:$L$4115,,1)="successful"),MATCH(ROW('Master Data'!$F$2:$L$4115),ROW('Master Data'!$F$2:$L$4115)),""),ROWS($A$2:B116)),(COLUMNS($A$2:B116)-1)*6+1)</f>
        <v>35</v>
      </c>
      <c r="D116" t="str" cm="1">
        <f t="array" ref="D116">INDEX('Master Data'!$F$2:$L$4115,SMALL(IF((INDEX('Master Data'!$F$2:$L$4115,,1)="failed"),MATCH(ROW('Master Data'!$F$2:$L$4115),ROW('Master Data'!$F$2:$L$4115)),""),ROWS($D$2:D116)),(COLUMNS($D$2:D116)-1)*6+1)</f>
        <v>failed</v>
      </c>
      <c r="E116" cm="1">
        <f t="array" ref="E116">INDEX('Master Data'!$F$2:$L$4115,SMALL(IF((INDEX('Master Data'!$F$2:$L$4115,,1)="failed"),MATCH(ROW('Master Data'!$F$2:$L$4115),ROW('Master Data'!$F$2:$L$4115)),""),ROWS($D$2:E116)),(COLUMNS($D$2:E116)-1)*6+1)</f>
        <v>5</v>
      </c>
    </row>
    <row r="117" spans="1:5" x14ac:dyDescent="0.25">
      <c r="A117" t="str" cm="1">
        <f t="array" ref="A117">INDEX('Master Data'!$F$2:$L$4115,SMALL(IF((INDEX('Master Data'!$F$2:$L$4115,,1)="successful"),MATCH(ROW('Master Data'!$F$2:$L$4115),ROW('Master Data'!$F$2:$L$4115)),""),ROWS(A$2:$A117)),(COLUMNS($A$2:A117)-1)*6+1)</f>
        <v>successful</v>
      </c>
      <c r="B117" cm="1">
        <f t="array" ref="B117">INDEX('Master Data'!$F$2:$L$4115,SMALL(IF((INDEX('Master Data'!$F$2:$L$4115,,1)="successful"),MATCH(ROW('Master Data'!$F$2:$L$4115),ROW('Master Data'!$F$2:$L$4115)),""),ROWS($A$2:B117)),(COLUMNS($A$2:B117)-1)*6+1)</f>
        <v>22</v>
      </c>
      <c r="D117" t="str" cm="1">
        <f t="array" ref="D117">INDEX('Master Data'!$F$2:$L$4115,SMALL(IF((INDEX('Master Data'!$F$2:$L$4115,,1)="failed"),MATCH(ROW('Master Data'!$F$2:$L$4115),ROW('Master Data'!$F$2:$L$4115)),""),ROWS($D$2:D117)),(COLUMNS($D$2:D117)-1)*6+1)</f>
        <v>failed</v>
      </c>
      <c r="E117" cm="1">
        <f t="array" ref="E117">INDEX('Master Data'!$F$2:$L$4115,SMALL(IF((INDEX('Master Data'!$F$2:$L$4115,,1)="failed"),MATCH(ROW('Master Data'!$F$2:$L$4115),ROW('Master Data'!$F$2:$L$4115)),""),ROWS($D$2:E117)),(COLUMNS($D$2:E117)-1)*6+1)</f>
        <v>2</v>
      </c>
    </row>
    <row r="118" spans="1:5" x14ac:dyDescent="0.25">
      <c r="A118" t="str" cm="1">
        <f t="array" ref="A118">INDEX('Master Data'!$F$2:$L$4115,SMALL(IF((INDEX('Master Data'!$F$2:$L$4115,,1)="successful"),MATCH(ROW('Master Data'!$F$2:$L$4115),ROW('Master Data'!$F$2:$L$4115)),""),ROWS(A$2:$A118)),(COLUMNS($A$2:A118)-1)*6+1)</f>
        <v>successful</v>
      </c>
      <c r="B118" cm="1">
        <f t="array" ref="B118">INDEX('Master Data'!$F$2:$L$4115,SMALL(IF((INDEX('Master Data'!$F$2:$L$4115,,1)="successful"),MATCH(ROW('Master Data'!$F$2:$L$4115),ROW('Master Data'!$F$2:$L$4115)),""),ROWS($A$2:B118)),(COLUMNS($A$2:B118)-1)*6+1)</f>
        <v>57</v>
      </c>
      <c r="D118" t="str" cm="1">
        <f t="array" ref="D118">INDEX('Master Data'!$F$2:$L$4115,SMALL(IF((INDEX('Master Data'!$F$2:$L$4115,,1)="failed"),MATCH(ROW('Master Data'!$F$2:$L$4115),ROW('Master Data'!$F$2:$L$4115)),""),ROWS($D$2:D118)),(COLUMNS($D$2:D118)-1)*6+1)</f>
        <v>failed</v>
      </c>
      <c r="E118" cm="1">
        <f t="array" ref="E118">INDEX('Master Data'!$F$2:$L$4115,SMALL(IF((INDEX('Master Data'!$F$2:$L$4115,,1)="failed"),MATCH(ROW('Master Data'!$F$2:$L$4115),ROW('Master Data'!$F$2:$L$4115)),""),ROWS($D$2:E118)),(COLUMNS($D$2:E118)-1)*6+1)</f>
        <v>3</v>
      </c>
    </row>
    <row r="119" spans="1:5" x14ac:dyDescent="0.25">
      <c r="A119" t="str" cm="1">
        <f t="array" ref="A119">INDEX('Master Data'!$F$2:$L$4115,SMALL(IF((INDEX('Master Data'!$F$2:$L$4115,,1)="successful"),MATCH(ROW('Master Data'!$F$2:$L$4115),ROW('Master Data'!$F$2:$L$4115)),""),ROWS(A$2:$A119)),(COLUMNS($A$2:A119)-1)*6+1)</f>
        <v>successful</v>
      </c>
      <c r="B119" cm="1">
        <f t="array" ref="B119">INDEX('Master Data'!$F$2:$L$4115,SMALL(IF((INDEX('Master Data'!$F$2:$L$4115,,1)="successful"),MATCH(ROW('Master Data'!$F$2:$L$4115),ROW('Master Data'!$F$2:$L$4115)),""),ROWS($A$2:B119)),(COLUMNS($A$2:B119)-1)*6+1)</f>
        <v>27</v>
      </c>
      <c r="D119" t="str" cm="1">
        <f t="array" ref="D119">INDEX('Master Data'!$F$2:$L$4115,SMALL(IF((INDEX('Master Data'!$F$2:$L$4115,,1)="failed"),MATCH(ROW('Master Data'!$F$2:$L$4115),ROW('Master Data'!$F$2:$L$4115)),""),ROWS($D$2:D119)),(COLUMNS($D$2:D119)-1)*6+1)</f>
        <v>failed</v>
      </c>
      <c r="E119" cm="1">
        <f t="array" ref="E119">INDEX('Master Data'!$F$2:$L$4115,SMALL(IF((INDEX('Master Data'!$F$2:$L$4115,,1)="failed"),MATCH(ROW('Master Data'!$F$2:$L$4115),ROW('Master Data'!$F$2:$L$4115)),""),ROWS($D$2:E119)),(COLUMNS($D$2:E119)-1)*6+1)</f>
        <v>0</v>
      </c>
    </row>
    <row r="120" spans="1:5" x14ac:dyDescent="0.25">
      <c r="A120" t="str" cm="1">
        <f t="array" ref="A120">INDEX('Master Data'!$F$2:$L$4115,SMALL(IF((INDEX('Master Data'!$F$2:$L$4115,,1)="successful"),MATCH(ROW('Master Data'!$F$2:$L$4115),ROW('Master Data'!$F$2:$L$4115)),""),ROWS(A$2:$A120)),(COLUMNS($A$2:A120)-1)*6+1)</f>
        <v>successful</v>
      </c>
      <c r="B120" cm="1">
        <f t="array" ref="B120">INDEX('Master Data'!$F$2:$L$4115,SMALL(IF((INDEX('Master Data'!$F$2:$L$4115,,1)="successful"),MATCH(ROW('Master Data'!$F$2:$L$4115),ROW('Master Data'!$F$2:$L$4115)),""),ROWS($A$2:B120)),(COLUMNS($A$2:B120)-1)*6+1)</f>
        <v>39</v>
      </c>
      <c r="D120" t="str" cm="1">
        <f t="array" ref="D120">INDEX('Master Data'!$F$2:$L$4115,SMALL(IF((INDEX('Master Data'!$F$2:$L$4115,,1)="failed"),MATCH(ROW('Master Data'!$F$2:$L$4115),ROW('Master Data'!$F$2:$L$4115)),""),ROWS($D$2:D120)),(COLUMNS($D$2:D120)-1)*6+1)</f>
        <v>failed</v>
      </c>
      <c r="E120" cm="1">
        <f t="array" ref="E120">INDEX('Master Data'!$F$2:$L$4115,SMALL(IF((INDEX('Master Data'!$F$2:$L$4115,,1)="failed"),MATCH(ROW('Master Data'!$F$2:$L$4115),ROW('Master Data'!$F$2:$L$4115)),""),ROWS($D$2:E120)),(COLUMNS($D$2:E120)-1)*6+1)</f>
        <v>49</v>
      </c>
    </row>
    <row r="121" spans="1:5" x14ac:dyDescent="0.25">
      <c r="A121" t="str" cm="1">
        <f t="array" ref="A121">INDEX('Master Data'!$F$2:$L$4115,SMALL(IF((INDEX('Master Data'!$F$2:$L$4115,,1)="successful"),MATCH(ROW('Master Data'!$F$2:$L$4115),ROW('Master Data'!$F$2:$L$4115)),""),ROWS(A$2:$A121)),(COLUMNS($A$2:A121)-1)*6+1)</f>
        <v>successful</v>
      </c>
      <c r="B121" cm="1">
        <f t="array" ref="B121">INDEX('Master Data'!$F$2:$L$4115,SMALL(IF((INDEX('Master Data'!$F$2:$L$4115,,1)="successful"),MATCH(ROW('Master Data'!$F$2:$L$4115),ROW('Master Data'!$F$2:$L$4115)),""),ROWS($A$2:B121)),(COLUMNS($A$2:B121)-1)*6+1)</f>
        <v>37</v>
      </c>
      <c r="D121" t="str" cm="1">
        <f t="array" ref="D121">INDEX('Master Data'!$F$2:$L$4115,SMALL(IF((INDEX('Master Data'!$F$2:$L$4115,,1)="failed"),MATCH(ROW('Master Data'!$F$2:$L$4115),ROW('Master Data'!$F$2:$L$4115)),""),ROWS($D$2:D121)),(COLUMNS($D$2:D121)-1)*6+1)</f>
        <v>failed</v>
      </c>
      <c r="E121" cm="1">
        <f t="array" ref="E121">INDEX('Master Data'!$F$2:$L$4115,SMALL(IF((INDEX('Master Data'!$F$2:$L$4115,,1)="failed"),MATCH(ROW('Master Data'!$F$2:$L$4115),ROW('Master Data'!$F$2:$L$4115)),""),ROWS($D$2:E121)),(COLUMNS($D$2:E121)-1)*6+1)</f>
        <v>1</v>
      </c>
    </row>
    <row r="122" spans="1:5" x14ac:dyDescent="0.25">
      <c r="A122" t="str" cm="1">
        <f t="array" ref="A122">INDEX('Master Data'!$F$2:$L$4115,SMALL(IF((INDEX('Master Data'!$F$2:$L$4115,,1)="successful"),MATCH(ROW('Master Data'!$F$2:$L$4115),ROW('Master Data'!$F$2:$L$4115)),""),ROWS(A$2:$A122)),(COLUMNS($A$2:A122)-1)*6+1)</f>
        <v>successful</v>
      </c>
      <c r="B122" cm="1">
        <f t="array" ref="B122">INDEX('Master Data'!$F$2:$L$4115,SMALL(IF((INDEX('Master Data'!$F$2:$L$4115,,1)="successful"),MATCH(ROW('Master Data'!$F$2:$L$4115),ROW('Master Data'!$F$2:$L$4115)),""),ROWS($A$2:B122)),(COLUMNS($A$2:B122)-1)*6+1)</f>
        <v>137</v>
      </c>
      <c r="D122" t="str" cm="1">
        <f t="array" ref="D122">INDEX('Master Data'!$F$2:$L$4115,SMALL(IF((INDEX('Master Data'!$F$2:$L$4115,,1)="failed"),MATCH(ROW('Master Data'!$F$2:$L$4115),ROW('Master Data'!$F$2:$L$4115)),""),ROWS($D$2:D122)),(COLUMNS($D$2:D122)-1)*6+1)</f>
        <v>failed</v>
      </c>
      <c r="E122" cm="1">
        <f t="array" ref="E122">INDEX('Master Data'!$F$2:$L$4115,SMALL(IF((INDEX('Master Data'!$F$2:$L$4115,,1)="failed"),MATCH(ROW('Master Data'!$F$2:$L$4115),ROW('Master Data'!$F$2:$L$4115)),""),ROWS($D$2:E122)),(COLUMNS($D$2:E122)-1)*6+1)</f>
        <v>2</v>
      </c>
    </row>
    <row r="123" spans="1:5" x14ac:dyDescent="0.25">
      <c r="A123" t="str" cm="1">
        <f t="array" ref="A123">INDEX('Master Data'!$F$2:$L$4115,SMALL(IF((INDEX('Master Data'!$F$2:$L$4115,,1)="successful"),MATCH(ROW('Master Data'!$F$2:$L$4115),ROW('Master Data'!$F$2:$L$4115)),""),ROWS(A$2:$A123)),(COLUMNS($A$2:A123)-1)*6+1)</f>
        <v>successful</v>
      </c>
      <c r="B123" cm="1">
        <f t="array" ref="B123">INDEX('Master Data'!$F$2:$L$4115,SMALL(IF((INDEX('Master Data'!$F$2:$L$4115,,1)="successful"),MATCH(ROW('Master Data'!$F$2:$L$4115),ROW('Master Data'!$F$2:$L$4115)),""),ROWS($A$2:B123)),(COLUMNS($A$2:B123)-1)*6+1)</f>
        <v>376</v>
      </c>
      <c r="D123" t="str" cm="1">
        <f t="array" ref="D123">INDEX('Master Data'!$F$2:$L$4115,SMALL(IF((INDEX('Master Data'!$F$2:$L$4115,,1)="failed"),MATCH(ROW('Master Data'!$F$2:$L$4115),ROW('Master Data'!$F$2:$L$4115)),""),ROWS($D$2:D123)),(COLUMNS($D$2:D123)-1)*6+1)</f>
        <v>failed</v>
      </c>
      <c r="E123" cm="1">
        <f t="array" ref="E123">INDEX('Master Data'!$F$2:$L$4115,SMALL(IF((INDEX('Master Data'!$F$2:$L$4115,,1)="failed"),MATCH(ROW('Master Data'!$F$2:$L$4115),ROW('Master Data'!$F$2:$L$4115)),""),ROWS($D$2:E123)),(COLUMNS($D$2:E123)-1)*6+1)</f>
        <v>0</v>
      </c>
    </row>
    <row r="124" spans="1:5" x14ac:dyDescent="0.25">
      <c r="A124" t="str" cm="1">
        <f t="array" ref="A124">INDEX('Master Data'!$F$2:$L$4115,SMALL(IF((INDEX('Master Data'!$F$2:$L$4115,,1)="successful"),MATCH(ROW('Master Data'!$F$2:$L$4115),ROW('Master Data'!$F$2:$L$4115)),""),ROWS(A$2:$A124)),(COLUMNS($A$2:A124)-1)*6+1)</f>
        <v>successful</v>
      </c>
      <c r="B124" cm="1">
        <f t="array" ref="B124">INDEX('Master Data'!$F$2:$L$4115,SMALL(IF((INDEX('Master Data'!$F$2:$L$4115,,1)="successful"),MATCH(ROW('Master Data'!$F$2:$L$4115),ROW('Master Data'!$F$2:$L$4115)),""),ROWS($A$2:B124)),(COLUMNS($A$2:B124)-1)*6+1)</f>
        <v>202</v>
      </c>
      <c r="D124" t="str" cm="1">
        <f t="array" ref="D124">INDEX('Master Data'!$F$2:$L$4115,SMALL(IF((INDEX('Master Data'!$F$2:$L$4115,,1)="failed"),MATCH(ROW('Master Data'!$F$2:$L$4115),ROW('Master Data'!$F$2:$L$4115)),""),ROWS($D$2:D124)),(COLUMNS($D$2:D124)-1)*6+1)</f>
        <v>failed</v>
      </c>
      <c r="E124" cm="1">
        <f t="array" ref="E124">INDEX('Master Data'!$F$2:$L$4115,SMALL(IF((INDEX('Master Data'!$F$2:$L$4115,,1)="failed"),MATCH(ROW('Master Data'!$F$2:$L$4115),ROW('Master Data'!$F$2:$L$4115)),""),ROWS($D$2:E124)),(COLUMNS($D$2:E124)-1)*6+1)</f>
        <v>0</v>
      </c>
    </row>
    <row r="125" spans="1:5" x14ac:dyDescent="0.25">
      <c r="A125" t="str" cm="1">
        <f t="array" ref="A125">INDEX('Master Data'!$F$2:$L$4115,SMALL(IF((INDEX('Master Data'!$F$2:$L$4115,,1)="successful"),MATCH(ROW('Master Data'!$F$2:$L$4115),ROW('Master Data'!$F$2:$L$4115)),""),ROWS(A$2:$A125)),(COLUMNS($A$2:A125)-1)*6+1)</f>
        <v>successful</v>
      </c>
      <c r="B125" cm="1">
        <f t="array" ref="B125">INDEX('Master Data'!$F$2:$L$4115,SMALL(IF((INDEX('Master Data'!$F$2:$L$4115,,1)="successful"),MATCH(ROW('Master Data'!$F$2:$L$4115),ROW('Master Data'!$F$2:$L$4115)),""),ROWS($A$2:B125)),(COLUMNS($A$2:B125)-1)*6+1)</f>
        <v>328</v>
      </c>
      <c r="D125" t="str" cm="1">
        <f t="array" ref="D125">INDEX('Master Data'!$F$2:$L$4115,SMALL(IF((INDEX('Master Data'!$F$2:$L$4115,,1)="failed"),MATCH(ROW('Master Data'!$F$2:$L$4115),ROW('Master Data'!$F$2:$L$4115)),""),ROWS($D$2:D125)),(COLUMNS($D$2:D125)-1)*6+1)</f>
        <v>failed</v>
      </c>
      <c r="E125" cm="1">
        <f t="array" ref="E125">INDEX('Master Data'!$F$2:$L$4115,SMALL(IF((INDEX('Master Data'!$F$2:$L$4115,,1)="failed"),MATCH(ROW('Master Data'!$F$2:$L$4115),ROW('Master Data'!$F$2:$L$4115)),""),ROWS($D$2:E125)),(COLUMNS($D$2:E125)-1)*6+1)</f>
        <v>11</v>
      </c>
    </row>
    <row r="126" spans="1:5" x14ac:dyDescent="0.25">
      <c r="A126" t="str" cm="1">
        <f t="array" ref="A126">INDEX('Master Data'!$F$2:$L$4115,SMALL(IF((INDEX('Master Data'!$F$2:$L$4115,,1)="successful"),MATCH(ROW('Master Data'!$F$2:$L$4115),ROW('Master Data'!$F$2:$L$4115)),""),ROWS(A$2:$A126)),(COLUMNS($A$2:A126)-1)*6+1)</f>
        <v>successful</v>
      </c>
      <c r="B126" cm="1">
        <f t="array" ref="B126">INDEX('Master Data'!$F$2:$L$4115,SMALL(IF((INDEX('Master Data'!$F$2:$L$4115,,1)="successful"),MATCH(ROW('Master Data'!$F$2:$L$4115),ROW('Master Data'!$F$2:$L$4115)),""),ROWS($A$2:B126)),(COLUMNS($A$2:B126)-1)*6+1)</f>
        <v>84</v>
      </c>
      <c r="D126" t="str" cm="1">
        <f t="array" ref="D126">INDEX('Master Data'!$F$2:$L$4115,SMALL(IF((INDEX('Master Data'!$F$2:$L$4115,,1)="failed"),MATCH(ROW('Master Data'!$F$2:$L$4115),ROW('Master Data'!$F$2:$L$4115)),""),ROWS($D$2:D126)),(COLUMNS($D$2:D126)-1)*6+1)</f>
        <v>failed</v>
      </c>
      <c r="E126" cm="1">
        <f t="array" ref="E126">INDEX('Master Data'!$F$2:$L$4115,SMALL(IF((INDEX('Master Data'!$F$2:$L$4115,,1)="failed"),MATCH(ROW('Master Data'!$F$2:$L$4115),ROW('Master Data'!$F$2:$L$4115)),""),ROWS($D$2:E126)),(COLUMNS($D$2:E126)-1)*6+1)</f>
        <v>1</v>
      </c>
    </row>
    <row r="127" spans="1:5" x14ac:dyDescent="0.25">
      <c r="A127" t="str" cm="1">
        <f t="array" ref="A127">INDEX('Master Data'!$F$2:$L$4115,SMALL(IF((INDEX('Master Data'!$F$2:$L$4115,,1)="successful"),MATCH(ROW('Master Data'!$F$2:$L$4115),ROW('Master Data'!$F$2:$L$4115)),""),ROWS(A$2:$A127)),(COLUMNS($A$2:A127)-1)*6+1)</f>
        <v>successful</v>
      </c>
      <c r="B127" cm="1">
        <f t="array" ref="B127">INDEX('Master Data'!$F$2:$L$4115,SMALL(IF((INDEX('Master Data'!$F$2:$L$4115,,1)="successful"),MATCH(ROW('Master Data'!$F$2:$L$4115),ROW('Master Data'!$F$2:$L$4115)),""),ROWS($A$2:B127)),(COLUMNS($A$2:B127)-1)*6+1)</f>
        <v>96</v>
      </c>
      <c r="D127" t="str" cm="1">
        <f t="array" ref="D127">INDEX('Master Data'!$F$2:$L$4115,SMALL(IF((INDEX('Master Data'!$F$2:$L$4115,,1)="failed"),MATCH(ROW('Master Data'!$F$2:$L$4115),ROW('Master Data'!$F$2:$L$4115)),""),ROWS($D$2:D127)),(COLUMNS($D$2:D127)-1)*6+1)</f>
        <v>failed</v>
      </c>
      <c r="E127" cm="1">
        <f t="array" ref="E127">INDEX('Master Data'!$F$2:$L$4115,SMALL(IF((INDEX('Master Data'!$F$2:$L$4115,,1)="failed"),MATCH(ROW('Master Data'!$F$2:$L$4115),ROW('Master Data'!$F$2:$L$4115)),""),ROWS($D$2:E127)),(COLUMNS($D$2:E127)-1)*6+1)</f>
        <v>8</v>
      </c>
    </row>
    <row r="128" spans="1:5" x14ac:dyDescent="0.25">
      <c r="A128" t="str" cm="1">
        <f t="array" ref="A128">INDEX('Master Data'!$F$2:$L$4115,SMALL(IF((INDEX('Master Data'!$F$2:$L$4115,,1)="successful"),MATCH(ROW('Master Data'!$F$2:$L$4115),ROW('Master Data'!$F$2:$L$4115)),""),ROWS(A$2:$A128)),(COLUMNS($A$2:A128)-1)*6+1)</f>
        <v>successful</v>
      </c>
      <c r="B128" cm="1">
        <f t="array" ref="B128">INDEX('Master Data'!$F$2:$L$4115,SMALL(IF((INDEX('Master Data'!$F$2:$L$4115,,1)="successful"),MATCH(ROW('Master Data'!$F$2:$L$4115),ROW('Master Data'!$F$2:$L$4115)),""),ROWS($A$2:B128)),(COLUMNS($A$2:B128)-1)*6+1)</f>
        <v>223</v>
      </c>
      <c r="D128" t="str" cm="1">
        <f t="array" ref="D128">INDEX('Master Data'!$F$2:$L$4115,SMALL(IF((INDEX('Master Data'!$F$2:$L$4115,,1)="failed"),MATCH(ROW('Master Data'!$F$2:$L$4115),ROW('Master Data'!$F$2:$L$4115)),""),ROWS($D$2:D128)),(COLUMNS($D$2:D128)-1)*6+1)</f>
        <v>failed</v>
      </c>
      <c r="E128" cm="1">
        <f t="array" ref="E128">INDEX('Master Data'!$F$2:$L$4115,SMALL(IF((INDEX('Master Data'!$F$2:$L$4115,,1)="failed"),MATCH(ROW('Master Data'!$F$2:$L$4115),ROW('Master Data'!$F$2:$L$4115)),""),ROWS($D$2:E128)),(COLUMNS($D$2:E128)-1)*6+1)</f>
        <v>5</v>
      </c>
    </row>
    <row r="129" spans="1:5" x14ac:dyDescent="0.25">
      <c r="A129" t="str" cm="1">
        <f t="array" ref="A129">INDEX('Master Data'!$F$2:$L$4115,SMALL(IF((INDEX('Master Data'!$F$2:$L$4115,,1)="successful"),MATCH(ROW('Master Data'!$F$2:$L$4115),ROW('Master Data'!$F$2:$L$4115)),""),ROWS(A$2:$A129)),(COLUMNS($A$2:A129)-1)*6+1)</f>
        <v>successful</v>
      </c>
      <c r="B129" cm="1">
        <f t="array" ref="B129">INDEX('Master Data'!$F$2:$L$4115,SMALL(IF((INDEX('Master Data'!$F$2:$L$4115,,1)="successful"),MATCH(ROW('Master Data'!$F$2:$L$4115),ROW('Master Data'!$F$2:$L$4115)),""),ROWS($A$2:B129)),(COLUMNS($A$2:B129)-1)*6+1)</f>
        <v>62</v>
      </c>
      <c r="D129" t="str" cm="1">
        <f t="array" ref="D129">INDEX('Master Data'!$F$2:$L$4115,SMALL(IF((INDEX('Master Data'!$F$2:$L$4115,,1)="failed"),MATCH(ROW('Master Data'!$F$2:$L$4115),ROW('Master Data'!$F$2:$L$4115)),""),ROWS($D$2:D129)),(COLUMNS($D$2:D129)-1)*6+1)</f>
        <v>failed</v>
      </c>
      <c r="E129" cm="1">
        <f t="array" ref="E129">INDEX('Master Data'!$F$2:$L$4115,SMALL(IF((INDEX('Master Data'!$F$2:$L$4115,,1)="failed"),MATCH(ROW('Master Data'!$F$2:$L$4115),ROW('Master Data'!$F$2:$L$4115)),""),ROWS($D$2:E129)),(COLUMNS($D$2:E129)-1)*6+1)</f>
        <v>39</v>
      </c>
    </row>
    <row r="130" spans="1:5" x14ac:dyDescent="0.25">
      <c r="A130" t="str" cm="1">
        <f t="array" ref="A130">INDEX('Master Data'!$F$2:$L$4115,SMALL(IF((INDEX('Master Data'!$F$2:$L$4115,,1)="successful"),MATCH(ROW('Master Data'!$F$2:$L$4115),ROW('Master Data'!$F$2:$L$4115)),""),ROWS(A$2:$A130)),(COLUMNS($A$2:A130)-1)*6+1)</f>
        <v>successful</v>
      </c>
      <c r="B130" cm="1">
        <f t="array" ref="B130">INDEX('Master Data'!$F$2:$L$4115,SMALL(IF((INDEX('Master Data'!$F$2:$L$4115,,1)="successful"),MATCH(ROW('Master Data'!$F$2:$L$4115),ROW('Master Data'!$F$2:$L$4115)),""),ROWS($A$2:B130)),(COLUMNS($A$2:B130)-1)*6+1)</f>
        <v>146</v>
      </c>
      <c r="D130" t="str" cm="1">
        <f t="array" ref="D130">INDEX('Master Data'!$F$2:$L$4115,SMALL(IF((INDEX('Master Data'!$F$2:$L$4115,,1)="failed"),MATCH(ROW('Master Data'!$F$2:$L$4115),ROW('Master Data'!$F$2:$L$4115)),""),ROWS($D$2:D130)),(COLUMNS($D$2:D130)-1)*6+1)</f>
        <v>failed</v>
      </c>
      <c r="E130" cm="1">
        <f t="array" ref="E130">INDEX('Master Data'!$F$2:$L$4115,SMALL(IF((INDEX('Master Data'!$F$2:$L$4115,,1)="failed"),MATCH(ROW('Master Data'!$F$2:$L$4115),ROW('Master Data'!$F$2:$L$4115)),""),ROWS($D$2:E130)),(COLUMNS($D$2:E130)-1)*6+1)</f>
        <v>0</v>
      </c>
    </row>
    <row r="131" spans="1:5" x14ac:dyDescent="0.25">
      <c r="A131" t="str" cm="1">
        <f t="array" ref="A131">INDEX('Master Data'!$F$2:$L$4115,SMALL(IF((INDEX('Master Data'!$F$2:$L$4115,,1)="successful"),MATCH(ROW('Master Data'!$F$2:$L$4115),ROW('Master Data'!$F$2:$L$4115)),""),ROWS(A$2:$A131)),(COLUMNS($A$2:A131)-1)*6+1)</f>
        <v>successful</v>
      </c>
      <c r="B131" cm="1">
        <f t="array" ref="B131">INDEX('Master Data'!$F$2:$L$4115,SMALL(IF((INDEX('Master Data'!$F$2:$L$4115,,1)="successful"),MATCH(ROW('Master Data'!$F$2:$L$4115),ROW('Master Data'!$F$2:$L$4115)),""),ROWS($A$2:B131)),(COLUMNS($A$2:B131)-1)*6+1)</f>
        <v>235</v>
      </c>
      <c r="D131" t="str" cm="1">
        <f t="array" ref="D131">INDEX('Master Data'!$F$2:$L$4115,SMALL(IF((INDEX('Master Data'!$F$2:$L$4115,,1)="failed"),MATCH(ROW('Master Data'!$F$2:$L$4115),ROW('Master Data'!$F$2:$L$4115)),""),ROWS($D$2:D131)),(COLUMNS($D$2:D131)-1)*6+1)</f>
        <v>failed</v>
      </c>
      <c r="E131" cm="1">
        <f t="array" ref="E131">INDEX('Master Data'!$F$2:$L$4115,SMALL(IF((INDEX('Master Data'!$F$2:$L$4115,,1)="failed"),MATCH(ROW('Master Data'!$F$2:$L$4115),ROW('Master Data'!$F$2:$L$4115)),""),ROWS($D$2:E131)),(COLUMNS($D$2:E131)-1)*6+1)</f>
        <v>0</v>
      </c>
    </row>
    <row r="132" spans="1:5" x14ac:dyDescent="0.25">
      <c r="A132" t="str" cm="1">
        <f t="array" ref="A132">INDEX('Master Data'!$F$2:$L$4115,SMALL(IF((INDEX('Master Data'!$F$2:$L$4115,,1)="successful"),MATCH(ROW('Master Data'!$F$2:$L$4115),ROW('Master Data'!$F$2:$L$4115)),""),ROWS(A$2:$A132)),(COLUMNS($A$2:A132)-1)*6+1)</f>
        <v>successful</v>
      </c>
      <c r="B132" cm="1">
        <f t="array" ref="B132">INDEX('Master Data'!$F$2:$L$4115,SMALL(IF((INDEX('Master Data'!$F$2:$L$4115,,1)="successful"),MATCH(ROW('Master Data'!$F$2:$L$4115),ROW('Master Data'!$F$2:$L$4115)),""),ROWS($A$2:B132)),(COLUMNS($A$2:B132)-1)*6+1)</f>
        <v>437</v>
      </c>
      <c r="D132" t="str" cm="1">
        <f t="array" ref="D132">INDEX('Master Data'!$F$2:$L$4115,SMALL(IF((INDEX('Master Data'!$F$2:$L$4115,,1)="failed"),MATCH(ROW('Master Data'!$F$2:$L$4115),ROW('Master Data'!$F$2:$L$4115)),""),ROWS($D$2:D132)),(COLUMNS($D$2:D132)-1)*6+1)</f>
        <v>failed</v>
      </c>
      <c r="E132" cm="1">
        <f t="array" ref="E132">INDEX('Master Data'!$F$2:$L$4115,SMALL(IF((INDEX('Master Data'!$F$2:$L$4115,,1)="failed"),MATCH(ROW('Master Data'!$F$2:$L$4115),ROW('Master Data'!$F$2:$L$4115)),""),ROWS($D$2:E132)),(COLUMNS($D$2:E132)-1)*6+1)</f>
        <v>2</v>
      </c>
    </row>
    <row r="133" spans="1:5" x14ac:dyDescent="0.25">
      <c r="A133" t="str" cm="1">
        <f t="array" ref="A133">INDEX('Master Data'!$F$2:$L$4115,SMALL(IF((INDEX('Master Data'!$F$2:$L$4115,,1)="successful"),MATCH(ROW('Master Data'!$F$2:$L$4115),ROW('Master Data'!$F$2:$L$4115)),""),ROWS(A$2:$A133)),(COLUMNS($A$2:A133)-1)*6+1)</f>
        <v>successful</v>
      </c>
      <c r="B133" cm="1">
        <f t="array" ref="B133">INDEX('Master Data'!$F$2:$L$4115,SMALL(IF((INDEX('Master Data'!$F$2:$L$4115,,1)="successful"),MATCH(ROW('Master Data'!$F$2:$L$4115),ROW('Master Data'!$F$2:$L$4115)),""),ROWS($A$2:B133)),(COLUMNS($A$2:B133)-1)*6+1)</f>
        <v>77</v>
      </c>
      <c r="D133" t="str" cm="1">
        <f t="array" ref="D133">INDEX('Master Data'!$F$2:$L$4115,SMALL(IF((INDEX('Master Data'!$F$2:$L$4115,,1)="failed"),MATCH(ROW('Master Data'!$F$2:$L$4115),ROW('Master Data'!$F$2:$L$4115)),""),ROWS($D$2:D133)),(COLUMNS($D$2:D133)-1)*6+1)</f>
        <v>failed</v>
      </c>
      <c r="E133" cm="1">
        <f t="array" ref="E133">INDEX('Master Data'!$F$2:$L$4115,SMALL(IF((INDEX('Master Data'!$F$2:$L$4115,,1)="failed"),MATCH(ROW('Master Data'!$F$2:$L$4115),ROW('Master Data'!$F$2:$L$4115)),""),ROWS($D$2:E133)),(COLUMNS($D$2:E133)-1)*6+1)</f>
        <v>170</v>
      </c>
    </row>
    <row r="134" spans="1:5" x14ac:dyDescent="0.25">
      <c r="A134" t="str" cm="1">
        <f t="array" ref="A134">INDEX('Master Data'!$F$2:$L$4115,SMALL(IF((INDEX('Master Data'!$F$2:$L$4115,,1)="successful"),MATCH(ROW('Master Data'!$F$2:$L$4115),ROW('Master Data'!$F$2:$L$4115)),""),ROWS(A$2:$A134)),(COLUMNS($A$2:A134)-1)*6+1)</f>
        <v>successful</v>
      </c>
      <c r="B134" cm="1">
        <f t="array" ref="B134">INDEX('Master Data'!$F$2:$L$4115,SMALL(IF((INDEX('Master Data'!$F$2:$L$4115,,1)="successful"),MATCH(ROW('Master Data'!$F$2:$L$4115),ROW('Master Data'!$F$2:$L$4115)),""),ROWS($A$2:B134)),(COLUMNS($A$2:B134)-1)*6+1)</f>
        <v>108</v>
      </c>
      <c r="D134" t="str" cm="1">
        <f t="array" ref="D134">INDEX('Master Data'!$F$2:$L$4115,SMALL(IF((INDEX('Master Data'!$F$2:$L$4115,,1)="failed"),MATCH(ROW('Master Data'!$F$2:$L$4115),ROW('Master Data'!$F$2:$L$4115)),""),ROWS($D$2:D134)),(COLUMNS($D$2:D134)-1)*6+1)</f>
        <v>failed</v>
      </c>
      <c r="E134" cm="1">
        <f t="array" ref="E134">INDEX('Master Data'!$F$2:$L$4115,SMALL(IF((INDEX('Master Data'!$F$2:$L$4115,,1)="failed"),MATCH(ROW('Master Data'!$F$2:$L$4115),ROW('Master Data'!$F$2:$L$4115)),""),ROWS($D$2:E134)),(COLUMNS($D$2:E134)-1)*6+1)</f>
        <v>5</v>
      </c>
    </row>
    <row r="135" spans="1:5" x14ac:dyDescent="0.25">
      <c r="A135" t="str" cm="1">
        <f t="array" ref="A135">INDEX('Master Data'!$F$2:$L$4115,SMALL(IF((INDEX('Master Data'!$F$2:$L$4115,,1)="successful"),MATCH(ROW('Master Data'!$F$2:$L$4115),ROW('Master Data'!$F$2:$L$4115)),""),ROWS(A$2:$A135)),(COLUMNS($A$2:A135)-1)*6+1)</f>
        <v>successful</v>
      </c>
      <c r="B135" cm="1">
        <f t="array" ref="B135">INDEX('Master Data'!$F$2:$L$4115,SMALL(IF((INDEX('Master Data'!$F$2:$L$4115,,1)="successful"),MATCH(ROW('Master Data'!$F$2:$L$4115),ROW('Master Data'!$F$2:$L$4115)),""),ROWS($A$2:B135)),(COLUMNS($A$2:B135)-1)*6+1)</f>
        <v>7</v>
      </c>
      <c r="D135" t="str" cm="1">
        <f t="array" ref="D135">INDEX('Master Data'!$F$2:$L$4115,SMALL(IF((INDEX('Master Data'!$F$2:$L$4115,,1)="failed"),MATCH(ROW('Master Data'!$F$2:$L$4115),ROW('Master Data'!$F$2:$L$4115)),""),ROWS($D$2:D135)),(COLUMNS($D$2:D135)-1)*6+1)</f>
        <v>failed</v>
      </c>
      <c r="E135" cm="1">
        <f t="array" ref="E135">INDEX('Master Data'!$F$2:$L$4115,SMALL(IF((INDEX('Master Data'!$F$2:$L$4115,,1)="failed"),MATCH(ROW('Master Data'!$F$2:$L$4115),ROW('Master Data'!$F$2:$L$4115)),""),ROWS($D$2:E135)),(COLUMNS($D$2:E135)-1)*6+1)</f>
        <v>14</v>
      </c>
    </row>
    <row r="136" spans="1:5" x14ac:dyDescent="0.25">
      <c r="A136" t="str" cm="1">
        <f t="array" ref="A136">INDEX('Master Data'!$F$2:$L$4115,SMALL(IF((INDEX('Master Data'!$F$2:$L$4115,,1)="successful"),MATCH(ROW('Master Data'!$F$2:$L$4115),ROW('Master Data'!$F$2:$L$4115)),""),ROWS(A$2:$A136)),(COLUMNS($A$2:A136)-1)*6+1)</f>
        <v>successful</v>
      </c>
      <c r="B136" cm="1">
        <f t="array" ref="B136">INDEX('Master Data'!$F$2:$L$4115,SMALL(IF((INDEX('Master Data'!$F$2:$L$4115,,1)="successful"),MATCH(ROW('Master Data'!$F$2:$L$4115),ROW('Master Data'!$F$2:$L$4115)),""),ROWS($A$2:B136)),(COLUMNS($A$2:B136)-1)*6+1)</f>
        <v>314</v>
      </c>
      <c r="D136" t="str" cm="1">
        <f t="array" ref="D136">INDEX('Master Data'!$F$2:$L$4115,SMALL(IF((INDEX('Master Data'!$F$2:$L$4115,,1)="failed"),MATCH(ROW('Master Data'!$F$2:$L$4115),ROW('Master Data'!$F$2:$L$4115)),""),ROWS($D$2:D136)),(COLUMNS($D$2:D136)-1)*6+1)</f>
        <v>failed</v>
      </c>
      <c r="E136" cm="1">
        <f t="array" ref="E136">INDEX('Master Data'!$F$2:$L$4115,SMALL(IF((INDEX('Master Data'!$F$2:$L$4115,,1)="failed"),MATCH(ROW('Master Data'!$F$2:$L$4115),ROW('Master Data'!$F$2:$L$4115)),""),ROWS($D$2:E136)),(COLUMNS($D$2:E136)-1)*6+1)</f>
        <v>1</v>
      </c>
    </row>
    <row r="137" spans="1:5" x14ac:dyDescent="0.25">
      <c r="A137" t="str" cm="1">
        <f t="array" ref="A137">INDEX('Master Data'!$F$2:$L$4115,SMALL(IF((INDEX('Master Data'!$F$2:$L$4115,,1)="successful"),MATCH(ROW('Master Data'!$F$2:$L$4115),ROW('Master Data'!$F$2:$L$4115)),""),ROWS(A$2:$A137)),(COLUMNS($A$2:A137)-1)*6+1)</f>
        <v>successful</v>
      </c>
      <c r="B137" cm="1">
        <f t="array" ref="B137">INDEX('Master Data'!$F$2:$L$4115,SMALL(IF((INDEX('Master Data'!$F$2:$L$4115,,1)="successful"),MATCH(ROW('Master Data'!$F$2:$L$4115),ROW('Master Data'!$F$2:$L$4115)),""),ROWS($A$2:B137)),(COLUMNS($A$2:B137)-1)*6+1)</f>
        <v>188</v>
      </c>
      <c r="D137" t="str" cm="1">
        <f t="array" ref="D137">INDEX('Master Data'!$F$2:$L$4115,SMALL(IF((INDEX('Master Data'!$F$2:$L$4115,,1)="failed"),MATCH(ROW('Master Data'!$F$2:$L$4115),ROW('Master Data'!$F$2:$L$4115)),""),ROWS($D$2:D137)),(COLUMNS($D$2:D137)-1)*6+1)</f>
        <v>failed</v>
      </c>
      <c r="E137" cm="1">
        <f t="array" ref="E137">INDEX('Master Data'!$F$2:$L$4115,SMALL(IF((INDEX('Master Data'!$F$2:$L$4115,,1)="failed"),MATCH(ROW('Master Data'!$F$2:$L$4115),ROW('Master Data'!$F$2:$L$4115)),""),ROWS($D$2:E137)),(COLUMNS($D$2:E137)-1)*6+1)</f>
        <v>0</v>
      </c>
    </row>
    <row r="138" spans="1:5" x14ac:dyDescent="0.25">
      <c r="A138" t="str" cm="1">
        <f t="array" ref="A138">INDEX('Master Data'!$F$2:$L$4115,SMALL(IF((INDEX('Master Data'!$F$2:$L$4115,,1)="successful"),MATCH(ROW('Master Data'!$F$2:$L$4115),ROW('Master Data'!$F$2:$L$4115)),""),ROWS(A$2:$A138)),(COLUMNS($A$2:A138)-1)*6+1)</f>
        <v>successful</v>
      </c>
      <c r="B138" cm="1">
        <f t="array" ref="B138">INDEX('Master Data'!$F$2:$L$4115,SMALL(IF((INDEX('Master Data'!$F$2:$L$4115,,1)="successful"),MATCH(ROW('Master Data'!$F$2:$L$4115),ROW('Master Data'!$F$2:$L$4115)),""),ROWS($A$2:B138)),(COLUMNS($A$2:B138)-1)*6+1)</f>
        <v>275</v>
      </c>
      <c r="D138" t="str" cm="1">
        <f t="array" ref="D138">INDEX('Master Data'!$F$2:$L$4115,SMALL(IF((INDEX('Master Data'!$F$2:$L$4115,,1)="failed"),MATCH(ROW('Master Data'!$F$2:$L$4115),ROW('Master Data'!$F$2:$L$4115)),""),ROWS($D$2:D138)),(COLUMNS($D$2:D138)-1)*6+1)</f>
        <v>failed</v>
      </c>
      <c r="E138" cm="1">
        <f t="array" ref="E138">INDEX('Master Data'!$F$2:$L$4115,SMALL(IF((INDEX('Master Data'!$F$2:$L$4115,,1)="failed"),MATCH(ROW('Master Data'!$F$2:$L$4115),ROW('Master Data'!$F$2:$L$4115)),""),ROWS($D$2:E138)),(COLUMNS($D$2:E138)-1)*6+1)</f>
        <v>124</v>
      </c>
    </row>
    <row r="139" spans="1:5" x14ac:dyDescent="0.25">
      <c r="A139" t="str" cm="1">
        <f t="array" ref="A139">INDEX('Master Data'!$F$2:$L$4115,SMALL(IF((INDEX('Master Data'!$F$2:$L$4115,,1)="successful"),MATCH(ROW('Master Data'!$F$2:$L$4115),ROW('Master Data'!$F$2:$L$4115)),""),ROWS(A$2:$A139)),(COLUMNS($A$2:A139)-1)*6+1)</f>
        <v>successful</v>
      </c>
      <c r="B139" cm="1">
        <f t="array" ref="B139">INDEX('Master Data'!$F$2:$L$4115,SMALL(IF((INDEX('Master Data'!$F$2:$L$4115,,1)="successful"),MATCH(ROW('Master Data'!$F$2:$L$4115),ROW('Master Data'!$F$2:$L$4115)),""),ROWS($A$2:B139)),(COLUMNS($A$2:B139)-1)*6+1)</f>
        <v>560</v>
      </c>
      <c r="D139" t="str" cm="1">
        <f t="array" ref="D139">INDEX('Master Data'!$F$2:$L$4115,SMALL(IF((INDEX('Master Data'!$F$2:$L$4115,,1)="failed"),MATCH(ROW('Master Data'!$F$2:$L$4115),ROW('Master Data'!$F$2:$L$4115)),""),ROWS($D$2:D139)),(COLUMNS($D$2:D139)-1)*6+1)</f>
        <v>failed</v>
      </c>
      <c r="E139" cm="1">
        <f t="array" ref="E139">INDEX('Master Data'!$F$2:$L$4115,SMALL(IF((INDEX('Master Data'!$F$2:$L$4115,,1)="failed"),MATCH(ROW('Master Data'!$F$2:$L$4115),ROW('Master Data'!$F$2:$L$4115)),""),ROWS($D$2:E139)),(COLUMNS($D$2:E139)-1)*6+1)</f>
        <v>0</v>
      </c>
    </row>
    <row r="140" spans="1:5" x14ac:dyDescent="0.25">
      <c r="A140" t="str" cm="1">
        <f t="array" ref="A140">INDEX('Master Data'!$F$2:$L$4115,SMALL(IF((INDEX('Master Data'!$F$2:$L$4115,,1)="successful"),MATCH(ROW('Master Data'!$F$2:$L$4115),ROW('Master Data'!$F$2:$L$4115)),""),ROWS(A$2:$A140)),(COLUMNS($A$2:A140)-1)*6+1)</f>
        <v>successful</v>
      </c>
      <c r="B140" cm="1">
        <f t="array" ref="B140">INDEX('Master Data'!$F$2:$L$4115,SMALL(IF((INDEX('Master Data'!$F$2:$L$4115,,1)="successful"),MATCH(ROW('Master Data'!$F$2:$L$4115),ROW('Master Data'!$F$2:$L$4115)),""),ROWS($A$2:B140)),(COLUMNS($A$2:B140)-1)*6+1)</f>
        <v>688</v>
      </c>
      <c r="D140" t="str" cm="1">
        <f t="array" ref="D140">INDEX('Master Data'!$F$2:$L$4115,SMALL(IF((INDEX('Master Data'!$F$2:$L$4115,,1)="failed"),MATCH(ROW('Master Data'!$F$2:$L$4115),ROW('Master Data'!$F$2:$L$4115)),""),ROWS($D$2:D140)),(COLUMNS($D$2:D140)-1)*6+1)</f>
        <v>failed</v>
      </c>
      <c r="E140" cm="1">
        <f t="array" ref="E140">INDEX('Master Data'!$F$2:$L$4115,SMALL(IF((INDEX('Master Data'!$F$2:$L$4115,,1)="failed"),MATCH(ROW('Master Data'!$F$2:$L$4115),ROW('Master Data'!$F$2:$L$4115)),""),ROWS($D$2:E140)),(COLUMNS($D$2:E140)-1)*6+1)</f>
        <v>0</v>
      </c>
    </row>
    <row r="141" spans="1:5" x14ac:dyDescent="0.25">
      <c r="A141" t="str" cm="1">
        <f t="array" ref="A141">INDEX('Master Data'!$F$2:$L$4115,SMALL(IF((INDEX('Master Data'!$F$2:$L$4115,,1)="successful"),MATCH(ROW('Master Data'!$F$2:$L$4115),ROW('Master Data'!$F$2:$L$4115)),""),ROWS(A$2:$A141)),(COLUMNS($A$2:A141)-1)*6+1)</f>
        <v>successful</v>
      </c>
      <c r="B141" cm="1">
        <f t="array" ref="B141">INDEX('Master Data'!$F$2:$L$4115,SMALL(IF((INDEX('Master Data'!$F$2:$L$4115,,1)="successful"),MATCH(ROW('Master Data'!$F$2:$L$4115),ROW('Master Data'!$F$2:$L$4115)),""),ROWS($A$2:B141)),(COLUMNS($A$2:B141)-1)*6+1)</f>
        <v>942</v>
      </c>
      <c r="D141" t="str" cm="1">
        <f t="array" ref="D141">INDEX('Master Data'!$F$2:$L$4115,SMALL(IF((INDEX('Master Data'!$F$2:$L$4115,,1)="failed"),MATCH(ROW('Master Data'!$F$2:$L$4115),ROW('Master Data'!$F$2:$L$4115)),""),ROWS($D$2:D141)),(COLUMNS($D$2:D141)-1)*6+1)</f>
        <v>failed</v>
      </c>
      <c r="E141" cm="1">
        <f t="array" ref="E141">INDEX('Master Data'!$F$2:$L$4115,SMALL(IF((INDEX('Master Data'!$F$2:$L$4115,,1)="failed"),MATCH(ROW('Master Data'!$F$2:$L$4115),ROW('Master Data'!$F$2:$L$4115)),""),ROWS($D$2:E141)),(COLUMNS($D$2:E141)-1)*6+1)</f>
        <v>55</v>
      </c>
    </row>
    <row r="142" spans="1:5" x14ac:dyDescent="0.25">
      <c r="A142" t="str" cm="1">
        <f t="array" ref="A142">INDEX('Master Data'!$F$2:$L$4115,SMALL(IF((INDEX('Master Data'!$F$2:$L$4115,,1)="successful"),MATCH(ROW('Master Data'!$F$2:$L$4115),ROW('Master Data'!$F$2:$L$4115)),""),ROWS(A$2:$A142)),(COLUMNS($A$2:A142)-1)*6+1)</f>
        <v>successful</v>
      </c>
      <c r="B142" cm="1">
        <f t="array" ref="B142">INDEX('Master Data'!$F$2:$L$4115,SMALL(IF((INDEX('Master Data'!$F$2:$L$4115,,1)="successful"),MATCH(ROW('Master Data'!$F$2:$L$4115),ROW('Master Data'!$F$2:$L$4115)),""),ROWS($A$2:B142)),(COLUMNS($A$2:B142)-1)*6+1)</f>
        <v>88</v>
      </c>
      <c r="D142" t="str" cm="1">
        <f t="array" ref="D142">INDEX('Master Data'!$F$2:$L$4115,SMALL(IF((INDEX('Master Data'!$F$2:$L$4115,,1)="failed"),MATCH(ROW('Master Data'!$F$2:$L$4115),ROW('Master Data'!$F$2:$L$4115)),""),ROWS($D$2:D142)),(COLUMNS($D$2:D142)-1)*6+1)</f>
        <v>failed</v>
      </c>
      <c r="E142" cm="1">
        <f t="array" ref="E142">INDEX('Master Data'!$F$2:$L$4115,SMALL(IF((INDEX('Master Data'!$F$2:$L$4115,,1)="failed"),MATCH(ROW('Master Data'!$F$2:$L$4115),ROW('Master Data'!$F$2:$L$4115)),""),ROWS($D$2:E142)),(COLUMNS($D$2:E142)-1)*6+1)</f>
        <v>140</v>
      </c>
    </row>
    <row r="143" spans="1:5" x14ac:dyDescent="0.25">
      <c r="A143" t="str" cm="1">
        <f t="array" ref="A143">INDEX('Master Data'!$F$2:$L$4115,SMALL(IF((INDEX('Master Data'!$F$2:$L$4115,,1)="successful"),MATCH(ROW('Master Data'!$F$2:$L$4115),ROW('Master Data'!$F$2:$L$4115)),""),ROWS(A$2:$A143)),(COLUMNS($A$2:A143)-1)*6+1)</f>
        <v>successful</v>
      </c>
      <c r="B143" cm="1">
        <f t="array" ref="B143">INDEX('Master Data'!$F$2:$L$4115,SMALL(IF((INDEX('Master Data'!$F$2:$L$4115,,1)="successful"),MATCH(ROW('Master Data'!$F$2:$L$4115),ROW('Master Data'!$F$2:$L$4115)),""),ROWS($A$2:B143)),(COLUMNS($A$2:B143)-1)*6+1)</f>
        <v>220</v>
      </c>
      <c r="D143" t="str" cm="1">
        <f t="array" ref="D143">INDEX('Master Data'!$F$2:$L$4115,SMALL(IF((INDEX('Master Data'!$F$2:$L$4115,,1)="failed"),MATCH(ROW('Master Data'!$F$2:$L$4115),ROW('Master Data'!$F$2:$L$4115)),""),ROWS($D$2:D143)),(COLUMNS($D$2:D143)-1)*6+1)</f>
        <v>failed</v>
      </c>
      <c r="E143" cm="1">
        <f t="array" ref="E143">INDEX('Master Data'!$F$2:$L$4115,SMALL(IF((INDEX('Master Data'!$F$2:$L$4115,,1)="failed"),MATCH(ROW('Master Data'!$F$2:$L$4115),ROW('Master Data'!$F$2:$L$4115)),""),ROWS($D$2:E143)),(COLUMNS($D$2:E143)-1)*6+1)</f>
        <v>21</v>
      </c>
    </row>
    <row r="144" spans="1:5" x14ac:dyDescent="0.25">
      <c r="A144" t="str" cm="1">
        <f t="array" ref="A144">INDEX('Master Data'!$F$2:$L$4115,SMALL(IF((INDEX('Master Data'!$F$2:$L$4115,,1)="successful"),MATCH(ROW('Master Data'!$F$2:$L$4115),ROW('Master Data'!$F$2:$L$4115)),""),ROWS(A$2:$A144)),(COLUMNS($A$2:A144)-1)*6+1)</f>
        <v>successful</v>
      </c>
      <c r="B144" cm="1">
        <f t="array" ref="B144">INDEX('Master Data'!$F$2:$L$4115,SMALL(IF((INDEX('Master Data'!$F$2:$L$4115,,1)="successful"),MATCH(ROW('Master Data'!$F$2:$L$4115),ROW('Master Data'!$F$2:$L$4115)),""),ROWS($A$2:B144)),(COLUMNS($A$2:B144)-1)*6+1)</f>
        <v>145</v>
      </c>
      <c r="D144" t="str" cm="1">
        <f t="array" ref="D144">INDEX('Master Data'!$F$2:$L$4115,SMALL(IF((INDEX('Master Data'!$F$2:$L$4115,,1)="failed"),MATCH(ROW('Master Data'!$F$2:$L$4115),ROW('Master Data'!$F$2:$L$4115)),""),ROWS($D$2:D144)),(COLUMNS($D$2:D144)-1)*6+1)</f>
        <v>failed</v>
      </c>
      <c r="E144" cm="1">
        <f t="array" ref="E144">INDEX('Master Data'!$F$2:$L$4115,SMALL(IF((INDEX('Master Data'!$F$2:$L$4115,,1)="failed"),MATCH(ROW('Master Data'!$F$2:$L$4115),ROW('Master Data'!$F$2:$L$4115)),""),ROWS($D$2:E144)),(COLUMNS($D$2:E144)-1)*6+1)</f>
        <v>1</v>
      </c>
    </row>
    <row r="145" spans="1:5" x14ac:dyDescent="0.25">
      <c r="A145" t="str" cm="1">
        <f t="array" ref="A145">INDEX('Master Data'!$F$2:$L$4115,SMALL(IF((INDEX('Master Data'!$F$2:$L$4115,,1)="successful"),MATCH(ROW('Master Data'!$F$2:$L$4115),ROW('Master Data'!$F$2:$L$4115)),""),ROWS(A$2:$A145)),(COLUMNS($A$2:A145)-1)*6+1)</f>
        <v>successful</v>
      </c>
      <c r="B145" cm="1">
        <f t="array" ref="B145">INDEX('Master Data'!$F$2:$L$4115,SMALL(IF((INDEX('Master Data'!$F$2:$L$4115,,1)="successful"),MATCH(ROW('Master Data'!$F$2:$L$4115),ROW('Master Data'!$F$2:$L$4115)),""),ROWS($A$2:B145)),(COLUMNS($A$2:B145)-1)*6+1)</f>
        <v>963</v>
      </c>
      <c r="D145" t="str" cm="1">
        <f t="array" ref="D145">INDEX('Master Data'!$F$2:$L$4115,SMALL(IF((INDEX('Master Data'!$F$2:$L$4115,,1)="failed"),MATCH(ROW('Master Data'!$F$2:$L$4115),ROW('Master Data'!$F$2:$L$4115)),""),ROWS($D$2:D145)),(COLUMNS($D$2:D145)-1)*6+1)</f>
        <v>failed</v>
      </c>
      <c r="E145" cm="1">
        <f t="array" ref="E145">INDEX('Master Data'!$F$2:$L$4115,SMALL(IF((INDEX('Master Data'!$F$2:$L$4115,,1)="failed"),MATCH(ROW('Master Data'!$F$2:$L$4115),ROW('Master Data'!$F$2:$L$4115)),""),ROWS($D$2:E145)),(COLUMNS($D$2:E145)-1)*6+1)</f>
        <v>147</v>
      </c>
    </row>
    <row r="146" spans="1:5" x14ac:dyDescent="0.25">
      <c r="A146" t="str" cm="1">
        <f t="array" ref="A146">INDEX('Master Data'!$F$2:$L$4115,SMALL(IF((INDEX('Master Data'!$F$2:$L$4115,,1)="successful"),MATCH(ROW('Master Data'!$F$2:$L$4115),ROW('Master Data'!$F$2:$L$4115)),""),ROWS(A$2:$A146)),(COLUMNS($A$2:A146)-1)*6+1)</f>
        <v>successful</v>
      </c>
      <c r="B146" cm="1">
        <f t="array" ref="B146">INDEX('Master Data'!$F$2:$L$4115,SMALL(IF((INDEX('Master Data'!$F$2:$L$4115,,1)="successful"),MATCH(ROW('Master Data'!$F$2:$L$4115),ROW('Master Data'!$F$2:$L$4115)),""),ROWS($A$2:B146)),(COLUMNS($A$2:B146)-1)*6+1)</f>
        <v>91</v>
      </c>
      <c r="D146" t="str" cm="1">
        <f t="array" ref="D146">INDEX('Master Data'!$F$2:$L$4115,SMALL(IF((INDEX('Master Data'!$F$2:$L$4115,,1)="failed"),MATCH(ROW('Master Data'!$F$2:$L$4115),ROW('Master Data'!$F$2:$L$4115)),""),ROWS($D$2:D146)),(COLUMNS($D$2:D146)-1)*6+1)</f>
        <v>failed</v>
      </c>
      <c r="E146" cm="1">
        <f t="array" ref="E146">INDEX('Master Data'!$F$2:$L$4115,SMALL(IF((INDEX('Master Data'!$F$2:$L$4115,,1)="failed"),MATCH(ROW('Master Data'!$F$2:$L$4115),ROW('Master Data'!$F$2:$L$4115)),""),ROWS($D$2:E146)),(COLUMNS($D$2:E146)-1)*6+1)</f>
        <v>11</v>
      </c>
    </row>
    <row r="147" spans="1:5" x14ac:dyDescent="0.25">
      <c r="A147" t="str" cm="1">
        <f t="array" ref="A147">INDEX('Master Data'!$F$2:$L$4115,SMALL(IF((INDEX('Master Data'!$F$2:$L$4115,,1)="successful"),MATCH(ROW('Master Data'!$F$2:$L$4115),ROW('Master Data'!$F$2:$L$4115)),""),ROWS(A$2:$A147)),(COLUMNS($A$2:A147)-1)*6+1)</f>
        <v>successful</v>
      </c>
      <c r="B147" cm="1">
        <f t="array" ref="B147">INDEX('Master Data'!$F$2:$L$4115,SMALL(IF((INDEX('Master Data'!$F$2:$L$4115,,1)="successful"),MATCH(ROW('Master Data'!$F$2:$L$4115),ROW('Master Data'!$F$2:$L$4115)),""),ROWS($A$2:B147)),(COLUMNS($A$2:B147)-1)*6+1)</f>
        <v>58</v>
      </c>
      <c r="D147" t="str" cm="1">
        <f t="array" ref="D147">INDEX('Master Data'!$F$2:$L$4115,SMALL(IF((INDEX('Master Data'!$F$2:$L$4115,,1)="failed"),MATCH(ROW('Master Data'!$F$2:$L$4115),ROW('Master Data'!$F$2:$L$4115)),""),ROWS($D$2:D147)),(COLUMNS($D$2:D147)-1)*6+1)</f>
        <v>failed</v>
      </c>
      <c r="E147" cm="1">
        <f t="array" ref="E147">INDEX('Master Data'!$F$2:$L$4115,SMALL(IF((INDEX('Master Data'!$F$2:$L$4115,,1)="failed"),MATCH(ROW('Master Data'!$F$2:$L$4115),ROW('Master Data'!$F$2:$L$4115)),""),ROWS($D$2:E147)),(COLUMNS($D$2:E147)-1)*6+1)</f>
        <v>125</v>
      </c>
    </row>
    <row r="148" spans="1:5" x14ac:dyDescent="0.25">
      <c r="A148" t="str" cm="1">
        <f t="array" ref="A148">INDEX('Master Data'!$F$2:$L$4115,SMALL(IF((INDEX('Master Data'!$F$2:$L$4115,,1)="successful"),MATCH(ROW('Master Data'!$F$2:$L$4115),ROW('Master Data'!$F$2:$L$4115)),""),ROWS(A$2:$A148)),(COLUMNS($A$2:A148)-1)*6+1)</f>
        <v>successful</v>
      </c>
      <c r="B148" cm="1">
        <f t="array" ref="B148">INDEX('Master Data'!$F$2:$L$4115,SMALL(IF((INDEX('Master Data'!$F$2:$L$4115,,1)="successful"),MATCH(ROW('Master Data'!$F$2:$L$4115),ROW('Master Data'!$F$2:$L$4115)),""),ROWS($A$2:B148)),(COLUMNS($A$2:B148)-1)*6+1)</f>
        <v>36</v>
      </c>
      <c r="D148" t="str" cm="1">
        <f t="array" ref="D148">INDEX('Master Data'!$F$2:$L$4115,SMALL(IF((INDEX('Master Data'!$F$2:$L$4115,,1)="failed"),MATCH(ROW('Master Data'!$F$2:$L$4115),ROW('Master Data'!$F$2:$L$4115)),""),ROWS($D$2:D148)),(COLUMNS($D$2:D148)-1)*6+1)</f>
        <v>failed</v>
      </c>
      <c r="E148" cm="1">
        <f t="array" ref="E148">INDEX('Master Data'!$F$2:$L$4115,SMALL(IF((INDEX('Master Data'!$F$2:$L$4115,,1)="failed"),MATCH(ROW('Master Data'!$F$2:$L$4115),ROW('Master Data'!$F$2:$L$4115)),""),ROWS($D$2:E148)),(COLUMNS($D$2:E148)-1)*6+1)</f>
        <v>1</v>
      </c>
    </row>
    <row r="149" spans="1:5" x14ac:dyDescent="0.25">
      <c r="A149" t="str" cm="1">
        <f t="array" ref="A149">INDEX('Master Data'!$F$2:$L$4115,SMALL(IF((INDEX('Master Data'!$F$2:$L$4115,,1)="successful"),MATCH(ROW('Master Data'!$F$2:$L$4115),ROW('Master Data'!$F$2:$L$4115)),""),ROWS(A$2:$A149)),(COLUMNS($A$2:A149)-1)*6+1)</f>
        <v>successful</v>
      </c>
      <c r="B149" cm="1">
        <f t="array" ref="B149">INDEX('Master Data'!$F$2:$L$4115,SMALL(IF((INDEX('Master Data'!$F$2:$L$4115,,1)="successful"),MATCH(ROW('Master Data'!$F$2:$L$4115),ROW('Master Data'!$F$2:$L$4115)),""),ROWS($A$2:B149)),(COLUMNS($A$2:B149)-1)*6+1)</f>
        <v>165</v>
      </c>
      <c r="D149" t="str" cm="1">
        <f t="array" ref="D149">INDEX('Master Data'!$F$2:$L$4115,SMALL(IF((INDEX('Master Data'!$F$2:$L$4115,,1)="failed"),MATCH(ROW('Master Data'!$F$2:$L$4115),ROW('Master Data'!$F$2:$L$4115)),""),ROWS($D$2:D149)),(COLUMNS($D$2:D149)-1)*6+1)</f>
        <v>failed</v>
      </c>
      <c r="E149" cm="1">
        <f t="array" ref="E149">INDEX('Master Data'!$F$2:$L$4115,SMALL(IF((INDEX('Master Data'!$F$2:$L$4115,,1)="failed"),MATCH(ROW('Master Data'!$F$2:$L$4115),ROW('Master Data'!$F$2:$L$4115)),""),ROWS($D$2:E149)),(COLUMNS($D$2:E149)-1)*6+1)</f>
        <v>0</v>
      </c>
    </row>
    <row r="150" spans="1:5" x14ac:dyDescent="0.25">
      <c r="A150" t="str" cm="1">
        <f t="array" ref="A150">INDEX('Master Data'!$F$2:$L$4115,SMALL(IF((INDEX('Master Data'!$F$2:$L$4115,,1)="successful"),MATCH(ROW('Master Data'!$F$2:$L$4115),ROW('Master Data'!$F$2:$L$4115)),""),ROWS(A$2:$A150)),(COLUMNS($A$2:A150)-1)*6+1)</f>
        <v>successful</v>
      </c>
      <c r="B150" cm="1">
        <f t="array" ref="B150">INDEX('Master Data'!$F$2:$L$4115,SMALL(IF((INDEX('Master Data'!$F$2:$L$4115,,1)="successful"),MATCH(ROW('Master Data'!$F$2:$L$4115),ROW('Master Data'!$F$2:$L$4115)),""),ROWS($A$2:B150)),(COLUMNS($A$2:B150)-1)*6+1)</f>
        <v>111</v>
      </c>
      <c r="D150" t="str" cm="1">
        <f t="array" ref="D150">INDEX('Master Data'!$F$2:$L$4115,SMALL(IF((INDEX('Master Data'!$F$2:$L$4115,,1)="failed"),MATCH(ROW('Master Data'!$F$2:$L$4115),ROW('Master Data'!$F$2:$L$4115)),""),ROWS($D$2:D150)),(COLUMNS($D$2:D150)-1)*6+1)</f>
        <v>failed</v>
      </c>
      <c r="E150" cm="1">
        <f t="array" ref="E150">INDEX('Master Data'!$F$2:$L$4115,SMALL(IF((INDEX('Master Data'!$F$2:$L$4115,,1)="failed"),MATCH(ROW('Master Data'!$F$2:$L$4115),ROW('Master Data'!$F$2:$L$4115)),""),ROWS($D$2:E150)),(COLUMNS($D$2:E150)-1)*6+1)</f>
        <v>0</v>
      </c>
    </row>
    <row r="151" spans="1:5" x14ac:dyDescent="0.25">
      <c r="A151" t="str" cm="1">
        <f t="array" ref="A151">INDEX('Master Data'!$F$2:$L$4115,SMALL(IF((INDEX('Master Data'!$F$2:$L$4115,,1)="successful"),MATCH(ROW('Master Data'!$F$2:$L$4115),ROW('Master Data'!$F$2:$L$4115)),""),ROWS(A$2:$A151)),(COLUMNS($A$2:A151)-1)*6+1)</f>
        <v>successful</v>
      </c>
      <c r="B151" cm="1">
        <f t="array" ref="B151">INDEX('Master Data'!$F$2:$L$4115,SMALL(IF((INDEX('Master Data'!$F$2:$L$4115,,1)="successful"),MATCH(ROW('Master Data'!$F$2:$L$4115),ROW('Master Data'!$F$2:$L$4115)),""),ROWS($A$2:B151)),(COLUMNS($A$2:B151)-1)*6+1)</f>
        <v>1596</v>
      </c>
      <c r="D151" t="str" cm="1">
        <f t="array" ref="D151">INDEX('Master Data'!$F$2:$L$4115,SMALL(IF((INDEX('Master Data'!$F$2:$L$4115,,1)="failed"),MATCH(ROW('Master Data'!$F$2:$L$4115),ROW('Master Data'!$F$2:$L$4115)),""),ROWS($D$2:D151)),(COLUMNS($D$2:D151)-1)*6+1)</f>
        <v>failed</v>
      </c>
      <c r="E151" cm="1">
        <f t="array" ref="E151">INDEX('Master Data'!$F$2:$L$4115,SMALL(IF((INDEX('Master Data'!$F$2:$L$4115,,1)="failed"),MATCH(ROW('Master Data'!$F$2:$L$4115),ROW('Master Data'!$F$2:$L$4115)),""),ROWS($D$2:E151)),(COLUMNS($D$2:E151)-1)*6+1)</f>
        <v>3</v>
      </c>
    </row>
    <row r="152" spans="1:5" x14ac:dyDescent="0.25">
      <c r="A152" t="str" cm="1">
        <f t="array" ref="A152">INDEX('Master Data'!$F$2:$L$4115,SMALL(IF((INDEX('Master Data'!$F$2:$L$4115,,1)="successful"),MATCH(ROW('Master Data'!$F$2:$L$4115),ROW('Master Data'!$F$2:$L$4115)),""),ROWS(A$2:$A152)),(COLUMNS($A$2:A152)-1)*6+1)</f>
        <v>successful</v>
      </c>
      <c r="B152" cm="1">
        <f t="array" ref="B152">INDEX('Master Data'!$F$2:$L$4115,SMALL(IF((INDEX('Master Data'!$F$2:$L$4115,,1)="successful"),MATCH(ROW('Master Data'!$F$2:$L$4115),ROW('Master Data'!$F$2:$L$4115)),""),ROWS($A$2:B152)),(COLUMNS($A$2:B152)-1)*6+1)</f>
        <v>61</v>
      </c>
      <c r="D152" t="str" cm="1">
        <f t="array" ref="D152">INDEX('Master Data'!$F$2:$L$4115,SMALL(IF((INDEX('Master Data'!$F$2:$L$4115,,1)="failed"),MATCH(ROW('Master Data'!$F$2:$L$4115),ROW('Master Data'!$F$2:$L$4115)),""),ROWS($D$2:D152)),(COLUMNS($D$2:D152)-1)*6+1)</f>
        <v>failed</v>
      </c>
      <c r="E152" cm="1">
        <f t="array" ref="E152">INDEX('Master Data'!$F$2:$L$4115,SMALL(IF((INDEX('Master Data'!$F$2:$L$4115,,1)="failed"),MATCH(ROW('Master Data'!$F$2:$L$4115),ROW('Master Data'!$F$2:$L$4115)),""),ROWS($D$2:E152)),(COLUMNS($D$2:E152)-1)*6+1)</f>
        <v>0</v>
      </c>
    </row>
    <row r="153" spans="1:5" x14ac:dyDescent="0.25">
      <c r="A153" t="str" cm="1">
        <f t="array" ref="A153">INDEX('Master Data'!$F$2:$L$4115,SMALL(IF((INDEX('Master Data'!$F$2:$L$4115,,1)="successful"),MATCH(ROW('Master Data'!$F$2:$L$4115),ROW('Master Data'!$F$2:$L$4115)),""),ROWS(A$2:$A153)),(COLUMNS($A$2:A153)-1)*6+1)</f>
        <v>successful</v>
      </c>
      <c r="B153" cm="1">
        <f t="array" ref="B153">INDEX('Master Data'!$F$2:$L$4115,SMALL(IF((INDEX('Master Data'!$F$2:$L$4115,,1)="successful"),MATCH(ROW('Master Data'!$F$2:$L$4115),ROW('Master Data'!$F$2:$L$4115)),""),ROWS($A$2:B153)),(COLUMNS($A$2:B153)-1)*6+1)</f>
        <v>287</v>
      </c>
      <c r="D153" t="str" cm="1">
        <f t="array" ref="D153">INDEX('Master Data'!$F$2:$L$4115,SMALL(IF((INDEX('Master Data'!$F$2:$L$4115,,1)="failed"),MATCH(ROW('Master Data'!$F$2:$L$4115),ROW('Master Data'!$F$2:$L$4115)),""),ROWS($D$2:D153)),(COLUMNS($D$2:D153)-1)*6+1)</f>
        <v>failed</v>
      </c>
      <c r="E153" cm="1">
        <f t="array" ref="E153">INDEX('Master Data'!$F$2:$L$4115,SMALL(IF((INDEX('Master Data'!$F$2:$L$4115,,1)="failed"),MATCH(ROW('Master Data'!$F$2:$L$4115),ROW('Master Data'!$F$2:$L$4115)),""),ROWS($D$2:E153)),(COLUMNS($D$2:E153)-1)*6+1)</f>
        <v>0</v>
      </c>
    </row>
    <row r="154" spans="1:5" x14ac:dyDescent="0.25">
      <c r="A154" t="str" cm="1">
        <f t="array" ref="A154">INDEX('Master Data'!$F$2:$L$4115,SMALL(IF((INDEX('Master Data'!$F$2:$L$4115,,1)="successful"),MATCH(ROW('Master Data'!$F$2:$L$4115),ROW('Master Data'!$F$2:$L$4115)),""),ROWS(A$2:$A154)),(COLUMNS($A$2:A154)-1)*6+1)</f>
        <v>successful</v>
      </c>
      <c r="B154" cm="1">
        <f t="array" ref="B154">INDEX('Master Data'!$F$2:$L$4115,SMALL(IF((INDEX('Master Data'!$F$2:$L$4115,,1)="successful"),MATCH(ROW('Master Data'!$F$2:$L$4115),ROW('Master Data'!$F$2:$L$4115)),""),ROWS($A$2:B154)),(COLUMNS($A$2:B154)-1)*6+1)</f>
        <v>65</v>
      </c>
      <c r="D154" t="str" cm="1">
        <f t="array" ref="D154">INDEX('Master Data'!$F$2:$L$4115,SMALL(IF((INDEX('Master Data'!$F$2:$L$4115,,1)="failed"),MATCH(ROW('Master Data'!$F$2:$L$4115),ROW('Master Data'!$F$2:$L$4115)),""),ROWS($D$2:D154)),(COLUMNS($D$2:D154)-1)*6+1)</f>
        <v>failed</v>
      </c>
      <c r="E154" cm="1">
        <f t="array" ref="E154">INDEX('Master Data'!$F$2:$L$4115,SMALL(IF((INDEX('Master Data'!$F$2:$L$4115,,1)="failed"),MATCH(ROW('Master Data'!$F$2:$L$4115),ROW('Master Data'!$F$2:$L$4115)),""),ROWS($D$2:E154)),(COLUMNS($D$2:E154)-1)*6+1)</f>
        <v>0</v>
      </c>
    </row>
    <row r="155" spans="1:5" x14ac:dyDescent="0.25">
      <c r="A155" t="str" cm="1">
        <f t="array" ref="A155">INDEX('Master Data'!$F$2:$L$4115,SMALL(IF((INDEX('Master Data'!$F$2:$L$4115,,1)="successful"),MATCH(ROW('Master Data'!$F$2:$L$4115),ROW('Master Data'!$F$2:$L$4115)),""),ROWS(A$2:$A155)),(COLUMNS($A$2:A155)-1)*6+1)</f>
        <v>successful</v>
      </c>
      <c r="B155" cm="1">
        <f t="array" ref="B155">INDEX('Master Data'!$F$2:$L$4115,SMALL(IF((INDEX('Master Data'!$F$2:$L$4115,,1)="successful"),MATCH(ROW('Master Data'!$F$2:$L$4115),ROW('Master Data'!$F$2:$L$4115)),""),ROWS($A$2:B155)),(COLUMNS($A$2:B155)-1)*6+1)</f>
        <v>118</v>
      </c>
      <c r="D155" t="str" cm="1">
        <f t="array" ref="D155">INDEX('Master Data'!$F$2:$L$4115,SMALL(IF((INDEX('Master Data'!$F$2:$L$4115,,1)="failed"),MATCH(ROW('Master Data'!$F$2:$L$4115),ROW('Master Data'!$F$2:$L$4115)),""),ROWS($D$2:D155)),(COLUMNS($D$2:D155)-1)*6+1)</f>
        <v>failed</v>
      </c>
      <c r="E155" cm="1">
        <f t="array" ref="E155">INDEX('Master Data'!$F$2:$L$4115,SMALL(IF((INDEX('Master Data'!$F$2:$L$4115,,1)="failed"),MATCH(ROW('Master Data'!$F$2:$L$4115),ROW('Master Data'!$F$2:$L$4115)),""),ROWS($D$2:E155)),(COLUMNS($D$2:E155)-1)*6+1)</f>
        <v>0</v>
      </c>
    </row>
    <row r="156" spans="1:5" x14ac:dyDescent="0.25">
      <c r="A156" t="str" cm="1">
        <f t="array" ref="A156">INDEX('Master Data'!$F$2:$L$4115,SMALL(IF((INDEX('Master Data'!$F$2:$L$4115,,1)="successful"),MATCH(ROW('Master Data'!$F$2:$L$4115),ROW('Master Data'!$F$2:$L$4115)),""),ROWS(A$2:$A156)),(COLUMNS($A$2:A156)-1)*6+1)</f>
        <v>successful</v>
      </c>
      <c r="B156" cm="1">
        <f t="array" ref="B156">INDEX('Master Data'!$F$2:$L$4115,SMALL(IF((INDEX('Master Data'!$F$2:$L$4115,,1)="successful"),MATCH(ROW('Master Data'!$F$2:$L$4115),ROW('Master Data'!$F$2:$L$4115)),""),ROWS($A$2:B156)),(COLUMNS($A$2:B156)-1)*6+1)</f>
        <v>113</v>
      </c>
      <c r="D156" t="str" cm="1">
        <f t="array" ref="D156">INDEX('Master Data'!$F$2:$L$4115,SMALL(IF((INDEX('Master Data'!$F$2:$L$4115,,1)="failed"),MATCH(ROW('Master Data'!$F$2:$L$4115),ROW('Master Data'!$F$2:$L$4115)),""),ROWS($D$2:D156)),(COLUMNS($D$2:D156)-1)*6+1)</f>
        <v>failed</v>
      </c>
      <c r="E156" cm="1">
        <f t="array" ref="E156">INDEX('Master Data'!$F$2:$L$4115,SMALL(IF((INDEX('Master Data'!$F$2:$L$4115,,1)="failed"),MATCH(ROW('Master Data'!$F$2:$L$4115),ROW('Master Data'!$F$2:$L$4115)),""),ROWS($D$2:E156)),(COLUMNS($D$2:E156)-1)*6+1)</f>
        <v>3</v>
      </c>
    </row>
    <row r="157" spans="1:5" x14ac:dyDescent="0.25">
      <c r="A157" t="str" cm="1">
        <f t="array" ref="A157">INDEX('Master Data'!$F$2:$L$4115,SMALL(IF((INDEX('Master Data'!$F$2:$L$4115,,1)="successful"),MATCH(ROW('Master Data'!$F$2:$L$4115),ROW('Master Data'!$F$2:$L$4115)),""),ROWS(A$2:$A157)),(COLUMNS($A$2:A157)-1)*6+1)</f>
        <v>successful</v>
      </c>
      <c r="B157" cm="1">
        <f t="array" ref="B157">INDEX('Master Data'!$F$2:$L$4115,SMALL(IF((INDEX('Master Data'!$F$2:$L$4115,,1)="successful"),MATCH(ROW('Master Data'!$F$2:$L$4115),ROW('Master Data'!$F$2:$L$4115)),""),ROWS($A$2:B157)),(COLUMNS($A$2:B157)-1)*6+1)</f>
        <v>332</v>
      </c>
      <c r="D157" t="str" cm="1">
        <f t="array" ref="D157">INDEX('Master Data'!$F$2:$L$4115,SMALL(IF((INDEX('Master Data'!$F$2:$L$4115,,1)="failed"),MATCH(ROW('Master Data'!$F$2:$L$4115),ROW('Master Data'!$F$2:$L$4115)),""),ROWS($D$2:D157)),(COLUMNS($D$2:D157)-1)*6+1)</f>
        <v>failed</v>
      </c>
      <c r="E157" cm="1">
        <f t="array" ref="E157">INDEX('Master Data'!$F$2:$L$4115,SMALL(IF((INDEX('Master Data'!$F$2:$L$4115,,1)="failed"),MATCH(ROW('Master Data'!$F$2:$L$4115),ROW('Master Data'!$F$2:$L$4115)),""),ROWS($D$2:E157)),(COLUMNS($D$2:E157)-1)*6+1)</f>
        <v>0</v>
      </c>
    </row>
    <row r="158" spans="1:5" x14ac:dyDescent="0.25">
      <c r="A158" t="str" cm="1">
        <f t="array" ref="A158">INDEX('Master Data'!$F$2:$L$4115,SMALL(IF((INDEX('Master Data'!$F$2:$L$4115,,1)="successful"),MATCH(ROW('Master Data'!$F$2:$L$4115),ROW('Master Data'!$F$2:$L$4115)),""),ROWS(A$2:$A158)),(COLUMNS($A$2:A158)-1)*6+1)</f>
        <v>successful</v>
      </c>
      <c r="B158" cm="1">
        <f t="array" ref="B158">INDEX('Master Data'!$F$2:$L$4115,SMALL(IF((INDEX('Master Data'!$F$2:$L$4115,,1)="successful"),MATCH(ROW('Master Data'!$F$2:$L$4115),ROW('Master Data'!$F$2:$L$4115)),""),ROWS($A$2:B158)),(COLUMNS($A$2:B158)-1)*6+1)</f>
        <v>62</v>
      </c>
      <c r="D158" t="str" cm="1">
        <f t="array" ref="D158">INDEX('Master Data'!$F$2:$L$4115,SMALL(IF((INDEX('Master Data'!$F$2:$L$4115,,1)="failed"),MATCH(ROW('Master Data'!$F$2:$L$4115),ROW('Master Data'!$F$2:$L$4115)),""),ROWS($D$2:D158)),(COLUMNS($D$2:D158)-1)*6+1)</f>
        <v>failed</v>
      </c>
      <c r="E158" cm="1">
        <f t="array" ref="E158">INDEX('Master Data'!$F$2:$L$4115,SMALL(IF((INDEX('Master Data'!$F$2:$L$4115,,1)="failed"),MATCH(ROW('Master Data'!$F$2:$L$4115),ROW('Master Data'!$F$2:$L$4115)),""),ROWS($D$2:E158)),(COLUMNS($D$2:E158)-1)*6+1)</f>
        <v>1</v>
      </c>
    </row>
    <row r="159" spans="1:5" x14ac:dyDescent="0.25">
      <c r="A159" t="str" cm="1">
        <f t="array" ref="A159">INDEX('Master Data'!$F$2:$L$4115,SMALL(IF((INDEX('Master Data'!$F$2:$L$4115,,1)="successful"),MATCH(ROW('Master Data'!$F$2:$L$4115),ROW('Master Data'!$F$2:$L$4115)),""),ROWS(A$2:$A159)),(COLUMNS($A$2:A159)-1)*6+1)</f>
        <v>successful</v>
      </c>
      <c r="B159" cm="1">
        <f t="array" ref="B159">INDEX('Master Data'!$F$2:$L$4115,SMALL(IF((INDEX('Master Data'!$F$2:$L$4115,,1)="successful"),MATCH(ROW('Master Data'!$F$2:$L$4115),ROW('Master Data'!$F$2:$L$4115)),""),ROWS($A$2:B159)),(COLUMNS($A$2:B159)-1)*6+1)</f>
        <v>951</v>
      </c>
      <c r="D159" t="str" cm="1">
        <f t="array" ref="D159">INDEX('Master Data'!$F$2:$L$4115,SMALL(IF((INDEX('Master Data'!$F$2:$L$4115,,1)="failed"),MATCH(ROW('Master Data'!$F$2:$L$4115),ROW('Master Data'!$F$2:$L$4115)),""),ROWS($D$2:D159)),(COLUMNS($D$2:D159)-1)*6+1)</f>
        <v>failed</v>
      </c>
      <c r="E159" cm="1">
        <f t="array" ref="E159">INDEX('Master Data'!$F$2:$L$4115,SMALL(IF((INDEX('Master Data'!$F$2:$L$4115,,1)="failed"),MATCH(ROW('Master Data'!$F$2:$L$4115),ROW('Master Data'!$F$2:$L$4115)),""),ROWS($D$2:E159)),(COLUMNS($D$2:E159)-1)*6+1)</f>
        <v>3</v>
      </c>
    </row>
    <row r="160" spans="1:5" x14ac:dyDescent="0.25">
      <c r="A160" t="str" cm="1">
        <f t="array" ref="A160">INDEX('Master Data'!$F$2:$L$4115,SMALL(IF((INDEX('Master Data'!$F$2:$L$4115,,1)="successful"),MATCH(ROW('Master Data'!$F$2:$L$4115),ROW('Master Data'!$F$2:$L$4115)),""),ROWS(A$2:$A160)),(COLUMNS($A$2:A160)-1)*6+1)</f>
        <v>successful</v>
      </c>
      <c r="B160" cm="1">
        <f t="array" ref="B160">INDEX('Master Data'!$F$2:$L$4115,SMALL(IF((INDEX('Master Data'!$F$2:$L$4115,,1)="successful"),MATCH(ROW('Master Data'!$F$2:$L$4115),ROW('Master Data'!$F$2:$L$4115)),""),ROWS($A$2:B160)),(COLUMNS($A$2:B160)-1)*6+1)</f>
        <v>415</v>
      </c>
      <c r="D160" t="str" cm="1">
        <f t="array" ref="D160">INDEX('Master Data'!$F$2:$L$4115,SMALL(IF((INDEX('Master Data'!$F$2:$L$4115,,1)="failed"),MATCH(ROW('Master Data'!$F$2:$L$4115),ROW('Master Data'!$F$2:$L$4115)),""),ROWS($D$2:D160)),(COLUMNS($D$2:D160)-1)*6+1)</f>
        <v>failed</v>
      </c>
      <c r="E160" cm="1">
        <f t="array" ref="E160">INDEX('Master Data'!$F$2:$L$4115,SMALL(IF((INDEX('Master Data'!$F$2:$L$4115,,1)="failed"),MATCH(ROW('Master Data'!$F$2:$L$4115),ROW('Master Data'!$F$2:$L$4115)),""),ROWS($D$2:E160)),(COLUMNS($D$2:E160)-1)*6+1)</f>
        <v>22</v>
      </c>
    </row>
    <row r="161" spans="1:5" x14ac:dyDescent="0.25">
      <c r="A161" t="str" cm="1">
        <f t="array" ref="A161">INDEX('Master Data'!$F$2:$L$4115,SMALL(IF((INDEX('Master Data'!$F$2:$L$4115,,1)="successful"),MATCH(ROW('Master Data'!$F$2:$L$4115),ROW('Master Data'!$F$2:$L$4115)),""),ROWS(A$2:$A161)),(COLUMNS($A$2:A161)-1)*6+1)</f>
        <v>successful</v>
      </c>
      <c r="B161" cm="1">
        <f t="array" ref="B161">INDEX('Master Data'!$F$2:$L$4115,SMALL(IF((INDEX('Master Data'!$F$2:$L$4115,,1)="successful"),MATCH(ROW('Master Data'!$F$2:$L$4115),ROW('Master Data'!$F$2:$L$4115)),""),ROWS($A$2:B161)),(COLUMNS($A$2:B161)-1)*6+1)</f>
        <v>305</v>
      </c>
      <c r="D161" t="str" cm="1">
        <f t="array" ref="D161">INDEX('Master Data'!$F$2:$L$4115,SMALL(IF((INDEX('Master Data'!$F$2:$L$4115,,1)="failed"),MATCH(ROW('Master Data'!$F$2:$L$4115),ROW('Master Data'!$F$2:$L$4115)),""),ROWS($D$2:D161)),(COLUMNS($D$2:D161)-1)*6+1)</f>
        <v>failed</v>
      </c>
      <c r="E161" cm="1">
        <f t="array" ref="E161">INDEX('Master Data'!$F$2:$L$4115,SMALL(IF((INDEX('Master Data'!$F$2:$L$4115,,1)="failed"),MATCH(ROW('Master Data'!$F$2:$L$4115),ROW('Master Data'!$F$2:$L$4115)),""),ROWS($D$2:E161)),(COLUMNS($D$2:E161)-1)*6+1)</f>
        <v>26</v>
      </c>
    </row>
    <row r="162" spans="1:5" x14ac:dyDescent="0.25">
      <c r="A162" t="str" cm="1">
        <f t="array" ref="A162">INDEX('Master Data'!$F$2:$L$4115,SMALL(IF((INDEX('Master Data'!$F$2:$L$4115,,1)="successful"),MATCH(ROW('Master Data'!$F$2:$L$4115),ROW('Master Data'!$F$2:$L$4115)),""),ROWS(A$2:$A162)),(COLUMNS($A$2:A162)-1)*6+1)</f>
        <v>successful</v>
      </c>
      <c r="B162" cm="1">
        <f t="array" ref="B162">INDEX('Master Data'!$F$2:$L$4115,SMALL(IF((INDEX('Master Data'!$F$2:$L$4115,,1)="successful"),MATCH(ROW('Master Data'!$F$2:$L$4115),ROW('Master Data'!$F$2:$L$4115)),""),ROWS($A$2:B162)),(COLUMNS($A$2:B162)-1)*6+1)</f>
        <v>2139</v>
      </c>
      <c r="D162" t="str" cm="1">
        <f t="array" ref="D162">INDEX('Master Data'!$F$2:$L$4115,SMALL(IF((INDEX('Master Data'!$F$2:$L$4115,,1)="failed"),MATCH(ROW('Master Data'!$F$2:$L$4115),ROW('Master Data'!$F$2:$L$4115)),""),ROWS($D$2:D162)),(COLUMNS($D$2:D162)-1)*6+1)</f>
        <v>failed</v>
      </c>
      <c r="E162" cm="1">
        <f t="array" ref="E162">INDEX('Master Data'!$F$2:$L$4115,SMALL(IF((INDEX('Master Data'!$F$2:$L$4115,,1)="failed"),MATCH(ROW('Master Data'!$F$2:$L$4115),ROW('Master Data'!$F$2:$L$4115)),""),ROWS($D$2:E162)),(COLUMNS($D$2:E162)-1)*6+1)</f>
        <v>4</v>
      </c>
    </row>
    <row r="163" spans="1:5" x14ac:dyDescent="0.25">
      <c r="A163" t="str" cm="1">
        <f t="array" ref="A163">INDEX('Master Data'!$F$2:$L$4115,SMALL(IF((INDEX('Master Data'!$F$2:$L$4115,,1)="successful"),MATCH(ROW('Master Data'!$F$2:$L$4115),ROW('Master Data'!$F$2:$L$4115)),""),ROWS(A$2:$A163)),(COLUMNS($A$2:A163)-1)*6+1)</f>
        <v>successful</v>
      </c>
      <c r="B163" cm="1">
        <f t="array" ref="B163">INDEX('Master Data'!$F$2:$L$4115,SMALL(IF((INDEX('Master Data'!$F$2:$L$4115,,1)="successful"),MATCH(ROW('Master Data'!$F$2:$L$4115),ROW('Master Data'!$F$2:$L$4115)),""),ROWS($A$2:B163)),(COLUMNS($A$2:B163)-1)*6+1)</f>
        <v>79</v>
      </c>
      <c r="D163" t="str" cm="1">
        <f t="array" ref="D163">INDEX('Master Data'!$F$2:$L$4115,SMALL(IF((INDEX('Master Data'!$F$2:$L$4115,,1)="failed"),MATCH(ROW('Master Data'!$F$2:$L$4115),ROW('Master Data'!$F$2:$L$4115)),""),ROWS($D$2:D163)),(COLUMNS($D$2:D163)-1)*6+1)</f>
        <v>failed</v>
      </c>
      <c r="E163" cm="1">
        <f t="array" ref="E163">INDEX('Master Data'!$F$2:$L$4115,SMALL(IF((INDEX('Master Data'!$F$2:$L$4115,,1)="failed"),MATCH(ROW('Master Data'!$F$2:$L$4115),ROW('Master Data'!$F$2:$L$4115)),""),ROWS($D$2:E163)),(COLUMNS($D$2:E163)-1)*6+1)</f>
        <v>0</v>
      </c>
    </row>
    <row r="164" spans="1:5" x14ac:dyDescent="0.25">
      <c r="A164" t="str" cm="1">
        <f t="array" ref="A164">INDEX('Master Data'!$F$2:$L$4115,SMALL(IF((INDEX('Master Data'!$F$2:$L$4115,,1)="successful"),MATCH(ROW('Master Data'!$F$2:$L$4115),ROW('Master Data'!$F$2:$L$4115)),""),ROWS(A$2:$A164)),(COLUMNS($A$2:A164)-1)*6+1)</f>
        <v>successful</v>
      </c>
      <c r="B164" cm="1">
        <f t="array" ref="B164">INDEX('Master Data'!$F$2:$L$4115,SMALL(IF((INDEX('Master Data'!$F$2:$L$4115,,1)="successful"),MATCH(ROW('Master Data'!$F$2:$L$4115),ROW('Master Data'!$F$2:$L$4115)),""),ROWS($A$2:B164)),(COLUMNS($A$2:B164)-1)*6+1)</f>
        <v>179</v>
      </c>
      <c r="D164" t="str" cm="1">
        <f t="array" ref="D164">INDEX('Master Data'!$F$2:$L$4115,SMALL(IF((INDEX('Master Data'!$F$2:$L$4115,,1)="failed"),MATCH(ROW('Master Data'!$F$2:$L$4115),ROW('Master Data'!$F$2:$L$4115)),""),ROWS($D$2:D164)),(COLUMNS($D$2:D164)-1)*6+1)</f>
        <v>failed</v>
      </c>
      <c r="E164" cm="1">
        <f t="array" ref="E164">INDEX('Master Data'!$F$2:$L$4115,SMALL(IF((INDEX('Master Data'!$F$2:$L$4115,,1)="failed"),MATCH(ROW('Master Data'!$F$2:$L$4115),ROW('Master Data'!$F$2:$L$4115)),""),ROWS($D$2:E164)),(COLUMNS($D$2:E164)-1)*6+1)</f>
        <v>4</v>
      </c>
    </row>
    <row r="165" spans="1:5" x14ac:dyDescent="0.25">
      <c r="A165" t="str" cm="1">
        <f t="array" ref="A165">INDEX('Master Data'!$F$2:$L$4115,SMALL(IF((INDEX('Master Data'!$F$2:$L$4115,,1)="successful"),MATCH(ROW('Master Data'!$F$2:$L$4115),ROW('Master Data'!$F$2:$L$4115)),""),ROWS(A$2:$A165)),(COLUMNS($A$2:A165)-1)*6+1)</f>
        <v>successful</v>
      </c>
      <c r="B165" cm="1">
        <f t="array" ref="B165">INDEX('Master Data'!$F$2:$L$4115,SMALL(IF((INDEX('Master Data'!$F$2:$L$4115,,1)="successful"),MATCH(ROW('Master Data'!$F$2:$L$4115),ROW('Master Data'!$F$2:$L$4115)),""),ROWS($A$2:B165)),(COLUMNS($A$2:B165)-1)*6+1)</f>
        <v>202</v>
      </c>
      <c r="D165" t="str" cm="1">
        <f t="array" ref="D165">INDEX('Master Data'!$F$2:$L$4115,SMALL(IF((INDEX('Master Data'!$F$2:$L$4115,,1)="failed"),MATCH(ROW('Master Data'!$F$2:$L$4115),ROW('Master Data'!$F$2:$L$4115)),""),ROWS($D$2:D165)),(COLUMNS($D$2:D165)-1)*6+1)</f>
        <v>failed</v>
      </c>
      <c r="E165" cm="1">
        <f t="array" ref="E165">INDEX('Master Data'!$F$2:$L$4115,SMALL(IF((INDEX('Master Data'!$F$2:$L$4115,,1)="failed"),MATCH(ROW('Master Data'!$F$2:$L$4115),ROW('Master Data'!$F$2:$L$4115)),""),ROWS($D$2:E165)),(COLUMNS($D$2:E165)-1)*6+1)</f>
        <v>9</v>
      </c>
    </row>
    <row r="166" spans="1:5" x14ac:dyDescent="0.25">
      <c r="A166" t="str" cm="1">
        <f t="array" ref="A166">INDEX('Master Data'!$F$2:$L$4115,SMALL(IF((INDEX('Master Data'!$F$2:$L$4115,,1)="successful"),MATCH(ROW('Master Data'!$F$2:$L$4115),ROW('Master Data'!$F$2:$L$4115)),""),ROWS(A$2:$A166)),(COLUMNS($A$2:A166)-1)*6+1)</f>
        <v>successful</v>
      </c>
      <c r="B166" cm="1">
        <f t="array" ref="B166">INDEX('Master Data'!$F$2:$L$4115,SMALL(IF((INDEX('Master Data'!$F$2:$L$4115,,1)="successful"),MATCH(ROW('Master Data'!$F$2:$L$4115),ROW('Master Data'!$F$2:$L$4115)),""),ROWS($A$2:B166)),(COLUMNS($A$2:B166)-1)*6+1)</f>
        <v>760</v>
      </c>
      <c r="D166" t="str" cm="1">
        <f t="array" ref="D166">INDEX('Master Data'!$F$2:$L$4115,SMALL(IF((INDEX('Master Data'!$F$2:$L$4115,,1)="failed"),MATCH(ROW('Master Data'!$F$2:$L$4115),ROW('Master Data'!$F$2:$L$4115)),""),ROWS($D$2:D166)),(COLUMNS($D$2:D166)-1)*6+1)</f>
        <v>failed</v>
      </c>
      <c r="E166" cm="1">
        <f t="array" ref="E166">INDEX('Master Data'!$F$2:$L$4115,SMALL(IF((INDEX('Master Data'!$F$2:$L$4115,,1)="failed"),MATCH(ROW('Master Data'!$F$2:$L$4115),ROW('Master Data'!$F$2:$L$4115)),""),ROWS($D$2:E166)),(COLUMNS($D$2:E166)-1)*6+1)</f>
        <v>5</v>
      </c>
    </row>
    <row r="167" spans="1:5" x14ac:dyDescent="0.25">
      <c r="A167" t="str" cm="1">
        <f t="array" ref="A167">INDEX('Master Data'!$F$2:$L$4115,SMALL(IF((INDEX('Master Data'!$F$2:$L$4115,,1)="successful"),MATCH(ROW('Master Data'!$F$2:$L$4115),ROW('Master Data'!$F$2:$L$4115)),""),ROWS(A$2:$A167)),(COLUMNS($A$2:A167)-1)*6+1)</f>
        <v>successful</v>
      </c>
      <c r="B167" cm="1">
        <f t="array" ref="B167">INDEX('Master Data'!$F$2:$L$4115,SMALL(IF((INDEX('Master Data'!$F$2:$L$4115,,1)="successful"),MATCH(ROW('Master Data'!$F$2:$L$4115),ROW('Master Data'!$F$2:$L$4115)),""),ROWS($A$2:B167)),(COLUMNS($A$2:B167)-1)*6+1)</f>
        <v>563</v>
      </c>
      <c r="D167" t="str" cm="1">
        <f t="array" ref="D167">INDEX('Master Data'!$F$2:$L$4115,SMALL(IF((INDEX('Master Data'!$F$2:$L$4115,,1)="failed"),MATCH(ROW('Master Data'!$F$2:$L$4115),ROW('Master Data'!$F$2:$L$4115)),""),ROWS($D$2:D167)),(COLUMNS($D$2:D167)-1)*6+1)</f>
        <v>failed</v>
      </c>
      <c r="E167" cm="1">
        <f t="array" ref="E167">INDEX('Master Data'!$F$2:$L$4115,SMALL(IF((INDEX('Master Data'!$F$2:$L$4115,,1)="failed"),MATCH(ROW('Master Data'!$F$2:$L$4115),ROW('Master Data'!$F$2:$L$4115)),""),ROWS($D$2:E167)),(COLUMNS($D$2:E167)-1)*6+1)</f>
        <v>14</v>
      </c>
    </row>
    <row r="168" spans="1:5" x14ac:dyDescent="0.25">
      <c r="A168" t="str" cm="1">
        <f t="array" ref="A168">INDEX('Master Data'!$F$2:$L$4115,SMALL(IF((INDEX('Master Data'!$F$2:$L$4115,,1)="successful"),MATCH(ROW('Master Data'!$F$2:$L$4115),ROW('Master Data'!$F$2:$L$4115)),""),ROWS(A$2:$A168)),(COLUMNS($A$2:A168)-1)*6+1)</f>
        <v>successful</v>
      </c>
      <c r="B168" cm="1">
        <f t="array" ref="B168">INDEX('Master Data'!$F$2:$L$4115,SMALL(IF((INDEX('Master Data'!$F$2:$L$4115,,1)="successful"),MATCH(ROW('Master Data'!$F$2:$L$4115),ROW('Master Data'!$F$2:$L$4115)),""),ROWS($A$2:B168)),(COLUMNS($A$2:B168)-1)*6+1)</f>
        <v>135</v>
      </c>
      <c r="D168" t="str" cm="1">
        <f t="array" ref="D168">INDEX('Master Data'!$F$2:$L$4115,SMALL(IF((INDEX('Master Data'!$F$2:$L$4115,,1)="failed"),MATCH(ROW('Master Data'!$F$2:$L$4115),ROW('Master Data'!$F$2:$L$4115)),""),ROWS($D$2:D168)),(COLUMNS($D$2:D168)-1)*6+1)</f>
        <v>failed</v>
      </c>
      <c r="E168" cm="1">
        <f t="array" ref="E168">INDEX('Master Data'!$F$2:$L$4115,SMALL(IF((INDEX('Master Data'!$F$2:$L$4115,,1)="failed"),MATCH(ROW('Master Data'!$F$2:$L$4115),ROW('Master Data'!$F$2:$L$4115)),""),ROWS($D$2:E168)),(COLUMNS($D$2:E168)-1)*6+1)</f>
        <v>1</v>
      </c>
    </row>
    <row r="169" spans="1:5" x14ac:dyDescent="0.25">
      <c r="A169" t="str" cm="1">
        <f t="array" ref="A169">INDEX('Master Data'!$F$2:$L$4115,SMALL(IF((INDEX('Master Data'!$F$2:$L$4115,,1)="successful"),MATCH(ROW('Master Data'!$F$2:$L$4115),ROW('Master Data'!$F$2:$L$4115)),""),ROWS(A$2:$A169)),(COLUMNS($A$2:A169)-1)*6+1)</f>
        <v>successful</v>
      </c>
      <c r="B169" cm="1">
        <f t="array" ref="B169">INDEX('Master Data'!$F$2:$L$4115,SMALL(IF((INDEX('Master Data'!$F$2:$L$4115,,1)="successful"),MATCH(ROW('Master Data'!$F$2:$L$4115),ROW('Master Data'!$F$2:$L$4115)),""),ROWS($A$2:B169)),(COLUMNS($A$2:B169)-1)*6+1)</f>
        <v>290</v>
      </c>
      <c r="D169" t="str" cm="1">
        <f t="array" ref="D169">INDEX('Master Data'!$F$2:$L$4115,SMALL(IF((INDEX('Master Data'!$F$2:$L$4115,,1)="failed"),MATCH(ROW('Master Data'!$F$2:$L$4115),ROW('Master Data'!$F$2:$L$4115)),""),ROWS($D$2:D169)),(COLUMNS($D$2:D169)-1)*6+1)</f>
        <v>failed</v>
      </c>
      <c r="E169" cm="1">
        <f t="array" ref="E169">INDEX('Master Data'!$F$2:$L$4115,SMALL(IF((INDEX('Master Data'!$F$2:$L$4115,,1)="failed"),MATCH(ROW('Master Data'!$F$2:$L$4115),ROW('Master Data'!$F$2:$L$4115)),""),ROWS($D$2:E169)),(COLUMNS($D$2:E169)-1)*6+1)</f>
        <v>10</v>
      </c>
    </row>
    <row r="170" spans="1:5" x14ac:dyDescent="0.25">
      <c r="A170" t="str" cm="1">
        <f t="array" ref="A170">INDEX('Master Data'!$F$2:$L$4115,SMALL(IF((INDEX('Master Data'!$F$2:$L$4115,,1)="successful"),MATCH(ROW('Master Data'!$F$2:$L$4115),ROW('Master Data'!$F$2:$L$4115)),""),ROWS(A$2:$A170)),(COLUMNS($A$2:A170)-1)*6+1)</f>
        <v>successful</v>
      </c>
      <c r="B170" cm="1">
        <f t="array" ref="B170">INDEX('Master Data'!$F$2:$L$4115,SMALL(IF((INDEX('Master Data'!$F$2:$L$4115,,1)="successful"),MATCH(ROW('Master Data'!$F$2:$L$4115),ROW('Master Data'!$F$2:$L$4115)),""),ROWS($A$2:B170)),(COLUMNS($A$2:B170)-1)*6+1)</f>
        <v>447</v>
      </c>
      <c r="D170" t="str" cm="1">
        <f t="array" ref="D170">INDEX('Master Data'!$F$2:$L$4115,SMALL(IF((INDEX('Master Data'!$F$2:$L$4115,,1)="failed"),MATCH(ROW('Master Data'!$F$2:$L$4115),ROW('Master Data'!$F$2:$L$4115)),""),ROWS($D$2:D170)),(COLUMNS($D$2:D170)-1)*6+1)</f>
        <v>failed</v>
      </c>
      <c r="E170" cm="1">
        <f t="array" ref="E170">INDEX('Master Data'!$F$2:$L$4115,SMALL(IF((INDEX('Master Data'!$F$2:$L$4115,,1)="failed"),MATCH(ROW('Master Data'!$F$2:$L$4115),ROW('Master Data'!$F$2:$L$4115)),""),ROWS($D$2:E170)),(COLUMNS($D$2:E170)-1)*6+1)</f>
        <v>3</v>
      </c>
    </row>
    <row r="171" spans="1:5" x14ac:dyDescent="0.25">
      <c r="A171" t="str" cm="1">
        <f t="array" ref="A171">INDEX('Master Data'!$F$2:$L$4115,SMALL(IF((INDEX('Master Data'!$F$2:$L$4115,,1)="successful"),MATCH(ROW('Master Data'!$F$2:$L$4115),ROW('Master Data'!$F$2:$L$4115)),""),ROWS(A$2:$A171)),(COLUMNS($A$2:A171)-1)*6+1)</f>
        <v>successful</v>
      </c>
      <c r="B171" cm="1">
        <f t="array" ref="B171">INDEX('Master Data'!$F$2:$L$4115,SMALL(IF((INDEX('Master Data'!$F$2:$L$4115,,1)="successful"),MATCH(ROW('Master Data'!$F$2:$L$4115),ROW('Master Data'!$F$2:$L$4115)),""),ROWS($A$2:B171)),(COLUMNS($A$2:B171)-1)*6+1)</f>
        <v>232</v>
      </c>
      <c r="D171" t="str" cm="1">
        <f t="array" ref="D171">INDEX('Master Data'!$F$2:$L$4115,SMALL(IF((INDEX('Master Data'!$F$2:$L$4115,,1)="failed"),MATCH(ROW('Master Data'!$F$2:$L$4115),ROW('Master Data'!$F$2:$L$4115)),""),ROWS($D$2:D171)),(COLUMNS($D$2:D171)-1)*6+1)</f>
        <v>failed</v>
      </c>
      <c r="E171" cm="1">
        <f t="array" ref="E171">INDEX('Master Data'!$F$2:$L$4115,SMALL(IF((INDEX('Master Data'!$F$2:$L$4115,,1)="failed"),MATCH(ROW('Master Data'!$F$2:$L$4115),ROW('Master Data'!$F$2:$L$4115)),""),ROWS($D$2:E171)),(COLUMNS($D$2:E171)-1)*6+1)</f>
        <v>1</v>
      </c>
    </row>
    <row r="172" spans="1:5" x14ac:dyDescent="0.25">
      <c r="A172" t="str" cm="1">
        <f t="array" ref="A172">INDEX('Master Data'!$F$2:$L$4115,SMALL(IF((INDEX('Master Data'!$F$2:$L$4115,,1)="successful"),MATCH(ROW('Master Data'!$F$2:$L$4115),ROW('Master Data'!$F$2:$L$4115)),""),ROWS(A$2:$A172)),(COLUMNS($A$2:A172)-1)*6+1)</f>
        <v>successful</v>
      </c>
      <c r="B172" cm="1">
        <f t="array" ref="B172">INDEX('Master Data'!$F$2:$L$4115,SMALL(IF((INDEX('Master Data'!$F$2:$L$4115,,1)="successful"),MATCH(ROW('Master Data'!$F$2:$L$4115),ROW('Master Data'!$F$2:$L$4115)),""),ROWS($A$2:B172)),(COLUMNS($A$2:B172)-1)*6+1)</f>
        <v>168</v>
      </c>
      <c r="D172" t="str" cm="1">
        <f t="array" ref="D172">INDEX('Master Data'!$F$2:$L$4115,SMALL(IF((INDEX('Master Data'!$F$2:$L$4115,,1)="failed"),MATCH(ROW('Master Data'!$F$2:$L$4115),ROW('Master Data'!$F$2:$L$4115)),""),ROWS($D$2:D172)),(COLUMNS($D$2:D172)-1)*6+1)</f>
        <v>failed</v>
      </c>
      <c r="E172" cm="1">
        <f t="array" ref="E172">INDEX('Master Data'!$F$2:$L$4115,SMALL(IF((INDEX('Master Data'!$F$2:$L$4115,,1)="failed"),MATCH(ROW('Master Data'!$F$2:$L$4115),ROW('Master Data'!$F$2:$L$4115)),""),ROWS($D$2:E172)),(COLUMNS($D$2:E172)-1)*6+1)</f>
        <v>0</v>
      </c>
    </row>
    <row r="173" spans="1:5" x14ac:dyDescent="0.25">
      <c r="A173" t="str" cm="1">
        <f t="array" ref="A173">INDEX('Master Data'!$F$2:$L$4115,SMALL(IF((INDEX('Master Data'!$F$2:$L$4115,,1)="successful"),MATCH(ROW('Master Data'!$F$2:$L$4115),ROW('Master Data'!$F$2:$L$4115)),""),ROWS(A$2:$A173)),(COLUMNS($A$2:A173)-1)*6+1)</f>
        <v>successful</v>
      </c>
      <c r="B173" cm="1">
        <f t="array" ref="B173">INDEX('Master Data'!$F$2:$L$4115,SMALL(IF((INDEX('Master Data'!$F$2:$L$4115,,1)="successful"),MATCH(ROW('Master Data'!$F$2:$L$4115),ROW('Master Data'!$F$2:$L$4115)),""),ROWS($A$2:B173)),(COLUMNS($A$2:B173)-1)*6+1)</f>
        <v>128</v>
      </c>
      <c r="D173" t="str" cm="1">
        <f t="array" ref="D173">INDEX('Master Data'!$F$2:$L$4115,SMALL(IF((INDEX('Master Data'!$F$2:$L$4115,,1)="failed"),MATCH(ROW('Master Data'!$F$2:$L$4115),ROW('Master Data'!$F$2:$L$4115)),""),ROWS($D$2:D173)),(COLUMNS($D$2:D173)-1)*6+1)</f>
        <v>failed</v>
      </c>
      <c r="E173" cm="1">
        <f t="array" ref="E173">INDEX('Master Data'!$F$2:$L$4115,SMALL(IF((INDEX('Master Data'!$F$2:$L$4115,,1)="failed"),MATCH(ROW('Master Data'!$F$2:$L$4115),ROW('Master Data'!$F$2:$L$4115)),""),ROWS($D$2:E173)),(COLUMNS($D$2:E173)-1)*6+1)</f>
        <v>5</v>
      </c>
    </row>
    <row r="174" spans="1:5" x14ac:dyDescent="0.25">
      <c r="A174" t="str" cm="1">
        <f t="array" ref="A174">INDEX('Master Data'!$F$2:$L$4115,SMALL(IF((INDEX('Master Data'!$F$2:$L$4115,,1)="successful"),MATCH(ROW('Master Data'!$F$2:$L$4115),ROW('Master Data'!$F$2:$L$4115)),""),ROWS(A$2:$A174)),(COLUMNS($A$2:A174)-1)*6+1)</f>
        <v>successful</v>
      </c>
      <c r="B174" cm="1">
        <f t="array" ref="B174">INDEX('Master Data'!$F$2:$L$4115,SMALL(IF((INDEX('Master Data'!$F$2:$L$4115,,1)="successful"),MATCH(ROW('Master Data'!$F$2:$L$4115),ROW('Master Data'!$F$2:$L$4115)),""),ROWS($A$2:B174)),(COLUMNS($A$2:B174)-1)*6+1)</f>
        <v>493</v>
      </c>
      <c r="D174" t="str" cm="1">
        <f t="array" ref="D174">INDEX('Master Data'!$F$2:$L$4115,SMALL(IF((INDEX('Master Data'!$F$2:$L$4115,,1)="failed"),MATCH(ROW('Master Data'!$F$2:$L$4115),ROW('Master Data'!$F$2:$L$4115)),""),ROWS($D$2:D174)),(COLUMNS($D$2:D174)-1)*6+1)</f>
        <v>failed</v>
      </c>
      <c r="E174" cm="1">
        <f t="array" ref="E174">INDEX('Master Data'!$F$2:$L$4115,SMALL(IF((INDEX('Master Data'!$F$2:$L$4115,,1)="failed"),MATCH(ROW('Master Data'!$F$2:$L$4115),ROW('Master Data'!$F$2:$L$4115)),""),ROWS($D$2:E174)),(COLUMNS($D$2:E174)-1)*6+1)</f>
        <v>2</v>
      </c>
    </row>
    <row r="175" spans="1:5" x14ac:dyDescent="0.25">
      <c r="A175" t="str" cm="1">
        <f t="array" ref="A175">INDEX('Master Data'!$F$2:$L$4115,SMALL(IF((INDEX('Master Data'!$F$2:$L$4115,,1)="successful"),MATCH(ROW('Master Data'!$F$2:$L$4115),ROW('Master Data'!$F$2:$L$4115)),""),ROWS(A$2:$A175)),(COLUMNS($A$2:A175)-1)*6+1)</f>
        <v>successful</v>
      </c>
      <c r="B175" cm="1">
        <f t="array" ref="B175">INDEX('Master Data'!$F$2:$L$4115,SMALL(IF((INDEX('Master Data'!$F$2:$L$4115,,1)="successful"),MATCH(ROW('Master Data'!$F$2:$L$4115),ROW('Master Data'!$F$2:$L$4115)),""),ROWS($A$2:B175)),(COLUMNS($A$2:B175)-1)*6+1)</f>
        <v>131</v>
      </c>
      <c r="D175" t="str" cm="1">
        <f t="array" ref="D175">INDEX('Master Data'!$F$2:$L$4115,SMALL(IF((INDEX('Master Data'!$F$2:$L$4115,,1)="failed"),MATCH(ROW('Master Data'!$F$2:$L$4115),ROW('Master Data'!$F$2:$L$4115)),""),ROWS($D$2:D175)),(COLUMNS($D$2:D175)-1)*6+1)</f>
        <v>failed</v>
      </c>
      <c r="E175" cm="1">
        <f t="array" ref="E175">INDEX('Master Data'!$F$2:$L$4115,SMALL(IF((INDEX('Master Data'!$F$2:$L$4115,,1)="failed"),MATCH(ROW('Master Data'!$F$2:$L$4115),ROW('Master Data'!$F$2:$L$4115)),""),ROWS($D$2:E175)),(COLUMNS($D$2:E175)-1)*6+1)</f>
        <v>68</v>
      </c>
    </row>
    <row r="176" spans="1:5" x14ac:dyDescent="0.25">
      <c r="A176" t="str" cm="1">
        <f t="array" ref="A176">INDEX('Master Data'!$F$2:$L$4115,SMALL(IF((INDEX('Master Data'!$F$2:$L$4115,,1)="successful"),MATCH(ROW('Master Data'!$F$2:$L$4115),ROW('Master Data'!$F$2:$L$4115)),""),ROWS(A$2:$A176)),(COLUMNS($A$2:A176)-1)*6+1)</f>
        <v>successful</v>
      </c>
      <c r="B176" cm="1">
        <f t="array" ref="B176">INDEX('Master Data'!$F$2:$L$4115,SMALL(IF((INDEX('Master Data'!$F$2:$L$4115,,1)="successful"),MATCH(ROW('Master Data'!$F$2:$L$4115),ROW('Master Data'!$F$2:$L$4115)),""),ROWS($A$2:B176)),(COLUMNS($A$2:B176)-1)*6+1)</f>
        <v>50</v>
      </c>
      <c r="D176" t="str" cm="1">
        <f t="array" ref="D176">INDEX('Master Data'!$F$2:$L$4115,SMALL(IF((INDEX('Master Data'!$F$2:$L$4115,,1)="failed"),MATCH(ROW('Master Data'!$F$2:$L$4115),ROW('Master Data'!$F$2:$L$4115)),""),ROWS($D$2:D176)),(COLUMNS($D$2:D176)-1)*6+1)</f>
        <v>failed</v>
      </c>
      <c r="E176" cm="1">
        <f t="array" ref="E176">INDEX('Master Data'!$F$2:$L$4115,SMALL(IF((INDEX('Master Data'!$F$2:$L$4115,,1)="failed"),MATCH(ROW('Master Data'!$F$2:$L$4115),ROW('Master Data'!$F$2:$L$4115)),""),ROWS($D$2:E176)),(COLUMNS($D$2:E176)-1)*6+1)</f>
        <v>3</v>
      </c>
    </row>
    <row r="177" spans="1:5" x14ac:dyDescent="0.25">
      <c r="A177" t="str" cm="1">
        <f t="array" ref="A177">INDEX('Master Data'!$F$2:$L$4115,SMALL(IF((INDEX('Master Data'!$F$2:$L$4115,,1)="successful"),MATCH(ROW('Master Data'!$F$2:$L$4115),ROW('Master Data'!$F$2:$L$4115)),""),ROWS(A$2:$A177)),(COLUMNS($A$2:A177)-1)*6+1)</f>
        <v>successful</v>
      </c>
      <c r="B177" cm="1">
        <f t="array" ref="B177">INDEX('Master Data'!$F$2:$L$4115,SMALL(IF((INDEX('Master Data'!$F$2:$L$4115,,1)="successful"),MATCH(ROW('Master Data'!$F$2:$L$4115),ROW('Master Data'!$F$2:$L$4115)),""),ROWS($A$2:B177)),(COLUMNS($A$2:B177)-1)*6+1)</f>
        <v>665</v>
      </c>
      <c r="D177" t="str" cm="1">
        <f t="array" ref="D177">INDEX('Master Data'!$F$2:$L$4115,SMALL(IF((INDEX('Master Data'!$F$2:$L$4115,,1)="failed"),MATCH(ROW('Master Data'!$F$2:$L$4115),ROW('Master Data'!$F$2:$L$4115)),""),ROWS($D$2:D177)),(COLUMNS($D$2:D177)-1)*6+1)</f>
        <v>failed</v>
      </c>
      <c r="E177" cm="1">
        <f t="array" ref="E177">INDEX('Master Data'!$F$2:$L$4115,SMALL(IF((INDEX('Master Data'!$F$2:$L$4115,,1)="failed"),MATCH(ROW('Master Data'!$F$2:$L$4115),ROW('Master Data'!$F$2:$L$4115)),""),ROWS($D$2:E177)),(COLUMNS($D$2:E177)-1)*6+1)</f>
        <v>34</v>
      </c>
    </row>
    <row r="178" spans="1:5" x14ac:dyDescent="0.25">
      <c r="A178" t="str" cm="1">
        <f t="array" ref="A178">INDEX('Master Data'!$F$2:$L$4115,SMALL(IF((INDEX('Master Data'!$F$2:$L$4115,,1)="successful"),MATCH(ROW('Master Data'!$F$2:$L$4115),ROW('Master Data'!$F$2:$L$4115)),""),ROWS(A$2:$A178)),(COLUMNS($A$2:A178)-1)*6+1)</f>
        <v>successful</v>
      </c>
      <c r="B178" cm="1">
        <f t="array" ref="B178">INDEX('Master Data'!$F$2:$L$4115,SMALL(IF((INDEX('Master Data'!$F$2:$L$4115,,1)="successful"),MATCH(ROW('Master Data'!$F$2:$L$4115),ROW('Master Data'!$F$2:$L$4115)),""),ROWS($A$2:B178)),(COLUMNS($A$2:B178)-1)*6+1)</f>
        <v>129</v>
      </c>
      <c r="D178" t="str" cm="1">
        <f t="array" ref="D178">INDEX('Master Data'!$F$2:$L$4115,SMALL(IF((INDEX('Master Data'!$F$2:$L$4115,,1)="failed"),MATCH(ROW('Master Data'!$F$2:$L$4115),ROW('Master Data'!$F$2:$L$4115)),""),ROWS($D$2:D178)),(COLUMNS($D$2:D178)-1)*6+1)</f>
        <v>failed</v>
      </c>
      <c r="E178" cm="1">
        <f t="array" ref="E178">INDEX('Master Data'!$F$2:$L$4115,SMALL(IF((INDEX('Master Data'!$F$2:$L$4115,,1)="failed"),MATCH(ROW('Master Data'!$F$2:$L$4115),ROW('Master Data'!$F$2:$L$4115)),""),ROWS($D$2:E178)),(COLUMNS($D$2:E178)-1)*6+1)</f>
        <v>0</v>
      </c>
    </row>
    <row r="179" spans="1:5" x14ac:dyDescent="0.25">
      <c r="A179" t="str" cm="1">
        <f t="array" ref="A179">INDEX('Master Data'!$F$2:$L$4115,SMALL(IF((INDEX('Master Data'!$F$2:$L$4115,,1)="successful"),MATCH(ROW('Master Data'!$F$2:$L$4115),ROW('Master Data'!$F$2:$L$4115)),""),ROWS(A$2:$A179)),(COLUMNS($A$2:A179)-1)*6+1)</f>
        <v>successful</v>
      </c>
      <c r="B179" cm="1">
        <f t="array" ref="B179">INDEX('Master Data'!$F$2:$L$4115,SMALL(IF((INDEX('Master Data'!$F$2:$L$4115,,1)="successful"),MATCH(ROW('Master Data'!$F$2:$L$4115),ROW('Master Data'!$F$2:$L$4115)),""),ROWS($A$2:B179)),(COLUMNS($A$2:B179)-1)*6+1)</f>
        <v>142</v>
      </c>
      <c r="D179" t="str" cm="1">
        <f t="array" ref="D179">INDEX('Master Data'!$F$2:$L$4115,SMALL(IF((INDEX('Master Data'!$F$2:$L$4115,,1)="failed"),MATCH(ROW('Master Data'!$F$2:$L$4115),ROW('Master Data'!$F$2:$L$4115)),""),ROWS($D$2:D179)),(COLUMNS($D$2:D179)-1)*6+1)</f>
        <v>failed</v>
      </c>
      <c r="E179" cm="1">
        <f t="array" ref="E179">INDEX('Master Data'!$F$2:$L$4115,SMALL(IF((INDEX('Master Data'!$F$2:$L$4115,,1)="failed"),MATCH(ROW('Master Data'!$F$2:$L$4115),ROW('Master Data'!$F$2:$L$4115)),""),ROWS($D$2:E179)),(COLUMNS($D$2:E179)-1)*6+1)</f>
        <v>3</v>
      </c>
    </row>
    <row r="180" spans="1:5" x14ac:dyDescent="0.25">
      <c r="A180" t="str" cm="1">
        <f t="array" ref="A180">INDEX('Master Data'!$F$2:$L$4115,SMALL(IF((INDEX('Master Data'!$F$2:$L$4115,,1)="successful"),MATCH(ROW('Master Data'!$F$2:$L$4115),ROW('Master Data'!$F$2:$L$4115)),""),ROWS(A$2:$A180)),(COLUMNS($A$2:A180)-1)*6+1)</f>
        <v>successful</v>
      </c>
      <c r="B180" cm="1">
        <f t="array" ref="B180">INDEX('Master Data'!$F$2:$L$4115,SMALL(IF((INDEX('Master Data'!$F$2:$L$4115,,1)="successful"),MATCH(ROW('Master Data'!$F$2:$L$4115),ROW('Master Data'!$F$2:$L$4115)),""),ROWS($A$2:B180)),(COLUMNS($A$2:B180)-1)*6+1)</f>
        <v>2436</v>
      </c>
      <c r="D180" t="str" cm="1">
        <f t="array" ref="D180">INDEX('Master Data'!$F$2:$L$4115,SMALL(IF((INDEX('Master Data'!$F$2:$L$4115,,1)="failed"),MATCH(ROW('Master Data'!$F$2:$L$4115),ROW('Master Data'!$F$2:$L$4115)),""),ROWS($D$2:D180)),(COLUMNS($D$2:D180)-1)*6+1)</f>
        <v>failed</v>
      </c>
      <c r="E180" cm="1">
        <f t="array" ref="E180">INDEX('Master Data'!$F$2:$L$4115,SMALL(IF((INDEX('Master Data'!$F$2:$L$4115,,1)="failed"),MATCH(ROW('Master Data'!$F$2:$L$4115),ROW('Master Data'!$F$2:$L$4115)),""),ROWS($D$2:E180)),(COLUMNS($D$2:E180)-1)*6+1)</f>
        <v>0</v>
      </c>
    </row>
    <row r="181" spans="1:5" x14ac:dyDescent="0.25">
      <c r="A181" t="str" cm="1">
        <f t="array" ref="A181">INDEX('Master Data'!$F$2:$L$4115,SMALL(IF((INDEX('Master Data'!$F$2:$L$4115,,1)="successful"),MATCH(ROW('Master Data'!$F$2:$L$4115),ROW('Master Data'!$F$2:$L$4115)),""),ROWS(A$2:$A181)),(COLUMNS($A$2:A181)-1)*6+1)</f>
        <v>successful</v>
      </c>
      <c r="B181" cm="1">
        <f t="array" ref="B181">INDEX('Master Data'!$F$2:$L$4115,SMALL(IF((INDEX('Master Data'!$F$2:$L$4115,,1)="successful"),MATCH(ROW('Master Data'!$F$2:$L$4115),ROW('Master Data'!$F$2:$L$4115)),""),ROWS($A$2:B181)),(COLUMNS($A$2:B181)-1)*6+1)</f>
        <v>244</v>
      </c>
      <c r="D181" t="str" cm="1">
        <f t="array" ref="D181">INDEX('Master Data'!$F$2:$L$4115,SMALL(IF((INDEX('Master Data'!$F$2:$L$4115,,1)="failed"),MATCH(ROW('Master Data'!$F$2:$L$4115),ROW('Master Data'!$F$2:$L$4115)),""),ROWS($D$2:D181)),(COLUMNS($D$2:D181)-1)*6+1)</f>
        <v>failed</v>
      </c>
      <c r="E181" cm="1">
        <f t="array" ref="E181">INDEX('Master Data'!$F$2:$L$4115,SMALL(IF((INDEX('Master Data'!$F$2:$L$4115,,1)="failed"),MATCH(ROW('Master Data'!$F$2:$L$4115),ROW('Master Data'!$F$2:$L$4115)),""),ROWS($D$2:E181)),(COLUMNS($D$2:E181)-1)*6+1)</f>
        <v>70</v>
      </c>
    </row>
    <row r="182" spans="1:5" x14ac:dyDescent="0.25">
      <c r="A182" t="str" cm="1">
        <f t="array" ref="A182">INDEX('Master Data'!$F$2:$L$4115,SMALL(IF((INDEX('Master Data'!$F$2:$L$4115,,1)="successful"),MATCH(ROW('Master Data'!$F$2:$L$4115),ROW('Master Data'!$F$2:$L$4115)),""),ROWS(A$2:$A182)),(COLUMNS($A$2:A182)-1)*6+1)</f>
        <v>successful</v>
      </c>
      <c r="B182" cm="1">
        <f t="array" ref="B182">INDEX('Master Data'!$F$2:$L$4115,SMALL(IF((INDEX('Master Data'!$F$2:$L$4115,,1)="successful"),MATCH(ROW('Master Data'!$F$2:$L$4115),ROW('Master Data'!$F$2:$L$4115)),""),ROWS($A$2:B182)),(COLUMNS($A$2:B182)-1)*6+1)</f>
        <v>298</v>
      </c>
      <c r="D182" t="str" cm="1">
        <f t="array" ref="D182">INDEX('Master Data'!$F$2:$L$4115,SMALL(IF((INDEX('Master Data'!$F$2:$L$4115,,1)="failed"),MATCH(ROW('Master Data'!$F$2:$L$4115),ROW('Master Data'!$F$2:$L$4115)),""),ROWS($D$2:D182)),(COLUMNS($D$2:D182)-1)*6+1)</f>
        <v>failed</v>
      </c>
      <c r="E182" cm="1">
        <f t="array" ref="E182">INDEX('Master Data'!$F$2:$L$4115,SMALL(IF((INDEX('Master Data'!$F$2:$L$4115,,1)="failed"),MATCH(ROW('Master Data'!$F$2:$L$4115),ROW('Master Data'!$F$2:$L$4115)),""),ROWS($D$2:E182)),(COLUMNS($D$2:E182)-1)*6+1)</f>
        <v>1</v>
      </c>
    </row>
    <row r="183" spans="1:5" x14ac:dyDescent="0.25">
      <c r="A183" t="str" cm="1">
        <f t="array" ref="A183">INDEX('Master Data'!$F$2:$L$4115,SMALL(IF((INDEX('Master Data'!$F$2:$L$4115,,1)="successful"),MATCH(ROW('Master Data'!$F$2:$L$4115),ROW('Master Data'!$F$2:$L$4115)),""),ROWS(A$2:$A183)),(COLUMNS($A$2:A183)-1)*6+1)</f>
        <v>successful</v>
      </c>
      <c r="B183" cm="1">
        <f t="array" ref="B183">INDEX('Master Data'!$F$2:$L$4115,SMALL(IF((INDEX('Master Data'!$F$2:$L$4115,,1)="successful"),MATCH(ROW('Master Data'!$F$2:$L$4115),ROW('Master Data'!$F$2:$L$4115)),""),ROWS($A$2:B183)),(COLUMNS($A$2:B183)-1)*6+1)</f>
        <v>251</v>
      </c>
      <c r="D183" t="str" cm="1">
        <f t="array" ref="D183">INDEX('Master Data'!$F$2:$L$4115,SMALL(IF((INDEX('Master Data'!$F$2:$L$4115,,1)="failed"),MATCH(ROW('Master Data'!$F$2:$L$4115),ROW('Master Data'!$F$2:$L$4115)),""),ROWS($D$2:D183)),(COLUMNS($D$2:D183)-1)*6+1)</f>
        <v>failed</v>
      </c>
      <c r="E183" cm="1">
        <f t="array" ref="E183">INDEX('Master Data'!$F$2:$L$4115,SMALL(IF((INDEX('Master Data'!$F$2:$L$4115,,1)="failed"),MATCH(ROW('Master Data'!$F$2:$L$4115),ROW('Master Data'!$F$2:$L$4115)),""),ROWS($D$2:E183)),(COLUMNS($D$2:E183)-1)*6+1)</f>
        <v>1</v>
      </c>
    </row>
    <row r="184" spans="1:5" x14ac:dyDescent="0.25">
      <c r="A184" t="str" cm="1">
        <f t="array" ref="A184">INDEX('Master Data'!$F$2:$L$4115,SMALL(IF((INDEX('Master Data'!$F$2:$L$4115,,1)="successful"),MATCH(ROW('Master Data'!$F$2:$L$4115),ROW('Master Data'!$F$2:$L$4115)),""),ROWS(A$2:$A184)),(COLUMNS($A$2:A184)-1)*6+1)</f>
        <v>successful</v>
      </c>
      <c r="B184" cm="1">
        <f t="array" ref="B184">INDEX('Master Data'!$F$2:$L$4115,SMALL(IF((INDEX('Master Data'!$F$2:$L$4115,,1)="successful"),MATCH(ROW('Master Data'!$F$2:$L$4115),ROW('Master Data'!$F$2:$L$4115)),""),ROWS($A$2:B184)),(COLUMNS($A$2:B184)-1)*6+1)</f>
        <v>108</v>
      </c>
      <c r="D184" t="str" cm="1">
        <f t="array" ref="D184">INDEX('Master Data'!$F$2:$L$4115,SMALL(IF((INDEX('Master Data'!$F$2:$L$4115,,1)="failed"),MATCH(ROW('Master Data'!$F$2:$L$4115),ROW('Master Data'!$F$2:$L$4115)),""),ROWS($D$2:D184)),(COLUMNS($D$2:D184)-1)*6+1)</f>
        <v>failed</v>
      </c>
      <c r="E184" cm="1">
        <f t="array" ref="E184">INDEX('Master Data'!$F$2:$L$4115,SMALL(IF((INDEX('Master Data'!$F$2:$L$4115,,1)="failed"),MATCH(ROW('Master Data'!$F$2:$L$4115),ROW('Master Data'!$F$2:$L$4115)),""),ROWS($D$2:E184)),(COLUMNS($D$2:E184)-1)*6+1)</f>
        <v>1</v>
      </c>
    </row>
    <row r="185" spans="1:5" x14ac:dyDescent="0.25">
      <c r="A185" t="str" cm="1">
        <f t="array" ref="A185">INDEX('Master Data'!$F$2:$L$4115,SMALL(IF((INDEX('Master Data'!$F$2:$L$4115,,1)="successful"),MATCH(ROW('Master Data'!$F$2:$L$4115),ROW('Master Data'!$F$2:$L$4115)),""),ROWS(A$2:$A185)),(COLUMNS($A$2:A185)-1)*6+1)</f>
        <v>successful</v>
      </c>
      <c r="B185" cm="1">
        <f t="array" ref="B185">INDEX('Master Data'!$F$2:$L$4115,SMALL(IF((INDEX('Master Data'!$F$2:$L$4115,,1)="successful"),MATCH(ROW('Master Data'!$F$2:$L$4115),ROW('Master Data'!$F$2:$L$4115)),""),ROWS($A$2:B185)),(COLUMNS($A$2:B185)-1)*6+1)</f>
        <v>82</v>
      </c>
      <c r="D185" t="str" cm="1">
        <f t="array" ref="D185">INDEX('Master Data'!$F$2:$L$4115,SMALL(IF((INDEX('Master Data'!$F$2:$L$4115,,1)="failed"),MATCH(ROW('Master Data'!$F$2:$L$4115),ROW('Master Data'!$F$2:$L$4115)),""),ROWS($D$2:D185)),(COLUMNS($D$2:D185)-1)*6+1)</f>
        <v>failed</v>
      </c>
      <c r="E185" cm="1">
        <f t="array" ref="E185">INDEX('Master Data'!$F$2:$L$4115,SMALL(IF((INDEX('Master Data'!$F$2:$L$4115,,1)="failed"),MATCH(ROW('Master Data'!$F$2:$L$4115),ROW('Master Data'!$F$2:$L$4115)),""),ROWS($D$2:E185)),(COLUMNS($D$2:E185)-1)*6+1)</f>
        <v>2</v>
      </c>
    </row>
    <row r="186" spans="1:5" x14ac:dyDescent="0.25">
      <c r="A186" t="str" cm="1">
        <f t="array" ref="A186">INDEX('Master Data'!$F$2:$L$4115,SMALL(IF((INDEX('Master Data'!$F$2:$L$4115,,1)="successful"),MATCH(ROW('Master Data'!$F$2:$L$4115),ROW('Master Data'!$F$2:$L$4115)),""),ROWS(A$2:$A186)),(COLUMNS($A$2:A186)-1)*6+1)</f>
        <v>successful</v>
      </c>
      <c r="B186" cm="1">
        <f t="array" ref="B186">INDEX('Master Data'!$F$2:$L$4115,SMALL(IF((INDEX('Master Data'!$F$2:$L$4115,,1)="successful"),MATCH(ROW('Master Data'!$F$2:$L$4115),ROW('Master Data'!$F$2:$L$4115)),""),ROWS($A$2:B186)),(COLUMNS($A$2:B186)-1)*6+1)</f>
        <v>74</v>
      </c>
      <c r="D186" t="str" cm="1">
        <f t="array" ref="D186">INDEX('Master Data'!$F$2:$L$4115,SMALL(IF((INDEX('Master Data'!$F$2:$L$4115,,1)="failed"),MATCH(ROW('Master Data'!$F$2:$L$4115),ROW('Master Data'!$F$2:$L$4115)),""),ROWS($D$2:D186)),(COLUMNS($D$2:D186)-1)*6+1)</f>
        <v>failed</v>
      </c>
      <c r="E186" cm="1">
        <f t="array" ref="E186">INDEX('Master Data'!$F$2:$L$4115,SMALL(IF((INDEX('Master Data'!$F$2:$L$4115,,1)="failed"),MATCH(ROW('Master Data'!$F$2:$L$4115),ROW('Master Data'!$F$2:$L$4115)),""),ROWS($D$2:E186)),(COLUMNS($D$2:E186)-1)*6+1)</f>
        <v>2</v>
      </c>
    </row>
    <row r="187" spans="1:5" x14ac:dyDescent="0.25">
      <c r="A187" t="str" cm="1">
        <f t="array" ref="A187">INDEX('Master Data'!$F$2:$L$4115,SMALL(IF((INDEX('Master Data'!$F$2:$L$4115,,1)="successful"),MATCH(ROW('Master Data'!$F$2:$L$4115),ROW('Master Data'!$F$2:$L$4115)),""),ROWS(A$2:$A187)),(COLUMNS($A$2:A187)-1)*6+1)</f>
        <v>successful</v>
      </c>
      <c r="B187" cm="1">
        <f t="array" ref="B187">INDEX('Master Data'!$F$2:$L$4115,SMALL(IF((INDEX('Master Data'!$F$2:$L$4115,,1)="successful"),MATCH(ROW('Master Data'!$F$2:$L$4115),ROW('Master Data'!$F$2:$L$4115)),""),ROWS($A$2:B187)),(COLUMNS($A$2:B187)-1)*6+1)</f>
        <v>189</v>
      </c>
      <c r="D187" t="str" cm="1">
        <f t="array" ref="D187">INDEX('Master Data'!$F$2:$L$4115,SMALL(IF((INDEX('Master Data'!$F$2:$L$4115,,1)="failed"),MATCH(ROW('Master Data'!$F$2:$L$4115),ROW('Master Data'!$F$2:$L$4115)),""),ROWS($D$2:D187)),(COLUMNS($D$2:D187)-1)*6+1)</f>
        <v>failed</v>
      </c>
      <c r="E187" cm="1">
        <f t="array" ref="E187">INDEX('Master Data'!$F$2:$L$4115,SMALL(IF((INDEX('Master Data'!$F$2:$L$4115,,1)="failed"),MATCH(ROW('Master Data'!$F$2:$L$4115),ROW('Master Data'!$F$2:$L$4115)),""),ROWS($D$2:E187)),(COLUMNS($D$2:E187)-1)*6+1)</f>
        <v>34</v>
      </c>
    </row>
    <row r="188" spans="1:5" x14ac:dyDescent="0.25">
      <c r="A188" t="str" cm="1">
        <f t="array" ref="A188">INDEX('Master Data'!$F$2:$L$4115,SMALL(IF((INDEX('Master Data'!$F$2:$L$4115,,1)="successful"),MATCH(ROW('Master Data'!$F$2:$L$4115),ROW('Master Data'!$F$2:$L$4115)),""),ROWS(A$2:$A188)),(COLUMNS($A$2:A188)-1)*6+1)</f>
        <v>successful</v>
      </c>
      <c r="B188" cm="1">
        <f t="array" ref="B188">INDEX('Master Data'!$F$2:$L$4115,SMALL(IF((INDEX('Master Data'!$F$2:$L$4115,,1)="successful"),MATCH(ROW('Master Data'!$F$2:$L$4115),ROW('Master Data'!$F$2:$L$4115)),""),ROWS($A$2:B188)),(COLUMNS($A$2:B188)-1)*6+1)</f>
        <v>80</v>
      </c>
      <c r="D188" t="str" cm="1">
        <f t="array" ref="D188">INDEX('Master Data'!$F$2:$L$4115,SMALL(IF((INDEX('Master Data'!$F$2:$L$4115,,1)="failed"),MATCH(ROW('Master Data'!$F$2:$L$4115),ROW('Master Data'!$F$2:$L$4115)),""),ROWS($D$2:D188)),(COLUMNS($D$2:D188)-1)*6+1)</f>
        <v>failed</v>
      </c>
      <c r="E188" cm="1">
        <f t="array" ref="E188">INDEX('Master Data'!$F$2:$L$4115,SMALL(IF((INDEX('Master Data'!$F$2:$L$4115,,1)="failed"),MATCH(ROW('Master Data'!$F$2:$L$4115),ROW('Master Data'!$F$2:$L$4115)),""),ROWS($D$2:E188)),(COLUMNS($D$2:E188)-1)*6+1)</f>
        <v>2</v>
      </c>
    </row>
    <row r="189" spans="1:5" x14ac:dyDescent="0.25">
      <c r="A189" t="str" cm="1">
        <f t="array" ref="A189">INDEX('Master Data'!$F$2:$L$4115,SMALL(IF((INDEX('Master Data'!$F$2:$L$4115,,1)="successful"),MATCH(ROW('Master Data'!$F$2:$L$4115),ROW('Master Data'!$F$2:$L$4115)),""),ROWS(A$2:$A189)),(COLUMNS($A$2:A189)-1)*6+1)</f>
        <v>successful</v>
      </c>
      <c r="B189" cm="1">
        <f t="array" ref="B189">INDEX('Master Data'!$F$2:$L$4115,SMALL(IF((INDEX('Master Data'!$F$2:$L$4115,,1)="successful"),MATCH(ROW('Master Data'!$F$2:$L$4115),ROW('Master Data'!$F$2:$L$4115)),""),ROWS($A$2:B189)),(COLUMNS($A$2:B189)-1)*6+1)</f>
        <v>576</v>
      </c>
      <c r="D189" t="str" cm="1">
        <f t="array" ref="D189">INDEX('Master Data'!$F$2:$L$4115,SMALL(IF((INDEX('Master Data'!$F$2:$L$4115,,1)="failed"),MATCH(ROW('Master Data'!$F$2:$L$4115),ROW('Master Data'!$F$2:$L$4115)),""),ROWS($D$2:D189)),(COLUMNS($D$2:D189)-1)*6+1)</f>
        <v>failed</v>
      </c>
      <c r="E189" cm="1">
        <f t="array" ref="E189">INDEX('Master Data'!$F$2:$L$4115,SMALL(IF((INDEX('Master Data'!$F$2:$L$4115,,1)="failed"),MATCH(ROW('Master Data'!$F$2:$L$4115),ROW('Master Data'!$F$2:$L$4115)),""),ROWS($D$2:E189)),(COLUMNS($D$2:E189)-1)*6+1)</f>
        <v>0</v>
      </c>
    </row>
    <row r="190" spans="1:5" x14ac:dyDescent="0.25">
      <c r="A190" t="str" cm="1">
        <f t="array" ref="A190">INDEX('Master Data'!$F$2:$L$4115,SMALL(IF((INDEX('Master Data'!$F$2:$L$4115,,1)="successful"),MATCH(ROW('Master Data'!$F$2:$L$4115),ROW('Master Data'!$F$2:$L$4115)),""),ROWS(A$2:$A190)),(COLUMNS($A$2:A190)-1)*6+1)</f>
        <v>successful</v>
      </c>
      <c r="B190" cm="1">
        <f t="array" ref="B190">INDEX('Master Data'!$F$2:$L$4115,SMALL(IF((INDEX('Master Data'!$F$2:$L$4115,,1)="successful"),MATCH(ROW('Master Data'!$F$2:$L$4115),ROW('Master Data'!$F$2:$L$4115)),""),ROWS($A$2:B190)),(COLUMNS($A$2:B190)-1)*6+1)</f>
        <v>202</v>
      </c>
      <c r="D190" t="str" cm="1">
        <f t="array" ref="D190">INDEX('Master Data'!$F$2:$L$4115,SMALL(IF((INDEX('Master Data'!$F$2:$L$4115,,1)="failed"),MATCH(ROW('Master Data'!$F$2:$L$4115),ROW('Master Data'!$F$2:$L$4115)),""),ROWS($D$2:D190)),(COLUMNS($D$2:D190)-1)*6+1)</f>
        <v>failed</v>
      </c>
      <c r="E190" cm="1">
        <f t="array" ref="E190">INDEX('Master Data'!$F$2:$L$4115,SMALL(IF((INDEX('Master Data'!$F$2:$L$4115,,1)="failed"),MATCH(ROW('Master Data'!$F$2:$L$4115),ROW('Master Data'!$F$2:$L$4115)),""),ROWS($D$2:E190)),(COLUMNS($D$2:E190)-1)*6+1)</f>
        <v>1</v>
      </c>
    </row>
    <row r="191" spans="1:5" x14ac:dyDescent="0.25">
      <c r="A191" t="str" cm="1">
        <f t="array" ref="A191">INDEX('Master Data'!$F$2:$L$4115,SMALL(IF((INDEX('Master Data'!$F$2:$L$4115,,1)="successful"),MATCH(ROW('Master Data'!$F$2:$L$4115),ROW('Master Data'!$F$2:$L$4115)),""),ROWS(A$2:$A191)),(COLUMNS($A$2:A191)-1)*6+1)</f>
        <v>successful</v>
      </c>
      <c r="B191" cm="1">
        <f t="array" ref="B191">INDEX('Master Data'!$F$2:$L$4115,SMALL(IF((INDEX('Master Data'!$F$2:$L$4115,,1)="successful"),MATCH(ROW('Master Data'!$F$2:$L$4115),ROW('Master Data'!$F$2:$L$4115)),""),ROWS($A$2:B191)),(COLUMNS($A$2:B191)-1)*6+1)</f>
        <v>238</v>
      </c>
      <c r="D191" t="str" cm="1">
        <f t="array" ref="D191">INDEX('Master Data'!$F$2:$L$4115,SMALL(IF((INDEX('Master Data'!$F$2:$L$4115,,1)="failed"),MATCH(ROW('Master Data'!$F$2:$L$4115),ROW('Master Data'!$F$2:$L$4115)),""),ROWS($D$2:D191)),(COLUMNS($D$2:D191)-1)*6+1)</f>
        <v>failed</v>
      </c>
      <c r="E191" cm="1">
        <f t="array" ref="E191">INDEX('Master Data'!$F$2:$L$4115,SMALL(IF((INDEX('Master Data'!$F$2:$L$4115,,1)="failed"),MATCH(ROW('Master Data'!$F$2:$L$4115),ROW('Master Data'!$F$2:$L$4115)),""),ROWS($D$2:E191)),(COLUMNS($D$2:E191)-1)*6+1)</f>
        <v>8</v>
      </c>
    </row>
    <row r="192" spans="1:5" x14ac:dyDescent="0.25">
      <c r="A192" t="str" cm="1">
        <f t="array" ref="A192">INDEX('Master Data'!$F$2:$L$4115,SMALL(IF((INDEX('Master Data'!$F$2:$L$4115,,1)="successful"),MATCH(ROW('Master Data'!$F$2:$L$4115),ROW('Master Data'!$F$2:$L$4115)),""),ROWS(A$2:$A192)),(COLUMNS($A$2:A192)-1)*6+1)</f>
        <v>successful</v>
      </c>
      <c r="B192" cm="1">
        <f t="array" ref="B192">INDEX('Master Data'!$F$2:$L$4115,SMALL(IF((INDEX('Master Data'!$F$2:$L$4115,,1)="successful"),MATCH(ROW('Master Data'!$F$2:$L$4115),ROW('Master Data'!$F$2:$L$4115)),""),ROWS($A$2:B192)),(COLUMNS($A$2:B192)-1)*6+1)</f>
        <v>36</v>
      </c>
      <c r="D192" t="str" cm="1">
        <f t="array" ref="D192">INDEX('Master Data'!$F$2:$L$4115,SMALL(IF((INDEX('Master Data'!$F$2:$L$4115,,1)="failed"),MATCH(ROW('Master Data'!$F$2:$L$4115),ROW('Master Data'!$F$2:$L$4115)),""),ROWS($D$2:D192)),(COLUMNS($D$2:D192)-1)*6+1)</f>
        <v>failed</v>
      </c>
      <c r="E192" cm="1">
        <f t="array" ref="E192">INDEX('Master Data'!$F$2:$L$4115,SMALL(IF((INDEX('Master Data'!$F$2:$L$4115,,1)="failed"),MATCH(ROW('Master Data'!$F$2:$L$4115),ROW('Master Data'!$F$2:$L$4115)),""),ROWS($D$2:E192)),(COLUMNS($D$2:E192)-1)*6+1)</f>
        <v>4</v>
      </c>
    </row>
    <row r="193" spans="1:5" x14ac:dyDescent="0.25">
      <c r="A193" t="str" cm="1">
        <f t="array" ref="A193">INDEX('Master Data'!$F$2:$L$4115,SMALL(IF((INDEX('Master Data'!$F$2:$L$4115,,1)="successful"),MATCH(ROW('Master Data'!$F$2:$L$4115),ROW('Master Data'!$F$2:$L$4115)),""),ROWS(A$2:$A193)),(COLUMNS($A$2:A193)-1)*6+1)</f>
        <v>successful</v>
      </c>
      <c r="B193" cm="1">
        <f t="array" ref="B193">INDEX('Master Data'!$F$2:$L$4115,SMALL(IF((INDEX('Master Data'!$F$2:$L$4115,,1)="successful"),MATCH(ROW('Master Data'!$F$2:$L$4115),ROW('Master Data'!$F$2:$L$4115)),""),ROWS($A$2:B193)),(COLUMNS($A$2:B193)-1)*6+1)</f>
        <v>150</v>
      </c>
      <c r="D193" t="str" cm="1">
        <f t="array" ref="D193">INDEX('Master Data'!$F$2:$L$4115,SMALL(IF((INDEX('Master Data'!$F$2:$L$4115,,1)="failed"),MATCH(ROW('Master Data'!$F$2:$L$4115),ROW('Master Data'!$F$2:$L$4115)),""),ROWS($D$2:D193)),(COLUMNS($D$2:D193)-1)*6+1)</f>
        <v>failed</v>
      </c>
      <c r="E193" cm="1">
        <f t="array" ref="E193">INDEX('Master Data'!$F$2:$L$4115,SMALL(IF((INDEX('Master Data'!$F$2:$L$4115,,1)="failed"),MATCH(ROW('Master Data'!$F$2:$L$4115),ROW('Master Data'!$F$2:$L$4115)),""),ROWS($D$2:E193)),(COLUMNS($D$2:E193)-1)*6+1)</f>
        <v>28</v>
      </c>
    </row>
    <row r="194" spans="1:5" x14ac:dyDescent="0.25">
      <c r="A194" t="str" cm="1">
        <f t="array" ref="A194">INDEX('Master Data'!$F$2:$L$4115,SMALL(IF((INDEX('Master Data'!$F$2:$L$4115,,1)="successful"),MATCH(ROW('Master Data'!$F$2:$L$4115),ROW('Master Data'!$F$2:$L$4115)),""),ROWS(A$2:$A194)),(COLUMNS($A$2:A194)-1)*6+1)</f>
        <v>successful</v>
      </c>
      <c r="B194" cm="1">
        <f t="array" ref="B194">INDEX('Master Data'!$F$2:$L$4115,SMALL(IF((INDEX('Master Data'!$F$2:$L$4115,,1)="successful"),MATCH(ROW('Master Data'!$F$2:$L$4115),ROW('Master Data'!$F$2:$L$4115)),""),ROWS($A$2:B194)),(COLUMNS($A$2:B194)-1)*6+1)</f>
        <v>146</v>
      </c>
      <c r="D194" t="str" cm="1">
        <f t="array" ref="D194">INDEX('Master Data'!$F$2:$L$4115,SMALL(IF((INDEX('Master Data'!$F$2:$L$4115,,1)="failed"),MATCH(ROW('Master Data'!$F$2:$L$4115),ROW('Master Data'!$F$2:$L$4115)),""),ROWS($D$2:D194)),(COLUMNS($D$2:D194)-1)*6+1)</f>
        <v>failed</v>
      </c>
      <c r="E194" cm="1">
        <f t="array" ref="E194">INDEX('Master Data'!$F$2:$L$4115,SMALL(IF((INDEX('Master Data'!$F$2:$L$4115,,1)="failed"),MATCH(ROW('Master Data'!$F$2:$L$4115),ROW('Master Data'!$F$2:$L$4115)),""),ROWS($D$2:E194)),(COLUMNS($D$2:E194)-1)*6+1)</f>
        <v>0</v>
      </c>
    </row>
    <row r="195" spans="1:5" x14ac:dyDescent="0.25">
      <c r="A195" t="str" cm="1">
        <f t="array" ref="A195">INDEX('Master Data'!$F$2:$L$4115,SMALL(IF((INDEX('Master Data'!$F$2:$L$4115,,1)="successful"),MATCH(ROW('Master Data'!$F$2:$L$4115),ROW('Master Data'!$F$2:$L$4115)),""),ROWS(A$2:$A195)),(COLUMNS($A$2:A195)-1)*6+1)</f>
        <v>successful</v>
      </c>
      <c r="B195" cm="1">
        <f t="array" ref="B195">INDEX('Master Data'!$F$2:$L$4115,SMALL(IF((INDEX('Master Data'!$F$2:$L$4115,,1)="successful"),MATCH(ROW('Master Data'!$F$2:$L$4115),ROW('Master Data'!$F$2:$L$4115)),""),ROWS($A$2:B195)),(COLUMNS($A$2:B195)-1)*6+1)</f>
        <v>222</v>
      </c>
      <c r="D195" t="str" cm="1">
        <f t="array" ref="D195">INDEX('Master Data'!$F$2:$L$4115,SMALL(IF((INDEX('Master Data'!$F$2:$L$4115,,1)="failed"),MATCH(ROW('Master Data'!$F$2:$L$4115),ROW('Master Data'!$F$2:$L$4115)),""),ROWS($D$2:D195)),(COLUMNS($D$2:D195)-1)*6+1)</f>
        <v>failed</v>
      </c>
      <c r="E195" cm="1">
        <f t="array" ref="E195">INDEX('Master Data'!$F$2:$L$4115,SMALL(IF((INDEX('Master Data'!$F$2:$L$4115,,1)="failed"),MATCH(ROW('Master Data'!$F$2:$L$4115),ROW('Master Data'!$F$2:$L$4115)),""),ROWS($D$2:E195)),(COLUMNS($D$2:E195)-1)*6+1)</f>
        <v>6</v>
      </c>
    </row>
    <row r="196" spans="1:5" x14ac:dyDescent="0.25">
      <c r="A196" t="str" cm="1">
        <f t="array" ref="A196">INDEX('Master Data'!$F$2:$L$4115,SMALL(IF((INDEX('Master Data'!$F$2:$L$4115,,1)="successful"),MATCH(ROW('Master Data'!$F$2:$L$4115),ROW('Master Data'!$F$2:$L$4115)),""),ROWS(A$2:$A196)),(COLUMNS($A$2:A196)-1)*6+1)</f>
        <v>successful</v>
      </c>
      <c r="B196" cm="1">
        <f t="array" ref="B196">INDEX('Master Data'!$F$2:$L$4115,SMALL(IF((INDEX('Master Data'!$F$2:$L$4115,,1)="successful"),MATCH(ROW('Master Data'!$F$2:$L$4115),ROW('Master Data'!$F$2:$L$4115)),""),ROWS($A$2:B196)),(COLUMNS($A$2:B196)-1)*6+1)</f>
        <v>120</v>
      </c>
      <c r="D196" t="str" cm="1">
        <f t="array" ref="D196">INDEX('Master Data'!$F$2:$L$4115,SMALL(IF((INDEX('Master Data'!$F$2:$L$4115,,1)="failed"),MATCH(ROW('Master Data'!$F$2:$L$4115),ROW('Master Data'!$F$2:$L$4115)),""),ROWS($D$2:D196)),(COLUMNS($D$2:D196)-1)*6+1)</f>
        <v>failed</v>
      </c>
      <c r="E196" cm="1">
        <f t="array" ref="E196">INDEX('Master Data'!$F$2:$L$4115,SMALL(IF((INDEX('Master Data'!$F$2:$L$4115,,1)="failed"),MATCH(ROW('Master Data'!$F$2:$L$4115),ROW('Master Data'!$F$2:$L$4115)),""),ROWS($D$2:E196)),(COLUMNS($D$2:E196)-1)*6+1)</f>
        <v>22</v>
      </c>
    </row>
    <row r="197" spans="1:5" x14ac:dyDescent="0.25">
      <c r="A197" t="str" cm="1">
        <f t="array" ref="A197">INDEX('Master Data'!$F$2:$L$4115,SMALL(IF((INDEX('Master Data'!$F$2:$L$4115,,1)="successful"),MATCH(ROW('Master Data'!$F$2:$L$4115),ROW('Master Data'!$F$2:$L$4115)),""),ROWS(A$2:$A197)),(COLUMNS($A$2:A197)-1)*6+1)</f>
        <v>successful</v>
      </c>
      <c r="B197" cm="1">
        <f t="array" ref="B197">INDEX('Master Data'!$F$2:$L$4115,SMALL(IF((INDEX('Master Data'!$F$2:$L$4115,,1)="successful"),MATCH(ROW('Master Data'!$F$2:$L$4115),ROW('Master Data'!$F$2:$L$4115)),""),ROWS($A$2:B197)),(COLUMNS($A$2:B197)-1)*6+1)</f>
        <v>126</v>
      </c>
      <c r="D197" t="str" cm="1">
        <f t="array" ref="D197">INDEX('Master Data'!$F$2:$L$4115,SMALL(IF((INDEX('Master Data'!$F$2:$L$4115,,1)="failed"),MATCH(ROW('Master Data'!$F$2:$L$4115),ROW('Master Data'!$F$2:$L$4115)),""),ROWS($D$2:D197)),(COLUMNS($D$2:D197)-1)*6+1)</f>
        <v>failed</v>
      </c>
      <c r="E197" cm="1">
        <f t="array" ref="E197">INDEX('Master Data'!$F$2:$L$4115,SMALL(IF((INDEX('Master Data'!$F$2:$L$4115,,1)="failed"),MATCH(ROW('Master Data'!$F$2:$L$4115),ROW('Master Data'!$F$2:$L$4115)),""),ROWS($D$2:E197)),(COLUMNS($D$2:E197)-1)*6+1)</f>
        <v>0</v>
      </c>
    </row>
    <row r="198" spans="1:5" x14ac:dyDescent="0.25">
      <c r="A198" t="str" cm="1">
        <f t="array" ref="A198">INDEX('Master Data'!$F$2:$L$4115,SMALL(IF((INDEX('Master Data'!$F$2:$L$4115,,1)="successful"),MATCH(ROW('Master Data'!$F$2:$L$4115),ROW('Master Data'!$F$2:$L$4115)),""),ROWS(A$2:$A198)),(COLUMNS($A$2:A198)-1)*6+1)</f>
        <v>successful</v>
      </c>
      <c r="B198" cm="1">
        <f t="array" ref="B198">INDEX('Master Data'!$F$2:$L$4115,SMALL(IF((INDEX('Master Data'!$F$2:$L$4115,,1)="successful"),MATCH(ROW('Master Data'!$F$2:$L$4115),ROW('Master Data'!$F$2:$L$4115)),""),ROWS($A$2:B198)),(COLUMNS($A$2:B198)-1)*6+1)</f>
        <v>158</v>
      </c>
      <c r="D198" t="str" cm="1">
        <f t="array" ref="D198">INDEX('Master Data'!$F$2:$L$4115,SMALL(IF((INDEX('Master Data'!$F$2:$L$4115,,1)="failed"),MATCH(ROW('Master Data'!$F$2:$L$4115),ROW('Master Data'!$F$2:$L$4115)),""),ROWS($D$2:D198)),(COLUMNS($D$2:D198)-1)*6+1)</f>
        <v>failed</v>
      </c>
      <c r="E198" cm="1">
        <f t="array" ref="E198">INDEX('Master Data'!$F$2:$L$4115,SMALL(IF((INDEX('Master Data'!$F$2:$L$4115,,1)="failed"),MATCH(ROW('Master Data'!$F$2:$L$4115),ROW('Master Data'!$F$2:$L$4115)),""),ROWS($D$2:E198)),(COLUMNS($D$2:E198)-1)*6+1)</f>
        <v>1</v>
      </c>
    </row>
    <row r="199" spans="1:5" x14ac:dyDescent="0.25">
      <c r="A199" t="str" cm="1">
        <f t="array" ref="A199">INDEX('Master Data'!$F$2:$L$4115,SMALL(IF((INDEX('Master Data'!$F$2:$L$4115,,1)="successful"),MATCH(ROW('Master Data'!$F$2:$L$4115),ROW('Master Data'!$F$2:$L$4115)),""),ROWS(A$2:$A199)),(COLUMNS($A$2:A199)-1)*6+1)</f>
        <v>successful</v>
      </c>
      <c r="B199" cm="1">
        <f t="array" ref="B199">INDEX('Master Data'!$F$2:$L$4115,SMALL(IF((INDEX('Master Data'!$F$2:$L$4115,,1)="successful"),MATCH(ROW('Master Data'!$F$2:$L$4115),ROW('Master Data'!$F$2:$L$4115)),""),ROWS($A$2:B199)),(COLUMNS($A$2:B199)-1)*6+1)</f>
        <v>316</v>
      </c>
      <c r="D199" t="str" cm="1">
        <f t="array" ref="D199">INDEX('Master Data'!$F$2:$L$4115,SMALL(IF((INDEX('Master Data'!$F$2:$L$4115,,1)="failed"),MATCH(ROW('Master Data'!$F$2:$L$4115),ROW('Master Data'!$F$2:$L$4115)),""),ROWS($D$2:D199)),(COLUMNS($D$2:D199)-1)*6+1)</f>
        <v>failed</v>
      </c>
      <c r="E199" cm="1">
        <f t="array" ref="E199">INDEX('Master Data'!$F$2:$L$4115,SMALL(IF((INDEX('Master Data'!$F$2:$L$4115,,1)="failed"),MATCH(ROW('Master Data'!$F$2:$L$4115),ROW('Master Data'!$F$2:$L$4115)),""),ROWS($D$2:E199)),(COLUMNS($D$2:E199)-1)*6+1)</f>
        <v>20</v>
      </c>
    </row>
    <row r="200" spans="1:5" x14ac:dyDescent="0.25">
      <c r="A200" t="str" cm="1">
        <f t="array" ref="A200">INDEX('Master Data'!$F$2:$L$4115,SMALL(IF((INDEX('Master Data'!$F$2:$L$4115,,1)="successful"),MATCH(ROW('Master Data'!$F$2:$L$4115),ROW('Master Data'!$F$2:$L$4115)),""),ROWS(A$2:$A200)),(COLUMNS($A$2:A200)-1)*6+1)</f>
        <v>successful</v>
      </c>
      <c r="B200" cm="1">
        <f t="array" ref="B200">INDEX('Master Data'!$F$2:$L$4115,SMALL(IF((INDEX('Master Data'!$F$2:$L$4115,,1)="successful"),MATCH(ROW('Master Data'!$F$2:$L$4115),ROW('Master Data'!$F$2:$L$4115)),""),ROWS($A$2:B200)),(COLUMNS($A$2:B200)-1)*6+1)</f>
        <v>284</v>
      </c>
      <c r="D200" t="str" cm="1">
        <f t="array" ref="D200">INDEX('Master Data'!$F$2:$L$4115,SMALL(IF((INDEX('Master Data'!$F$2:$L$4115,,1)="failed"),MATCH(ROW('Master Data'!$F$2:$L$4115),ROW('Master Data'!$F$2:$L$4115)),""),ROWS($D$2:D200)),(COLUMNS($D$2:D200)-1)*6+1)</f>
        <v>failed</v>
      </c>
      <c r="E200" cm="1">
        <f t="array" ref="E200">INDEX('Master Data'!$F$2:$L$4115,SMALL(IF((INDEX('Master Data'!$F$2:$L$4115,,1)="failed"),MATCH(ROW('Master Data'!$F$2:$L$4115),ROW('Master Data'!$F$2:$L$4115)),""),ROWS($D$2:E200)),(COLUMNS($D$2:E200)-1)*6+1)</f>
        <v>0</v>
      </c>
    </row>
    <row r="201" spans="1:5" x14ac:dyDescent="0.25">
      <c r="A201" t="str" cm="1">
        <f t="array" ref="A201">INDEX('Master Data'!$F$2:$L$4115,SMALL(IF((INDEX('Master Data'!$F$2:$L$4115,,1)="successful"),MATCH(ROW('Master Data'!$F$2:$L$4115),ROW('Master Data'!$F$2:$L$4115)),""),ROWS(A$2:$A201)),(COLUMNS($A$2:A201)-1)*6+1)</f>
        <v>successful</v>
      </c>
      <c r="B201" cm="1">
        <f t="array" ref="B201">INDEX('Master Data'!$F$2:$L$4115,SMALL(IF((INDEX('Master Data'!$F$2:$L$4115,,1)="successful"),MATCH(ROW('Master Data'!$F$2:$L$4115),ROW('Master Data'!$F$2:$L$4115)),""),ROWS($A$2:B201)),(COLUMNS($A$2:B201)-1)*6+1)</f>
        <v>51</v>
      </c>
      <c r="D201" t="str" cm="1">
        <f t="array" ref="D201">INDEX('Master Data'!$F$2:$L$4115,SMALL(IF((INDEX('Master Data'!$F$2:$L$4115,,1)="failed"),MATCH(ROW('Master Data'!$F$2:$L$4115),ROW('Master Data'!$F$2:$L$4115)),""),ROWS($D$2:D201)),(COLUMNS($D$2:D201)-1)*6+1)</f>
        <v>failed</v>
      </c>
      <c r="E201" cm="1">
        <f t="array" ref="E201">INDEX('Master Data'!$F$2:$L$4115,SMALL(IF((INDEX('Master Data'!$F$2:$L$4115,,1)="failed"),MATCH(ROW('Master Data'!$F$2:$L$4115),ROW('Master Data'!$F$2:$L$4115)),""),ROWS($D$2:E201)),(COLUMNS($D$2:E201)-1)*6+1)</f>
        <v>1</v>
      </c>
    </row>
    <row r="202" spans="1:5" x14ac:dyDescent="0.25">
      <c r="A202" t="str" cm="1">
        <f t="array" ref="A202">INDEX('Master Data'!$F$2:$L$4115,SMALL(IF((INDEX('Master Data'!$F$2:$L$4115,,1)="successful"),MATCH(ROW('Master Data'!$F$2:$L$4115),ROW('Master Data'!$F$2:$L$4115)),""),ROWS(A$2:$A202)),(COLUMNS($A$2:A202)-1)*6+1)</f>
        <v>successful</v>
      </c>
      <c r="B202" cm="1">
        <f t="array" ref="B202">INDEX('Master Data'!$F$2:$L$4115,SMALL(IF((INDEX('Master Data'!$F$2:$L$4115,,1)="successful"),MATCH(ROW('Master Data'!$F$2:$L$4115),ROW('Master Data'!$F$2:$L$4115)),""),ROWS($A$2:B202)),(COLUMNS($A$2:B202)-1)*6+1)</f>
        <v>158</v>
      </c>
      <c r="D202" t="str" cm="1">
        <f t="array" ref="D202">INDEX('Master Data'!$F$2:$L$4115,SMALL(IF((INDEX('Master Data'!$F$2:$L$4115,,1)="failed"),MATCH(ROW('Master Data'!$F$2:$L$4115),ROW('Master Data'!$F$2:$L$4115)),""),ROWS($D$2:D202)),(COLUMNS($D$2:D202)-1)*6+1)</f>
        <v>failed</v>
      </c>
      <c r="E202" cm="1">
        <f t="array" ref="E202">INDEX('Master Data'!$F$2:$L$4115,SMALL(IF((INDEX('Master Data'!$F$2:$L$4115,,1)="failed"),MATCH(ROW('Master Data'!$F$2:$L$4115),ROW('Master Data'!$F$2:$L$4115)),""),ROWS($D$2:E202)),(COLUMNS($D$2:E202)-1)*6+1)</f>
        <v>3</v>
      </c>
    </row>
    <row r="203" spans="1:5" x14ac:dyDescent="0.25">
      <c r="A203" t="str" cm="1">
        <f t="array" ref="A203">INDEX('Master Data'!$F$2:$L$4115,SMALL(IF((INDEX('Master Data'!$F$2:$L$4115,,1)="successful"),MATCH(ROW('Master Data'!$F$2:$L$4115),ROW('Master Data'!$F$2:$L$4115)),""),ROWS(A$2:$A203)),(COLUMNS($A$2:A203)-1)*6+1)</f>
        <v>successful</v>
      </c>
      <c r="B203" cm="1">
        <f t="array" ref="B203">INDEX('Master Data'!$F$2:$L$4115,SMALL(IF((INDEX('Master Data'!$F$2:$L$4115,,1)="successful"),MATCH(ROW('Master Data'!$F$2:$L$4115),ROW('Master Data'!$F$2:$L$4115)),""),ROWS($A$2:B203)),(COLUMNS($A$2:B203)-1)*6+1)</f>
        <v>337</v>
      </c>
      <c r="D203" t="str" cm="1">
        <f t="array" ref="D203">INDEX('Master Data'!$F$2:$L$4115,SMALL(IF((INDEX('Master Data'!$F$2:$L$4115,,1)="failed"),MATCH(ROW('Master Data'!$F$2:$L$4115),ROW('Master Data'!$F$2:$L$4115)),""),ROWS($D$2:D203)),(COLUMNS($D$2:D203)-1)*6+1)</f>
        <v>failed</v>
      </c>
      <c r="E203" cm="1">
        <f t="array" ref="E203">INDEX('Master Data'!$F$2:$L$4115,SMALL(IF((INDEX('Master Data'!$F$2:$L$4115,,1)="failed"),MATCH(ROW('Master Data'!$F$2:$L$4115),ROW('Master Data'!$F$2:$L$4115)),""),ROWS($D$2:E203)),(COLUMNS($D$2:E203)-1)*6+1)</f>
        <v>2</v>
      </c>
    </row>
    <row r="204" spans="1:5" x14ac:dyDescent="0.25">
      <c r="A204" t="str" cm="1">
        <f t="array" ref="A204">INDEX('Master Data'!$F$2:$L$4115,SMALL(IF((INDEX('Master Data'!$F$2:$L$4115,,1)="successful"),MATCH(ROW('Master Data'!$F$2:$L$4115),ROW('Master Data'!$F$2:$L$4115)),""),ROWS(A$2:$A204)),(COLUMNS($A$2:A204)-1)*6+1)</f>
        <v>successful</v>
      </c>
      <c r="B204" cm="1">
        <f t="array" ref="B204">INDEX('Master Data'!$F$2:$L$4115,SMALL(IF((INDEX('Master Data'!$F$2:$L$4115,,1)="successful"),MATCH(ROW('Master Data'!$F$2:$L$4115),ROW('Master Data'!$F$2:$L$4115)),""),ROWS($A$2:B204)),(COLUMNS($A$2:B204)-1)*6+1)</f>
        <v>186</v>
      </c>
      <c r="D204" t="str" cm="1">
        <f t="array" ref="D204">INDEX('Master Data'!$F$2:$L$4115,SMALL(IF((INDEX('Master Data'!$F$2:$L$4115,,1)="failed"),MATCH(ROW('Master Data'!$F$2:$L$4115),ROW('Master Data'!$F$2:$L$4115)),""),ROWS($D$2:D204)),(COLUMNS($D$2:D204)-1)*6+1)</f>
        <v>failed</v>
      </c>
      <c r="E204" cm="1">
        <f t="array" ref="E204">INDEX('Master Data'!$F$2:$L$4115,SMALL(IF((INDEX('Master Data'!$F$2:$L$4115,,1)="failed"),MATCH(ROW('Master Data'!$F$2:$L$4115),ROW('Master Data'!$F$2:$L$4115)),""),ROWS($D$2:E204)),(COLUMNS($D$2:E204)-1)*6+1)</f>
        <v>0</v>
      </c>
    </row>
    <row r="205" spans="1:5" x14ac:dyDescent="0.25">
      <c r="A205" t="str" cm="1">
        <f t="array" ref="A205">INDEX('Master Data'!$F$2:$L$4115,SMALL(IF((INDEX('Master Data'!$F$2:$L$4115,,1)="successful"),MATCH(ROW('Master Data'!$F$2:$L$4115),ROW('Master Data'!$F$2:$L$4115)),""),ROWS(A$2:$A205)),(COLUMNS($A$2:A205)-1)*6+1)</f>
        <v>successful</v>
      </c>
      <c r="B205" cm="1">
        <f t="array" ref="B205">INDEX('Master Data'!$F$2:$L$4115,SMALL(IF((INDEX('Master Data'!$F$2:$L$4115,,1)="successful"),MATCH(ROW('Master Data'!$F$2:$L$4115),ROW('Master Data'!$F$2:$L$4115)),""),ROWS($A$2:B205)),(COLUMNS($A$2:B205)-1)*6+1)</f>
        <v>58</v>
      </c>
      <c r="D205" t="str" cm="1">
        <f t="array" ref="D205">INDEX('Master Data'!$F$2:$L$4115,SMALL(IF((INDEX('Master Data'!$F$2:$L$4115,,1)="failed"),MATCH(ROW('Master Data'!$F$2:$L$4115),ROW('Master Data'!$F$2:$L$4115)),""),ROWS($D$2:D205)),(COLUMNS($D$2:D205)-1)*6+1)</f>
        <v>failed</v>
      </c>
      <c r="E205" cm="1">
        <f t="array" ref="E205">INDEX('Master Data'!$F$2:$L$4115,SMALL(IF((INDEX('Master Data'!$F$2:$L$4115,,1)="failed"),MATCH(ROW('Master Data'!$F$2:$L$4115),ROW('Master Data'!$F$2:$L$4115)),""),ROWS($D$2:E205)),(COLUMNS($D$2:E205)-1)*6+1)</f>
        <v>2</v>
      </c>
    </row>
    <row r="206" spans="1:5" x14ac:dyDescent="0.25">
      <c r="A206" t="str" cm="1">
        <f t="array" ref="A206">INDEX('Master Data'!$F$2:$L$4115,SMALL(IF((INDEX('Master Data'!$F$2:$L$4115,,1)="successful"),MATCH(ROW('Master Data'!$F$2:$L$4115),ROW('Master Data'!$F$2:$L$4115)),""),ROWS(A$2:$A206)),(COLUMNS($A$2:A206)-1)*6+1)</f>
        <v>successful</v>
      </c>
      <c r="B206" cm="1">
        <f t="array" ref="B206">INDEX('Master Data'!$F$2:$L$4115,SMALL(IF((INDEX('Master Data'!$F$2:$L$4115,,1)="successful"),MATCH(ROW('Master Data'!$F$2:$L$4115),ROW('Master Data'!$F$2:$L$4115)),""),ROWS($A$2:B206)),(COLUMNS($A$2:B206)-1)*6+1)</f>
        <v>82</v>
      </c>
      <c r="D206" t="str" cm="1">
        <f t="array" ref="D206">INDEX('Master Data'!$F$2:$L$4115,SMALL(IF((INDEX('Master Data'!$F$2:$L$4115,,1)="failed"),MATCH(ROW('Master Data'!$F$2:$L$4115),ROW('Master Data'!$F$2:$L$4115)),""),ROWS($D$2:D206)),(COLUMNS($D$2:D206)-1)*6+1)</f>
        <v>failed</v>
      </c>
      <c r="E206" cm="1">
        <f t="array" ref="E206">INDEX('Master Data'!$F$2:$L$4115,SMALL(IF((INDEX('Master Data'!$F$2:$L$4115,,1)="failed"),MATCH(ROW('Master Data'!$F$2:$L$4115),ROW('Master Data'!$F$2:$L$4115)),""),ROWS($D$2:E206)),(COLUMNS($D$2:E206)-1)*6+1)</f>
        <v>1</v>
      </c>
    </row>
    <row r="207" spans="1:5" x14ac:dyDescent="0.25">
      <c r="A207" t="str" cm="1">
        <f t="array" ref="A207">INDEX('Master Data'!$F$2:$L$4115,SMALL(IF((INDEX('Master Data'!$F$2:$L$4115,,1)="successful"),MATCH(ROW('Master Data'!$F$2:$L$4115),ROW('Master Data'!$F$2:$L$4115)),""),ROWS(A$2:$A207)),(COLUMNS($A$2:A207)-1)*6+1)</f>
        <v>successful</v>
      </c>
      <c r="B207" cm="1">
        <f t="array" ref="B207">INDEX('Master Data'!$F$2:$L$4115,SMALL(IF((INDEX('Master Data'!$F$2:$L$4115,,1)="successful"),MATCH(ROW('Master Data'!$F$2:$L$4115),ROW('Master Data'!$F$2:$L$4115)),""),ROWS($A$2:B207)),(COLUMNS($A$2:B207)-1)*6+1)</f>
        <v>736</v>
      </c>
      <c r="D207" t="str" cm="1">
        <f t="array" ref="D207">INDEX('Master Data'!$F$2:$L$4115,SMALL(IF((INDEX('Master Data'!$F$2:$L$4115,,1)="failed"),MATCH(ROW('Master Data'!$F$2:$L$4115),ROW('Master Data'!$F$2:$L$4115)),""),ROWS($D$2:D207)),(COLUMNS($D$2:D207)-1)*6+1)</f>
        <v>failed</v>
      </c>
      <c r="E207" cm="1">
        <f t="array" ref="E207">INDEX('Master Data'!$F$2:$L$4115,SMALL(IF((INDEX('Master Data'!$F$2:$L$4115,,1)="failed"),MATCH(ROW('Master Data'!$F$2:$L$4115),ROW('Master Data'!$F$2:$L$4115)),""),ROWS($D$2:E207)),(COLUMNS($D$2:E207)-1)*6+1)</f>
        <v>0</v>
      </c>
    </row>
    <row r="208" spans="1:5" x14ac:dyDescent="0.25">
      <c r="A208" t="str" cm="1">
        <f t="array" ref="A208">INDEX('Master Data'!$F$2:$L$4115,SMALL(IF((INDEX('Master Data'!$F$2:$L$4115,,1)="successful"),MATCH(ROW('Master Data'!$F$2:$L$4115),ROW('Master Data'!$F$2:$L$4115)),""),ROWS(A$2:$A208)),(COLUMNS($A$2:A208)-1)*6+1)</f>
        <v>successful</v>
      </c>
      <c r="B208" cm="1">
        <f t="array" ref="B208">INDEX('Master Data'!$F$2:$L$4115,SMALL(IF((INDEX('Master Data'!$F$2:$L$4115,,1)="successful"),MATCH(ROW('Master Data'!$F$2:$L$4115),ROW('Master Data'!$F$2:$L$4115)),""),ROWS($A$2:B208)),(COLUMNS($A$2:B208)-1)*6+1)</f>
        <v>1151</v>
      </c>
      <c r="D208" t="str" cm="1">
        <f t="array" ref="D208">INDEX('Master Data'!$F$2:$L$4115,SMALL(IF((INDEX('Master Data'!$F$2:$L$4115,,1)="failed"),MATCH(ROW('Master Data'!$F$2:$L$4115),ROW('Master Data'!$F$2:$L$4115)),""),ROWS($D$2:D208)),(COLUMNS($D$2:D208)-1)*6+1)</f>
        <v>failed</v>
      </c>
      <c r="E208" cm="1">
        <f t="array" ref="E208">INDEX('Master Data'!$F$2:$L$4115,SMALL(IF((INDEX('Master Data'!$F$2:$L$4115,,1)="failed"),MATCH(ROW('Master Data'!$F$2:$L$4115),ROW('Master Data'!$F$2:$L$4115)),""),ROWS($D$2:E208)),(COLUMNS($D$2:E208)-1)*6+1)</f>
        <v>1</v>
      </c>
    </row>
    <row r="209" spans="1:5" x14ac:dyDescent="0.25">
      <c r="A209" t="str" cm="1">
        <f t="array" ref="A209">INDEX('Master Data'!$F$2:$L$4115,SMALL(IF((INDEX('Master Data'!$F$2:$L$4115,,1)="successful"),MATCH(ROW('Master Data'!$F$2:$L$4115),ROW('Master Data'!$F$2:$L$4115)),""),ROWS(A$2:$A209)),(COLUMNS($A$2:A209)-1)*6+1)</f>
        <v>successful</v>
      </c>
      <c r="B209" cm="1">
        <f t="array" ref="B209">INDEX('Master Data'!$F$2:$L$4115,SMALL(IF((INDEX('Master Data'!$F$2:$L$4115,,1)="successful"),MATCH(ROW('Master Data'!$F$2:$L$4115),ROW('Master Data'!$F$2:$L$4115)),""),ROWS($A$2:B209)),(COLUMNS($A$2:B209)-1)*6+1)</f>
        <v>34</v>
      </c>
      <c r="D209" t="str" cm="1">
        <f t="array" ref="D209">INDEX('Master Data'!$F$2:$L$4115,SMALL(IF((INDEX('Master Data'!$F$2:$L$4115,,1)="failed"),MATCH(ROW('Master Data'!$F$2:$L$4115),ROW('Master Data'!$F$2:$L$4115)),""),ROWS($D$2:D209)),(COLUMNS($D$2:D209)-1)*6+1)</f>
        <v>failed</v>
      </c>
      <c r="E209" cm="1">
        <f t="array" ref="E209">INDEX('Master Data'!$F$2:$L$4115,SMALL(IF((INDEX('Master Data'!$F$2:$L$4115,,1)="failed"),MATCH(ROW('Master Data'!$F$2:$L$4115),ROW('Master Data'!$F$2:$L$4115)),""),ROWS($D$2:E209)),(COLUMNS($D$2:E209)-1)*6+1)</f>
        <v>0</v>
      </c>
    </row>
    <row r="210" spans="1:5" x14ac:dyDescent="0.25">
      <c r="A210" t="str" cm="1">
        <f t="array" ref="A210">INDEX('Master Data'!$F$2:$L$4115,SMALL(IF((INDEX('Master Data'!$F$2:$L$4115,,1)="successful"),MATCH(ROW('Master Data'!$F$2:$L$4115),ROW('Master Data'!$F$2:$L$4115)),""),ROWS(A$2:$A210)),(COLUMNS($A$2:A210)-1)*6+1)</f>
        <v>successful</v>
      </c>
      <c r="B210" cm="1">
        <f t="array" ref="B210">INDEX('Master Data'!$F$2:$L$4115,SMALL(IF((INDEX('Master Data'!$F$2:$L$4115,,1)="successful"),MATCH(ROW('Master Data'!$F$2:$L$4115),ROW('Master Data'!$F$2:$L$4115)),""),ROWS($A$2:B210)),(COLUMNS($A$2:B210)-1)*6+1)</f>
        <v>498</v>
      </c>
      <c r="D210" t="str" cm="1">
        <f t="array" ref="D210">INDEX('Master Data'!$F$2:$L$4115,SMALL(IF((INDEX('Master Data'!$F$2:$L$4115,,1)="failed"),MATCH(ROW('Master Data'!$F$2:$L$4115),ROW('Master Data'!$F$2:$L$4115)),""),ROWS($D$2:D210)),(COLUMNS($D$2:D210)-1)*6+1)</f>
        <v>failed</v>
      </c>
      <c r="E210" cm="1">
        <f t="array" ref="E210">INDEX('Master Data'!$F$2:$L$4115,SMALL(IF((INDEX('Master Data'!$F$2:$L$4115,,1)="failed"),MATCH(ROW('Master Data'!$F$2:$L$4115),ROW('Master Data'!$F$2:$L$4115)),""),ROWS($D$2:E210)),(COLUMNS($D$2:E210)-1)*6+1)</f>
        <v>5</v>
      </c>
    </row>
    <row r="211" spans="1:5" x14ac:dyDescent="0.25">
      <c r="A211" t="str" cm="1">
        <f t="array" ref="A211">INDEX('Master Data'!$F$2:$L$4115,SMALL(IF((INDEX('Master Data'!$F$2:$L$4115,,1)="successful"),MATCH(ROW('Master Data'!$F$2:$L$4115),ROW('Master Data'!$F$2:$L$4115)),""),ROWS(A$2:$A211)),(COLUMNS($A$2:A211)-1)*6+1)</f>
        <v>successful</v>
      </c>
      <c r="B211" cm="1">
        <f t="array" ref="B211">INDEX('Master Data'!$F$2:$L$4115,SMALL(IF((INDEX('Master Data'!$F$2:$L$4115,,1)="successful"),MATCH(ROW('Master Data'!$F$2:$L$4115),ROW('Master Data'!$F$2:$L$4115)),""),ROWS($A$2:B211)),(COLUMNS($A$2:B211)-1)*6+1)</f>
        <v>167</v>
      </c>
      <c r="D211" t="str" cm="1">
        <f t="array" ref="D211">INDEX('Master Data'!$F$2:$L$4115,SMALL(IF((INDEX('Master Data'!$F$2:$L$4115,,1)="failed"),MATCH(ROW('Master Data'!$F$2:$L$4115),ROW('Master Data'!$F$2:$L$4115)),""),ROWS($D$2:D211)),(COLUMNS($D$2:D211)-1)*6+1)</f>
        <v>failed</v>
      </c>
      <c r="E211" cm="1">
        <f t="array" ref="E211">INDEX('Master Data'!$F$2:$L$4115,SMALL(IF((INDEX('Master Data'!$F$2:$L$4115,,1)="failed"),MATCH(ROW('Master Data'!$F$2:$L$4115),ROW('Master Data'!$F$2:$L$4115)),""),ROWS($D$2:E211)),(COLUMNS($D$2:E211)-1)*6+1)</f>
        <v>1</v>
      </c>
    </row>
    <row r="212" spans="1:5" x14ac:dyDescent="0.25">
      <c r="A212" t="str" cm="1">
        <f t="array" ref="A212">INDEX('Master Data'!$F$2:$L$4115,SMALL(IF((INDEX('Master Data'!$F$2:$L$4115,,1)="successful"),MATCH(ROW('Master Data'!$F$2:$L$4115),ROW('Master Data'!$F$2:$L$4115)),""),ROWS(A$2:$A212)),(COLUMNS($A$2:A212)-1)*6+1)</f>
        <v>successful</v>
      </c>
      <c r="B212" cm="1">
        <f t="array" ref="B212">INDEX('Master Data'!$F$2:$L$4115,SMALL(IF((INDEX('Master Data'!$F$2:$L$4115,,1)="successful"),MATCH(ROW('Master Data'!$F$2:$L$4115),ROW('Master Data'!$F$2:$L$4115)),""),ROWS($A$2:B212)),(COLUMNS($A$2:B212)-1)*6+1)</f>
        <v>340</v>
      </c>
      <c r="D212" t="str" cm="1">
        <f t="array" ref="D212">INDEX('Master Data'!$F$2:$L$4115,SMALL(IF((INDEX('Master Data'!$F$2:$L$4115,,1)="failed"),MATCH(ROW('Master Data'!$F$2:$L$4115),ROW('Master Data'!$F$2:$L$4115)),""),ROWS($D$2:D212)),(COLUMNS($D$2:D212)-1)*6+1)</f>
        <v>failed</v>
      </c>
      <c r="E212" cm="1">
        <f t="array" ref="E212">INDEX('Master Data'!$F$2:$L$4115,SMALL(IF((INDEX('Master Data'!$F$2:$L$4115,,1)="failed"),MATCH(ROW('Master Data'!$F$2:$L$4115),ROW('Master Data'!$F$2:$L$4115)),""),ROWS($D$2:E212)),(COLUMNS($D$2:E212)-1)*6+1)</f>
        <v>1</v>
      </c>
    </row>
    <row r="213" spans="1:5" x14ac:dyDescent="0.25">
      <c r="A213" t="str" cm="1">
        <f t="array" ref="A213">INDEX('Master Data'!$F$2:$L$4115,SMALL(IF((INDEX('Master Data'!$F$2:$L$4115,,1)="successful"),MATCH(ROW('Master Data'!$F$2:$L$4115),ROW('Master Data'!$F$2:$L$4115)),""),ROWS(A$2:$A213)),(COLUMNS($A$2:A213)-1)*6+1)</f>
        <v>successful</v>
      </c>
      <c r="B213" cm="1">
        <f t="array" ref="B213">INDEX('Master Data'!$F$2:$L$4115,SMALL(IF((INDEX('Master Data'!$F$2:$L$4115,,1)="successful"),MATCH(ROW('Master Data'!$F$2:$L$4115),ROW('Master Data'!$F$2:$L$4115)),""),ROWS($A$2:B213)),(COLUMNS($A$2:B213)-1)*6+1)</f>
        <v>438</v>
      </c>
      <c r="D213" t="str" cm="1">
        <f t="array" ref="D213">INDEX('Master Data'!$F$2:$L$4115,SMALL(IF((INDEX('Master Data'!$F$2:$L$4115,,1)="failed"),MATCH(ROW('Master Data'!$F$2:$L$4115),ROW('Master Data'!$F$2:$L$4115)),""),ROWS($D$2:D213)),(COLUMNS($D$2:D213)-1)*6+1)</f>
        <v>failed</v>
      </c>
      <c r="E213" cm="1">
        <f t="array" ref="E213">INDEX('Master Data'!$F$2:$L$4115,SMALL(IF((INDEX('Master Data'!$F$2:$L$4115,,1)="failed"),MATCH(ROW('Master Data'!$F$2:$L$4115),ROW('Master Data'!$F$2:$L$4115)),""),ROWS($D$2:E213)),(COLUMNS($D$2:E213)-1)*6+1)</f>
        <v>2</v>
      </c>
    </row>
    <row r="214" spans="1:5" x14ac:dyDescent="0.25">
      <c r="A214" t="str" cm="1">
        <f t="array" ref="A214">INDEX('Master Data'!$F$2:$L$4115,SMALL(IF((INDEX('Master Data'!$F$2:$L$4115,,1)="successful"),MATCH(ROW('Master Data'!$F$2:$L$4115),ROW('Master Data'!$F$2:$L$4115)),""),ROWS(A$2:$A214)),(COLUMNS($A$2:A214)-1)*6+1)</f>
        <v>successful</v>
      </c>
      <c r="B214" cm="1">
        <f t="array" ref="B214">INDEX('Master Data'!$F$2:$L$4115,SMALL(IF((INDEX('Master Data'!$F$2:$L$4115,,1)="successful"),MATCH(ROW('Master Data'!$F$2:$L$4115),ROW('Master Data'!$F$2:$L$4115)),""),ROWS($A$2:B214)),(COLUMNS($A$2:B214)-1)*6+1)</f>
        <v>555</v>
      </c>
      <c r="D214" t="str" cm="1">
        <f t="array" ref="D214">INDEX('Master Data'!$F$2:$L$4115,SMALL(IF((INDEX('Master Data'!$F$2:$L$4115,,1)="failed"),MATCH(ROW('Master Data'!$F$2:$L$4115),ROW('Master Data'!$F$2:$L$4115)),""),ROWS($D$2:D214)),(COLUMNS($D$2:D214)-1)*6+1)</f>
        <v>failed</v>
      </c>
      <c r="E214" cm="1">
        <f t="array" ref="E214">INDEX('Master Data'!$F$2:$L$4115,SMALL(IF((INDEX('Master Data'!$F$2:$L$4115,,1)="failed"),MATCH(ROW('Master Data'!$F$2:$L$4115),ROW('Master Data'!$F$2:$L$4115)),""),ROWS($D$2:E214)),(COLUMNS($D$2:E214)-1)*6+1)</f>
        <v>0</v>
      </c>
    </row>
    <row r="215" spans="1:5" x14ac:dyDescent="0.25">
      <c r="A215" t="str" cm="1">
        <f t="array" ref="A215">INDEX('Master Data'!$F$2:$L$4115,SMALL(IF((INDEX('Master Data'!$F$2:$L$4115,,1)="successful"),MATCH(ROW('Master Data'!$F$2:$L$4115),ROW('Master Data'!$F$2:$L$4115)),""),ROWS(A$2:$A215)),(COLUMNS($A$2:A215)-1)*6+1)</f>
        <v>successful</v>
      </c>
      <c r="B215" cm="1">
        <f t="array" ref="B215">INDEX('Master Data'!$F$2:$L$4115,SMALL(IF((INDEX('Master Data'!$F$2:$L$4115,,1)="successful"),MATCH(ROW('Master Data'!$F$2:$L$4115),ROW('Master Data'!$F$2:$L$4115)),""),ROWS($A$2:B215)),(COLUMNS($A$2:B215)-1)*6+1)</f>
        <v>266</v>
      </c>
      <c r="D215" t="str" cm="1">
        <f t="array" ref="D215">INDEX('Master Data'!$F$2:$L$4115,SMALL(IF((INDEX('Master Data'!$F$2:$L$4115,,1)="failed"),MATCH(ROW('Master Data'!$F$2:$L$4115),ROW('Master Data'!$F$2:$L$4115)),""),ROWS($D$2:D215)),(COLUMNS($D$2:D215)-1)*6+1)</f>
        <v>failed</v>
      </c>
      <c r="E215" cm="1">
        <f t="array" ref="E215">INDEX('Master Data'!$F$2:$L$4115,SMALL(IF((INDEX('Master Data'!$F$2:$L$4115,,1)="failed"),MATCH(ROW('Master Data'!$F$2:$L$4115),ROW('Master Data'!$F$2:$L$4115)),""),ROWS($D$2:E215)),(COLUMNS($D$2:E215)-1)*6+1)</f>
        <v>9</v>
      </c>
    </row>
    <row r="216" spans="1:5" x14ac:dyDescent="0.25">
      <c r="A216" t="str" cm="1">
        <f t="array" ref="A216">INDEX('Master Data'!$F$2:$L$4115,SMALL(IF((INDEX('Master Data'!$F$2:$L$4115,,1)="successful"),MATCH(ROW('Master Data'!$F$2:$L$4115),ROW('Master Data'!$F$2:$L$4115)),""),ROWS(A$2:$A216)),(COLUMNS($A$2:A216)-1)*6+1)</f>
        <v>successful</v>
      </c>
      <c r="B216" cm="1">
        <f t="array" ref="B216">INDEX('Master Data'!$F$2:$L$4115,SMALL(IF((INDEX('Master Data'!$F$2:$L$4115,,1)="successful"),MATCH(ROW('Master Data'!$F$2:$L$4115),ROW('Master Data'!$F$2:$L$4115)),""),ROWS($A$2:B216)),(COLUMNS($A$2:B216)-1)*6+1)</f>
        <v>69</v>
      </c>
      <c r="D216" t="str" cm="1">
        <f t="array" ref="D216">INDEX('Master Data'!$F$2:$L$4115,SMALL(IF((INDEX('Master Data'!$F$2:$L$4115,,1)="failed"),MATCH(ROW('Master Data'!$F$2:$L$4115),ROW('Master Data'!$F$2:$L$4115)),""),ROWS($D$2:D216)),(COLUMNS($D$2:D216)-1)*6+1)</f>
        <v>failed</v>
      </c>
      <c r="E216" cm="1">
        <f t="array" ref="E216">INDEX('Master Data'!$F$2:$L$4115,SMALL(IF((INDEX('Master Data'!$F$2:$L$4115,,1)="failed"),MATCH(ROW('Master Data'!$F$2:$L$4115),ROW('Master Data'!$F$2:$L$4115)),""),ROWS($D$2:E216)),(COLUMNS($D$2:E216)-1)*6+1)</f>
        <v>4</v>
      </c>
    </row>
    <row r="217" spans="1:5" x14ac:dyDescent="0.25">
      <c r="A217" t="str" cm="1">
        <f t="array" ref="A217">INDEX('Master Data'!$F$2:$L$4115,SMALL(IF((INDEX('Master Data'!$F$2:$L$4115,,1)="successful"),MATCH(ROW('Master Data'!$F$2:$L$4115),ROW('Master Data'!$F$2:$L$4115)),""),ROWS(A$2:$A217)),(COLUMNS($A$2:A217)-1)*6+1)</f>
        <v>successful</v>
      </c>
      <c r="B217" cm="1">
        <f t="array" ref="B217">INDEX('Master Data'!$F$2:$L$4115,SMALL(IF((INDEX('Master Data'!$F$2:$L$4115,,1)="successful"),MATCH(ROW('Master Data'!$F$2:$L$4115),ROW('Master Data'!$F$2:$L$4115)),""),ROWS($A$2:B217)),(COLUMNS($A$2:B217)-1)*6+1)</f>
        <v>80</v>
      </c>
      <c r="D217" t="str" cm="1">
        <f t="array" ref="D217">INDEX('Master Data'!$F$2:$L$4115,SMALL(IF((INDEX('Master Data'!$F$2:$L$4115,,1)="failed"),MATCH(ROW('Master Data'!$F$2:$L$4115),ROW('Master Data'!$F$2:$L$4115)),""),ROWS($D$2:D217)),(COLUMNS($D$2:D217)-1)*6+1)</f>
        <v>failed</v>
      </c>
      <c r="E217" cm="1">
        <f t="array" ref="E217">INDEX('Master Data'!$F$2:$L$4115,SMALL(IF((INDEX('Master Data'!$F$2:$L$4115,,1)="failed"),MATCH(ROW('Master Data'!$F$2:$L$4115),ROW('Master Data'!$F$2:$L$4115)),""),ROWS($D$2:E217)),(COLUMNS($D$2:E217)-1)*6+1)</f>
        <v>4</v>
      </c>
    </row>
    <row r="218" spans="1:5" x14ac:dyDescent="0.25">
      <c r="A218" t="str" cm="1">
        <f t="array" ref="A218">INDEX('Master Data'!$F$2:$L$4115,SMALL(IF((INDEX('Master Data'!$F$2:$L$4115,,1)="successful"),MATCH(ROW('Master Data'!$F$2:$L$4115),ROW('Master Data'!$F$2:$L$4115)),""),ROWS(A$2:$A218)),(COLUMNS($A$2:A218)-1)*6+1)</f>
        <v>successful</v>
      </c>
      <c r="B218" cm="1">
        <f t="array" ref="B218">INDEX('Master Data'!$F$2:$L$4115,SMALL(IF((INDEX('Master Data'!$F$2:$L$4115,,1)="successful"),MATCH(ROW('Master Data'!$F$2:$L$4115),ROW('Master Data'!$F$2:$L$4115)),""),ROWS($A$2:B218)),(COLUMNS($A$2:B218)-1)*6+1)</f>
        <v>493</v>
      </c>
      <c r="D218" t="str" cm="1">
        <f t="array" ref="D218">INDEX('Master Data'!$F$2:$L$4115,SMALL(IF((INDEX('Master Data'!$F$2:$L$4115,,1)="failed"),MATCH(ROW('Master Data'!$F$2:$L$4115),ROW('Master Data'!$F$2:$L$4115)),""),ROWS($D$2:D218)),(COLUMNS($D$2:D218)-1)*6+1)</f>
        <v>failed</v>
      </c>
      <c r="E218" cm="1">
        <f t="array" ref="E218">INDEX('Master Data'!$F$2:$L$4115,SMALL(IF((INDEX('Master Data'!$F$2:$L$4115,,1)="failed"),MATCH(ROW('Master Data'!$F$2:$L$4115),ROW('Master Data'!$F$2:$L$4115)),""),ROWS($D$2:E218)),(COLUMNS($D$2:E218)-1)*6+1)</f>
        <v>1</v>
      </c>
    </row>
    <row r="219" spans="1:5" x14ac:dyDescent="0.25">
      <c r="A219" t="str" cm="1">
        <f t="array" ref="A219">INDEX('Master Data'!$F$2:$L$4115,SMALL(IF((INDEX('Master Data'!$F$2:$L$4115,,1)="successful"),MATCH(ROW('Master Data'!$F$2:$L$4115),ROW('Master Data'!$F$2:$L$4115)),""),ROWS(A$2:$A219)),(COLUMNS($A$2:A219)-1)*6+1)</f>
        <v>successful</v>
      </c>
      <c r="B219" cm="1">
        <f t="array" ref="B219">INDEX('Master Data'!$F$2:$L$4115,SMALL(IF((INDEX('Master Data'!$F$2:$L$4115,,1)="successful"),MATCH(ROW('Master Data'!$F$2:$L$4115),ROW('Master Data'!$F$2:$L$4115)),""),ROWS($A$2:B219)),(COLUMNS($A$2:B219)-1)*6+1)</f>
        <v>31</v>
      </c>
      <c r="D219" t="str" cm="1">
        <f t="array" ref="D219">INDEX('Master Data'!$F$2:$L$4115,SMALL(IF((INDEX('Master Data'!$F$2:$L$4115,,1)="failed"),MATCH(ROW('Master Data'!$F$2:$L$4115),ROW('Master Data'!$F$2:$L$4115)),""),ROWS($D$2:D219)),(COLUMNS($D$2:D219)-1)*6+1)</f>
        <v>failed</v>
      </c>
      <c r="E219" cm="1">
        <f t="array" ref="E219">INDEX('Master Data'!$F$2:$L$4115,SMALL(IF((INDEX('Master Data'!$F$2:$L$4115,,1)="failed"),MATCH(ROW('Master Data'!$F$2:$L$4115),ROW('Master Data'!$F$2:$L$4115)),""),ROWS($D$2:E219)),(COLUMNS($D$2:E219)-1)*6+1)</f>
        <v>1</v>
      </c>
    </row>
    <row r="220" spans="1:5" x14ac:dyDescent="0.25">
      <c r="A220" t="str" cm="1">
        <f t="array" ref="A220">INDEX('Master Data'!$F$2:$L$4115,SMALL(IF((INDEX('Master Data'!$F$2:$L$4115,,1)="successful"),MATCH(ROW('Master Data'!$F$2:$L$4115),ROW('Master Data'!$F$2:$L$4115)),""),ROWS(A$2:$A220)),(COLUMNS($A$2:A220)-1)*6+1)</f>
        <v>successful</v>
      </c>
      <c r="B220" cm="1">
        <f t="array" ref="B220">INDEX('Master Data'!$F$2:$L$4115,SMALL(IF((INDEX('Master Data'!$F$2:$L$4115,,1)="successful"),MATCH(ROW('Master Data'!$F$2:$L$4115),ROW('Master Data'!$F$2:$L$4115)),""),ROWS($A$2:B220)),(COLUMNS($A$2:B220)-1)*6+1)</f>
        <v>236</v>
      </c>
      <c r="D220" t="str" cm="1">
        <f t="array" ref="D220">INDEX('Master Data'!$F$2:$L$4115,SMALL(IF((INDEX('Master Data'!$F$2:$L$4115,,1)="failed"),MATCH(ROW('Master Data'!$F$2:$L$4115),ROW('Master Data'!$F$2:$L$4115)),""),ROWS($D$2:D220)),(COLUMNS($D$2:D220)-1)*6+1)</f>
        <v>failed</v>
      </c>
      <c r="E220" cm="1">
        <f t="array" ref="E220">INDEX('Master Data'!$F$2:$L$4115,SMALL(IF((INDEX('Master Data'!$F$2:$L$4115,,1)="failed"),MATCH(ROW('Master Data'!$F$2:$L$4115),ROW('Master Data'!$F$2:$L$4115)),""),ROWS($D$2:E220)),(COLUMNS($D$2:E220)-1)*6+1)</f>
        <v>7</v>
      </c>
    </row>
    <row r="221" spans="1:5" x14ac:dyDescent="0.25">
      <c r="A221" t="str" cm="1">
        <f t="array" ref="A221">INDEX('Master Data'!$F$2:$L$4115,SMALL(IF((INDEX('Master Data'!$F$2:$L$4115,,1)="successful"),MATCH(ROW('Master Data'!$F$2:$L$4115),ROW('Master Data'!$F$2:$L$4115)),""),ROWS(A$2:$A221)),(COLUMNS($A$2:A221)-1)*6+1)</f>
        <v>successful</v>
      </c>
      <c r="B221" cm="1">
        <f t="array" ref="B221">INDEX('Master Data'!$F$2:$L$4115,SMALL(IF((INDEX('Master Data'!$F$2:$L$4115,,1)="successful"),MATCH(ROW('Master Data'!$F$2:$L$4115),ROW('Master Data'!$F$2:$L$4115)),""),ROWS($A$2:B221)),(COLUMNS($A$2:B221)-1)*6+1)</f>
        <v>89</v>
      </c>
      <c r="D221" t="str" cm="1">
        <f t="array" ref="D221">INDEX('Master Data'!$F$2:$L$4115,SMALL(IF((INDEX('Master Data'!$F$2:$L$4115,,1)="failed"),MATCH(ROW('Master Data'!$F$2:$L$4115),ROW('Master Data'!$F$2:$L$4115)),""),ROWS($D$2:D221)),(COLUMNS($D$2:D221)-1)*6+1)</f>
        <v>failed</v>
      </c>
      <c r="E221" cm="1">
        <f t="array" ref="E221">INDEX('Master Data'!$F$2:$L$4115,SMALL(IF((INDEX('Master Data'!$F$2:$L$4115,,1)="failed"),MATCH(ROW('Master Data'!$F$2:$L$4115),ROW('Master Data'!$F$2:$L$4115)),""),ROWS($D$2:E221)),(COLUMNS($D$2:E221)-1)*6+1)</f>
        <v>5</v>
      </c>
    </row>
    <row r="222" spans="1:5" x14ac:dyDescent="0.25">
      <c r="A222" t="str" cm="1">
        <f t="array" ref="A222">INDEX('Master Data'!$F$2:$L$4115,SMALL(IF((INDEX('Master Data'!$F$2:$L$4115,,1)="successful"),MATCH(ROW('Master Data'!$F$2:$L$4115),ROW('Master Data'!$F$2:$L$4115)),""),ROWS(A$2:$A222)),(COLUMNS($A$2:A222)-1)*6+1)</f>
        <v>successful</v>
      </c>
      <c r="B222" cm="1">
        <f t="array" ref="B222">INDEX('Master Data'!$F$2:$L$4115,SMALL(IF((INDEX('Master Data'!$F$2:$L$4115,,1)="successful"),MATCH(ROW('Master Data'!$F$2:$L$4115),ROW('Master Data'!$F$2:$L$4115)),""),ROWS($A$2:B222)),(COLUMNS($A$2:B222)-1)*6+1)</f>
        <v>299</v>
      </c>
      <c r="D222" t="str" cm="1">
        <f t="array" ref="D222">INDEX('Master Data'!$F$2:$L$4115,SMALL(IF((INDEX('Master Data'!$F$2:$L$4115,,1)="failed"),MATCH(ROW('Master Data'!$F$2:$L$4115),ROW('Master Data'!$F$2:$L$4115)),""),ROWS($D$2:D222)),(COLUMNS($D$2:D222)-1)*6+1)</f>
        <v>failed</v>
      </c>
      <c r="E222" cm="1">
        <f t="array" ref="E222">INDEX('Master Data'!$F$2:$L$4115,SMALL(IF((INDEX('Master Data'!$F$2:$L$4115,,1)="failed"),MATCH(ROW('Master Data'!$F$2:$L$4115),ROW('Master Data'!$F$2:$L$4115)),""),ROWS($D$2:E222)),(COLUMNS($D$2:E222)-1)*6+1)</f>
        <v>1</v>
      </c>
    </row>
    <row r="223" spans="1:5" x14ac:dyDescent="0.25">
      <c r="A223" t="str" cm="1">
        <f t="array" ref="A223">INDEX('Master Data'!$F$2:$L$4115,SMALL(IF((INDEX('Master Data'!$F$2:$L$4115,,1)="successful"),MATCH(ROW('Master Data'!$F$2:$L$4115),ROW('Master Data'!$F$2:$L$4115)),""),ROWS(A$2:$A223)),(COLUMNS($A$2:A223)-1)*6+1)</f>
        <v>successful</v>
      </c>
      <c r="B223" cm="1">
        <f t="array" ref="B223">INDEX('Master Data'!$F$2:$L$4115,SMALL(IF((INDEX('Master Data'!$F$2:$L$4115,,1)="successful"),MATCH(ROW('Master Data'!$F$2:$L$4115),ROW('Master Data'!$F$2:$L$4115)),""),ROWS($A$2:B223)),(COLUMNS($A$2:B223)-1)*6+1)</f>
        <v>55</v>
      </c>
      <c r="D223" t="str" cm="1">
        <f t="array" ref="D223">INDEX('Master Data'!$F$2:$L$4115,SMALL(IF((INDEX('Master Data'!$F$2:$L$4115,,1)="failed"),MATCH(ROW('Master Data'!$F$2:$L$4115),ROW('Master Data'!$F$2:$L$4115)),""),ROWS($D$2:D223)),(COLUMNS($D$2:D223)-1)*6+1)</f>
        <v>failed</v>
      </c>
      <c r="E223" cm="1">
        <f t="array" ref="E223">INDEX('Master Data'!$F$2:$L$4115,SMALL(IF((INDEX('Master Data'!$F$2:$L$4115,,1)="failed"),MATCH(ROW('Master Data'!$F$2:$L$4115),ROW('Master Data'!$F$2:$L$4115)),""),ROWS($D$2:E223)),(COLUMNS($D$2:E223)-1)*6+1)</f>
        <v>0</v>
      </c>
    </row>
    <row r="224" spans="1:5" x14ac:dyDescent="0.25">
      <c r="A224" t="str" cm="1">
        <f t="array" ref="A224">INDEX('Master Data'!$F$2:$L$4115,SMALL(IF((INDEX('Master Data'!$F$2:$L$4115,,1)="successful"),MATCH(ROW('Master Data'!$F$2:$L$4115),ROW('Master Data'!$F$2:$L$4115)),""),ROWS(A$2:$A224)),(COLUMNS($A$2:A224)-1)*6+1)</f>
        <v>successful</v>
      </c>
      <c r="B224" cm="1">
        <f t="array" ref="B224">INDEX('Master Data'!$F$2:$L$4115,SMALL(IF((INDEX('Master Data'!$F$2:$L$4115,,1)="successful"),MATCH(ROW('Master Data'!$F$2:$L$4115),ROW('Master Data'!$F$2:$L$4115)),""),ROWS($A$2:B224)),(COLUMNS($A$2:B224)-1)*6+1)</f>
        <v>325</v>
      </c>
      <c r="D224" t="str" cm="1">
        <f t="array" ref="D224">INDEX('Master Data'!$F$2:$L$4115,SMALL(IF((INDEX('Master Data'!$F$2:$L$4115,,1)="failed"),MATCH(ROW('Master Data'!$F$2:$L$4115),ROW('Master Data'!$F$2:$L$4115)),""),ROWS($D$2:D224)),(COLUMNS($D$2:D224)-1)*6+1)</f>
        <v>failed</v>
      </c>
      <c r="E224" cm="1">
        <f t="array" ref="E224">INDEX('Master Data'!$F$2:$L$4115,SMALL(IF((INDEX('Master Data'!$F$2:$L$4115,,1)="failed"),MATCH(ROW('Master Data'!$F$2:$L$4115),ROW('Master Data'!$F$2:$L$4115)),""),ROWS($D$2:E224)),(COLUMNS($D$2:E224)-1)*6+1)</f>
        <v>0</v>
      </c>
    </row>
    <row r="225" spans="1:5" x14ac:dyDescent="0.25">
      <c r="A225" t="str" cm="1">
        <f t="array" ref="A225">INDEX('Master Data'!$F$2:$L$4115,SMALL(IF((INDEX('Master Data'!$F$2:$L$4115,,1)="successful"),MATCH(ROW('Master Data'!$F$2:$L$4115),ROW('Master Data'!$F$2:$L$4115)),""),ROWS(A$2:$A225)),(COLUMNS($A$2:A225)-1)*6+1)</f>
        <v>successful</v>
      </c>
      <c r="B225" cm="1">
        <f t="array" ref="B225">INDEX('Master Data'!$F$2:$L$4115,SMALL(IF((INDEX('Master Data'!$F$2:$L$4115,,1)="successful"),MATCH(ROW('Master Data'!$F$2:$L$4115),ROW('Master Data'!$F$2:$L$4115)),""),ROWS($A$2:B225)),(COLUMNS($A$2:B225)-1)*6+1)</f>
        <v>524</v>
      </c>
      <c r="D225" t="str" cm="1">
        <f t="array" ref="D225">INDEX('Master Data'!$F$2:$L$4115,SMALL(IF((INDEX('Master Data'!$F$2:$L$4115,,1)="failed"),MATCH(ROW('Master Data'!$F$2:$L$4115),ROW('Master Data'!$F$2:$L$4115)),""),ROWS($D$2:D225)),(COLUMNS($D$2:D225)-1)*6+1)</f>
        <v>failed</v>
      </c>
      <c r="E225" cm="1">
        <f t="array" ref="E225">INDEX('Master Data'!$F$2:$L$4115,SMALL(IF((INDEX('Master Data'!$F$2:$L$4115,,1)="failed"),MATCH(ROW('Master Data'!$F$2:$L$4115),ROW('Master Data'!$F$2:$L$4115)),""),ROWS($D$2:E225)),(COLUMNS($D$2:E225)-1)*6+1)</f>
        <v>1</v>
      </c>
    </row>
    <row r="226" spans="1:5" x14ac:dyDescent="0.25">
      <c r="A226" t="str" cm="1">
        <f t="array" ref="A226">INDEX('Master Data'!$F$2:$L$4115,SMALL(IF((INDEX('Master Data'!$F$2:$L$4115,,1)="successful"),MATCH(ROW('Master Data'!$F$2:$L$4115),ROW('Master Data'!$F$2:$L$4115)),""),ROWS(A$2:$A226)),(COLUMNS($A$2:A226)-1)*6+1)</f>
        <v>successful</v>
      </c>
      <c r="B226" cm="1">
        <f t="array" ref="B226">INDEX('Master Data'!$F$2:$L$4115,SMALL(IF((INDEX('Master Data'!$F$2:$L$4115,,1)="successful"),MATCH(ROW('Master Data'!$F$2:$L$4115),ROW('Master Data'!$F$2:$L$4115)),""),ROWS($A$2:B226)),(COLUMNS($A$2:B226)-1)*6+1)</f>
        <v>285</v>
      </c>
      <c r="D226" t="str" cm="1">
        <f t="array" ref="D226">INDEX('Master Data'!$F$2:$L$4115,SMALL(IF((INDEX('Master Data'!$F$2:$L$4115,,1)="failed"),MATCH(ROW('Master Data'!$F$2:$L$4115),ROW('Master Data'!$F$2:$L$4115)),""),ROWS($D$2:D226)),(COLUMNS($D$2:D226)-1)*6+1)</f>
        <v>failed</v>
      </c>
      <c r="E226" cm="1">
        <f t="array" ref="E226">INDEX('Master Data'!$F$2:$L$4115,SMALL(IF((INDEX('Master Data'!$F$2:$L$4115,,1)="failed"),MATCH(ROW('Master Data'!$F$2:$L$4115),ROW('Master Data'!$F$2:$L$4115)),""),ROWS($D$2:E226)),(COLUMNS($D$2:E226)-1)*6+1)</f>
        <v>2</v>
      </c>
    </row>
    <row r="227" spans="1:5" x14ac:dyDescent="0.25">
      <c r="A227" t="str" cm="1">
        <f t="array" ref="A227">INDEX('Master Data'!$F$2:$L$4115,SMALL(IF((INDEX('Master Data'!$F$2:$L$4115,,1)="successful"),MATCH(ROW('Master Data'!$F$2:$L$4115),ROW('Master Data'!$F$2:$L$4115)),""),ROWS(A$2:$A227)),(COLUMNS($A$2:A227)-1)*6+1)</f>
        <v>successful</v>
      </c>
      <c r="B227" cm="1">
        <f t="array" ref="B227">INDEX('Master Data'!$F$2:$L$4115,SMALL(IF((INDEX('Master Data'!$F$2:$L$4115,,1)="successful"),MATCH(ROW('Master Data'!$F$2:$L$4115),ROW('Master Data'!$F$2:$L$4115)),""),ROWS($A$2:B227)),(COLUMNS($A$2:B227)-1)*6+1)</f>
        <v>179</v>
      </c>
      <c r="D227" t="str" cm="1">
        <f t="array" ref="D227">INDEX('Master Data'!$F$2:$L$4115,SMALL(IF((INDEX('Master Data'!$F$2:$L$4115,,1)="failed"),MATCH(ROW('Master Data'!$F$2:$L$4115),ROW('Master Data'!$F$2:$L$4115)),""),ROWS($D$2:D227)),(COLUMNS($D$2:D227)-1)*6+1)</f>
        <v>failed</v>
      </c>
      <c r="E227" cm="1">
        <f t="array" ref="E227">INDEX('Master Data'!$F$2:$L$4115,SMALL(IF((INDEX('Master Data'!$F$2:$L$4115,,1)="failed"),MATCH(ROW('Master Data'!$F$2:$L$4115),ROW('Master Data'!$F$2:$L$4115)),""),ROWS($D$2:E227)),(COLUMNS($D$2:E227)-1)*6+1)</f>
        <v>0</v>
      </c>
    </row>
    <row r="228" spans="1:5" x14ac:dyDescent="0.25">
      <c r="A228" t="str" cm="1">
        <f t="array" ref="A228">INDEX('Master Data'!$F$2:$L$4115,SMALL(IF((INDEX('Master Data'!$F$2:$L$4115,,1)="successful"),MATCH(ROW('Master Data'!$F$2:$L$4115),ROW('Master Data'!$F$2:$L$4115)),""),ROWS(A$2:$A228)),(COLUMNS($A$2:A228)-1)*6+1)</f>
        <v>successful</v>
      </c>
      <c r="B228" cm="1">
        <f t="array" ref="B228">INDEX('Master Data'!$F$2:$L$4115,SMALL(IF((INDEX('Master Data'!$F$2:$L$4115,,1)="successful"),MATCH(ROW('Master Data'!$F$2:$L$4115),ROW('Master Data'!$F$2:$L$4115)),""),ROWS($A$2:B228)),(COLUMNS($A$2:B228)-1)*6+1)</f>
        <v>188</v>
      </c>
      <c r="D228" t="str" cm="1">
        <f t="array" ref="D228">INDEX('Master Data'!$F$2:$L$4115,SMALL(IF((INDEX('Master Data'!$F$2:$L$4115,,1)="failed"),MATCH(ROW('Master Data'!$F$2:$L$4115),ROW('Master Data'!$F$2:$L$4115)),""),ROWS($D$2:D228)),(COLUMNS($D$2:D228)-1)*6+1)</f>
        <v>failed</v>
      </c>
      <c r="E228" cm="1">
        <f t="array" ref="E228">INDEX('Master Data'!$F$2:$L$4115,SMALL(IF((INDEX('Master Data'!$F$2:$L$4115,,1)="failed"),MATCH(ROW('Master Data'!$F$2:$L$4115),ROW('Master Data'!$F$2:$L$4115)),""),ROWS($D$2:E228)),(COLUMNS($D$2:E228)-1)*6+1)</f>
        <v>4</v>
      </c>
    </row>
    <row r="229" spans="1:5" x14ac:dyDescent="0.25">
      <c r="A229" t="str" cm="1">
        <f t="array" ref="A229">INDEX('Master Data'!$F$2:$L$4115,SMALL(IF((INDEX('Master Data'!$F$2:$L$4115,,1)="successful"),MATCH(ROW('Master Data'!$F$2:$L$4115),ROW('Master Data'!$F$2:$L$4115)),""),ROWS(A$2:$A229)),(COLUMNS($A$2:A229)-1)*6+1)</f>
        <v>successful</v>
      </c>
      <c r="B229" cm="1">
        <f t="array" ref="B229">INDEX('Master Data'!$F$2:$L$4115,SMALL(IF((INDEX('Master Data'!$F$2:$L$4115,,1)="successful"),MATCH(ROW('Master Data'!$F$2:$L$4115),ROW('Master Data'!$F$2:$L$4115)),""),ROWS($A$2:B229)),(COLUMNS($A$2:B229)-1)*6+1)</f>
        <v>379</v>
      </c>
      <c r="D229" t="str" cm="1">
        <f t="array" ref="D229">INDEX('Master Data'!$F$2:$L$4115,SMALL(IF((INDEX('Master Data'!$F$2:$L$4115,,1)="failed"),MATCH(ROW('Master Data'!$F$2:$L$4115),ROW('Master Data'!$F$2:$L$4115)),""),ROWS($D$2:D229)),(COLUMNS($D$2:D229)-1)*6+1)</f>
        <v>failed</v>
      </c>
      <c r="E229" cm="1">
        <f t="array" ref="E229">INDEX('Master Data'!$F$2:$L$4115,SMALL(IF((INDEX('Master Data'!$F$2:$L$4115,,1)="failed"),MATCH(ROW('Master Data'!$F$2:$L$4115),ROW('Master Data'!$F$2:$L$4115)),""),ROWS($D$2:E229)),(COLUMNS($D$2:E229)-1)*6+1)</f>
        <v>7</v>
      </c>
    </row>
    <row r="230" spans="1:5" x14ac:dyDescent="0.25">
      <c r="A230" t="str" cm="1">
        <f t="array" ref="A230">INDEX('Master Data'!$F$2:$L$4115,SMALL(IF((INDEX('Master Data'!$F$2:$L$4115,,1)="successful"),MATCH(ROW('Master Data'!$F$2:$L$4115),ROW('Master Data'!$F$2:$L$4115)),""),ROWS(A$2:$A230)),(COLUMNS($A$2:A230)-1)*6+1)</f>
        <v>successful</v>
      </c>
      <c r="B230" cm="1">
        <f t="array" ref="B230">INDEX('Master Data'!$F$2:$L$4115,SMALL(IF((INDEX('Master Data'!$F$2:$L$4115,,1)="successful"),MATCH(ROW('Master Data'!$F$2:$L$4115),ROW('Master Data'!$F$2:$L$4115)),""),ROWS($A$2:B230)),(COLUMNS($A$2:B230)-1)*6+1)</f>
        <v>119</v>
      </c>
      <c r="D230" t="str" cm="1">
        <f t="array" ref="D230">INDEX('Master Data'!$F$2:$L$4115,SMALL(IF((INDEX('Master Data'!$F$2:$L$4115,,1)="failed"),MATCH(ROW('Master Data'!$F$2:$L$4115),ROW('Master Data'!$F$2:$L$4115)),""),ROWS($D$2:D230)),(COLUMNS($D$2:D230)-1)*6+1)</f>
        <v>failed</v>
      </c>
      <c r="E230" cm="1">
        <f t="array" ref="E230">INDEX('Master Data'!$F$2:$L$4115,SMALL(IF((INDEX('Master Data'!$F$2:$L$4115,,1)="failed"),MATCH(ROW('Master Data'!$F$2:$L$4115),ROW('Master Data'!$F$2:$L$4115)),""),ROWS($D$2:E230)),(COLUMNS($D$2:E230)-1)*6+1)</f>
        <v>2</v>
      </c>
    </row>
    <row r="231" spans="1:5" x14ac:dyDescent="0.25">
      <c r="A231" t="str" cm="1">
        <f t="array" ref="A231">INDEX('Master Data'!$F$2:$L$4115,SMALL(IF((INDEX('Master Data'!$F$2:$L$4115,,1)="successful"),MATCH(ROW('Master Data'!$F$2:$L$4115),ROW('Master Data'!$F$2:$L$4115)),""),ROWS(A$2:$A231)),(COLUMNS($A$2:A231)-1)*6+1)</f>
        <v>successful</v>
      </c>
      <c r="B231" cm="1">
        <f t="array" ref="B231">INDEX('Master Data'!$F$2:$L$4115,SMALL(IF((INDEX('Master Data'!$F$2:$L$4115,,1)="successful"),MATCH(ROW('Master Data'!$F$2:$L$4115),ROW('Master Data'!$F$2:$L$4115)),""),ROWS($A$2:B231)),(COLUMNS($A$2:B231)-1)*6+1)</f>
        <v>167</v>
      </c>
      <c r="D231" t="str" cm="1">
        <f t="array" ref="D231">INDEX('Master Data'!$F$2:$L$4115,SMALL(IF((INDEX('Master Data'!$F$2:$L$4115,,1)="failed"),MATCH(ROW('Master Data'!$F$2:$L$4115),ROW('Master Data'!$F$2:$L$4115)),""),ROWS($D$2:D231)),(COLUMNS($D$2:D231)-1)*6+1)</f>
        <v>failed</v>
      </c>
      <c r="E231" cm="1">
        <f t="array" ref="E231">INDEX('Master Data'!$F$2:$L$4115,SMALL(IF((INDEX('Master Data'!$F$2:$L$4115,,1)="failed"),MATCH(ROW('Master Data'!$F$2:$L$4115),ROW('Master Data'!$F$2:$L$4115)),""),ROWS($D$2:E231)),(COLUMNS($D$2:E231)-1)*6+1)</f>
        <v>1</v>
      </c>
    </row>
    <row r="232" spans="1:5" x14ac:dyDescent="0.25">
      <c r="A232" t="str" cm="1">
        <f t="array" ref="A232">INDEX('Master Data'!$F$2:$L$4115,SMALL(IF((INDEX('Master Data'!$F$2:$L$4115,,1)="successful"),MATCH(ROW('Master Data'!$F$2:$L$4115),ROW('Master Data'!$F$2:$L$4115)),""),ROWS(A$2:$A232)),(COLUMNS($A$2:A232)-1)*6+1)</f>
        <v>successful</v>
      </c>
      <c r="B232" cm="1">
        <f t="array" ref="B232">INDEX('Master Data'!$F$2:$L$4115,SMALL(IF((INDEX('Master Data'!$F$2:$L$4115,,1)="successful"),MATCH(ROW('Master Data'!$F$2:$L$4115),ROW('Master Data'!$F$2:$L$4115)),""),ROWS($A$2:B232)),(COLUMNS($A$2:B232)-1)*6+1)</f>
        <v>221</v>
      </c>
      <c r="D232" t="str" cm="1">
        <f t="array" ref="D232">INDEX('Master Data'!$F$2:$L$4115,SMALL(IF((INDEX('Master Data'!$F$2:$L$4115,,1)="failed"),MATCH(ROW('Master Data'!$F$2:$L$4115),ROW('Master Data'!$F$2:$L$4115)),""),ROWS($D$2:D232)),(COLUMNS($D$2:D232)-1)*6+1)</f>
        <v>failed</v>
      </c>
      <c r="E232" cm="1">
        <f t="array" ref="E232">INDEX('Master Data'!$F$2:$L$4115,SMALL(IF((INDEX('Master Data'!$F$2:$L$4115,,1)="failed"),MATCH(ROW('Master Data'!$F$2:$L$4115),ROW('Master Data'!$F$2:$L$4115)),""),ROWS($D$2:E232)),(COLUMNS($D$2:E232)-1)*6+1)</f>
        <v>9</v>
      </c>
    </row>
    <row r="233" spans="1:5" x14ac:dyDescent="0.25">
      <c r="A233" t="str" cm="1">
        <f t="array" ref="A233">INDEX('Master Data'!$F$2:$L$4115,SMALL(IF((INDEX('Master Data'!$F$2:$L$4115,,1)="successful"),MATCH(ROW('Master Data'!$F$2:$L$4115),ROW('Master Data'!$F$2:$L$4115)),""),ROWS(A$2:$A233)),(COLUMNS($A$2:A233)-1)*6+1)</f>
        <v>successful</v>
      </c>
      <c r="B233" cm="1">
        <f t="array" ref="B233">INDEX('Master Data'!$F$2:$L$4115,SMALL(IF((INDEX('Master Data'!$F$2:$L$4115,,1)="successful"),MATCH(ROW('Master Data'!$F$2:$L$4115),ROW('Master Data'!$F$2:$L$4115)),""),ROWS($A$2:B233)),(COLUMNS($A$2:B233)-1)*6+1)</f>
        <v>964</v>
      </c>
      <c r="D233" t="str" cm="1">
        <f t="array" ref="D233">INDEX('Master Data'!$F$2:$L$4115,SMALL(IF((INDEX('Master Data'!$F$2:$L$4115,,1)="failed"),MATCH(ROW('Master Data'!$F$2:$L$4115),ROW('Master Data'!$F$2:$L$4115)),""),ROWS($D$2:D233)),(COLUMNS($D$2:D233)-1)*6+1)</f>
        <v>failed</v>
      </c>
      <c r="E233" cm="1">
        <f t="array" ref="E233">INDEX('Master Data'!$F$2:$L$4115,SMALL(IF((INDEX('Master Data'!$F$2:$L$4115,,1)="failed"),MATCH(ROW('Master Data'!$F$2:$L$4115),ROW('Master Data'!$F$2:$L$4115)),""),ROWS($D$2:E233)),(COLUMNS($D$2:E233)-1)*6+1)</f>
        <v>2</v>
      </c>
    </row>
    <row r="234" spans="1:5" x14ac:dyDescent="0.25">
      <c r="A234" t="str" cm="1">
        <f t="array" ref="A234">INDEX('Master Data'!$F$2:$L$4115,SMALL(IF((INDEX('Master Data'!$F$2:$L$4115,,1)="successful"),MATCH(ROW('Master Data'!$F$2:$L$4115),ROW('Master Data'!$F$2:$L$4115)),""),ROWS(A$2:$A234)),(COLUMNS($A$2:A234)-1)*6+1)</f>
        <v>successful</v>
      </c>
      <c r="B234" cm="1">
        <f t="array" ref="B234">INDEX('Master Data'!$F$2:$L$4115,SMALL(IF((INDEX('Master Data'!$F$2:$L$4115,,1)="successful"),MATCH(ROW('Master Data'!$F$2:$L$4115),ROW('Master Data'!$F$2:$L$4115)),""),ROWS($A$2:B234)),(COLUMNS($A$2:B234)-1)*6+1)</f>
        <v>286</v>
      </c>
      <c r="D234" t="str" cm="1">
        <f t="array" ref="D234">INDEX('Master Data'!$F$2:$L$4115,SMALL(IF((INDEX('Master Data'!$F$2:$L$4115,,1)="failed"),MATCH(ROW('Master Data'!$F$2:$L$4115),ROW('Master Data'!$F$2:$L$4115)),""),ROWS($D$2:D234)),(COLUMNS($D$2:D234)-1)*6+1)</f>
        <v>failed</v>
      </c>
      <c r="E234" cm="1">
        <f t="array" ref="E234">INDEX('Master Data'!$F$2:$L$4115,SMALL(IF((INDEX('Master Data'!$F$2:$L$4115,,1)="failed"),MATCH(ROW('Master Data'!$F$2:$L$4115),ROW('Master Data'!$F$2:$L$4115)),""),ROWS($D$2:E234)),(COLUMNS($D$2:E234)-1)*6+1)</f>
        <v>1</v>
      </c>
    </row>
    <row r="235" spans="1:5" x14ac:dyDescent="0.25">
      <c r="A235" t="str" cm="1">
        <f t="array" ref="A235">INDEX('Master Data'!$F$2:$L$4115,SMALL(IF((INDEX('Master Data'!$F$2:$L$4115,,1)="successful"),MATCH(ROW('Master Data'!$F$2:$L$4115),ROW('Master Data'!$F$2:$L$4115)),""),ROWS(A$2:$A235)),(COLUMNS($A$2:A235)-1)*6+1)</f>
        <v>successful</v>
      </c>
      <c r="B235" cm="1">
        <f t="array" ref="B235">INDEX('Master Data'!$F$2:$L$4115,SMALL(IF((INDEX('Master Data'!$F$2:$L$4115,,1)="successful"),MATCH(ROW('Master Data'!$F$2:$L$4115),ROW('Master Data'!$F$2:$L$4115)),""),ROWS($A$2:B235)),(COLUMNS($A$2:B235)-1)*6+1)</f>
        <v>613</v>
      </c>
      <c r="D235" t="str" cm="1">
        <f t="array" ref="D235">INDEX('Master Data'!$F$2:$L$4115,SMALL(IF((INDEX('Master Data'!$F$2:$L$4115,,1)="failed"),MATCH(ROW('Master Data'!$F$2:$L$4115),ROW('Master Data'!$F$2:$L$4115)),""),ROWS($D$2:D235)),(COLUMNS($D$2:D235)-1)*6+1)</f>
        <v>failed</v>
      </c>
      <c r="E235" cm="1">
        <f t="array" ref="E235">INDEX('Master Data'!$F$2:$L$4115,SMALL(IF((INDEX('Master Data'!$F$2:$L$4115,,1)="failed"),MATCH(ROW('Master Data'!$F$2:$L$4115),ROW('Master Data'!$F$2:$L$4115)),""),ROWS($D$2:E235)),(COLUMNS($D$2:E235)-1)*6+1)</f>
        <v>7</v>
      </c>
    </row>
    <row r="236" spans="1:5" x14ac:dyDescent="0.25">
      <c r="A236" t="str" cm="1">
        <f t="array" ref="A236">INDEX('Master Data'!$F$2:$L$4115,SMALL(IF((INDEX('Master Data'!$F$2:$L$4115,,1)="successful"),MATCH(ROW('Master Data'!$F$2:$L$4115),ROW('Master Data'!$F$2:$L$4115)),""),ROWS(A$2:$A236)),(COLUMNS($A$2:A236)-1)*6+1)</f>
        <v>successful</v>
      </c>
      <c r="B236" cm="1">
        <f t="array" ref="B236">INDEX('Master Data'!$F$2:$L$4115,SMALL(IF((INDEX('Master Data'!$F$2:$L$4115,,1)="successful"),MATCH(ROW('Master Data'!$F$2:$L$4115),ROW('Master Data'!$F$2:$L$4115)),""),ROWS($A$2:B236)),(COLUMNS($A$2:B236)-1)*6+1)</f>
        <v>29</v>
      </c>
      <c r="D236" t="str" cm="1">
        <f t="array" ref="D236">INDEX('Master Data'!$F$2:$L$4115,SMALL(IF((INDEX('Master Data'!$F$2:$L$4115,,1)="failed"),MATCH(ROW('Master Data'!$F$2:$L$4115),ROW('Master Data'!$F$2:$L$4115)),""),ROWS($D$2:D236)),(COLUMNS($D$2:D236)-1)*6+1)</f>
        <v>failed</v>
      </c>
      <c r="E236" cm="1">
        <f t="array" ref="E236">INDEX('Master Data'!$F$2:$L$4115,SMALL(IF((INDEX('Master Data'!$F$2:$L$4115,,1)="failed"),MATCH(ROW('Master Data'!$F$2:$L$4115),ROW('Master Data'!$F$2:$L$4115)),""),ROWS($D$2:E236)),(COLUMNS($D$2:E236)-1)*6+1)</f>
        <v>2</v>
      </c>
    </row>
    <row r="237" spans="1:5" x14ac:dyDescent="0.25">
      <c r="A237" t="str" cm="1">
        <f t="array" ref="A237">INDEX('Master Data'!$F$2:$L$4115,SMALL(IF((INDEX('Master Data'!$F$2:$L$4115,,1)="successful"),MATCH(ROW('Master Data'!$F$2:$L$4115),ROW('Master Data'!$F$2:$L$4115)),""),ROWS(A$2:$A237)),(COLUMNS($A$2:A237)-1)*6+1)</f>
        <v>successful</v>
      </c>
      <c r="B237" cm="1">
        <f t="array" ref="B237">INDEX('Master Data'!$F$2:$L$4115,SMALL(IF((INDEX('Master Data'!$F$2:$L$4115,,1)="successful"),MATCH(ROW('Master Data'!$F$2:$L$4115),ROW('Master Data'!$F$2:$L$4115)),""),ROWS($A$2:B237)),(COLUMNS($A$2:B237)-1)*6+1)</f>
        <v>165</v>
      </c>
      <c r="D237" t="str" cm="1">
        <f t="array" ref="D237">INDEX('Master Data'!$F$2:$L$4115,SMALL(IF((INDEX('Master Data'!$F$2:$L$4115,,1)="failed"),MATCH(ROW('Master Data'!$F$2:$L$4115),ROW('Master Data'!$F$2:$L$4115)),""),ROWS($D$2:D237)),(COLUMNS($D$2:D237)-1)*6+1)</f>
        <v>failed</v>
      </c>
      <c r="E237" cm="1">
        <f t="array" ref="E237">INDEX('Master Data'!$F$2:$L$4115,SMALL(IF((INDEX('Master Data'!$F$2:$L$4115,,1)="failed"),MATCH(ROW('Master Data'!$F$2:$L$4115),ROW('Master Data'!$F$2:$L$4115)),""),ROWS($D$2:E237)),(COLUMNS($D$2:E237)-1)*6+1)</f>
        <v>8</v>
      </c>
    </row>
    <row r="238" spans="1:5" x14ac:dyDescent="0.25">
      <c r="A238" t="str" cm="1">
        <f t="array" ref="A238">INDEX('Master Data'!$F$2:$L$4115,SMALL(IF((INDEX('Master Data'!$F$2:$L$4115,,1)="successful"),MATCH(ROW('Master Data'!$F$2:$L$4115),ROW('Master Data'!$F$2:$L$4115)),""),ROWS(A$2:$A238)),(COLUMNS($A$2:A238)-1)*6+1)</f>
        <v>successful</v>
      </c>
      <c r="B238" cm="1">
        <f t="array" ref="B238">INDEX('Master Data'!$F$2:$L$4115,SMALL(IF((INDEX('Master Data'!$F$2:$L$4115,,1)="successful"),MATCH(ROW('Master Data'!$F$2:$L$4115),ROW('Master Data'!$F$2:$L$4115)),""),ROWS($A$2:B238)),(COLUMNS($A$2:B238)-1)*6+1)</f>
        <v>97</v>
      </c>
      <c r="D238" t="str" cm="1">
        <f t="array" ref="D238">INDEX('Master Data'!$F$2:$L$4115,SMALL(IF((INDEX('Master Data'!$F$2:$L$4115,,1)="failed"),MATCH(ROW('Master Data'!$F$2:$L$4115),ROW('Master Data'!$F$2:$L$4115)),""),ROWS($D$2:D238)),(COLUMNS($D$2:D238)-1)*6+1)</f>
        <v>failed</v>
      </c>
      <c r="E238" cm="1">
        <f t="array" ref="E238">INDEX('Master Data'!$F$2:$L$4115,SMALL(IF((INDEX('Master Data'!$F$2:$L$4115,,1)="failed"),MATCH(ROW('Master Data'!$F$2:$L$4115),ROW('Master Data'!$F$2:$L$4115)),""),ROWS($D$2:E238)),(COLUMNS($D$2:E238)-1)*6+1)</f>
        <v>2</v>
      </c>
    </row>
    <row r="239" spans="1:5" x14ac:dyDescent="0.25">
      <c r="A239" t="str" cm="1">
        <f t="array" ref="A239">INDEX('Master Data'!$F$2:$L$4115,SMALL(IF((INDEX('Master Data'!$F$2:$L$4115,,1)="successful"),MATCH(ROW('Master Data'!$F$2:$L$4115),ROW('Master Data'!$F$2:$L$4115)),""),ROWS(A$2:$A239)),(COLUMNS($A$2:A239)-1)*6+1)</f>
        <v>successful</v>
      </c>
      <c r="B239" cm="1">
        <f t="array" ref="B239">INDEX('Master Data'!$F$2:$L$4115,SMALL(IF((INDEX('Master Data'!$F$2:$L$4115,,1)="successful"),MATCH(ROW('Master Data'!$F$2:$L$4115),ROW('Master Data'!$F$2:$L$4115)),""),ROWS($A$2:B239)),(COLUMNS($A$2:B239)-1)*6+1)</f>
        <v>303</v>
      </c>
      <c r="D239" t="str" cm="1">
        <f t="array" ref="D239">INDEX('Master Data'!$F$2:$L$4115,SMALL(IF((INDEX('Master Data'!$F$2:$L$4115,,1)="failed"),MATCH(ROW('Master Data'!$F$2:$L$4115),ROW('Master Data'!$F$2:$L$4115)),""),ROWS($D$2:D239)),(COLUMNS($D$2:D239)-1)*6+1)</f>
        <v>failed</v>
      </c>
      <c r="E239" cm="1">
        <f t="array" ref="E239">INDEX('Master Data'!$F$2:$L$4115,SMALL(IF((INDEX('Master Data'!$F$2:$L$4115,,1)="failed"),MATCH(ROW('Master Data'!$F$2:$L$4115),ROW('Master Data'!$F$2:$L$4115)),""),ROWS($D$2:E239)),(COLUMNS($D$2:E239)-1)*6+1)</f>
        <v>2</v>
      </c>
    </row>
    <row r="240" spans="1:5" x14ac:dyDescent="0.25">
      <c r="A240" t="str" cm="1">
        <f t="array" ref="A240">INDEX('Master Data'!$F$2:$L$4115,SMALL(IF((INDEX('Master Data'!$F$2:$L$4115,,1)="successful"),MATCH(ROW('Master Data'!$F$2:$L$4115),ROW('Master Data'!$F$2:$L$4115)),""),ROWS(A$2:$A240)),(COLUMNS($A$2:A240)-1)*6+1)</f>
        <v>successful</v>
      </c>
      <c r="B240" cm="1">
        <f t="array" ref="B240">INDEX('Master Data'!$F$2:$L$4115,SMALL(IF((INDEX('Master Data'!$F$2:$L$4115,,1)="successful"),MATCH(ROW('Master Data'!$F$2:$L$4115),ROW('Master Data'!$F$2:$L$4115)),""),ROWS($A$2:B240)),(COLUMNS($A$2:B240)-1)*6+1)</f>
        <v>267</v>
      </c>
      <c r="D240" t="str" cm="1">
        <f t="array" ref="D240">INDEX('Master Data'!$F$2:$L$4115,SMALL(IF((INDEX('Master Data'!$F$2:$L$4115,,1)="failed"),MATCH(ROW('Master Data'!$F$2:$L$4115),ROW('Master Data'!$F$2:$L$4115)),""),ROWS($D$2:D240)),(COLUMNS($D$2:D240)-1)*6+1)</f>
        <v>failed</v>
      </c>
      <c r="E240" cm="1">
        <f t="array" ref="E240">INDEX('Master Data'!$F$2:$L$4115,SMALL(IF((INDEX('Master Data'!$F$2:$L$4115,,1)="failed"),MATCH(ROW('Master Data'!$F$2:$L$4115),ROW('Master Data'!$F$2:$L$4115)),""),ROWS($D$2:E240)),(COLUMNS($D$2:E240)-1)*6+1)</f>
        <v>7</v>
      </c>
    </row>
    <row r="241" spans="1:5" x14ac:dyDescent="0.25">
      <c r="A241" t="str" cm="1">
        <f t="array" ref="A241">INDEX('Master Data'!$F$2:$L$4115,SMALL(IF((INDEX('Master Data'!$F$2:$L$4115,,1)="successful"),MATCH(ROW('Master Data'!$F$2:$L$4115),ROW('Master Data'!$F$2:$L$4115)),""),ROWS(A$2:$A241)),(COLUMNS($A$2:A241)-1)*6+1)</f>
        <v>successful</v>
      </c>
      <c r="B241" cm="1">
        <f t="array" ref="B241">INDEX('Master Data'!$F$2:$L$4115,SMALL(IF((INDEX('Master Data'!$F$2:$L$4115,,1)="successful"),MATCH(ROW('Master Data'!$F$2:$L$4115),ROW('Master Data'!$F$2:$L$4115)),""),ROWS($A$2:B241)),(COLUMNS($A$2:B241)-1)*6+1)</f>
        <v>302</v>
      </c>
      <c r="D241" t="str" cm="1">
        <f t="array" ref="D241">INDEX('Master Data'!$F$2:$L$4115,SMALL(IF((INDEX('Master Data'!$F$2:$L$4115,,1)="failed"),MATCH(ROW('Master Data'!$F$2:$L$4115),ROW('Master Data'!$F$2:$L$4115)),""),ROWS($D$2:D241)),(COLUMNS($D$2:D241)-1)*6+1)</f>
        <v>failed</v>
      </c>
      <c r="E241" cm="1">
        <f t="array" ref="E241">INDEX('Master Data'!$F$2:$L$4115,SMALL(IF((INDEX('Master Data'!$F$2:$L$4115,,1)="failed"),MATCH(ROW('Master Data'!$F$2:$L$4115),ROW('Master Data'!$F$2:$L$4115)),""),ROWS($D$2:E241)),(COLUMNS($D$2:E241)-1)*6+1)</f>
        <v>2</v>
      </c>
    </row>
    <row r="242" spans="1:5" x14ac:dyDescent="0.25">
      <c r="A242" t="str" cm="1">
        <f t="array" ref="A242">INDEX('Master Data'!$F$2:$L$4115,SMALL(IF((INDEX('Master Data'!$F$2:$L$4115,,1)="successful"),MATCH(ROW('Master Data'!$F$2:$L$4115),ROW('Master Data'!$F$2:$L$4115)),""),ROWS(A$2:$A242)),(COLUMNS($A$2:A242)-1)*6+1)</f>
        <v>successful</v>
      </c>
      <c r="B242" cm="1">
        <f t="array" ref="B242">INDEX('Master Data'!$F$2:$L$4115,SMALL(IF((INDEX('Master Data'!$F$2:$L$4115,,1)="successful"),MATCH(ROW('Master Data'!$F$2:$L$4115),ROW('Master Data'!$F$2:$L$4115)),""),ROWS($A$2:B242)),(COLUMNS($A$2:B242)-1)*6+1)</f>
        <v>87</v>
      </c>
      <c r="D242" t="str" cm="1">
        <f t="array" ref="D242">INDEX('Master Data'!$F$2:$L$4115,SMALL(IF((INDEX('Master Data'!$F$2:$L$4115,,1)="failed"),MATCH(ROW('Master Data'!$F$2:$L$4115),ROW('Master Data'!$F$2:$L$4115)),""),ROWS($D$2:D242)),(COLUMNS($D$2:D242)-1)*6+1)</f>
        <v>failed</v>
      </c>
      <c r="E242" cm="1">
        <f t="array" ref="E242">INDEX('Master Data'!$F$2:$L$4115,SMALL(IF((INDEX('Master Data'!$F$2:$L$4115,,1)="failed"),MATCH(ROW('Master Data'!$F$2:$L$4115),ROW('Master Data'!$F$2:$L$4115)),""),ROWS($D$2:E242)),(COLUMNS($D$2:E242)-1)*6+1)</f>
        <v>18</v>
      </c>
    </row>
    <row r="243" spans="1:5" x14ac:dyDescent="0.25">
      <c r="A243" t="str" cm="1">
        <f t="array" ref="A243">INDEX('Master Data'!$F$2:$L$4115,SMALL(IF((INDEX('Master Data'!$F$2:$L$4115,,1)="successful"),MATCH(ROW('Master Data'!$F$2:$L$4115),ROW('Master Data'!$F$2:$L$4115)),""),ROWS(A$2:$A243)),(COLUMNS($A$2:A243)-1)*6+1)</f>
        <v>successful</v>
      </c>
      <c r="B243" cm="1">
        <f t="array" ref="B243">INDEX('Master Data'!$F$2:$L$4115,SMALL(IF((INDEX('Master Data'!$F$2:$L$4115,,1)="successful"),MATCH(ROW('Master Data'!$F$2:$L$4115),ROW('Master Data'!$F$2:$L$4115)),""),ROWS($A$2:B243)),(COLUMNS($A$2:B243)-1)*6+1)</f>
        <v>354</v>
      </c>
      <c r="D243" t="str" cm="1">
        <f t="array" ref="D243">INDEX('Master Data'!$F$2:$L$4115,SMALL(IF((INDEX('Master Data'!$F$2:$L$4115,,1)="failed"),MATCH(ROW('Master Data'!$F$2:$L$4115),ROW('Master Data'!$F$2:$L$4115)),""),ROWS($D$2:D243)),(COLUMNS($D$2:D243)-1)*6+1)</f>
        <v>failed</v>
      </c>
      <c r="E243" cm="1">
        <f t="array" ref="E243">INDEX('Master Data'!$F$2:$L$4115,SMALL(IF((INDEX('Master Data'!$F$2:$L$4115,,1)="failed"),MATCH(ROW('Master Data'!$F$2:$L$4115),ROW('Master Data'!$F$2:$L$4115)),""),ROWS($D$2:E243)),(COLUMNS($D$2:E243)-1)*6+1)</f>
        <v>9</v>
      </c>
    </row>
    <row r="244" spans="1:5" x14ac:dyDescent="0.25">
      <c r="A244" t="str" cm="1">
        <f t="array" ref="A244">INDEX('Master Data'!$F$2:$L$4115,SMALL(IF((INDEX('Master Data'!$F$2:$L$4115,,1)="successful"),MATCH(ROW('Master Data'!$F$2:$L$4115),ROW('Master Data'!$F$2:$L$4115)),""),ROWS(A$2:$A244)),(COLUMNS($A$2:A244)-1)*6+1)</f>
        <v>successful</v>
      </c>
      <c r="B244" cm="1">
        <f t="array" ref="B244">INDEX('Master Data'!$F$2:$L$4115,SMALL(IF((INDEX('Master Data'!$F$2:$L$4115,,1)="successful"),MATCH(ROW('Master Data'!$F$2:$L$4115),ROW('Master Data'!$F$2:$L$4115)),""),ROWS($A$2:B244)),(COLUMNS($A$2:B244)-1)*6+1)</f>
        <v>86</v>
      </c>
      <c r="D244" t="str" cm="1">
        <f t="array" ref="D244">INDEX('Master Data'!$F$2:$L$4115,SMALL(IF((INDEX('Master Data'!$F$2:$L$4115,,1)="failed"),MATCH(ROW('Master Data'!$F$2:$L$4115),ROW('Master Data'!$F$2:$L$4115)),""),ROWS($D$2:D244)),(COLUMNS($D$2:D244)-1)*6+1)</f>
        <v>failed</v>
      </c>
      <c r="E244" cm="1">
        <f t="array" ref="E244">INDEX('Master Data'!$F$2:$L$4115,SMALL(IF((INDEX('Master Data'!$F$2:$L$4115,,1)="failed"),MATCH(ROW('Master Data'!$F$2:$L$4115),ROW('Master Data'!$F$2:$L$4115)),""),ROWS($D$2:E244)),(COLUMNS($D$2:E244)-1)*6+1)</f>
        <v>4</v>
      </c>
    </row>
    <row r="245" spans="1:5" x14ac:dyDescent="0.25">
      <c r="A245" t="str" cm="1">
        <f t="array" ref="A245">INDEX('Master Data'!$F$2:$L$4115,SMALL(IF((INDEX('Master Data'!$F$2:$L$4115,,1)="successful"),MATCH(ROW('Master Data'!$F$2:$L$4115),ROW('Master Data'!$F$2:$L$4115)),""),ROWS(A$2:$A245)),(COLUMNS($A$2:A245)-1)*6+1)</f>
        <v>successful</v>
      </c>
      <c r="B245" cm="1">
        <f t="array" ref="B245">INDEX('Master Data'!$F$2:$L$4115,SMALL(IF((INDEX('Master Data'!$F$2:$L$4115,,1)="successful"),MATCH(ROW('Master Data'!$F$2:$L$4115),ROW('Master Data'!$F$2:$L$4115)),""),ROWS($A$2:B245)),(COLUMNS($A$2:B245)-1)*6+1)</f>
        <v>26</v>
      </c>
      <c r="D245" t="str" cm="1">
        <f t="array" ref="D245">INDEX('Master Data'!$F$2:$L$4115,SMALL(IF((INDEX('Master Data'!$F$2:$L$4115,,1)="failed"),MATCH(ROW('Master Data'!$F$2:$L$4115),ROW('Master Data'!$F$2:$L$4115)),""),ROWS($D$2:D245)),(COLUMNS($D$2:D245)-1)*6+1)</f>
        <v>failed</v>
      </c>
      <c r="E245" cm="1">
        <f t="array" ref="E245">INDEX('Master Data'!$F$2:$L$4115,SMALL(IF((INDEX('Master Data'!$F$2:$L$4115,,1)="failed"),MATCH(ROW('Master Data'!$F$2:$L$4115),ROW('Master Data'!$F$2:$L$4115)),""),ROWS($D$2:E245)),(COLUMNS($D$2:E245)-1)*6+1)</f>
        <v>7</v>
      </c>
    </row>
    <row r="246" spans="1:5" x14ac:dyDescent="0.25">
      <c r="A246" t="str" cm="1">
        <f t="array" ref="A246">INDEX('Master Data'!$F$2:$L$4115,SMALL(IF((INDEX('Master Data'!$F$2:$L$4115,,1)="successful"),MATCH(ROW('Master Data'!$F$2:$L$4115),ROW('Master Data'!$F$2:$L$4115)),""),ROWS(A$2:$A246)),(COLUMNS($A$2:A246)-1)*6+1)</f>
        <v>successful</v>
      </c>
      <c r="B246" cm="1">
        <f t="array" ref="B246">INDEX('Master Data'!$F$2:$L$4115,SMALL(IF((INDEX('Master Data'!$F$2:$L$4115,,1)="successful"),MATCH(ROW('Master Data'!$F$2:$L$4115),ROW('Master Data'!$F$2:$L$4115)),""),ROWS($A$2:B246)),(COLUMNS($A$2:B246)-1)*6+1)</f>
        <v>113</v>
      </c>
      <c r="D246" t="str" cm="1">
        <f t="array" ref="D246">INDEX('Master Data'!$F$2:$L$4115,SMALL(IF((INDEX('Master Data'!$F$2:$L$4115,,1)="failed"),MATCH(ROW('Master Data'!$F$2:$L$4115),ROW('Master Data'!$F$2:$L$4115)),""),ROWS($D$2:D246)),(COLUMNS($D$2:D246)-1)*6+1)</f>
        <v>failed</v>
      </c>
      <c r="E246" cm="1">
        <f t="array" ref="E246">INDEX('Master Data'!$F$2:$L$4115,SMALL(IF((INDEX('Master Data'!$F$2:$L$4115,,1)="failed"),MATCH(ROW('Master Data'!$F$2:$L$4115),ROW('Master Data'!$F$2:$L$4115)),""),ROWS($D$2:E246)),(COLUMNS($D$2:E246)-1)*6+1)</f>
        <v>29</v>
      </c>
    </row>
    <row r="247" spans="1:5" x14ac:dyDescent="0.25">
      <c r="A247" t="str" cm="1">
        <f t="array" ref="A247">INDEX('Master Data'!$F$2:$L$4115,SMALL(IF((INDEX('Master Data'!$F$2:$L$4115,,1)="successful"),MATCH(ROW('Master Data'!$F$2:$L$4115),ROW('Master Data'!$F$2:$L$4115)),""),ROWS(A$2:$A247)),(COLUMNS($A$2:A247)-1)*6+1)</f>
        <v>successful</v>
      </c>
      <c r="B247" cm="1">
        <f t="array" ref="B247">INDEX('Master Data'!$F$2:$L$4115,SMALL(IF((INDEX('Master Data'!$F$2:$L$4115,,1)="successful"),MATCH(ROW('Master Data'!$F$2:$L$4115),ROW('Master Data'!$F$2:$L$4115)),""),ROWS($A$2:B247)),(COLUMNS($A$2:B247)-1)*6+1)</f>
        <v>65</v>
      </c>
      <c r="D247" t="str" cm="1">
        <f t="array" ref="D247">INDEX('Master Data'!$F$2:$L$4115,SMALL(IF((INDEX('Master Data'!$F$2:$L$4115,,1)="failed"),MATCH(ROW('Master Data'!$F$2:$L$4115),ROW('Master Data'!$F$2:$L$4115)),""),ROWS($D$2:D247)),(COLUMNS($D$2:D247)-1)*6+1)</f>
        <v>failed</v>
      </c>
      <c r="E247" cm="1">
        <f t="array" ref="E247">INDEX('Master Data'!$F$2:$L$4115,SMALL(IF((INDEX('Master Data'!$F$2:$L$4115,,1)="failed"),MATCH(ROW('Master Data'!$F$2:$L$4115),ROW('Master Data'!$F$2:$L$4115)),""),ROWS($D$2:E247)),(COLUMNS($D$2:E247)-1)*6+1)</f>
        <v>12</v>
      </c>
    </row>
    <row r="248" spans="1:5" x14ac:dyDescent="0.25">
      <c r="A248" t="str" cm="1">
        <f t="array" ref="A248">INDEX('Master Data'!$F$2:$L$4115,SMALL(IF((INDEX('Master Data'!$F$2:$L$4115,,1)="successful"),MATCH(ROW('Master Data'!$F$2:$L$4115),ROW('Master Data'!$F$2:$L$4115)),""),ROWS(A$2:$A248)),(COLUMNS($A$2:A248)-1)*6+1)</f>
        <v>successful</v>
      </c>
      <c r="B248" cm="1">
        <f t="array" ref="B248">INDEX('Master Data'!$F$2:$L$4115,SMALL(IF((INDEX('Master Data'!$F$2:$L$4115,,1)="successful"),MATCH(ROW('Master Data'!$F$2:$L$4115),ROW('Master Data'!$F$2:$L$4115)),""),ROWS($A$2:B248)),(COLUMNS($A$2:B248)-1)*6+1)</f>
        <v>134</v>
      </c>
      <c r="D248" t="str" cm="1">
        <f t="array" ref="D248">INDEX('Master Data'!$F$2:$L$4115,SMALL(IF((INDEX('Master Data'!$F$2:$L$4115,,1)="failed"),MATCH(ROW('Master Data'!$F$2:$L$4115),ROW('Master Data'!$F$2:$L$4115)),""),ROWS($D$2:D248)),(COLUMNS($D$2:D248)-1)*6+1)</f>
        <v>failed</v>
      </c>
      <c r="E248" cm="1">
        <f t="array" ref="E248">INDEX('Master Data'!$F$2:$L$4115,SMALL(IF((INDEX('Master Data'!$F$2:$L$4115,,1)="failed"),MATCH(ROW('Master Data'!$F$2:$L$4115),ROW('Master Data'!$F$2:$L$4115)),""),ROWS($D$2:E248)),(COLUMNS($D$2:E248)-1)*6+1)</f>
        <v>4</v>
      </c>
    </row>
    <row r="249" spans="1:5" x14ac:dyDescent="0.25">
      <c r="A249" t="str" cm="1">
        <f t="array" ref="A249">INDEX('Master Data'!$F$2:$L$4115,SMALL(IF((INDEX('Master Data'!$F$2:$L$4115,,1)="successful"),MATCH(ROW('Master Data'!$F$2:$L$4115),ROW('Master Data'!$F$2:$L$4115)),""),ROWS(A$2:$A249)),(COLUMNS($A$2:A249)-1)*6+1)</f>
        <v>successful</v>
      </c>
      <c r="B249" cm="1">
        <f t="array" ref="B249">INDEX('Master Data'!$F$2:$L$4115,SMALL(IF((INDEX('Master Data'!$F$2:$L$4115,,1)="successful"),MATCH(ROW('Master Data'!$F$2:$L$4115),ROW('Master Data'!$F$2:$L$4115)),""),ROWS($A$2:B249)),(COLUMNS($A$2:B249)-1)*6+1)</f>
        <v>119</v>
      </c>
      <c r="D249" t="str" cm="1">
        <f t="array" ref="D249">INDEX('Master Data'!$F$2:$L$4115,SMALL(IF((INDEX('Master Data'!$F$2:$L$4115,,1)="failed"),MATCH(ROW('Master Data'!$F$2:$L$4115),ROW('Master Data'!$F$2:$L$4115)),""),ROWS($D$2:D249)),(COLUMNS($D$2:D249)-1)*6+1)</f>
        <v>failed</v>
      </c>
      <c r="E249" cm="1">
        <f t="array" ref="E249">INDEX('Master Data'!$F$2:$L$4115,SMALL(IF((INDEX('Master Data'!$F$2:$L$4115,,1)="failed"),MATCH(ROW('Master Data'!$F$2:$L$4115),ROW('Master Data'!$F$2:$L$4115)),""),ROWS($D$2:E249)),(COLUMNS($D$2:E249)-1)*6+1)</f>
        <v>28</v>
      </c>
    </row>
    <row r="250" spans="1:5" x14ac:dyDescent="0.25">
      <c r="A250" t="str" cm="1">
        <f t="array" ref="A250">INDEX('Master Data'!$F$2:$L$4115,SMALL(IF((INDEX('Master Data'!$F$2:$L$4115,,1)="successful"),MATCH(ROW('Master Data'!$F$2:$L$4115),ROW('Master Data'!$F$2:$L$4115)),""),ROWS(A$2:$A250)),(COLUMNS($A$2:A250)-1)*6+1)</f>
        <v>successful</v>
      </c>
      <c r="B250" cm="1">
        <f t="array" ref="B250">INDEX('Master Data'!$F$2:$L$4115,SMALL(IF((INDEX('Master Data'!$F$2:$L$4115,,1)="successful"),MATCH(ROW('Master Data'!$F$2:$L$4115),ROW('Master Data'!$F$2:$L$4115)),""),ROWS($A$2:B250)),(COLUMNS($A$2:B250)-1)*6+1)</f>
        <v>159</v>
      </c>
      <c r="D250" t="str" cm="1">
        <f t="array" ref="D250">INDEX('Master Data'!$F$2:$L$4115,SMALL(IF((INDEX('Master Data'!$F$2:$L$4115,,1)="failed"),MATCH(ROW('Master Data'!$F$2:$L$4115),ROW('Master Data'!$F$2:$L$4115)),""),ROWS($D$2:D250)),(COLUMNS($D$2:D250)-1)*6+1)</f>
        <v>failed</v>
      </c>
      <c r="E250" cm="1">
        <f t="array" ref="E250">INDEX('Master Data'!$F$2:$L$4115,SMALL(IF((INDEX('Master Data'!$F$2:$L$4115,,1)="failed"),MATCH(ROW('Master Data'!$F$2:$L$4115),ROW('Master Data'!$F$2:$L$4115)),""),ROWS($D$2:E250)),(COLUMNS($D$2:E250)-1)*6+1)</f>
        <v>25</v>
      </c>
    </row>
    <row r="251" spans="1:5" x14ac:dyDescent="0.25">
      <c r="A251" t="str" cm="1">
        <f t="array" ref="A251">INDEX('Master Data'!$F$2:$L$4115,SMALL(IF((INDEX('Master Data'!$F$2:$L$4115,,1)="successful"),MATCH(ROW('Master Data'!$F$2:$L$4115),ROW('Master Data'!$F$2:$L$4115)),""),ROWS(A$2:$A251)),(COLUMNS($A$2:A251)-1)*6+1)</f>
        <v>successful</v>
      </c>
      <c r="B251" cm="1">
        <f t="array" ref="B251">INDEX('Master Data'!$F$2:$L$4115,SMALL(IF((INDEX('Master Data'!$F$2:$L$4115,,1)="successful"),MATCH(ROW('Master Data'!$F$2:$L$4115),ROW('Master Data'!$F$2:$L$4115)),""),ROWS($A$2:B251)),(COLUMNS($A$2:B251)-1)*6+1)</f>
        <v>167</v>
      </c>
      <c r="D251" t="str" cm="1">
        <f t="array" ref="D251">INDEX('Master Data'!$F$2:$L$4115,SMALL(IF((INDEX('Master Data'!$F$2:$L$4115,,1)="failed"),MATCH(ROW('Master Data'!$F$2:$L$4115),ROW('Master Data'!$F$2:$L$4115)),""),ROWS($D$2:D251)),(COLUMNS($D$2:D251)-1)*6+1)</f>
        <v>failed</v>
      </c>
      <c r="E251" cm="1">
        <f t="array" ref="E251">INDEX('Master Data'!$F$2:$L$4115,SMALL(IF((INDEX('Master Data'!$F$2:$L$4115,,1)="failed"),MATCH(ROW('Master Data'!$F$2:$L$4115),ROW('Master Data'!$F$2:$L$4115)),""),ROWS($D$2:E251)),(COLUMNS($D$2:E251)-1)*6+1)</f>
        <v>28</v>
      </c>
    </row>
    <row r="252" spans="1:5" x14ac:dyDescent="0.25">
      <c r="A252" t="str" cm="1">
        <f t="array" ref="A252">INDEX('Master Data'!$F$2:$L$4115,SMALL(IF((INDEX('Master Data'!$F$2:$L$4115,,1)="successful"),MATCH(ROW('Master Data'!$F$2:$L$4115),ROW('Master Data'!$F$2:$L$4115)),""),ROWS(A$2:$A252)),(COLUMNS($A$2:A252)-1)*6+1)</f>
        <v>successful</v>
      </c>
      <c r="B252" cm="1">
        <f t="array" ref="B252">INDEX('Master Data'!$F$2:$L$4115,SMALL(IF((INDEX('Master Data'!$F$2:$L$4115,,1)="successful"),MATCH(ROW('Master Data'!$F$2:$L$4115),ROW('Master Data'!$F$2:$L$4115)),""),ROWS($A$2:B252)),(COLUMNS($A$2:B252)-1)*6+1)</f>
        <v>43</v>
      </c>
      <c r="D252" t="str" cm="1">
        <f t="array" ref="D252">INDEX('Master Data'!$F$2:$L$4115,SMALL(IF((INDEX('Master Data'!$F$2:$L$4115,,1)="failed"),MATCH(ROW('Master Data'!$F$2:$L$4115),ROW('Master Data'!$F$2:$L$4115)),""),ROWS($D$2:D252)),(COLUMNS($D$2:D252)-1)*6+1)</f>
        <v>failed</v>
      </c>
      <c r="E252" cm="1">
        <f t="array" ref="E252">INDEX('Master Data'!$F$2:$L$4115,SMALL(IF((INDEX('Master Data'!$F$2:$L$4115,,1)="failed"),MATCH(ROW('Master Data'!$F$2:$L$4115),ROW('Master Data'!$F$2:$L$4115)),""),ROWS($D$2:E252)),(COLUMNS($D$2:E252)-1)*6+1)</f>
        <v>310</v>
      </c>
    </row>
    <row r="253" spans="1:5" x14ac:dyDescent="0.25">
      <c r="A253" t="str" cm="1">
        <f t="array" ref="A253">INDEX('Master Data'!$F$2:$L$4115,SMALL(IF((INDEX('Master Data'!$F$2:$L$4115,,1)="successful"),MATCH(ROW('Master Data'!$F$2:$L$4115),ROW('Master Data'!$F$2:$L$4115)),""),ROWS(A$2:$A253)),(COLUMNS($A$2:A253)-1)*6+1)</f>
        <v>successful</v>
      </c>
      <c r="B253" cm="1">
        <f t="array" ref="B253">INDEX('Master Data'!$F$2:$L$4115,SMALL(IF((INDEX('Master Data'!$F$2:$L$4115,,1)="successful"),MATCH(ROW('Master Data'!$F$2:$L$4115),ROW('Master Data'!$F$2:$L$4115)),""),ROWS($A$2:B253)),(COLUMNS($A$2:B253)-1)*6+1)</f>
        <v>1062</v>
      </c>
      <c r="D253" t="str" cm="1">
        <f t="array" ref="D253">INDEX('Master Data'!$F$2:$L$4115,SMALL(IF((INDEX('Master Data'!$F$2:$L$4115,,1)="failed"),MATCH(ROW('Master Data'!$F$2:$L$4115),ROW('Master Data'!$F$2:$L$4115)),""),ROWS($D$2:D253)),(COLUMNS($D$2:D253)-1)*6+1)</f>
        <v>failed</v>
      </c>
      <c r="E253" cm="1">
        <f t="array" ref="E253">INDEX('Master Data'!$F$2:$L$4115,SMALL(IF((INDEX('Master Data'!$F$2:$L$4115,,1)="failed"),MATCH(ROW('Master Data'!$F$2:$L$4115),ROW('Master Data'!$F$2:$L$4115)),""),ROWS($D$2:E253)),(COLUMNS($D$2:E253)-1)*6+1)</f>
        <v>15</v>
      </c>
    </row>
    <row r="254" spans="1:5" x14ac:dyDescent="0.25">
      <c r="A254" t="str" cm="1">
        <f t="array" ref="A254">INDEX('Master Data'!$F$2:$L$4115,SMALL(IF((INDEX('Master Data'!$F$2:$L$4115,,1)="successful"),MATCH(ROW('Master Data'!$F$2:$L$4115),ROW('Master Data'!$F$2:$L$4115)),""),ROWS(A$2:$A254)),(COLUMNS($A$2:A254)-1)*6+1)</f>
        <v>successful</v>
      </c>
      <c r="B254" cm="1">
        <f t="array" ref="B254">INDEX('Master Data'!$F$2:$L$4115,SMALL(IF((INDEX('Master Data'!$F$2:$L$4115,,1)="successful"),MATCH(ROW('Master Data'!$F$2:$L$4115),ROW('Master Data'!$F$2:$L$4115)),""),ROWS($A$2:B254)),(COLUMNS($A$2:B254)-1)*6+1)</f>
        <v>9</v>
      </c>
      <c r="D254" t="str" cm="1">
        <f t="array" ref="D254">INDEX('Master Data'!$F$2:$L$4115,SMALL(IF((INDEX('Master Data'!$F$2:$L$4115,,1)="failed"),MATCH(ROW('Master Data'!$F$2:$L$4115),ROW('Master Data'!$F$2:$L$4115)),""),ROWS($D$2:D254)),(COLUMNS($D$2:D254)-1)*6+1)</f>
        <v>failed</v>
      </c>
      <c r="E254" cm="1">
        <f t="array" ref="E254">INDEX('Master Data'!$F$2:$L$4115,SMALL(IF((INDEX('Master Data'!$F$2:$L$4115,,1)="failed"),MATCH(ROW('Master Data'!$F$2:$L$4115),ROW('Master Data'!$F$2:$L$4115)),""),ROWS($D$2:E254)),(COLUMNS($D$2:E254)-1)*6+1)</f>
        <v>215</v>
      </c>
    </row>
    <row r="255" spans="1:5" x14ac:dyDescent="0.25">
      <c r="A255" t="str" cm="1">
        <f t="array" ref="A255">INDEX('Master Data'!$F$2:$L$4115,SMALL(IF((INDEX('Master Data'!$F$2:$L$4115,,1)="successful"),MATCH(ROW('Master Data'!$F$2:$L$4115),ROW('Master Data'!$F$2:$L$4115)),""),ROWS(A$2:$A255)),(COLUMNS($A$2:A255)-1)*6+1)</f>
        <v>successful</v>
      </c>
      <c r="B255" cm="1">
        <f t="array" ref="B255">INDEX('Master Data'!$F$2:$L$4115,SMALL(IF((INDEX('Master Data'!$F$2:$L$4115,,1)="successful"),MATCH(ROW('Master Data'!$F$2:$L$4115),ROW('Master Data'!$F$2:$L$4115)),""),ROWS($A$2:B255)),(COLUMNS($A$2:B255)-1)*6+1)</f>
        <v>89</v>
      </c>
      <c r="D255" t="str" cm="1">
        <f t="array" ref="D255">INDEX('Master Data'!$F$2:$L$4115,SMALL(IF((INDEX('Master Data'!$F$2:$L$4115,,1)="failed"),MATCH(ROW('Master Data'!$F$2:$L$4115),ROW('Master Data'!$F$2:$L$4115)),""),ROWS($D$2:D255)),(COLUMNS($D$2:D255)-1)*6+1)</f>
        <v>failed</v>
      </c>
      <c r="E255" cm="1">
        <f t="array" ref="E255">INDEX('Master Data'!$F$2:$L$4115,SMALL(IF((INDEX('Master Data'!$F$2:$L$4115,,1)="failed"),MATCH(ROW('Master Data'!$F$2:$L$4115),ROW('Master Data'!$F$2:$L$4115)),""),ROWS($D$2:E255)),(COLUMNS($D$2:E255)-1)*6+1)</f>
        <v>3</v>
      </c>
    </row>
    <row r="256" spans="1:5" x14ac:dyDescent="0.25">
      <c r="A256" t="str" cm="1">
        <f t="array" ref="A256">INDEX('Master Data'!$F$2:$L$4115,SMALL(IF((INDEX('Master Data'!$F$2:$L$4115,,1)="successful"),MATCH(ROW('Master Data'!$F$2:$L$4115),ROW('Master Data'!$F$2:$L$4115)),""),ROWS(A$2:$A256)),(COLUMNS($A$2:A256)-1)*6+1)</f>
        <v>successful</v>
      </c>
      <c r="B256" cm="1">
        <f t="array" ref="B256">INDEX('Master Data'!$F$2:$L$4115,SMALL(IF((INDEX('Master Data'!$F$2:$L$4115,,1)="successful"),MATCH(ROW('Master Data'!$F$2:$L$4115),ROW('Master Data'!$F$2:$L$4115)),""),ROWS($A$2:B256)),(COLUMNS($A$2:B256)-1)*6+1)</f>
        <v>174</v>
      </c>
      <c r="D256" t="str" cm="1">
        <f t="array" ref="D256">INDEX('Master Data'!$F$2:$L$4115,SMALL(IF((INDEX('Master Data'!$F$2:$L$4115,,1)="failed"),MATCH(ROW('Master Data'!$F$2:$L$4115),ROW('Master Data'!$F$2:$L$4115)),""),ROWS($D$2:D256)),(COLUMNS($D$2:D256)-1)*6+1)</f>
        <v>failed</v>
      </c>
      <c r="E256" cm="1">
        <f t="array" ref="E256">INDEX('Master Data'!$F$2:$L$4115,SMALL(IF((INDEX('Master Data'!$F$2:$L$4115,,1)="failed"),MATCH(ROW('Master Data'!$F$2:$L$4115),ROW('Master Data'!$F$2:$L$4115)),""),ROWS($D$2:E256)),(COLUMNS($D$2:E256)-1)*6+1)</f>
        <v>2</v>
      </c>
    </row>
    <row r="257" spans="1:5" x14ac:dyDescent="0.25">
      <c r="A257" t="str" cm="1">
        <f t="array" ref="A257">INDEX('Master Data'!$F$2:$L$4115,SMALL(IF((INDEX('Master Data'!$F$2:$L$4115,,1)="successful"),MATCH(ROW('Master Data'!$F$2:$L$4115),ROW('Master Data'!$F$2:$L$4115)),""),ROWS(A$2:$A257)),(COLUMNS($A$2:A257)-1)*6+1)</f>
        <v>successful</v>
      </c>
      <c r="B257" cm="1">
        <f t="array" ref="B257">INDEX('Master Data'!$F$2:$L$4115,SMALL(IF((INDEX('Master Data'!$F$2:$L$4115,,1)="successful"),MATCH(ROW('Master Data'!$F$2:$L$4115),ROW('Master Data'!$F$2:$L$4115)),""),ROWS($A$2:B257)),(COLUMNS($A$2:B257)-1)*6+1)</f>
        <v>14</v>
      </c>
      <c r="D257" t="str" cm="1">
        <f t="array" ref="D257">INDEX('Master Data'!$F$2:$L$4115,SMALL(IF((INDEX('Master Data'!$F$2:$L$4115,,1)="failed"),MATCH(ROW('Master Data'!$F$2:$L$4115),ROW('Master Data'!$F$2:$L$4115)),""),ROWS($D$2:D257)),(COLUMNS($D$2:D257)-1)*6+1)</f>
        <v>failed</v>
      </c>
      <c r="E257" cm="1">
        <f t="array" ref="E257">INDEX('Master Data'!$F$2:$L$4115,SMALL(IF((INDEX('Master Data'!$F$2:$L$4115,,1)="failed"),MATCH(ROW('Master Data'!$F$2:$L$4115),ROW('Master Data'!$F$2:$L$4115)),""),ROWS($D$2:E257)),(COLUMNS($D$2:E257)-1)*6+1)</f>
        <v>26</v>
      </c>
    </row>
    <row r="258" spans="1:5" x14ac:dyDescent="0.25">
      <c r="A258" t="str" cm="1">
        <f t="array" ref="A258">INDEX('Master Data'!$F$2:$L$4115,SMALL(IF((INDEX('Master Data'!$F$2:$L$4115,,1)="successful"),MATCH(ROW('Master Data'!$F$2:$L$4115),ROW('Master Data'!$F$2:$L$4115)),""),ROWS(A$2:$A258)),(COLUMNS($A$2:A258)-1)*6+1)</f>
        <v>successful</v>
      </c>
      <c r="B258" cm="1">
        <f t="array" ref="B258">INDEX('Master Data'!$F$2:$L$4115,SMALL(IF((INDEX('Master Data'!$F$2:$L$4115,,1)="successful"),MATCH(ROW('Master Data'!$F$2:$L$4115),ROW('Master Data'!$F$2:$L$4115)),""),ROWS($A$2:B258)),(COLUMNS($A$2:B258)-1)*6+1)</f>
        <v>48</v>
      </c>
      <c r="D258" t="str" cm="1">
        <f t="array" ref="D258">INDEX('Master Data'!$F$2:$L$4115,SMALL(IF((INDEX('Master Data'!$F$2:$L$4115,,1)="failed"),MATCH(ROW('Master Data'!$F$2:$L$4115),ROW('Master Data'!$F$2:$L$4115)),""),ROWS($D$2:D258)),(COLUMNS($D$2:D258)-1)*6+1)</f>
        <v>failed</v>
      </c>
      <c r="E258" cm="1">
        <f t="array" ref="E258">INDEX('Master Data'!$F$2:$L$4115,SMALL(IF((INDEX('Master Data'!$F$2:$L$4115,,1)="failed"),MATCH(ROW('Master Data'!$F$2:$L$4115),ROW('Master Data'!$F$2:$L$4115)),""),ROWS($D$2:E258)),(COLUMNS($D$2:E258)-1)*6+1)</f>
        <v>24</v>
      </c>
    </row>
    <row r="259" spans="1:5" x14ac:dyDescent="0.25">
      <c r="A259" t="str" cm="1">
        <f t="array" ref="A259">INDEX('Master Data'!$F$2:$L$4115,SMALL(IF((INDEX('Master Data'!$F$2:$L$4115,,1)="successful"),MATCH(ROW('Master Data'!$F$2:$L$4115),ROW('Master Data'!$F$2:$L$4115)),""),ROWS(A$2:$A259)),(COLUMNS($A$2:A259)-1)*6+1)</f>
        <v>successful</v>
      </c>
      <c r="B259" cm="1">
        <f t="array" ref="B259">INDEX('Master Data'!$F$2:$L$4115,SMALL(IF((INDEX('Master Data'!$F$2:$L$4115,,1)="successful"),MATCH(ROW('Master Data'!$F$2:$L$4115),ROW('Master Data'!$F$2:$L$4115)),""),ROWS($A$2:B259)),(COLUMNS($A$2:B259)-1)*6+1)</f>
        <v>133</v>
      </c>
      <c r="D259" t="str" cm="1">
        <f t="array" ref="D259">INDEX('Master Data'!$F$2:$L$4115,SMALL(IF((INDEX('Master Data'!$F$2:$L$4115,,1)="failed"),MATCH(ROW('Master Data'!$F$2:$L$4115),ROW('Master Data'!$F$2:$L$4115)),""),ROWS($D$2:D259)),(COLUMNS($D$2:D259)-1)*6+1)</f>
        <v>failed</v>
      </c>
      <c r="E259" cm="1">
        <f t="array" ref="E259">INDEX('Master Data'!$F$2:$L$4115,SMALL(IF((INDEX('Master Data'!$F$2:$L$4115,,1)="failed"),MATCH(ROW('Master Data'!$F$2:$L$4115),ROW('Master Data'!$F$2:$L$4115)),""),ROWS($D$2:E259)),(COLUMNS($D$2:E259)-1)*6+1)</f>
        <v>96</v>
      </c>
    </row>
    <row r="260" spans="1:5" x14ac:dyDescent="0.25">
      <c r="A260" t="str" cm="1">
        <f t="array" ref="A260">INDEX('Master Data'!$F$2:$L$4115,SMALL(IF((INDEX('Master Data'!$F$2:$L$4115,,1)="successful"),MATCH(ROW('Master Data'!$F$2:$L$4115),ROW('Master Data'!$F$2:$L$4115)),""),ROWS(A$2:$A260)),(COLUMNS($A$2:A260)-1)*6+1)</f>
        <v>successful</v>
      </c>
      <c r="B260" cm="1">
        <f t="array" ref="B260">INDEX('Master Data'!$F$2:$L$4115,SMALL(IF((INDEX('Master Data'!$F$2:$L$4115,,1)="successful"),MATCH(ROW('Master Data'!$F$2:$L$4115),ROW('Master Data'!$F$2:$L$4115)),""),ROWS($A$2:B260)),(COLUMNS($A$2:B260)-1)*6+1)</f>
        <v>83</v>
      </c>
      <c r="D260" t="str" cm="1">
        <f t="array" ref="D260">INDEX('Master Data'!$F$2:$L$4115,SMALL(IF((INDEX('Master Data'!$F$2:$L$4115,,1)="failed"),MATCH(ROW('Master Data'!$F$2:$L$4115),ROW('Master Data'!$F$2:$L$4115)),""),ROWS($D$2:D260)),(COLUMNS($D$2:D260)-1)*6+1)</f>
        <v>failed</v>
      </c>
      <c r="E260" cm="1">
        <f t="array" ref="E260">INDEX('Master Data'!$F$2:$L$4115,SMALL(IF((INDEX('Master Data'!$F$2:$L$4115,,1)="failed"),MATCH(ROW('Master Data'!$F$2:$L$4115),ROW('Master Data'!$F$2:$L$4115)),""),ROWS($D$2:E260)),(COLUMNS($D$2:E260)-1)*6+1)</f>
        <v>17</v>
      </c>
    </row>
    <row r="261" spans="1:5" x14ac:dyDescent="0.25">
      <c r="A261" t="str" cm="1">
        <f t="array" ref="A261">INDEX('Master Data'!$F$2:$L$4115,SMALL(IF((INDEX('Master Data'!$F$2:$L$4115,,1)="successful"),MATCH(ROW('Master Data'!$F$2:$L$4115),ROW('Master Data'!$F$2:$L$4115)),""),ROWS(A$2:$A261)),(COLUMNS($A$2:A261)-1)*6+1)</f>
        <v>successful</v>
      </c>
      <c r="B261" cm="1">
        <f t="array" ref="B261">INDEX('Master Data'!$F$2:$L$4115,SMALL(IF((INDEX('Master Data'!$F$2:$L$4115,,1)="successful"),MATCH(ROW('Master Data'!$F$2:$L$4115),ROW('Master Data'!$F$2:$L$4115)),""),ROWS($A$2:B261)),(COLUMNS($A$2:B261)-1)*6+1)</f>
        <v>149</v>
      </c>
      <c r="D261" t="str" cm="1">
        <f t="array" ref="D261">INDEX('Master Data'!$F$2:$L$4115,SMALL(IF((INDEX('Master Data'!$F$2:$L$4115,,1)="failed"),MATCH(ROW('Master Data'!$F$2:$L$4115),ROW('Master Data'!$F$2:$L$4115)),""),ROWS($D$2:D261)),(COLUMNS($D$2:D261)-1)*6+1)</f>
        <v>failed</v>
      </c>
      <c r="E261" cm="1">
        <f t="array" ref="E261">INDEX('Master Data'!$F$2:$L$4115,SMALL(IF((INDEX('Master Data'!$F$2:$L$4115,,1)="failed"),MATCH(ROW('Master Data'!$F$2:$L$4115),ROW('Master Data'!$F$2:$L$4115)),""),ROWS($D$2:E261)),(COLUMNS($D$2:E261)-1)*6+1)</f>
        <v>94</v>
      </c>
    </row>
    <row r="262" spans="1:5" x14ac:dyDescent="0.25">
      <c r="A262" t="str" cm="1">
        <f t="array" ref="A262">INDEX('Master Data'!$F$2:$L$4115,SMALL(IF((INDEX('Master Data'!$F$2:$L$4115,,1)="successful"),MATCH(ROW('Master Data'!$F$2:$L$4115),ROW('Master Data'!$F$2:$L$4115)),""),ROWS(A$2:$A262)),(COLUMNS($A$2:A262)-1)*6+1)</f>
        <v>successful</v>
      </c>
      <c r="B262" cm="1">
        <f t="array" ref="B262">INDEX('Master Data'!$F$2:$L$4115,SMALL(IF((INDEX('Master Data'!$F$2:$L$4115,,1)="successful"),MATCH(ROW('Master Data'!$F$2:$L$4115),ROW('Master Data'!$F$2:$L$4115)),""),ROWS($A$2:B262)),(COLUMNS($A$2:B262)-1)*6+1)</f>
        <v>49</v>
      </c>
      <c r="D262" t="str" cm="1">
        <f t="array" ref="D262">INDEX('Master Data'!$F$2:$L$4115,SMALL(IF((INDEX('Master Data'!$F$2:$L$4115,,1)="failed"),MATCH(ROW('Master Data'!$F$2:$L$4115),ROW('Master Data'!$F$2:$L$4115)),""),ROWS($D$2:D262)),(COLUMNS($D$2:D262)-1)*6+1)</f>
        <v>failed</v>
      </c>
      <c r="E262" cm="1">
        <f t="array" ref="E262">INDEX('Master Data'!$F$2:$L$4115,SMALL(IF((INDEX('Master Data'!$F$2:$L$4115,,1)="failed"),MATCH(ROW('Master Data'!$F$2:$L$4115),ROW('Master Data'!$F$2:$L$4115)),""),ROWS($D$2:E262)),(COLUMNS($D$2:E262)-1)*6+1)</f>
        <v>129</v>
      </c>
    </row>
    <row r="263" spans="1:5" x14ac:dyDescent="0.25">
      <c r="A263" t="str" cm="1">
        <f t="array" ref="A263">INDEX('Master Data'!$F$2:$L$4115,SMALL(IF((INDEX('Master Data'!$F$2:$L$4115,,1)="successful"),MATCH(ROW('Master Data'!$F$2:$L$4115),ROW('Master Data'!$F$2:$L$4115)),""),ROWS(A$2:$A263)),(COLUMNS($A$2:A263)-1)*6+1)</f>
        <v>successful</v>
      </c>
      <c r="B263" cm="1">
        <f t="array" ref="B263">INDEX('Master Data'!$F$2:$L$4115,SMALL(IF((INDEX('Master Data'!$F$2:$L$4115,,1)="successful"),MATCH(ROW('Master Data'!$F$2:$L$4115),ROW('Master Data'!$F$2:$L$4115)),""),ROWS($A$2:B263)),(COLUMNS($A$2:B263)-1)*6+1)</f>
        <v>251</v>
      </c>
      <c r="D263" t="str" cm="1">
        <f t="array" ref="D263">INDEX('Master Data'!$F$2:$L$4115,SMALL(IF((INDEX('Master Data'!$F$2:$L$4115,,1)="failed"),MATCH(ROW('Master Data'!$F$2:$L$4115),ROW('Master Data'!$F$2:$L$4115)),""),ROWS($D$2:D263)),(COLUMNS($D$2:D263)-1)*6+1)</f>
        <v>failed</v>
      </c>
      <c r="E263" cm="1">
        <f t="array" ref="E263">INDEX('Master Data'!$F$2:$L$4115,SMALL(IF((INDEX('Master Data'!$F$2:$L$4115,,1)="failed"),MATCH(ROW('Master Data'!$F$2:$L$4115),ROW('Master Data'!$F$2:$L$4115)),""),ROWS($D$2:E263)),(COLUMNS($D$2:E263)-1)*6+1)</f>
        <v>1</v>
      </c>
    </row>
    <row r="264" spans="1:5" x14ac:dyDescent="0.25">
      <c r="A264" t="str" cm="1">
        <f t="array" ref="A264">INDEX('Master Data'!$F$2:$L$4115,SMALL(IF((INDEX('Master Data'!$F$2:$L$4115,,1)="successful"),MATCH(ROW('Master Data'!$F$2:$L$4115),ROW('Master Data'!$F$2:$L$4115)),""),ROWS(A$2:$A264)),(COLUMNS($A$2:A264)-1)*6+1)</f>
        <v>successful</v>
      </c>
      <c r="B264" cm="1">
        <f t="array" ref="B264">INDEX('Master Data'!$F$2:$L$4115,SMALL(IF((INDEX('Master Data'!$F$2:$L$4115,,1)="successful"),MATCH(ROW('Master Data'!$F$2:$L$4115),ROW('Master Data'!$F$2:$L$4115)),""),ROWS($A$2:B264)),(COLUMNS($A$2:B264)-1)*6+1)</f>
        <v>22</v>
      </c>
      <c r="D264" t="str" cm="1">
        <f t="array" ref="D264">INDEX('Master Data'!$F$2:$L$4115,SMALL(IF((INDEX('Master Data'!$F$2:$L$4115,,1)="failed"),MATCH(ROW('Master Data'!$F$2:$L$4115),ROW('Master Data'!$F$2:$L$4115)),""),ROWS($D$2:D264)),(COLUMNS($D$2:D264)-1)*6+1)</f>
        <v>failed</v>
      </c>
      <c r="E264" cm="1">
        <f t="array" ref="E264">INDEX('Master Data'!$F$2:$L$4115,SMALL(IF((INDEX('Master Data'!$F$2:$L$4115,,1)="failed"),MATCH(ROW('Master Data'!$F$2:$L$4115),ROW('Master Data'!$F$2:$L$4115)),""),ROWS($D$2:E264)),(COLUMNS($D$2:E264)-1)*6+1)</f>
        <v>4</v>
      </c>
    </row>
    <row r="265" spans="1:5" x14ac:dyDescent="0.25">
      <c r="A265" t="str" cm="1">
        <f t="array" ref="A265">INDEX('Master Data'!$F$2:$L$4115,SMALL(IF((INDEX('Master Data'!$F$2:$L$4115,,1)="successful"),MATCH(ROW('Master Data'!$F$2:$L$4115),ROW('Master Data'!$F$2:$L$4115)),""),ROWS(A$2:$A265)),(COLUMNS($A$2:A265)-1)*6+1)</f>
        <v>successful</v>
      </c>
      <c r="B265" cm="1">
        <f t="array" ref="B265">INDEX('Master Data'!$F$2:$L$4115,SMALL(IF((INDEX('Master Data'!$F$2:$L$4115,,1)="successful"),MATCH(ROW('Master Data'!$F$2:$L$4115),ROW('Master Data'!$F$2:$L$4115)),""),ROWS($A$2:B265)),(COLUMNS($A$2:B265)-1)*6+1)</f>
        <v>48</v>
      </c>
      <c r="D265" t="str" cm="1">
        <f t="array" ref="D265">INDEX('Master Data'!$F$2:$L$4115,SMALL(IF((INDEX('Master Data'!$F$2:$L$4115,,1)="failed"),MATCH(ROW('Master Data'!$F$2:$L$4115),ROW('Master Data'!$F$2:$L$4115)),""),ROWS($D$2:D265)),(COLUMNS($D$2:D265)-1)*6+1)</f>
        <v>failed</v>
      </c>
      <c r="E265" cm="1">
        <f t="array" ref="E265">INDEX('Master Data'!$F$2:$L$4115,SMALL(IF((INDEX('Master Data'!$F$2:$L$4115,,1)="failed"),MATCH(ROW('Master Data'!$F$2:$L$4115),ROW('Master Data'!$F$2:$L$4115)),""),ROWS($D$2:E265)),(COLUMNS($D$2:E265)-1)*6+1)</f>
        <v>3</v>
      </c>
    </row>
    <row r="266" spans="1:5" x14ac:dyDescent="0.25">
      <c r="A266" t="str" cm="1">
        <f t="array" ref="A266">INDEX('Master Data'!$F$2:$L$4115,SMALL(IF((INDEX('Master Data'!$F$2:$L$4115,,1)="successful"),MATCH(ROW('Master Data'!$F$2:$L$4115),ROW('Master Data'!$F$2:$L$4115)),""),ROWS(A$2:$A266)),(COLUMNS($A$2:A266)-1)*6+1)</f>
        <v>successful</v>
      </c>
      <c r="B266" cm="1">
        <f t="array" ref="B266">INDEX('Master Data'!$F$2:$L$4115,SMALL(IF((INDEX('Master Data'!$F$2:$L$4115,,1)="successful"),MATCH(ROW('Master Data'!$F$2:$L$4115),ROW('Master Data'!$F$2:$L$4115)),""),ROWS($A$2:B266)),(COLUMNS($A$2:B266)-1)*6+1)</f>
        <v>383</v>
      </c>
      <c r="D266" t="str" cm="1">
        <f t="array" ref="D266">INDEX('Master Data'!$F$2:$L$4115,SMALL(IF((INDEX('Master Data'!$F$2:$L$4115,,1)="failed"),MATCH(ROW('Master Data'!$F$2:$L$4115),ROW('Master Data'!$F$2:$L$4115)),""),ROWS($D$2:D266)),(COLUMNS($D$2:D266)-1)*6+1)</f>
        <v>failed</v>
      </c>
      <c r="E266" cm="1">
        <f t="array" ref="E266">INDEX('Master Data'!$F$2:$L$4115,SMALL(IF((INDEX('Master Data'!$F$2:$L$4115,,1)="failed"),MATCH(ROW('Master Data'!$F$2:$L$4115),ROW('Master Data'!$F$2:$L$4115)),""),ROWS($D$2:E266)),(COLUMNS($D$2:E266)-1)*6+1)</f>
        <v>135</v>
      </c>
    </row>
    <row r="267" spans="1:5" x14ac:dyDescent="0.25">
      <c r="A267" t="str" cm="1">
        <f t="array" ref="A267">INDEX('Master Data'!$F$2:$L$4115,SMALL(IF((INDEX('Master Data'!$F$2:$L$4115,,1)="successful"),MATCH(ROW('Master Data'!$F$2:$L$4115),ROW('Master Data'!$F$2:$L$4115)),""),ROWS(A$2:$A267)),(COLUMNS($A$2:A267)-1)*6+1)</f>
        <v>successful</v>
      </c>
      <c r="B267" cm="1">
        <f t="array" ref="B267">INDEX('Master Data'!$F$2:$L$4115,SMALL(IF((INDEX('Master Data'!$F$2:$L$4115,,1)="successful"),MATCH(ROW('Master Data'!$F$2:$L$4115),ROW('Master Data'!$F$2:$L$4115)),""),ROWS($A$2:B267)),(COLUMNS($A$2:B267)-1)*6+1)</f>
        <v>237</v>
      </c>
      <c r="D267" t="str" cm="1">
        <f t="array" ref="D267">INDEX('Master Data'!$F$2:$L$4115,SMALL(IF((INDEX('Master Data'!$F$2:$L$4115,,1)="failed"),MATCH(ROW('Master Data'!$F$2:$L$4115),ROW('Master Data'!$F$2:$L$4115)),""),ROWS($D$2:D267)),(COLUMNS($D$2:D267)-1)*6+1)</f>
        <v>failed</v>
      </c>
      <c r="E267" cm="1">
        <f t="array" ref="E267">INDEX('Master Data'!$F$2:$L$4115,SMALL(IF((INDEX('Master Data'!$F$2:$L$4115,,1)="failed"),MATCH(ROW('Master Data'!$F$2:$L$4115),ROW('Master Data'!$F$2:$L$4115)),""),ROWS($D$2:E267)),(COLUMNS($D$2:E267)-1)*6+1)</f>
        <v>10</v>
      </c>
    </row>
    <row r="268" spans="1:5" x14ac:dyDescent="0.25">
      <c r="A268" t="str" cm="1">
        <f t="array" ref="A268">INDEX('Master Data'!$F$2:$L$4115,SMALL(IF((INDEX('Master Data'!$F$2:$L$4115,,1)="successful"),MATCH(ROW('Master Data'!$F$2:$L$4115),ROW('Master Data'!$F$2:$L$4115)),""),ROWS(A$2:$A268)),(COLUMNS($A$2:A268)-1)*6+1)</f>
        <v>successful</v>
      </c>
      <c r="B268" cm="1">
        <f t="array" ref="B268">INDEX('Master Data'!$F$2:$L$4115,SMALL(IF((INDEX('Master Data'!$F$2:$L$4115,,1)="successful"),MATCH(ROW('Master Data'!$F$2:$L$4115),ROW('Master Data'!$F$2:$L$4115)),""),ROWS($A$2:B268)),(COLUMNS($A$2:B268)-1)*6+1)</f>
        <v>13</v>
      </c>
      <c r="D268" t="str" cm="1">
        <f t="array" ref="D268">INDEX('Master Data'!$F$2:$L$4115,SMALL(IF((INDEX('Master Data'!$F$2:$L$4115,,1)="failed"),MATCH(ROW('Master Data'!$F$2:$L$4115),ROW('Master Data'!$F$2:$L$4115)),""),ROWS($D$2:D268)),(COLUMNS($D$2:D268)-1)*6+1)</f>
        <v>failed</v>
      </c>
      <c r="E268" cm="1">
        <f t="array" ref="E268">INDEX('Master Data'!$F$2:$L$4115,SMALL(IF((INDEX('Master Data'!$F$2:$L$4115,,1)="failed"),MATCH(ROW('Master Data'!$F$2:$L$4115),ROW('Master Data'!$F$2:$L$4115)),""),ROWS($D$2:E268)),(COLUMNS($D$2:E268)-1)*6+1)</f>
        <v>0</v>
      </c>
    </row>
    <row r="269" spans="1:5" x14ac:dyDescent="0.25">
      <c r="A269" t="str" cm="1">
        <f t="array" ref="A269">INDEX('Master Data'!$F$2:$L$4115,SMALL(IF((INDEX('Master Data'!$F$2:$L$4115,,1)="successful"),MATCH(ROW('Master Data'!$F$2:$L$4115),ROW('Master Data'!$F$2:$L$4115)),""),ROWS(A$2:$A269)),(COLUMNS($A$2:A269)-1)*6+1)</f>
        <v>successful</v>
      </c>
      <c r="B269" cm="1">
        <f t="array" ref="B269">INDEX('Master Data'!$F$2:$L$4115,SMALL(IF((INDEX('Master Data'!$F$2:$L$4115,,1)="successful"),MATCH(ROW('Master Data'!$F$2:$L$4115),ROW('Master Data'!$F$2:$L$4115)),""),ROWS($A$2:B269)),(COLUMNS($A$2:B269)-1)*6+1)</f>
        <v>562</v>
      </c>
      <c r="D269" t="str" cm="1">
        <f t="array" ref="D269">INDEX('Master Data'!$F$2:$L$4115,SMALL(IF((INDEX('Master Data'!$F$2:$L$4115,,1)="failed"),MATCH(ROW('Master Data'!$F$2:$L$4115),ROW('Master Data'!$F$2:$L$4115)),""),ROWS($D$2:D269)),(COLUMNS($D$2:D269)-1)*6+1)</f>
        <v>failed</v>
      </c>
      <c r="E269" cm="1">
        <f t="array" ref="E269">INDEX('Master Data'!$F$2:$L$4115,SMALL(IF((INDEX('Master Data'!$F$2:$L$4115,,1)="failed"),MATCH(ROW('Master Data'!$F$2:$L$4115),ROW('Master Data'!$F$2:$L$4115)),""),ROWS($D$2:E269)),(COLUMNS($D$2:E269)-1)*6+1)</f>
        <v>6</v>
      </c>
    </row>
    <row r="270" spans="1:5" x14ac:dyDescent="0.25">
      <c r="A270" t="str" cm="1">
        <f t="array" ref="A270">INDEX('Master Data'!$F$2:$L$4115,SMALL(IF((INDEX('Master Data'!$F$2:$L$4115,,1)="successful"),MATCH(ROW('Master Data'!$F$2:$L$4115),ROW('Master Data'!$F$2:$L$4115)),""),ROWS(A$2:$A270)),(COLUMNS($A$2:A270)-1)*6+1)</f>
        <v>successful</v>
      </c>
      <c r="B270" cm="1">
        <f t="array" ref="B270">INDEX('Master Data'!$F$2:$L$4115,SMALL(IF((INDEX('Master Data'!$F$2:$L$4115,,1)="successful"),MATCH(ROW('Master Data'!$F$2:$L$4115),ROW('Master Data'!$F$2:$L$4115)),""),ROWS($A$2:B270)),(COLUMNS($A$2:B270)-1)*6+1)</f>
        <v>71</v>
      </c>
      <c r="D270" t="str" cm="1">
        <f t="array" ref="D270">INDEX('Master Data'!$F$2:$L$4115,SMALL(IF((INDEX('Master Data'!$F$2:$L$4115,,1)="failed"),MATCH(ROW('Master Data'!$F$2:$L$4115),ROW('Master Data'!$F$2:$L$4115)),""),ROWS($D$2:D270)),(COLUMNS($D$2:D270)-1)*6+1)</f>
        <v>failed</v>
      </c>
      <c r="E270" cm="1">
        <f t="array" ref="E270">INDEX('Master Data'!$F$2:$L$4115,SMALL(IF((INDEX('Master Data'!$F$2:$L$4115,,1)="failed"),MATCH(ROW('Master Data'!$F$2:$L$4115),ROW('Master Data'!$F$2:$L$4115)),""),ROWS($D$2:E270)),(COLUMNS($D$2:E270)-1)*6+1)</f>
        <v>36</v>
      </c>
    </row>
    <row r="271" spans="1:5" x14ac:dyDescent="0.25">
      <c r="A271" t="str" cm="1">
        <f t="array" ref="A271">INDEX('Master Data'!$F$2:$L$4115,SMALL(IF((INDEX('Master Data'!$F$2:$L$4115,,1)="successful"),MATCH(ROW('Master Data'!$F$2:$L$4115),ROW('Master Data'!$F$2:$L$4115)),""),ROWS(A$2:$A271)),(COLUMNS($A$2:A271)-1)*6+1)</f>
        <v>successful</v>
      </c>
      <c r="B271" cm="1">
        <f t="array" ref="B271">INDEX('Master Data'!$F$2:$L$4115,SMALL(IF((INDEX('Master Data'!$F$2:$L$4115,,1)="successful"),MATCH(ROW('Master Data'!$F$2:$L$4115),ROW('Master Data'!$F$2:$L$4115)),""),ROWS($A$2:B271)),(COLUMNS($A$2:B271)-1)*6+1)</f>
        <v>1510</v>
      </c>
      <c r="D271" t="str" cm="1">
        <f t="array" ref="D271">INDEX('Master Data'!$F$2:$L$4115,SMALL(IF((INDEX('Master Data'!$F$2:$L$4115,,1)="failed"),MATCH(ROW('Master Data'!$F$2:$L$4115),ROW('Master Data'!$F$2:$L$4115)),""),ROWS($D$2:D271)),(COLUMNS($D$2:D271)-1)*6+1)</f>
        <v>failed</v>
      </c>
      <c r="E271" cm="1">
        <f t="array" ref="E271">INDEX('Master Data'!$F$2:$L$4115,SMALL(IF((INDEX('Master Data'!$F$2:$L$4115,,1)="failed"),MATCH(ROW('Master Data'!$F$2:$L$4115),ROW('Master Data'!$F$2:$L$4115)),""),ROWS($D$2:E271)),(COLUMNS($D$2:E271)-1)*6+1)</f>
        <v>336</v>
      </c>
    </row>
    <row r="272" spans="1:5" x14ac:dyDescent="0.25">
      <c r="A272" t="str" cm="1">
        <f t="array" ref="A272">INDEX('Master Data'!$F$2:$L$4115,SMALL(IF((INDEX('Master Data'!$F$2:$L$4115,,1)="successful"),MATCH(ROW('Master Data'!$F$2:$L$4115),ROW('Master Data'!$F$2:$L$4115)),""),ROWS(A$2:$A272)),(COLUMNS($A$2:A272)-1)*6+1)</f>
        <v>successful</v>
      </c>
      <c r="B272" cm="1">
        <f t="array" ref="B272">INDEX('Master Data'!$F$2:$L$4115,SMALL(IF((INDEX('Master Data'!$F$2:$L$4115,,1)="successful"),MATCH(ROW('Master Data'!$F$2:$L$4115),ROW('Master Data'!$F$2:$L$4115)),""),ROWS($A$2:B272)),(COLUMNS($A$2:B272)-1)*6+1)</f>
        <v>14</v>
      </c>
      <c r="D272" t="str" cm="1">
        <f t="array" ref="D272">INDEX('Master Data'!$F$2:$L$4115,SMALL(IF((INDEX('Master Data'!$F$2:$L$4115,,1)="failed"),MATCH(ROW('Master Data'!$F$2:$L$4115),ROW('Master Data'!$F$2:$L$4115)),""),ROWS($D$2:D272)),(COLUMNS($D$2:D272)-1)*6+1)</f>
        <v>failed</v>
      </c>
      <c r="E272" cm="1">
        <f t="array" ref="E272">INDEX('Master Data'!$F$2:$L$4115,SMALL(IF((INDEX('Master Data'!$F$2:$L$4115,,1)="failed"),MATCH(ROW('Master Data'!$F$2:$L$4115),ROW('Master Data'!$F$2:$L$4115)),""),ROWS($D$2:E272)),(COLUMNS($D$2:E272)-1)*6+1)</f>
        <v>34</v>
      </c>
    </row>
    <row r="273" spans="1:5" x14ac:dyDescent="0.25">
      <c r="A273" t="str" cm="1">
        <f t="array" ref="A273">INDEX('Master Data'!$F$2:$L$4115,SMALL(IF((INDEX('Master Data'!$F$2:$L$4115,,1)="successful"),MATCH(ROW('Master Data'!$F$2:$L$4115),ROW('Master Data'!$F$2:$L$4115)),""),ROWS(A$2:$A273)),(COLUMNS($A$2:A273)-1)*6+1)</f>
        <v>successful</v>
      </c>
      <c r="B273" cm="1">
        <f t="array" ref="B273">INDEX('Master Data'!$F$2:$L$4115,SMALL(IF((INDEX('Master Data'!$F$2:$L$4115,,1)="successful"),MATCH(ROW('Master Data'!$F$2:$L$4115),ROW('Master Data'!$F$2:$L$4115)),""),ROWS($A$2:B273)),(COLUMNS($A$2:B273)-1)*6+1)</f>
        <v>193</v>
      </c>
      <c r="D273" t="str" cm="1">
        <f t="array" ref="D273">INDEX('Master Data'!$F$2:$L$4115,SMALL(IF((INDEX('Master Data'!$F$2:$L$4115,,1)="failed"),MATCH(ROW('Master Data'!$F$2:$L$4115),ROW('Master Data'!$F$2:$L$4115)),""),ROWS($D$2:D273)),(COLUMNS($D$2:D273)-1)*6+1)</f>
        <v>failed</v>
      </c>
      <c r="E273" cm="1">
        <f t="array" ref="E273">INDEX('Master Data'!$F$2:$L$4115,SMALL(IF((INDEX('Master Data'!$F$2:$L$4115,,1)="failed"),MATCH(ROW('Master Data'!$F$2:$L$4115),ROW('Master Data'!$F$2:$L$4115)),""),ROWS($D$2:E273)),(COLUMNS($D$2:E273)-1)*6+1)</f>
        <v>10</v>
      </c>
    </row>
    <row r="274" spans="1:5" x14ac:dyDescent="0.25">
      <c r="A274" t="str" cm="1">
        <f t="array" ref="A274">INDEX('Master Data'!$F$2:$L$4115,SMALL(IF((INDEX('Master Data'!$F$2:$L$4115,,1)="successful"),MATCH(ROW('Master Data'!$F$2:$L$4115),ROW('Master Data'!$F$2:$L$4115)),""),ROWS(A$2:$A274)),(COLUMNS($A$2:A274)-1)*6+1)</f>
        <v>successful</v>
      </c>
      <c r="B274" cm="1">
        <f t="array" ref="B274">INDEX('Master Data'!$F$2:$L$4115,SMALL(IF((INDEX('Master Data'!$F$2:$L$4115,,1)="successful"),MATCH(ROW('Master Data'!$F$2:$L$4115),ROW('Master Data'!$F$2:$L$4115)),""),ROWS($A$2:B274)),(COLUMNS($A$2:B274)-1)*6+1)</f>
        <v>206</v>
      </c>
      <c r="D274" t="str" cm="1">
        <f t="array" ref="D274">INDEX('Master Data'!$F$2:$L$4115,SMALL(IF((INDEX('Master Data'!$F$2:$L$4115,,1)="failed"),MATCH(ROW('Master Data'!$F$2:$L$4115),ROW('Master Data'!$F$2:$L$4115)),""),ROWS($D$2:D274)),(COLUMNS($D$2:D274)-1)*6+1)</f>
        <v>failed</v>
      </c>
      <c r="E274" cm="1">
        <f t="array" ref="E274">INDEX('Master Data'!$F$2:$L$4115,SMALL(IF((INDEX('Master Data'!$F$2:$L$4115,,1)="failed"),MATCH(ROW('Master Data'!$F$2:$L$4115),ROW('Master Data'!$F$2:$L$4115)),""),ROWS($D$2:E274)),(COLUMNS($D$2:E274)-1)*6+1)</f>
        <v>201</v>
      </c>
    </row>
    <row r="275" spans="1:5" x14ac:dyDescent="0.25">
      <c r="A275" t="str" cm="1">
        <f t="array" ref="A275">INDEX('Master Data'!$F$2:$L$4115,SMALL(IF((INDEX('Master Data'!$F$2:$L$4115,,1)="successful"),MATCH(ROW('Master Data'!$F$2:$L$4115),ROW('Master Data'!$F$2:$L$4115)),""),ROWS(A$2:$A275)),(COLUMNS($A$2:A275)-1)*6+1)</f>
        <v>successful</v>
      </c>
      <c r="B275" cm="1">
        <f t="array" ref="B275">INDEX('Master Data'!$F$2:$L$4115,SMALL(IF((INDEX('Master Data'!$F$2:$L$4115,,1)="successful"),MATCH(ROW('Master Data'!$F$2:$L$4115),ROW('Master Data'!$F$2:$L$4115)),""),ROWS($A$2:B275)),(COLUMNS($A$2:B275)-1)*6+1)</f>
        <v>351</v>
      </c>
      <c r="D275" t="str" cm="1">
        <f t="array" ref="D275">INDEX('Master Data'!$F$2:$L$4115,SMALL(IF((INDEX('Master Data'!$F$2:$L$4115,,1)="failed"),MATCH(ROW('Master Data'!$F$2:$L$4115),ROW('Master Data'!$F$2:$L$4115)),""),ROWS($D$2:D275)),(COLUMNS($D$2:D275)-1)*6+1)</f>
        <v>failed</v>
      </c>
      <c r="E275" cm="1">
        <f t="array" ref="E275">INDEX('Master Data'!$F$2:$L$4115,SMALL(IF((INDEX('Master Data'!$F$2:$L$4115,,1)="failed"),MATCH(ROW('Master Data'!$F$2:$L$4115),ROW('Master Data'!$F$2:$L$4115)),""),ROWS($D$2:E275)),(COLUMNS($D$2:E275)-1)*6+1)</f>
        <v>296</v>
      </c>
    </row>
    <row r="276" spans="1:5" x14ac:dyDescent="0.25">
      <c r="A276" t="str" cm="1">
        <f t="array" ref="A276">INDEX('Master Data'!$F$2:$L$4115,SMALL(IF((INDEX('Master Data'!$F$2:$L$4115,,1)="successful"),MATCH(ROW('Master Data'!$F$2:$L$4115),ROW('Master Data'!$F$2:$L$4115)),""),ROWS(A$2:$A276)),(COLUMNS($A$2:A276)-1)*6+1)</f>
        <v>successful</v>
      </c>
      <c r="B276" cm="1">
        <f t="array" ref="B276">INDEX('Master Data'!$F$2:$L$4115,SMALL(IF((INDEX('Master Data'!$F$2:$L$4115,,1)="successful"),MATCH(ROW('Master Data'!$F$2:$L$4115),ROW('Master Data'!$F$2:$L$4115)),""),ROWS($A$2:B276)),(COLUMNS($A$2:B276)-1)*6+1)</f>
        <v>50</v>
      </c>
      <c r="D276" t="str" cm="1">
        <f t="array" ref="D276">INDEX('Master Data'!$F$2:$L$4115,SMALL(IF((INDEX('Master Data'!$F$2:$L$4115,,1)="failed"),MATCH(ROW('Master Data'!$F$2:$L$4115),ROW('Master Data'!$F$2:$L$4115)),""),ROWS($D$2:D276)),(COLUMNS($D$2:D276)-1)*6+1)</f>
        <v>failed</v>
      </c>
      <c r="E276" cm="1">
        <f t="array" ref="E276">INDEX('Master Data'!$F$2:$L$4115,SMALL(IF((INDEX('Master Data'!$F$2:$L$4115,,1)="failed"),MATCH(ROW('Master Data'!$F$2:$L$4115),ROW('Master Data'!$F$2:$L$4115)),""),ROWS($D$2:E276)),(COLUMNS($D$2:E276)-1)*6+1)</f>
        <v>7</v>
      </c>
    </row>
    <row r="277" spans="1:5" x14ac:dyDescent="0.25">
      <c r="A277" t="str" cm="1">
        <f t="array" ref="A277">INDEX('Master Data'!$F$2:$L$4115,SMALL(IF((INDEX('Master Data'!$F$2:$L$4115,,1)="successful"),MATCH(ROW('Master Data'!$F$2:$L$4115),ROW('Master Data'!$F$2:$L$4115)),""),ROWS(A$2:$A277)),(COLUMNS($A$2:A277)-1)*6+1)</f>
        <v>successful</v>
      </c>
      <c r="B277" cm="1">
        <f t="array" ref="B277">INDEX('Master Data'!$F$2:$L$4115,SMALL(IF((INDEX('Master Data'!$F$2:$L$4115,,1)="successful"),MATCH(ROW('Master Data'!$F$2:$L$4115),ROW('Master Data'!$F$2:$L$4115)),""),ROWS($A$2:B277)),(COLUMNS($A$2:B277)-1)*6+1)</f>
        <v>184</v>
      </c>
      <c r="D277" t="str" cm="1">
        <f t="array" ref="D277">INDEX('Master Data'!$F$2:$L$4115,SMALL(IF((INDEX('Master Data'!$F$2:$L$4115,,1)="failed"),MATCH(ROW('Master Data'!$F$2:$L$4115),ROW('Master Data'!$F$2:$L$4115)),""),ROWS($D$2:D277)),(COLUMNS($D$2:D277)-1)*6+1)</f>
        <v>failed</v>
      </c>
      <c r="E277" cm="1">
        <f t="array" ref="E277">INDEX('Master Data'!$F$2:$L$4115,SMALL(IF((INDEX('Master Data'!$F$2:$L$4115,,1)="failed"),MATCH(ROW('Master Data'!$F$2:$L$4115),ROW('Master Data'!$F$2:$L$4115)),""),ROWS($D$2:E277)),(COLUMNS($D$2:E277)-1)*6+1)</f>
        <v>7</v>
      </c>
    </row>
    <row r="278" spans="1:5" x14ac:dyDescent="0.25">
      <c r="A278" t="str" cm="1">
        <f t="array" ref="A278">INDEX('Master Data'!$F$2:$L$4115,SMALL(IF((INDEX('Master Data'!$F$2:$L$4115,,1)="successful"),MATCH(ROW('Master Data'!$F$2:$L$4115),ROW('Master Data'!$F$2:$L$4115)),""),ROWS(A$2:$A278)),(COLUMNS($A$2:A278)-1)*6+1)</f>
        <v>successful</v>
      </c>
      <c r="B278" cm="1">
        <f t="array" ref="B278">INDEX('Master Data'!$F$2:$L$4115,SMALL(IF((INDEX('Master Data'!$F$2:$L$4115,,1)="successful"),MATCH(ROW('Master Data'!$F$2:$L$4115),ROW('Master Data'!$F$2:$L$4115)),""),ROWS($A$2:B278)),(COLUMNS($A$2:B278)-1)*6+1)</f>
        <v>196</v>
      </c>
      <c r="D278" t="str" cm="1">
        <f t="array" ref="D278">INDEX('Master Data'!$F$2:$L$4115,SMALL(IF((INDEX('Master Data'!$F$2:$L$4115,,1)="failed"),MATCH(ROW('Master Data'!$F$2:$L$4115),ROW('Master Data'!$F$2:$L$4115)),""),ROWS($D$2:D278)),(COLUMNS($D$2:D278)-1)*6+1)</f>
        <v>failed</v>
      </c>
      <c r="E278" cm="1">
        <f t="array" ref="E278">INDEX('Master Data'!$F$2:$L$4115,SMALL(IF((INDEX('Master Data'!$F$2:$L$4115,,1)="failed"),MATCH(ROW('Master Data'!$F$2:$L$4115),ROW('Master Data'!$F$2:$L$4115)),""),ROWS($D$2:E278)),(COLUMNS($D$2:E278)-1)*6+1)</f>
        <v>1</v>
      </c>
    </row>
    <row r="279" spans="1:5" x14ac:dyDescent="0.25">
      <c r="A279" t="str" cm="1">
        <f t="array" ref="A279">INDEX('Master Data'!$F$2:$L$4115,SMALL(IF((INDEX('Master Data'!$F$2:$L$4115,,1)="successful"),MATCH(ROW('Master Data'!$F$2:$L$4115),ROW('Master Data'!$F$2:$L$4115)),""),ROWS(A$2:$A279)),(COLUMNS($A$2:A279)-1)*6+1)</f>
        <v>successful</v>
      </c>
      <c r="B279" cm="1">
        <f t="array" ref="B279">INDEX('Master Data'!$F$2:$L$4115,SMALL(IF((INDEX('Master Data'!$F$2:$L$4115,,1)="successful"),MATCH(ROW('Master Data'!$F$2:$L$4115),ROW('Master Data'!$F$2:$L$4115)),""),ROWS($A$2:B279)),(COLUMNS($A$2:B279)-1)*6+1)</f>
        <v>229</v>
      </c>
      <c r="D279" t="str" cm="1">
        <f t="array" ref="D279">INDEX('Master Data'!$F$2:$L$4115,SMALL(IF((INDEX('Master Data'!$F$2:$L$4115,,1)="failed"),MATCH(ROW('Master Data'!$F$2:$L$4115),ROW('Master Data'!$F$2:$L$4115)),""),ROWS($D$2:D279)),(COLUMNS($D$2:D279)-1)*6+1)</f>
        <v>failed</v>
      </c>
      <c r="E279" cm="1">
        <f t="array" ref="E279">INDEX('Master Data'!$F$2:$L$4115,SMALL(IF((INDEX('Master Data'!$F$2:$L$4115,,1)="failed"),MATCH(ROW('Master Data'!$F$2:$L$4115),ROW('Master Data'!$F$2:$L$4115)),""),ROWS($D$2:E279)),(COLUMNS($D$2:E279)-1)*6+1)</f>
        <v>114</v>
      </c>
    </row>
    <row r="280" spans="1:5" x14ac:dyDescent="0.25">
      <c r="A280" t="str" cm="1">
        <f t="array" ref="A280">INDEX('Master Data'!$F$2:$L$4115,SMALL(IF((INDEX('Master Data'!$F$2:$L$4115,,1)="successful"),MATCH(ROW('Master Data'!$F$2:$L$4115),ROW('Master Data'!$F$2:$L$4115)),""),ROWS(A$2:$A280)),(COLUMNS($A$2:A280)-1)*6+1)</f>
        <v>successful</v>
      </c>
      <c r="B280" cm="1">
        <f t="array" ref="B280">INDEX('Master Data'!$F$2:$L$4115,SMALL(IF((INDEX('Master Data'!$F$2:$L$4115,,1)="successful"),MATCH(ROW('Master Data'!$F$2:$L$4115),ROW('Master Data'!$F$2:$L$4115)),""),ROWS($A$2:B280)),(COLUMNS($A$2:B280)-1)*6+1)</f>
        <v>67</v>
      </c>
      <c r="D280" t="str" cm="1">
        <f t="array" ref="D280">INDEX('Master Data'!$F$2:$L$4115,SMALL(IF((INDEX('Master Data'!$F$2:$L$4115,,1)="failed"),MATCH(ROW('Master Data'!$F$2:$L$4115),ROW('Master Data'!$F$2:$L$4115)),""),ROWS($D$2:D280)),(COLUMNS($D$2:D280)-1)*6+1)</f>
        <v>failed</v>
      </c>
      <c r="E280" cm="1">
        <f t="array" ref="E280">INDEX('Master Data'!$F$2:$L$4115,SMALL(IF((INDEX('Master Data'!$F$2:$L$4115,,1)="failed"),MATCH(ROW('Master Data'!$F$2:$L$4115),ROW('Master Data'!$F$2:$L$4115)),""),ROWS($D$2:E280)),(COLUMNS($D$2:E280)-1)*6+1)</f>
        <v>29</v>
      </c>
    </row>
    <row r="281" spans="1:5" x14ac:dyDescent="0.25">
      <c r="A281" t="str" cm="1">
        <f t="array" ref="A281">INDEX('Master Data'!$F$2:$L$4115,SMALL(IF((INDEX('Master Data'!$F$2:$L$4115,,1)="successful"),MATCH(ROW('Master Data'!$F$2:$L$4115),ROW('Master Data'!$F$2:$L$4115)),""),ROWS(A$2:$A281)),(COLUMNS($A$2:A281)-1)*6+1)</f>
        <v>successful</v>
      </c>
      <c r="B281" cm="1">
        <f t="array" ref="B281">INDEX('Master Data'!$F$2:$L$4115,SMALL(IF((INDEX('Master Data'!$F$2:$L$4115,,1)="successful"),MATCH(ROW('Master Data'!$F$2:$L$4115),ROW('Master Data'!$F$2:$L$4115)),""),ROWS($A$2:B281)),(COLUMNS($A$2:B281)-1)*6+1)</f>
        <v>95</v>
      </c>
      <c r="D281" t="str" cm="1">
        <f t="array" ref="D281">INDEX('Master Data'!$F$2:$L$4115,SMALL(IF((INDEX('Master Data'!$F$2:$L$4115,,1)="failed"),MATCH(ROW('Master Data'!$F$2:$L$4115),ROW('Master Data'!$F$2:$L$4115)),""),ROWS($D$2:D281)),(COLUMNS($D$2:D281)-1)*6+1)</f>
        <v>failed</v>
      </c>
      <c r="E281" cm="1">
        <f t="array" ref="E281">INDEX('Master Data'!$F$2:$L$4115,SMALL(IF((INDEX('Master Data'!$F$2:$L$4115,,1)="failed"),MATCH(ROW('Master Data'!$F$2:$L$4115),ROW('Master Data'!$F$2:$L$4115)),""),ROWS($D$2:E281)),(COLUMNS($D$2:E281)-1)*6+1)</f>
        <v>890</v>
      </c>
    </row>
    <row r="282" spans="1:5" x14ac:dyDescent="0.25">
      <c r="A282" t="str" cm="1">
        <f t="array" ref="A282">INDEX('Master Data'!$F$2:$L$4115,SMALL(IF((INDEX('Master Data'!$F$2:$L$4115,,1)="successful"),MATCH(ROW('Master Data'!$F$2:$L$4115),ROW('Master Data'!$F$2:$L$4115)),""),ROWS(A$2:$A282)),(COLUMNS($A$2:A282)-1)*6+1)</f>
        <v>successful</v>
      </c>
      <c r="B282" cm="1">
        <f t="array" ref="B282">INDEX('Master Data'!$F$2:$L$4115,SMALL(IF((INDEX('Master Data'!$F$2:$L$4115,,1)="successful"),MATCH(ROW('Master Data'!$F$2:$L$4115),ROW('Master Data'!$F$2:$L$4115)),""),ROWS($A$2:B282)),(COLUMNS($A$2:B282)-1)*6+1)</f>
        <v>62</v>
      </c>
      <c r="D282" t="str" cm="1">
        <f t="array" ref="D282">INDEX('Master Data'!$F$2:$L$4115,SMALL(IF((INDEX('Master Data'!$F$2:$L$4115,,1)="failed"),MATCH(ROW('Master Data'!$F$2:$L$4115),ROW('Master Data'!$F$2:$L$4115)),""),ROWS($D$2:D282)),(COLUMNS($D$2:D282)-1)*6+1)</f>
        <v>failed</v>
      </c>
      <c r="E282" cm="1">
        <f t="array" ref="E282">INDEX('Master Data'!$F$2:$L$4115,SMALL(IF((INDEX('Master Data'!$F$2:$L$4115,,1)="failed"),MATCH(ROW('Master Data'!$F$2:$L$4115),ROW('Master Data'!$F$2:$L$4115)),""),ROWS($D$2:E282)),(COLUMNS($D$2:E282)-1)*6+1)</f>
        <v>31</v>
      </c>
    </row>
    <row r="283" spans="1:5" x14ac:dyDescent="0.25">
      <c r="A283" t="str" cm="1">
        <f t="array" ref="A283">INDEX('Master Data'!$F$2:$L$4115,SMALL(IF((INDEX('Master Data'!$F$2:$L$4115,,1)="successful"),MATCH(ROW('Master Data'!$F$2:$L$4115),ROW('Master Data'!$F$2:$L$4115)),""),ROWS(A$2:$A283)),(COLUMNS($A$2:A283)-1)*6+1)</f>
        <v>successful</v>
      </c>
      <c r="B283" cm="1">
        <f t="array" ref="B283">INDEX('Master Data'!$F$2:$L$4115,SMALL(IF((INDEX('Master Data'!$F$2:$L$4115,,1)="successful"),MATCH(ROW('Master Data'!$F$2:$L$4115),ROW('Master Data'!$F$2:$L$4115)),""),ROWS($A$2:B283)),(COLUMNS($A$2:B283)-1)*6+1)</f>
        <v>73</v>
      </c>
      <c r="D283" t="str" cm="1">
        <f t="array" ref="D283">INDEX('Master Data'!$F$2:$L$4115,SMALL(IF((INDEX('Master Data'!$F$2:$L$4115,,1)="failed"),MATCH(ROW('Master Data'!$F$2:$L$4115),ROW('Master Data'!$F$2:$L$4115)),""),ROWS($D$2:D283)),(COLUMNS($D$2:D283)-1)*6+1)</f>
        <v>failed</v>
      </c>
      <c r="E283" cm="1">
        <f t="array" ref="E283">INDEX('Master Data'!$F$2:$L$4115,SMALL(IF((INDEX('Master Data'!$F$2:$L$4115,,1)="failed"),MATCH(ROW('Master Data'!$F$2:$L$4115),ROW('Master Data'!$F$2:$L$4115)),""),ROWS($D$2:E283)),(COLUMNS($D$2:E283)-1)*6+1)</f>
        <v>21</v>
      </c>
    </row>
    <row r="284" spans="1:5" x14ac:dyDescent="0.25">
      <c r="A284" t="str" cm="1">
        <f t="array" ref="A284">INDEX('Master Data'!$F$2:$L$4115,SMALL(IF((INDEX('Master Data'!$F$2:$L$4115,,1)="successful"),MATCH(ROW('Master Data'!$F$2:$L$4115),ROW('Master Data'!$F$2:$L$4115)),""),ROWS(A$2:$A284)),(COLUMNS($A$2:A284)-1)*6+1)</f>
        <v>successful</v>
      </c>
      <c r="B284" cm="1">
        <f t="array" ref="B284">INDEX('Master Data'!$F$2:$L$4115,SMALL(IF((INDEX('Master Data'!$F$2:$L$4115,,1)="successful"),MATCH(ROW('Master Data'!$F$2:$L$4115),ROW('Master Data'!$F$2:$L$4115)),""),ROWS($A$2:B284)),(COLUMNS($A$2:B284)-1)*6+1)</f>
        <v>43</v>
      </c>
      <c r="D284" t="str" cm="1">
        <f t="array" ref="D284">INDEX('Master Data'!$F$2:$L$4115,SMALL(IF((INDEX('Master Data'!$F$2:$L$4115,,1)="failed"),MATCH(ROW('Master Data'!$F$2:$L$4115),ROW('Master Data'!$F$2:$L$4115)),""),ROWS($D$2:D284)),(COLUMNS($D$2:D284)-1)*6+1)</f>
        <v>failed</v>
      </c>
      <c r="E284" cm="1">
        <f t="array" ref="E284">INDEX('Master Data'!$F$2:$L$4115,SMALL(IF((INDEX('Master Data'!$F$2:$L$4115,,1)="failed"),MATCH(ROW('Master Data'!$F$2:$L$4115),ROW('Master Data'!$F$2:$L$4115)),""),ROWS($D$2:E284)),(COLUMNS($D$2:E284)-1)*6+1)</f>
        <v>37</v>
      </c>
    </row>
    <row r="285" spans="1:5" x14ac:dyDescent="0.25">
      <c r="A285" t="str" cm="1">
        <f t="array" ref="A285">INDEX('Master Data'!$F$2:$L$4115,SMALL(IF((INDEX('Master Data'!$F$2:$L$4115,,1)="successful"),MATCH(ROW('Master Data'!$F$2:$L$4115),ROW('Master Data'!$F$2:$L$4115)),""),ROWS(A$2:$A285)),(COLUMNS($A$2:A285)-1)*6+1)</f>
        <v>successful</v>
      </c>
      <c r="B285" cm="1">
        <f t="array" ref="B285">INDEX('Master Data'!$F$2:$L$4115,SMALL(IF((INDEX('Master Data'!$F$2:$L$4115,,1)="successful"),MATCH(ROW('Master Data'!$F$2:$L$4115),ROW('Master Data'!$F$2:$L$4115)),""),ROWS($A$2:B285)),(COLUMNS($A$2:B285)-1)*6+1)</f>
        <v>70</v>
      </c>
      <c r="D285" t="str" cm="1">
        <f t="array" ref="D285">INDEX('Master Data'!$F$2:$L$4115,SMALL(IF((INDEX('Master Data'!$F$2:$L$4115,,1)="failed"),MATCH(ROW('Master Data'!$F$2:$L$4115),ROW('Master Data'!$F$2:$L$4115)),""),ROWS($D$2:D285)),(COLUMNS($D$2:D285)-1)*6+1)</f>
        <v>failed</v>
      </c>
      <c r="E285" cm="1">
        <f t="array" ref="E285">INDEX('Master Data'!$F$2:$L$4115,SMALL(IF((INDEX('Master Data'!$F$2:$L$4115,,1)="failed"),MATCH(ROW('Master Data'!$F$2:$L$4115),ROW('Master Data'!$F$2:$L$4115)),""),ROWS($D$2:E285)),(COLUMNS($D$2:E285)-1)*6+1)</f>
        <v>7</v>
      </c>
    </row>
    <row r="286" spans="1:5" x14ac:dyDescent="0.25">
      <c r="A286" t="str" cm="1">
        <f t="array" ref="A286">INDEX('Master Data'!$F$2:$L$4115,SMALL(IF((INDEX('Master Data'!$F$2:$L$4115,,1)="successful"),MATCH(ROW('Master Data'!$F$2:$L$4115),ROW('Master Data'!$F$2:$L$4115)),""),ROWS(A$2:$A286)),(COLUMNS($A$2:A286)-1)*6+1)</f>
        <v>successful</v>
      </c>
      <c r="B286" cm="1">
        <f t="array" ref="B286">INDEX('Master Data'!$F$2:$L$4115,SMALL(IF((INDEX('Master Data'!$F$2:$L$4115,,1)="successful"),MATCH(ROW('Master Data'!$F$2:$L$4115),ROW('Master Data'!$F$2:$L$4115)),""),ROWS($A$2:B286)),(COLUMNS($A$2:B286)-1)*6+1)</f>
        <v>271</v>
      </c>
      <c r="D286" t="str" cm="1">
        <f t="array" ref="D286">INDEX('Master Data'!$F$2:$L$4115,SMALL(IF((INDEX('Master Data'!$F$2:$L$4115,,1)="failed"),MATCH(ROW('Master Data'!$F$2:$L$4115),ROW('Master Data'!$F$2:$L$4115)),""),ROWS($D$2:D286)),(COLUMNS($D$2:D286)-1)*6+1)</f>
        <v>failed</v>
      </c>
      <c r="E286" cm="1">
        <f t="array" ref="E286">INDEX('Master Data'!$F$2:$L$4115,SMALL(IF((INDEX('Master Data'!$F$2:$L$4115,,1)="failed"),MATCH(ROW('Master Data'!$F$2:$L$4115),ROW('Master Data'!$F$2:$L$4115)),""),ROWS($D$2:E286)),(COLUMNS($D$2:E286)-1)*6+1)</f>
        <v>4</v>
      </c>
    </row>
    <row r="287" spans="1:5" x14ac:dyDescent="0.25">
      <c r="A287" t="str" cm="1">
        <f t="array" ref="A287">INDEX('Master Data'!$F$2:$L$4115,SMALL(IF((INDEX('Master Data'!$F$2:$L$4115,,1)="successful"),MATCH(ROW('Master Data'!$F$2:$L$4115),ROW('Master Data'!$F$2:$L$4115)),""),ROWS(A$2:$A287)),(COLUMNS($A$2:A287)-1)*6+1)</f>
        <v>successful</v>
      </c>
      <c r="B287" cm="1">
        <f t="array" ref="B287">INDEX('Master Data'!$F$2:$L$4115,SMALL(IF((INDEX('Master Data'!$F$2:$L$4115,,1)="successful"),MATCH(ROW('Master Data'!$F$2:$L$4115),ROW('Master Data'!$F$2:$L$4115)),""),ROWS($A$2:B287)),(COLUMNS($A$2:B287)-1)*6+1)</f>
        <v>55</v>
      </c>
      <c r="D287" t="str" cm="1">
        <f t="array" ref="D287">INDEX('Master Data'!$F$2:$L$4115,SMALL(IF((INDEX('Master Data'!$F$2:$L$4115,,1)="failed"),MATCH(ROW('Master Data'!$F$2:$L$4115),ROW('Master Data'!$F$2:$L$4115)),""),ROWS($D$2:D287)),(COLUMNS($D$2:D287)-1)*6+1)</f>
        <v>failed</v>
      </c>
      <c r="E287" cm="1">
        <f t="array" ref="E287">INDEX('Master Data'!$F$2:$L$4115,SMALL(IF((INDEX('Master Data'!$F$2:$L$4115,,1)="failed"),MATCH(ROW('Master Data'!$F$2:$L$4115),ROW('Master Data'!$F$2:$L$4115)),""),ROWS($D$2:E287)),(COLUMNS($D$2:E287)-1)*6+1)</f>
        <v>5</v>
      </c>
    </row>
    <row r="288" spans="1:5" x14ac:dyDescent="0.25">
      <c r="A288" t="str" cm="1">
        <f t="array" ref="A288">INDEX('Master Data'!$F$2:$L$4115,SMALL(IF((INDEX('Master Data'!$F$2:$L$4115,,1)="successful"),MATCH(ROW('Master Data'!$F$2:$L$4115),ROW('Master Data'!$F$2:$L$4115)),""),ROWS(A$2:$A288)),(COLUMNS($A$2:A288)-1)*6+1)</f>
        <v>successful</v>
      </c>
      <c r="B288" cm="1">
        <f t="array" ref="B288">INDEX('Master Data'!$F$2:$L$4115,SMALL(IF((INDEX('Master Data'!$F$2:$L$4115,,1)="successful"),MATCH(ROW('Master Data'!$F$2:$L$4115),ROW('Master Data'!$F$2:$L$4115)),""),ROWS($A$2:B288)),(COLUMNS($A$2:B288)-1)*6+1)</f>
        <v>35</v>
      </c>
      <c r="D288" t="str" cm="1">
        <f t="array" ref="D288">INDEX('Master Data'!$F$2:$L$4115,SMALL(IF((INDEX('Master Data'!$F$2:$L$4115,,1)="failed"),MATCH(ROW('Master Data'!$F$2:$L$4115),ROW('Master Data'!$F$2:$L$4115)),""),ROWS($D$2:D288)),(COLUMNS($D$2:D288)-1)*6+1)</f>
        <v>failed</v>
      </c>
      <c r="E288" cm="1">
        <f t="array" ref="E288">INDEX('Master Data'!$F$2:$L$4115,SMALL(IF((INDEX('Master Data'!$F$2:$L$4115,,1)="failed"),MATCH(ROW('Master Data'!$F$2:$L$4115),ROW('Master Data'!$F$2:$L$4115)),""),ROWS($D$2:E288)),(COLUMNS($D$2:E288)-1)*6+1)</f>
        <v>0</v>
      </c>
    </row>
    <row r="289" spans="1:5" x14ac:dyDescent="0.25">
      <c r="A289" t="str" cm="1">
        <f t="array" ref="A289">INDEX('Master Data'!$F$2:$L$4115,SMALL(IF((INDEX('Master Data'!$F$2:$L$4115,,1)="successful"),MATCH(ROW('Master Data'!$F$2:$L$4115),ROW('Master Data'!$F$2:$L$4115)),""),ROWS(A$2:$A289)),(COLUMNS($A$2:A289)-1)*6+1)</f>
        <v>successful</v>
      </c>
      <c r="B289" cm="1">
        <f t="array" ref="B289">INDEX('Master Data'!$F$2:$L$4115,SMALL(IF((INDEX('Master Data'!$F$2:$L$4115,,1)="successful"),MATCH(ROW('Master Data'!$F$2:$L$4115),ROW('Master Data'!$F$2:$L$4115)),""),ROWS($A$2:B289)),(COLUMNS($A$2:B289)-1)*6+1)</f>
        <v>22</v>
      </c>
      <c r="D289" t="str" cm="1">
        <f t="array" ref="D289">INDEX('Master Data'!$F$2:$L$4115,SMALL(IF((INDEX('Master Data'!$F$2:$L$4115,,1)="failed"),MATCH(ROW('Master Data'!$F$2:$L$4115),ROW('Master Data'!$F$2:$L$4115)),""),ROWS($D$2:D289)),(COLUMNS($D$2:D289)-1)*6+1)</f>
        <v>failed</v>
      </c>
      <c r="E289" cm="1">
        <f t="array" ref="E289">INDEX('Master Data'!$F$2:$L$4115,SMALL(IF((INDEX('Master Data'!$F$2:$L$4115,,1)="failed"),MATCH(ROW('Master Data'!$F$2:$L$4115),ROW('Master Data'!$F$2:$L$4115)),""),ROWS($D$2:E289)),(COLUMNS($D$2:E289)-1)*6+1)</f>
        <v>456</v>
      </c>
    </row>
    <row r="290" spans="1:5" x14ac:dyDescent="0.25">
      <c r="A290" t="str" cm="1">
        <f t="array" ref="A290">INDEX('Master Data'!$F$2:$L$4115,SMALL(IF((INDEX('Master Data'!$F$2:$L$4115,,1)="successful"),MATCH(ROW('Master Data'!$F$2:$L$4115),ROW('Master Data'!$F$2:$L$4115)),""),ROWS(A$2:$A290)),(COLUMNS($A$2:A290)-1)*6+1)</f>
        <v>successful</v>
      </c>
      <c r="B290" cm="1">
        <f t="array" ref="B290">INDEX('Master Data'!$F$2:$L$4115,SMALL(IF((INDEX('Master Data'!$F$2:$L$4115,,1)="successful"),MATCH(ROW('Master Data'!$F$2:$L$4115),ROW('Master Data'!$F$2:$L$4115)),""),ROWS($A$2:B290)),(COLUMNS($A$2:B290)-1)*6+1)</f>
        <v>38</v>
      </c>
      <c r="D290" t="str" cm="1">
        <f t="array" ref="D290">INDEX('Master Data'!$F$2:$L$4115,SMALL(IF((INDEX('Master Data'!$F$2:$L$4115,,1)="failed"),MATCH(ROW('Master Data'!$F$2:$L$4115),ROW('Master Data'!$F$2:$L$4115)),""),ROWS($D$2:D290)),(COLUMNS($D$2:D290)-1)*6+1)</f>
        <v>failed</v>
      </c>
      <c r="E290" cm="1">
        <f t="array" ref="E290">INDEX('Master Data'!$F$2:$L$4115,SMALL(IF((INDEX('Master Data'!$F$2:$L$4115,,1)="failed"),MATCH(ROW('Master Data'!$F$2:$L$4115),ROW('Master Data'!$F$2:$L$4115)),""),ROWS($D$2:E290)),(COLUMNS($D$2:E290)-1)*6+1)</f>
        <v>369</v>
      </c>
    </row>
    <row r="291" spans="1:5" x14ac:dyDescent="0.25">
      <c r="A291" t="str" cm="1">
        <f t="array" ref="A291">INDEX('Master Data'!$F$2:$L$4115,SMALL(IF((INDEX('Master Data'!$F$2:$L$4115,,1)="successful"),MATCH(ROW('Master Data'!$F$2:$L$4115),ROW('Master Data'!$F$2:$L$4115)),""),ROWS(A$2:$A291)),(COLUMNS($A$2:A291)-1)*6+1)</f>
        <v>successful</v>
      </c>
      <c r="B291" cm="1">
        <f t="array" ref="B291">INDEX('Master Data'!$F$2:$L$4115,SMALL(IF((INDEX('Master Data'!$F$2:$L$4115,,1)="successful"),MATCH(ROW('Master Data'!$F$2:$L$4115),ROW('Master Data'!$F$2:$L$4115)),""),ROWS($A$2:B291)),(COLUMNS($A$2:B291)-1)*6+1)</f>
        <v>15</v>
      </c>
      <c r="D291" t="str" cm="1">
        <f t="array" ref="D291">INDEX('Master Data'!$F$2:$L$4115,SMALL(IF((INDEX('Master Data'!$F$2:$L$4115,,1)="failed"),MATCH(ROW('Master Data'!$F$2:$L$4115),ROW('Master Data'!$F$2:$L$4115)),""),ROWS($D$2:D291)),(COLUMNS($D$2:D291)-1)*6+1)</f>
        <v>failed</v>
      </c>
      <c r="E291" cm="1">
        <f t="array" ref="E291">INDEX('Master Data'!$F$2:$L$4115,SMALL(IF((INDEX('Master Data'!$F$2:$L$4115,,1)="failed"),MATCH(ROW('Master Data'!$F$2:$L$4115),ROW('Master Data'!$F$2:$L$4115)),""),ROWS($D$2:E291)),(COLUMNS($D$2:E291)-1)*6+1)</f>
        <v>2</v>
      </c>
    </row>
    <row r="292" spans="1:5" x14ac:dyDescent="0.25">
      <c r="A292" t="str" cm="1">
        <f t="array" ref="A292">INDEX('Master Data'!$F$2:$L$4115,SMALL(IF((INDEX('Master Data'!$F$2:$L$4115,,1)="successful"),MATCH(ROW('Master Data'!$F$2:$L$4115),ROW('Master Data'!$F$2:$L$4115)),""),ROWS(A$2:$A292)),(COLUMNS($A$2:A292)-1)*6+1)</f>
        <v>successful</v>
      </c>
      <c r="B292" cm="1">
        <f t="array" ref="B292">INDEX('Master Data'!$F$2:$L$4115,SMALL(IF((INDEX('Master Data'!$F$2:$L$4115,,1)="successful"),MATCH(ROW('Master Data'!$F$2:$L$4115),ROW('Master Data'!$F$2:$L$4115)),""),ROWS($A$2:B292)),(COLUMNS($A$2:B292)-1)*6+1)</f>
        <v>7</v>
      </c>
      <c r="D292" t="str" cm="1">
        <f t="array" ref="D292">INDEX('Master Data'!$F$2:$L$4115,SMALL(IF((INDEX('Master Data'!$F$2:$L$4115,,1)="failed"),MATCH(ROW('Master Data'!$F$2:$L$4115),ROW('Master Data'!$F$2:$L$4115)),""),ROWS($D$2:D292)),(COLUMNS($D$2:D292)-1)*6+1)</f>
        <v>failed</v>
      </c>
      <c r="E292" cm="1">
        <f t="array" ref="E292">INDEX('Master Data'!$F$2:$L$4115,SMALL(IF((INDEX('Master Data'!$F$2:$L$4115,,1)="failed"),MATCH(ROW('Master Data'!$F$2:$L$4115),ROW('Master Data'!$F$2:$L$4115)),""),ROWS($D$2:E292)),(COLUMNS($D$2:E292)-1)*6+1)</f>
        <v>0</v>
      </c>
    </row>
    <row r="293" spans="1:5" x14ac:dyDescent="0.25">
      <c r="A293" t="str" cm="1">
        <f t="array" ref="A293">INDEX('Master Data'!$F$2:$L$4115,SMALL(IF((INDEX('Master Data'!$F$2:$L$4115,,1)="successful"),MATCH(ROW('Master Data'!$F$2:$L$4115),ROW('Master Data'!$F$2:$L$4115)),""),ROWS(A$2:$A293)),(COLUMNS($A$2:A293)-1)*6+1)</f>
        <v>successful</v>
      </c>
      <c r="B293" cm="1">
        <f t="array" ref="B293">INDEX('Master Data'!$F$2:$L$4115,SMALL(IF((INDEX('Master Data'!$F$2:$L$4115,,1)="successful"),MATCH(ROW('Master Data'!$F$2:$L$4115),ROW('Master Data'!$F$2:$L$4115)),""),ROWS($A$2:B293)),(COLUMNS($A$2:B293)-1)*6+1)</f>
        <v>241</v>
      </c>
      <c r="D293" t="str" cm="1">
        <f t="array" ref="D293">INDEX('Master Data'!$F$2:$L$4115,SMALL(IF((INDEX('Master Data'!$F$2:$L$4115,,1)="failed"),MATCH(ROW('Master Data'!$F$2:$L$4115),ROW('Master Data'!$F$2:$L$4115)),""),ROWS($D$2:D293)),(COLUMNS($D$2:D293)-1)*6+1)</f>
        <v>failed</v>
      </c>
      <c r="E293" cm="1">
        <f t="array" ref="E293">INDEX('Master Data'!$F$2:$L$4115,SMALL(IF((INDEX('Master Data'!$F$2:$L$4115,,1)="failed"),MATCH(ROW('Master Data'!$F$2:$L$4115),ROW('Master Data'!$F$2:$L$4115)),""),ROWS($D$2:E293)),(COLUMNS($D$2:E293)-1)*6+1)</f>
        <v>338</v>
      </c>
    </row>
    <row r="294" spans="1:5" x14ac:dyDescent="0.25">
      <c r="A294" t="str" cm="1">
        <f t="array" ref="A294">INDEX('Master Data'!$F$2:$L$4115,SMALL(IF((INDEX('Master Data'!$F$2:$L$4115,,1)="successful"),MATCH(ROW('Master Data'!$F$2:$L$4115),ROW('Master Data'!$F$2:$L$4115)),""),ROWS(A$2:$A294)),(COLUMNS($A$2:A294)-1)*6+1)</f>
        <v>successful</v>
      </c>
      <c r="B294" cm="1">
        <f t="array" ref="B294">INDEX('Master Data'!$F$2:$L$4115,SMALL(IF((INDEX('Master Data'!$F$2:$L$4115,,1)="successful"),MATCH(ROW('Master Data'!$F$2:$L$4115),ROW('Master Data'!$F$2:$L$4115)),""),ROWS($A$2:B294)),(COLUMNS($A$2:B294)-1)*6+1)</f>
        <v>55</v>
      </c>
      <c r="D294" t="str" cm="1">
        <f t="array" ref="D294">INDEX('Master Data'!$F$2:$L$4115,SMALL(IF((INDEX('Master Data'!$F$2:$L$4115,,1)="failed"),MATCH(ROW('Master Data'!$F$2:$L$4115),ROW('Master Data'!$F$2:$L$4115)),""),ROWS($D$2:D294)),(COLUMNS($D$2:D294)-1)*6+1)</f>
        <v>failed</v>
      </c>
      <c r="E294" cm="1">
        <f t="array" ref="E294">INDEX('Master Data'!$F$2:$L$4115,SMALL(IF((INDEX('Master Data'!$F$2:$L$4115,,1)="failed"),MATCH(ROW('Master Data'!$F$2:$L$4115),ROW('Master Data'!$F$2:$L$4115)),""),ROWS($D$2:E294)),(COLUMNS($D$2:E294)-1)*6+1)</f>
        <v>4</v>
      </c>
    </row>
    <row r="295" spans="1:5" x14ac:dyDescent="0.25">
      <c r="A295" t="str" cm="1">
        <f t="array" ref="A295">INDEX('Master Data'!$F$2:$L$4115,SMALL(IF((INDEX('Master Data'!$F$2:$L$4115,,1)="successful"),MATCH(ROW('Master Data'!$F$2:$L$4115),ROW('Master Data'!$F$2:$L$4115)),""),ROWS(A$2:$A295)),(COLUMNS($A$2:A295)-1)*6+1)</f>
        <v>successful</v>
      </c>
      <c r="B295" cm="1">
        <f t="array" ref="B295">INDEX('Master Data'!$F$2:$L$4115,SMALL(IF((INDEX('Master Data'!$F$2:$L$4115,,1)="successful"),MATCH(ROW('Master Data'!$F$2:$L$4115),ROW('Master Data'!$F$2:$L$4115)),""),ROWS($A$2:B295)),(COLUMNS($A$2:B295)-1)*6+1)</f>
        <v>171</v>
      </c>
      <c r="D295" t="str" cm="1">
        <f t="array" ref="D295">INDEX('Master Data'!$F$2:$L$4115,SMALL(IF((INDEX('Master Data'!$F$2:$L$4115,,1)="failed"),MATCH(ROW('Master Data'!$F$2:$L$4115),ROW('Master Data'!$F$2:$L$4115)),""),ROWS($D$2:D295)),(COLUMNS($D$2:D295)-1)*6+1)</f>
        <v>failed</v>
      </c>
      <c r="E295" cm="1">
        <f t="array" ref="E295">INDEX('Master Data'!$F$2:$L$4115,SMALL(IF((INDEX('Master Data'!$F$2:$L$4115,,1)="failed"),MATCH(ROW('Master Data'!$F$2:$L$4115),ROW('Master Data'!$F$2:$L$4115)),""),ROWS($D$2:E295)),(COLUMNS($D$2:E295)-1)*6+1)</f>
        <v>1</v>
      </c>
    </row>
    <row r="296" spans="1:5" x14ac:dyDescent="0.25">
      <c r="A296" t="str" cm="1">
        <f t="array" ref="A296">INDEX('Master Data'!$F$2:$L$4115,SMALL(IF((INDEX('Master Data'!$F$2:$L$4115,,1)="successful"),MATCH(ROW('Master Data'!$F$2:$L$4115),ROW('Master Data'!$F$2:$L$4115)),""),ROWS(A$2:$A296)),(COLUMNS($A$2:A296)-1)*6+1)</f>
        <v>successful</v>
      </c>
      <c r="B296" cm="1">
        <f t="array" ref="B296">INDEX('Master Data'!$F$2:$L$4115,SMALL(IF((INDEX('Master Data'!$F$2:$L$4115,,1)="successful"),MATCH(ROW('Master Data'!$F$2:$L$4115),ROW('Master Data'!$F$2:$L$4115)),""),ROWS($A$2:B296)),(COLUMNS($A$2:B296)-1)*6+1)</f>
        <v>208</v>
      </c>
      <c r="D296" t="str" cm="1">
        <f t="array" ref="D296">INDEX('Master Data'!$F$2:$L$4115,SMALL(IF((INDEX('Master Data'!$F$2:$L$4115,,1)="failed"),MATCH(ROW('Master Data'!$F$2:$L$4115),ROW('Master Data'!$F$2:$L$4115)),""),ROWS($D$2:D296)),(COLUMNS($D$2:D296)-1)*6+1)</f>
        <v>failed</v>
      </c>
      <c r="E296" cm="1">
        <f t="array" ref="E296">INDEX('Master Data'!$F$2:$L$4115,SMALL(IF((INDEX('Master Data'!$F$2:$L$4115,,1)="failed"),MATCH(ROW('Master Data'!$F$2:$L$4115),ROW('Master Data'!$F$2:$L$4115)),""),ROWS($D$2:E296)),(COLUMNS($D$2:E296)-1)*6+1)</f>
        <v>28</v>
      </c>
    </row>
    <row r="297" spans="1:5" x14ac:dyDescent="0.25">
      <c r="A297" t="str" cm="1">
        <f t="array" ref="A297">INDEX('Master Data'!$F$2:$L$4115,SMALL(IF((INDEX('Master Data'!$F$2:$L$4115,,1)="successful"),MATCH(ROW('Master Data'!$F$2:$L$4115),ROW('Master Data'!$F$2:$L$4115)),""),ROWS(A$2:$A297)),(COLUMNS($A$2:A297)-1)*6+1)</f>
        <v>successful</v>
      </c>
      <c r="B297" cm="1">
        <f t="array" ref="B297">INDEX('Master Data'!$F$2:$L$4115,SMALL(IF((INDEX('Master Data'!$F$2:$L$4115,,1)="successful"),MATCH(ROW('Master Data'!$F$2:$L$4115),ROW('Master Data'!$F$2:$L$4115)),""),ROWS($A$2:B297)),(COLUMNS($A$2:B297)-1)*6+1)</f>
        <v>21</v>
      </c>
      <c r="D297" t="str" cm="1">
        <f t="array" ref="D297">INDEX('Master Data'!$F$2:$L$4115,SMALL(IF((INDEX('Master Data'!$F$2:$L$4115,,1)="failed"),MATCH(ROW('Master Data'!$F$2:$L$4115),ROW('Master Data'!$F$2:$L$4115)),""),ROWS($D$2:D297)),(COLUMNS($D$2:D297)-1)*6+1)</f>
        <v>failed</v>
      </c>
      <c r="E297" cm="1">
        <f t="array" ref="E297">INDEX('Master Data'!$F$2:$L$4115,SMALL(IF((INDEX('Master Data'!$F$2:$L$4115,,1)="failed"),MATCH(ROW('Master Data'!$F$2:$L$4115),ROW('Master Data'!$F$2:$L$4115)),""),ROWS($D$2:E297)),(COLUMNS($D$2:E297)-1)*6+1)</f>
        <v>12</v>
      </c>
    </row>
    <row r="298" spans="1:5" x14ac:dyDescent="0.25">
      <c r="A298" t="str" cm="1">
        <f t="array" ref="A298">INDEX('Master Data'!$F$2:$L$4115,SMALL(IF((INDEX('Master Data'!$F$2:$L$4115,,1)="successful"),MATCH(ROW('Master Data'!$F$2:$L$4115),ROW('Master Data'!$F$2:$L$4115)),""),ROWS(A$2:$A298)),(COLUMNS($A$2:A298)-1)*6+1)</f>
        <v>successful</v>
      </c>
      <c r="B298" cm="1">
        <f t="array" ref="B298">INDEX('Master Data'!$F$2:$L$4115,SMALL(IF((INDEX('Master Data'!$F$2:$L$4115,,1)="successful"),MATCH(ROW('Master Data'!$F$2:$L$4115),ROW('Master Data'!$F$2:$L$4115)),""),ROWS($A$2:B298)),(COLUMNS($A$2:B298)-1)*6+1)</f>
        <v>25</v>
      </c>
      <c r="D298" t="str" cm="1">
        <f t="array" ref="D298">INDEX('Master Data'!$F$2:$L$4115,SMALL(IF((INDEX('Master Data'!$F$2:$L$4115,,1)="failed"),MATCH(ROW('Master Data'!$F$2:$L$4115),ROW('Master Data'!$F$2:$L$4115)),""),ROWS($D$2:D298)),(COLUMNS($D$2:D298)-1)*6+1)</f>
        <v>failed</v>
      </c>
      <c r="E298" cm="1">
        <f t="array" ref="E298">INDEX('Master Data'!$F$2:$L$4115,SMALL(IF((INDEX('Master Data'!$F$2:$L$4115,,1)="failed"),MATCH(ROW('Master Data'!$F$2:$L$4115),ROW('Master Data'!$F$2:$L$4115)),""),ROWS($D$2:E298)),(COLUMNS($D$2:E298)-1)*6+1)</f>
        <v>16</v>
      </c>
    </row>
    <row r="299" spans="1:5" x14ac:dyDescent="0.25">
      <c r="A299" t="str" cm="1">
        <f t="array" ref="A299">INDEX('Master Data'!$F$2:$L$4115,SMALL(IF((INDEX('Master Data'!$F$2:$L$4115,,1)="successful"),MATCH(ROW('Master Data'!$F$2:$L$4115),ROW('Master Data'!$F$2:$L$4115)),""),ROWS(A$2:$A299)),(COLUMNS($A$2:A299)-1)*6+1)</f>
        <v>successful</v>
      </c>
      <c r="B299" cm="1">
        <f t="array" ref="B299">INDEX('Master Data'!$F$2:$L$4115,SMALL(IF((INDEX('Master Data'!$F$2:$L$4115,,1)="successful"),MATCH(ROW('Master Data'!$F$2:$L$4115),ROW('Master Data'!$F$2:$L$4115)),""),ROWS($A$2:B299)),(COLUMNS($A$2:B299)-1)*6+1)</f>
        <v>52</v>
      </c>
      <c r="D299" t="str" cm="1">
        <f t="array" ref="D299">INDEX('Master Data'!$F$2:$L$4115,SMALL(IF((INDEX('Master Data'!$F$2:$L$4115,,1)="failed"),MATCH(ROW('Master Data'!$F$2:$L$4115),ROW('Master Data'!$F$2:$L$4115)),""),ROWS($D$2:D299)),(COLUMNS($D$2:D299)-1)*6+1)</f>
        <v>failed</v>
      </c>
      <c r="E299" cm="1">
        <f t="array" ref="E299">INDEX('Master Data'!$F$2:$L$4115,SMALL(IF((INDEX('Master Data'!$F$2:$L$4115,,1)="failed"),MATCH(ROW('Master Data'!$F$2:$L$4115),ROW('Master Data'!$F$2:$L$4115)),""),ROWS($D$2:E299)),(COLUMNS($D$2:E299)-1)*6+1)</f>
        <v>4</v>
      </c>
    </row>
    <row r="300" spans="1:5" x14ac:dyDescent="0.25">
      <c r="A300" t="str" cm="1">
        <f t="array" ref="A300">INDEX('Master Data'!$F$2:$L$4115,SMALL(IF((INDEX('Master Data'!$F$2:$L$4115,,1)="successful"),MATCH(ROW('Master Data'!$F$2:$L$4115),ROW('Master Data'!$F$2:$L$4115)),""),ROWS(A$2:$A300)),(COLUMNS($A$2:A300)-1)*6+1)</f>
        <v>successful</v>
      </c>
      <c r="B300" cm="1">
        <f t="array" ref="B300">INDEX('Master Data'!$F$2:$L$4115,SMALL(IF((INDEX('Master Data'!$F$2:$L$4115,,1)="successful"),MATCH(ROW('Master Data'!$F$2:$L$4115),ROW('Master Data'!$F$2:$L$4115)),""),ROWS($A$2:B300)),(COLUMNS($A$2:B300)-1)*6+1)</f>
        <v>104</v>
      </c>
      <c r="D300" t="str" cm="1">
        <f t="array" ref="D300">INDEX('Master Data'!$F$2:$L$4115,SMALL(IF((INDEX('Master Data'!$F$2:$L$4115,,1)="failed"),MATCH(ROW('Master Data'!$F$2:$L$4115),ROW('Master Data'!$F$2:$L$4115)),""),ROWS($D$2:D300)),(COLUMNS($D$2:D300)-1)*6+1)</f>
        <v>failed</v>
      </c>
      <c r="E300" cm="1">
        <f t="array" ref="E300">INDEX('Master Data'!$F$2:$L$4115,SMALL(IF((INDEX('Master Data'!$F$2:$L$4115,,1)="failed"),MATCH(ROW('Master Data'!$F$2:$L$4115),ROW('Master Data'!$F$2:$L$4115)),""),ROWS($D$2:E300)),(COLUMNS($D$2:E300)-1)*6+1)</f>
        <v>4</v>
      </c>
    </row>
    <row r="301" spans="1:5" x14ac:dyDescent="0.25">
      <c r="A301" t="str" cm="1">
        <f t="array" ref="A301">INDEX('Master Data'!$F$2:$L$4115,SMALL(IF((INDEX('Master Data'!$F$2:$L$4115,,1)="successful"),MATCH(ROW('Master Data'!$F$2:$L$4115),ROW('Master Data'!$F$2:$L$4115)),""),ROWS(A$2:$A301)),(COLUMNS($A$2:A301)-1)*6+1)</f>
        <v>successful</v>
      </c>
      <c r="B301" cm="1">
        <f t="array" ref="B301">INDEX('Master Data'!$F$2:$L$4115,SMALL(IF((INDEX('Master Data'!$F$2:$L$4115,,1)="successful"),MATCH(ROW('Master Data'!$F$2:$L$4115),ROW('Master Data'!$F$2:$L$4115)),""),ROWS($A$2:B301)),(COLUMNS($A$2:B301)-1)*6+1)</f>
        <v>73</v>
      </c>
      <c r="D301" t="str" cm="1">
        <f t="array" ref="D301">INDEX('Master Data'!$F$2:$L$4115,SMALL(IF((INDEX('Master Data'!$F$2:$L$4115,,1)="failed"),MATCH(ROW('Master Data'!$F$2:$L$4115),ROW('Master Data'!$F$2:$L$4115)),""),ROWS($D$2:D301)),(COLUMNS($D$2:D301)-1)*6+1)</f>
        <v>failed</v>
      </c>
      <c r="E301" cm="1">
        <f t="array" ref="E301">INDEX('Master Data'!$F$2:$L$4115,SMALL(IF((INDEX('Master Data'!$F$2:$L$4115,,1)="failed"),MATCH(ROW('Master Data'!$F$2:$L$4115),ROW('Master Data'!$F$2:$L$4115)),""),ROWS($D$2:E301)),(COLUMNS($D$2:E301)-1)*6+1)</f>
        <v>10</v>
      </c>
    </row>
    <row r="302" spans="1:5" x14ac:dyDescent="0.25">
      <c r="A302" t="str" cm="1">
        <f t="array" ref="A302">INDEX('Master Data'!$F$2:$L$4115,SMALL(IF((INDEX('Master Data'!$F$2:$L$4115,,1)="successful"),MATCH(ROW('Master Data'!$F$2:$L$4115),ROW('Master Data'!$F$2:$L$4115)),""),ROWS(A$2:$A302)),(COLUMNS($A$2:A302)-1)*6+1)</f>
        <v>successful</v>
      </c>
      <c r="B302" cm="1">
        <f t="array" ref="B302">INDEX('Master Data'!$F$2:$L$4115,SMALL(IF((INDEX('Master Data'!$F$2:$L$4115,,1)="successful"),MATCH(ROW('Master Data'!$F$2:$L$4115),ROW('Master Data'!$F$2:$L$4115)),""),ROWS($A$2:B302)),(COLUMNS($A$2:B302)-1)*6+1)</f>
        <v>34</v>
      </c>
      <c r="D302" t="str" cm="1">
        <f t="array" ref="D302">INDEX('Master Data'!$F$2:$L$4115,SMALL(IF((INDEX('Master Data'!$F$2:$L$4115,,1)="failed"),MATCH(ROW('Master Data'!$F$2:$L$4115),ROW('Master Data'!$F$2:$L$4115)),""),ROWS($D$2:D302)),(COLUMNS($D$2:D302)-1)*6+1)</f>
        <v>failed</v>
      </c>
      <c r="E302" cm="1">
        <f t="array" ref="E302">INDEX('Master Data'!$F$2:$L$4115,SMALL(IF((INDEX('Master Data'!$F$2:$L$4115,,1)="failed"),MATCH(ROW('Master Data'!$F$2:$L$4115),ROW('Master Data'!$F$2:$L$4115)),""),ROWS($D$2:E302)),(COLUMNS($D$2:E302)-1)*6+1)</f>
        <v>0</v>
      </c>
    </row>
    <row r="303" spans="1:5" x14ac:dyDescent="0.25">
      <c r="A303" t="str" cm="1">
        <f t="array" ref="A303">INDEX('Master Data'!$F$2:$L$4115,SMALL(IF((INDEX('Master Data'!$F$2:$L$4115,,1)="successful"),MATCH(ROW('Master Data'!$F$2:$L$4115),ROW('Master Data'!$F$2:$L$4115)),""),ROWS(A$2:$A303)),(COLUMNS($A$2:A303)-1)*6+1)</f>
        <v>successful</v>
      </c>
      <c r="B303" cm="1">
        <f t="array" ref="B303">INDEX('Master Data'!$F$2:$L$4115,SMALL(IF((INDEX('Master Data'!$F$2:$L$4115,,1)="successful"),MATCH(ROW('Master Data'!$F$2:$L$4115),ROW('Master Data'!$F$2:$L$4115)),""),ROWS($A$2:B303)),(COLUMNS($A$2:B303)-1)*6+1)</f>
        <v>56</v>
      </c>
      <c r="D303" t="str" cm="1">
        <f t="array" ref="D303">INDEX('Master Data'!$F$2:$L$4115,SMALL(IF((INDEX('Master Data'!$F$2:$L$4115,,1)="failed"),MATCH(ROW('Master Data'!$F$2:$L$4115),ROW('Master Data'!$F$2:$L$4115)),""),ROWS($D$2:D303)),(COLUMNS($D$2:D303)-1)*6+1)</f>
        <v>failed</v>
      </c>
      <c r="E303" cm="1">
        <f t="array" ref="E303">INDEX('Master Data'!$F$2:$L$4115,SMALL(IF((INDEX('Master Data'!$F$2:$L$4115,,1)="failed"),MATCH(ROW('Master Data'!$F$2:$L$4115),ROW('Master Data'!$F$2:$L$4115)),""),ROWS($D$2:E303)),(COLUMNS($D$2:E303)-1)*6+1)</f>
        <v>6</v>
      </c>
    </row>
    <row r="304" spans="1:5" x14ac:dyDescent="0.25">
      <c r="A304" t="str" cm="1">
        <f t="array" ref="A304">INDEX('Master Data'!$F$2:$L$4115,SMALL(IF((INDEX('Master Data'!$F$2:$L$4115,,1)="successful"),MATCH(ROW('Master Data'!$F$2:$L$4115),ROW('Master Data'!$F$2:$L$4115)),""),ROWS(A$2:$A304)),(COLUMNS($A$2:A304)-1)*6+1)</f>
        <v>successful</v>
      </c>
      <c r="B304" cm="1">
        <f t="array" ref="B304">INDEX('Master Data'!$F$2:$L$4115,SMALL(IF((INDEX('Master Data'!$F$2:$L$4115,,1)="successful"),MATCH(ROW('Master Data'!$F$2:$L$4115),ROW('Master Data'!$F$2:$L$4115)),""),ROWS($A$2:B304)),(COLUMNS($A$2:B304)-1)*6+1)</f>
        <v>31</v>
      </c>
      <c r="D304" t="str" cm="1">
        <f t="array" ref="D304">INDEX('Master Data'!$F$2:$L$4115,SMALL(IF((INDEX('Master Data'!$F$2:$L$4115,,1)="failed"),MATCH(ROW('Master Data'!$F$2:$L$4115),ROW('Master Data'!$F$2:$L$4115)),""),ROWS($D$2:D304)),(COLUMNS($D$2:D304)-1)*6+1)</f>
        <v>failed</v>
      </c>
      <c r="E304" cm="1">
        <f t="array" ref="E304">INDEX('Master Data'!$F$2:$L$4115,SMALL(IF((INDEX('Master Data'!$F$2:$L$4115,,1)="failed"),MATCH(ROW('Master Data'!$F$2:$L$4115),ROW('Master Data'!$F$2:$L$4115)),""),ROWS($D$2:E304)),(COLUMNS($D$2:E304)-1)*6+1)</f>
        <v>0</v>
      </c>
    </row>
    <row r="305" spans="1:5" x14ac:dyDescent="0.25">
      <c r="A305" t="str" cm="1">
        <f t="array" ref="A305">INDEX('Master Data'!$F$2:$L$4115,SMALL(IF((INDEX('Master Data'!$F$2:$L$4115,,1)="successful"),MATCH(ROW('Master Data'!$F$2:$L$4115),ROW('Master Data'!$F$2:$L$4115)),""),ROWS(A$2:$A305)),(COLUMNS($A$2:A305)-1)*6+1)</f>
        <v>successful</v>
      </c>
      <c r="B305" cm="1">
        <f t="array" ref="B305">INDEX('Master Data'!$F$2:$L$4115,SMALL(IF((INDEX('Master Data'!$F$2:$L$4115,,1)="successful"),MATCH(ROW('Master Data'!$F$2:$L$4115),ROW('Master Data'!$F$2:$L$4115)),""),ROWS($A$2:B305)),(COLUMNS($A$2:B305)-1)*6+1)</f>
        <v>84</v>
      </c>
      <c r="D305" t="str" cm="1">
        <f t="array" ref="D305">INDEX('Master Data'!$F$2:$L$4115,SMALL(IF((INDEX('Master Data'!$F$2:$L$4115,,1)="failed"),MATCH(ROW('Master Data'!$F$2:$L$4115),ROW('Master Data'!$F$2:$L$4115)),""),ROWS($D$2:D305)),(COLUMNS($D$2:D305)-1)*6+1)</f>
        <v>failed</v>
      </c>
      <c r="E305" cm="1">
        <f t="array" ref="E305">INDEX('Master Data'!$F$2:$L$4115,SMALL(IF((INDEX('Master Data'!$F$2:$L$4115,,1)="failed"),MATCH(ROW('Master Data'!$F$2:$L$4115),ROW('Master Data'!$F$2:$L$4115)),""),ROWS($D$2:E305)),(COLUMNS($D$2:E305)-1)*6+1)</f>
        <v>1</v>
      </c>
    </row>
    <row r="306" spans="1:5" x14ac:dyDescent="0.25">
      <c r="A306" t="str" cm="1">
        <f t="array" ref="A306">INDEX('Master Data'!$F$2:$L$4115,SMALL(IF((INDEX('Master Data'!$F$2:$L$4115,,1)="successful"),MATCH(ROW('Master Data'!$F$2:$L$4115),ROW('Master Data'!$F$2:$L$4115)),""),ROWS(A$2:$A306)),(COLUMNS($A$2:A306)-1)*6+1)</f>
        <v>successful</v>
      </c>
      <c r="B306" cm="1">
        <f t="array" ref="B306">INDEX('Master Data'!$F$2:$L$4115,SMALL(IF((INDEX('Master Data'!$F$2:$L$4115,,1)="successful"),MATCH(ROW('Master Data'!$F$2:$L$4115),ROW('Master Data'!$F$2:$L$4115)),""),ROWS($A$2:B306)),(COLUMNS($A$2:B306)-1)*6+1)</f>
        <v>130</v>
      </c>
      <c r="D306" t="str" cm="1">
        <f t="array" ref="D306">INDEX('Master Data'!$F$2:$L$4115,SMALL(IF((INDEX('Master Data'!$F$2:$L$4115,,1)="failed"),MATCH(ROW('Master Data'!$F$2:$L$4115),ROW('Master Data'!$F$2:$L$4115)),""),ROWS($D$2:D306)),(COLUMNS($D$2:D306)-1)*6+1)</f>
        <v>failed</v>
      </c>
      <c r="E306" cm="1">
        <f t="array" ref="E306">INDEX('Master Data'!$F$2:$L$4115,SMALL(IF((INDEX('Master Data'!$F$2:$L$4115,,1)="failed"),MATCH(ROW('Master Data'!$F$2:$L$4115),ROW('Master Data'!$F$2:$L$4115)),""),ROWS($D$2:E306)),(COLUMNS($D$2:E306)-1)*6+1)</f>
        <v>0</v>
      </c>
    </row>
    <row r="307" spans="1:5" x14ac:dyDescent="0.25">
      <c r="A307" t="str" cm="1">
        <f t="array" ref="A307">INDEX('Master Data'!$F$2:$L$4115,SMALL(IF((INDEX('Master Data'!$F$2:$L$4115,,1)="successful"),MATCH(ROW('Master Data'!$F$2:$L$4115),ROW('Master Data'!$F$2:$L$4115)),""),ROWS(A$2:$A307)),(COLUMNS($A$2:A307)-1)*6+1)</f>
        <v>successful</v>
      </c>
      <c r="B307" cm="1">
        <f t="array" ref="B307">INDEX('Master Data'!$F$2:$L$4115,SMALL(IF((INDEX('Master Data'!$F$2:$L$4115,,1)="successful"),MATCH(ROW('Master Data'!$F$2:$L$4115),ROW('Master Data'!$F$2:$L$4115)),""),ROWS($A$2:B307)),(COLUMNS($A$2:B307)-1)*6+1)</f>
        <v>12</v>
      </c>
      <c r="D307" t="str" cm="1">
        <f t="array" ref="D307">INDEX('Master Data'!$F$2:$L$4115,SMALL(IF((INDEX('Master Data'!$F$2:$L$4115,,1)="failed"),MATCH(ROW('Master Data'!$F$2:$L$4115),ROW('Master Data'!$F$2:$L$4115)),""),ROWS($D$2:D307)),(COLUMNS($D$2:D307)-1)*6+1)</f>
        <v>failed</v>
      </c>
      <c r="E307" cm="1">
        <f t="array" ref="E307">INDEX('Master Data'!$F$2:$L$4115,SMALL(IF((INDEX('Master Data'!$F$2:$L$4115,,1)="failed"),MATCH(ROW('Master Data'!$F$2:$L$4115),ROW('Master Data'!$F$2:$L$4115)),""),ROWS($D$2:E307)),(COLUMNS($D$2:E307)-1)*6+1)</f>
        <v>44</v>
      </c>
    </row>
    <row r="308" spans="1:5" x14ac:dyDescent="0.25">
      <c r="A308" t="str" cm="1">
        <f t="array" ref="A308">INDEX('Master Data'!$F$2:$L$4115,SMALL(IF((INDEX('Master Data'!$F$2:$L$4115,,1)="successful"),MATCH(ROW('Master Data'!$F$2:$L$4115),ROW('Master Data'!$F$2:$L$4115)),""),ROWS(A$2:$A308)),(COLUMNS($A$2:A308)-1)*6+1)</f>
        <v>successful</v>
      </c>
      <c r="B308" cm="1">
        <f t="array" ref="B308">INDEX('Master Data'!$F$2:$L$4115,SMALL(IF((INDEX('Master Data'!$F$2:$L$4115,,1)="successful"),MATCH(ROW('Master Data'!$F$2:$L$4115),ROW('Master Data'!$F$2:$L$4115)),""),ROWS($A$2:B308)),(COLUMNS($A$2:B308)-1)*6+1)</f>
        <v>23</v>
      </c>
      <c r="D308" t="str" cm="1">
        <f t="array" ref="D308">INDEX('Master Data'!$F$2:$L$4115,SMALL(IF((INDEX('Master Data'!$F$2:$L$4115,,1)="failed"),MATCH(ROW('Master Data'!$F$2:$L$4115),ROW('Master Data'!$F$2:$L$4115)),""),ROWS($D$2:D308)),(COLUMNS($D$2:D308)-1)*6+1)</f>
        <v>failed</v>
      </c>
      <c r="E308" cm="1">
        <f t="array" ref="E308">INDEX('Master Data'!$F$2:$L$4115,SMALL(IF((INDEX('Master Data'!$F$2:$L$4115,,1)="failed"),MATCH(ROW('Master Data'!$F$2:$L$4115),ROW('Master Data'!$F$2:$L$4115)),""),ROWS($D$2:E308)),(COLUMNS($D$2:E308)-1)*6+1)</f>
        <v>0</v>
      </c>
    </row>
    <row r="309" spans="1:5" x14ac:dyDescent="0.25">
      <c r="A309" t="str" cm="1">
        <f t="array" ref="A309">INDEX('Master Data'!$F$2:$L$4115,SMALL(IF((INDEX('Master Data'!$F$2:$L$4115,,1)="successful"),MATCH(ROW('Master Data'!$F$2:$L$4115),ROW('Master Data'!$F$2:$L$4115)),""),ROWS(A$2:$A309)),(COLUMNS($A$2:A309)-1)*6+1)</f>
        <v>successful</v>
      </c>
      <c r="B309" cm="1">
        <f t="array" ref="B309">INDEX('Master Data'!$F$2:$L$4115,SMALL(IF((INDEX('Master Data'!$F$2:$L$4115,,1)="successful"),MATCH(ROW('Master Data'!$F$2:$L$4115),ROW('Master Data'!$F$2:$L$4115)),""),ROWS($A$2:B309)),(COLUMNS($A$2:B309)-1)*6+1)</f>
        <v>158</v>
      </c>
      <c r="D309" t="str" cm="1">
        <f t="array" ref="D309">INDEX('Master Data'!$F$2:$L$4115,SMALL(IF((INDEX('Master Data'!$F$2:$L$4115,,1)="failed"),MATCH(ROW('Master Data'!$F$2:$L$4115),ROW('Master Data'!$F$2:$L$4115)),""),ROWS($D$2:D309)),(COLUMNS($D$2:D309)-1)*6+1)</f>
        <v>failed</v>
      </c>
      <c r="E309" cm="1">
        <f t="array" ref="E309">INDEX('Master Data'!$F$2:$L$4115,SMALL(IF((INDEX('Master Data'!$F$2:$L$4115,,1)="failed"),MATCH(ROW('Master Data'!$F$2:$L$4115),ROW('Master Data'!$F$2:$L$4115)),""),ROWS($D$2:E309)),(COLUMNS($D$2:E309)-1)*6+1)</f>
        <v>3</v>
      </c>
    </row>
    <row r="310" spans="1:5" x14ac:dyDescent="0.25">
      <c r="A310" t="str" cm="1">
        <f t="array" ref="A310">INDEX('Master Data'!$F$2:$L$4115,SMALL(IF((INDEX('Master Data'!$F$2:$L$4115,,1)="successful"),MATCH(ROW('Master Data'!$F$2:$L$4115),ROW('Master Data'!$F$2:$L$4115)),""),ROWS(A$2:$A310)),(COLUMNS($A$2:A310)-1)*6+1)</f>
        <v>successful</v>
      </c>
      <c r="B310" cm="1">
        <f t="array" ref="B310">INDEX('Master Data'!$F$2:$L$4115,SMALL(IF((INDEX('Master Data'!$F$2:$L$4115,,1)="successful"),MATCH(ROW('Master Data'!$F$2:$L$4115),ROW('Master Data'!$F$2:$L$4115)),""),ROWS($A$2:B310)),(COLUMNS($A$2:B310)-1)*6+1)</f>
        <v>30</v>
      </c>
      <c r="D310" t="str" cm="1">
        <f t="array" ref="D310">INDEX('Master Data'!$F$2:$L$4115,SMALL(IF((INDEX('Master Data'!$F$2:$L$4115,,1)="failed"),MATCH(ROW('Master Data'!$F$2:$L$4115),ROW('Master Data'!$F$2:$L$4115)),""),ROWS($D$2:D310)),(COLUMNS($D$2:D310)-1)*6+1)</f>
        <v>failed</v>
      </c>
      <c r="E310" cm="1">
        <f t="array" ref="E310">INDEX('Master Data'!$F$2:$L$4115,SMALL(IF((INDEX('Master Data'!$F$2:$L$4115,,1)="failed"),MATCH(ROW('Master Data'!$F$2:$L$4115),ROW('Master Data'!$F$2:$L$4115)),""),ROWS($D$2:E310)),(COLUMNS($D$2:E310)-1)*6+1)</f>
        <v>0</v>
      </c>
    </row>
    <row r="311" spans="1:5" x14ac:dyDescent="0.25">
      <c r="A311" t="str" cm="1">
        <f t="array" ref="A311">INDEX('Master Data'!$F$2:$L$4115,SMALL(IF((INDEX('Master Data'!$F$2:$L$4115,,1)="successful"),MATCH(ROW('Master Data'!$F$2:$L$4115),ROW('Master Data'!$F$2:$L$4115)),""),ROWS(A$2:$A311)),(COLUMNS($A$2:A311)-1)*6+1)</f>
        <v>successful</v>
      </c>
      <c r="B311" cm="1">
        <f t="array" ref="B311">INDEX('Master Data'!$F$2:$L$4115,SMALL(IF((INDEX('Master Data'!$F$2:$L$4115,,1)="successful"),MATCH(ROW('Master Data'!$F$2:$L$4115),ROW('Master Data'!$F$2:$L$4115)),""),ROWS($A$2:B311)),(COLUMNS($A$2:B311)-1)*6+1)</f>
        <v>18</v>
      </c>
      <c r="D311" t="str" cm="1">
        <f t="array" ref="D311">INDEX('Master Data'!$F$2:$L$4115,SMALL(IF((INDEX('Master Data'!$F$2:$L$4115,,1)="failed"),MATCH(ROW('Master Data'!$F$2:$L$4115),ROW('Master Data'!$F$2:$L$4115)),""),ROWS($D$2:D311)),(COLUMNS($D$2:D311)-1)*6+1)</f>
        <v>failed</v>
      </c>
      <c r="E311" cm="1">
        <f t="array" ref="E311">INDEX('Master Data'!$F$2:$L$4115,SMALL(IF((INDEX('Master Data'!$F$2:$L$4115,,1)="failed"),MATCH(ROW('Master Data'!$F$2:$L$4115),ROW('Master Data'!$F$2:$L$4115)),""),ROWS($D$2:E311)),(COLUMNS($D$2:E311)-1)*6+1)</f>
        <v>52</v>
      </c>
    </row>
    <row r="312" spans="1:5" x14ac:dyDescent="0.25">
      <c r="A312" t="str" cm="1">
        <f t="array" ref="A312">INDEX('Master Data'!$F$2:$L$4115,SMALL(IF((INDEX('Master Data'!$F$2:$L$4115,,1)="successful"),MATCH(ROW('Master Data'!$F$2:$L$4115),ROW('Master Data'!$F$2:$L$4115)),""),ROWS(A$2:$A312)),(COLUMNS($A$2:A312)-1)*6+1)</f>
        <v>successful</v>
      </c>
      <c r="B312" cm="1">
        <f t="array" ref="B312">INDEX('Master Data'!$F$2:$L$4115,SMALL(IF((INDEX('Master Data'!$F$2:$L$4115,,1)="successful"),MATCH(ROW('Master Data'!$F$2:$L$4115),ROW('Master Data'!$F$2:$L$4115)),""),ROWS($A$2:B312)),(COLUMNS($A$2:B312)-1)*6+1)</f>
        <v>29</v>
      </c>
      <c r="D312" t="str" cm="1">
        <f t="array" ref="D312">INDEX('Master Data'!$F$2:$L$4115,SMALL(IF((INDEX('Master Data'!$F$2:$L$4115,,1)="failed"),MATCH(ROW('Master Data'!$F$2:$L$4115),ROW('Master Data'!$F$2:$L$4115)),""),ROWS($D$2:D312)),(COLUMNS($D$2:D312)-1)*6+1)</f>
        <v>failed</v>
      </c>
      <c r="E312" cm="1">
        <f t="array" ref="E312">INDEX('Master Data'!$F$2:$L$4115,SMALL(IF((INDEX('Master Data'!$F$2:$L$4115,,1)="failed"),MATCH(ROW('Master Data'!$F$2:$L$4115),ROW('Master Data'!$F$2:$L$4115)),""),ROWS($D$2:E312)),(COLUMNS($D$2:E312)-1)*6+1)</f>
        <v>0</v>
      </c>
    </row>
    <row r="313" spans="1:5" x14ac:dyDescent="0.25">
      <c r="A313" t="str" cm="1">
        <f t="array" ref="A313">INDEX('Master Data'!$F$2:$L$4115,SMALL(IF((INDEX('Master Data'!$F$2:$L$4115,,1)="successful"),MATCH(ROW('Master Data'!$F$2:$L$4115),ROW('Master Data'!$F$2:$L$4115)),""),ROWS(A$2:$A313)),(COLUMNS($A$2:A313)-1)*6+1)</f>
        <v>successful</v>
      </c>
      <c r="B313" cm="1">
        <f t="array" ref="B313">INDEX('Master Data'!$F$2:$L$4115,SMALL(IF((INDEX('Master Data'!$F$2:$L$4115,,1)="successful"),MATCH(ROW('Master Data'!$F$2:$L$4115),ROW('Master Data'!$F$2:$L$4115)),""),ROWS($A$2:B313)),(COLUMNS($A$2:B313)-1)*6+1)</f>
        <v>31</v>
      </c>
      <c r="D313" t="str" cm="1">
        <f t="array" ref="D313">INDEX('Master Data'!$F$2:$L$4115,SMALL(IF((INDEX('Master Data'!$F$2:$L$4115,,1)="failed"),MATCH(ROW('Master Data'!$F$2:$L$4115),ROW('Master Data'!$F$2:$L$4115)),""),ROWS($D$2:D313)),(COLUMNS($D$2:D313)-1)*6+1)</f>
        <v>failed</v>
      </c>
      <c r="E313" cm="1">
        <f t="array" ref="E313">INDEX('Master Data'!$F$2:$L$4115,SMALL(IF((INDEX('Master Data'!$F$2:$L$4115,,1)="failed"),MATCH(ROW('Master Data'!$F$2:$L$4115),ROW('Master Data'!$F$2:$L$4115)),""),ROWS($D$2:E313)),(COLUMNS($D$2:E313)-1)*6+1)</f>
        <v>1</v>
      </c>
    </row>
    <row r="314" spans="1:5" x14ac:dyDescent="0.25">
      <c r="A314" t="str" cm="1">
        <f t="array" ref="A314">INDEX('Master Data'!$F$2:$L$4115,SMALL(IF((INDEX('Master Data'!$F$2:$L$4115,,1)="successful"),MATCH(ROW('Master Data'!$F$2:$L$4115),ROW('Master Data'!$F$2:$L$4115)),""),ROWS(A$2:$A314)),(COLUMNS($A$2:A314)-1)*6+1)</f>
        <v>successful</v>
      </c>
      <c r="B314" cm="1">
        <f t="array" ref="B314">INDEX('Master Data'!$F$2:$L$4115,SMALL(IF((INDEX('Master Data'!$F$2:$L$4115,,1)="successful"),MATCH(ROW('Master Data'!$F$2:$L$4115),ROW('Master Data'!$F$2:$L$4115)),""),ROWS($A$2:B314)),(COLUMNS($A$2:B314)-1)*6+1)</f>
        <v>173</v>
      </c>
      <c r="D314" t="str" cm="1">
        <f t="array" ref="D314">INDEX('Master Data'!$F$2:$L$4115,SMALL(IF((INDEX('Master Data'!$F$2:$L$4115,,1)="failed"),MATCH(ROW('Master Data'!$F$2:$L$4115),ROW('Master Data'!$F$2:$L$4115)),""),ROWS($D$2:D314)),(COLUMNS($D$2:D314)-1)*6+1)</f>
        <v>failed</v>
      </c>
      <c r="E314" cm="1">
        <f t="array" ref="E314">INDEX('Master Data'!$F$2:$L$4115,SMALL(IF((INDEX('Master Data'!$F$2:$L$4115,,1)="failed"),MATCH(ROW('Master Data'!$F$2:$L$4115),ROW('Master Data'!$F$2:$L$4115)),""),ROWS($D$2:E314)),(COLUMNS($D$2:E314)-1)*6+1)</f>
        <v>1</v>
      </c>
    </row>
    <row r="315" spans="1:5" x14ac:dyDescent="0.25">
      <c r="A315" t="str" cm="1">
        <f t="array" ref="A315">INDEX('Master Data'!$F$2:$L$4115,SMALL(IF((INDEX('Master Data'!$F$2:$L$4115,,1)="successful"),MATCH(ROW('Master Data'!$F$2:$L$4115),ROW('Master Data'!$F$2:$L$4115)),""),ROWS(A$2:$A315)),(COLUMNS($A$2:A315)-1)*6+1)</f>
        <v>successful</v>
      </c>
      <c r="B315" cm="1">
        <f t="array" ref="B315">INDEX('Master Data'!$F$2:$L$4115,SMALL(IF((INDEX('Master Data'!$F$2:$L$4115,,1)="successful"),MATCH(ROW('Master Data'!$F$2:$L$4115),ROW('Master Data'!$F$2:$L$4115)),""),ROWS($A$2:B315)),(COLUMNS($A$2:B315)-1)*6+1)</f>
        <v>17</v>
      </c>
      <c r="D315" t="str" cm="1">
        <f t="array" ref="D315">INDEX('Master Data'!$F$2:$L$4115,SMALL(IF((INDEX('Master Data'!$F$2:$L$4115,,1)="failed"),MATCH(ROW('Master Data'!$F$2:$L$4115),ROW('Master Data'!$F$2:$L$4115)),""),ROWS($D$2:D315)),(COLUMNS($D$2:D315)-1)*6+1)</f>
        <v>failed</v>
      </c>
      <c r="E315" cm="1">
        <f t="array" ref="E315">INDEX('Master Data'!$F$2:$L$4115,SMALL(IF((INDEX('Master Data'!$F$2:$L$4115,,1)="failed"),MATCH(ROW('Master Data'!$F$2:$L$4115),ROW('Master Data'!$F$2:$L$4115)),""),ROWS($D$2:E315)),(COLUMNS($D$2:E315)-1)*6+1)</f>
        <v>2</v>
      </c>
    </row>
    <row r="316" spans="1:5" x14ac:dyDescent="0.25">
      <c r="A316" t="str" cm="1">
        <f t="array" ref="A316">INDEX('Master Data'!$F$2:$L$4115,SMALL(IF((INDEX('Master Data'!$F$2:$L$4115,,1)="successful"),MATCH(ROW('Master Data'!$F$2:$L$4115),ROW('Master Data'!$F$2:$L$4115)),""),ROWS(A$2:$A316)),(COLUMNS($A$2:A316)-1)*6+1)</f>
        <v>successful</v>
      </c>
      <c r="B316" cm="1">
        <f t="array" ref="B316">INDEX('Master Data'!$F$2:$L$4115,SMALL(IF((INDEX('Master Data'!$F$2:$L$4115,,1)="successful"),MATCH(ROW('Master Data'!$F$2:$L$4115),ROW('Master Data'!$F$2:$L$4115)),""),ROWS($A$2:B316)),(COLUMNS($A$2:B316)-1)*6+1)</f>
        <v>48</v>
      </c>
      <c r="D316" t="str" cm="1">
        <f t="array" ref="D316">INDEX('Master Data'!$F$2:$L$4115,SMALL(IF((INDEX('Master Data'!$F$2:$L$4115,,1)="failed"),MATCH(ROW('Master Data'!$F$2:$L$4115),ROW('Master Data'!$F$2:$L$4115)),""),ROWS($D$2:D316)),(COLUMNS($D$2:D316)-1)*6+1)</f>
        <v>failed</v>
      </c>
      <c r="E316" cm="1">
        <f t="array" ref="E316">INDEX('Master Data'!$F$2:$L$4115,SMALL(IF((INDEX('Master Data'!$F$2:$L$4115,,1)="failed"),MATCH(ROW('Master Data'!$F$2:$L$4115),ROW('Master Data'!$F$2:$L$4115)),""),ROWS($D$2:E316)),(COLUMNS($D$2:E316)-1)*6+1)</f>
        <v>9</v>
      </c>
    </row>
    <row r="317" spans="1:5" x14ac:dyDescent="0.25">
      <c r="A317" t="str" cm="1">
        <f t="array" ref="A317">INDEX('Master Data'!$F$2:$L$4115,SMALL(IF((INDEX('Master Data'!$F$2:$L$4115,,1)="successful"),MATCH(ROW('Master Data'!$F$2:$L$4115),ROW('Master Data'!$F$2:$L$4115)),""),ROWS(A$2:$A317)),(COLUMNS($A$2:A317)-1)*6+1)</f>
        <v>successful</v>
      </c>
      <c r="B317" cm="1">
        <f t="array" ref="B317">INDEX('Master Data'!$F$2:$L$4115,SMALL(IF((INDEX('Master Data'!$F$2:$L$4115,,1)="successful"),MATCH(ROW('Master Data'!$F$2:$L$4115),ROW('Master Data'!$F$2:$L$4115)),""),ROWS($A$2:B317)),(COLUMNS($A$2:B317)-1)*6+1)</f>
        <v>59</v>
      </c>
      <c r="D317" t="str" cm="1">
        <f t="array" ref="D317">INDEX('Master Data'!$F$2:$L$4115,SMALL(IF((INDEX('Master Data'!$F$2:$L$4115,,1)="failed"),MATCH(ROW('Master Data'!$F$2:$L$4115),ROW('Master Data'!$F$2:$L$4115)),""),ROWS($D$2:D317)),(COLUMNS($D$2:D317)-1)*6+1)</f>
        <v>failed</v>
      </c>
      <c r="E317" cm="1">
        <f t="array" ref="E317">INDEX('Master Data'!$F$2:$L$4115,SMALL(IF((INDEX('Master Data'!$F$2:$L$4115,,1)="failed"),MATCH(ROW('Master Data'!$F$2:$L$4115),ROW('Master Data'!$F$2:$L$4115)),""),ROWS($D$2:E317)),(COLUMNS($D$2:E317)-1)*6+1)</f>
        <v>5</v>
      </c>
    </row>
    <row r="318" spans="1:5" x14ac:dyDescent="0.25">
      <c r="A318" t="str" cm="1">
        <f t="array" ref="A318">INDEX('Master Data'!$F$2:$L$4115,SMALL(IF((INDEX('Master Data'!$F$2:$L$4115,,1)="successful"),MATCH(ROW('Master Data'!$F$2:$L$4115),ROW('Master Data'!$F$2:$L$4115)),""),ROWS(A$2:$A318)),(COLUMNS($A$2:A318)-1)*6+1)</f>
        <v>successful</v>
      </c>
      <c r="B318" cm="1">
        <f t="array" ref="B318">INDEX('Master Data'!$F$2:$L$4115,SMALL(IF((INDEX('Master Data'!$F$2:$L$4115,,1)="successful"),MATCH(ROW('Master Data'!$F$2:$L$4115),ROW('Master Data'!$F$2:$L$4115)),""),ROWS($A$2:B318)),(COLUMNS($A$2:B318)-1)*6+1)</f>
        <v>39</v>
      </c>
      <c r="D318" t="str" cm="1">
        <f t="array" ref="D318">INDEX('Master Data'!$F$2:$L$4115,SMALL(IF((INDEX('Master Data'!$F$2:$L$4115,,1)="failed"),MATCH(ROW('Master Data'!$F$2:$L$4115),ROW('Master Data'!$F$2:$L$4115)),""),ROWS($D$2:D318)),(COLUMNS($D$2:D318)-1)*6+1)</f>
        <v>failed</v>
      </c>
      <c r="E318" cm="1">
        <f t="array" ref="E318">INDEX('Master Data'!$F$2:$L$4115,SMALL(IF((INDEX('Master Data'!$F$2:$L$4115,,1)="failed"),MATCH(ROW('Master Data'!$F$2:$L$4115),ROW('Master Data'!$F$2:$L$4115)),""),ROWS($D$2:E318)),(COLUMNS($D$2:E318)-1)*6+1)</f>
        <v>57</v>
      </c>
    </row>
    <row r="319" spans="1:5" x14ac:dyDescent="0.25">
      <c r="A319" t="str" cm="1">
        <f t="array" ref="A319">INDEX('Master Data'!$F$2:$L$4115,SMALL(IF((INDEX('Master Data'!$F$2:$L$4115,,1)="successful"),MATCH(ROW('Master Data'!$F$2:$L$4115),ROW('Master Data'!$F$2:$L$4115)),""),ROWS(A$2:$A319)),(COLUMNS($A$2:A319)-1)*6+1)</f>
        <v>successful</v>
      </c>
      <c r="B319" cm="1">
        <f t="array" ref="B319">INDEX('Master Data'!$F$2:$L$4115,SMALL(IF((INDEX('Master Data'!$F$2:$L$4115,,1)="successful"),MATCH(ROW('Master Data'!$F$2:$L$4115),ROW('Master Data'!$F$2:$L$4115)),""),ROWS($A$2:B319)),(COLUMNS($A$2:B319)-1)*6+1)</f>
        <v>59</v>
      </c>
      <c r="D319" t="str" cm="1">
        <f t="array" ref="D319">INDEX('Master Data'!$F$2:$L$4115,SMALL(IF((INDEX('Master Data'!$F$2:$L$4115,,1)="failed"),MATCH(ROW('Master Data'!$F$2:$L$4115),ROW('Master Data'!$F$2:$L$4115)),""),ROWS($D$2:D319)),(COLUMNS($D$2:D319)-1)*6+1)</f>
        <v>failed</v>
      </c>
      <c r="E319" cm="1">
        <f t="array" ref="E319">INDEX('Master Data'!$F$2:$L$4115,SMALL(IF((INDEX('Master Data'!$F$2:$L$4115,,1)="failed"),MATCH(ROW('Master Data'!$F$2:$L$4115),ROW('Master Data'!$F$2:$L$4115)),""),ROWS($D$2:E319)),(COLUMNS($D$2:E319)-1)*6+1)</f>
        <v>3</v>
      </c>
    </row>
    <row r="320" spans="1:5" x14ac:dyDescent="0.25">
      <c r="A320" t="str" cm="1">
        <f t="array" ref="A320">INDEX('Master Data'!$F$2:$L$4115,SMALL(IF((INDEX('Master Data'!$F$2:$L$4115,,1)="successful"),MATCH(ROW('Master Data'!$F$2:$L$4115),ROW('Master Data'!$F$2:$L$4115)),""),ROWS(A$2:$A320)),(COLUMNS($A$2:A320)-1)*6+1)</f>
        <v>successful</v>
      </c>
      <c r="B320" cm="1">
        <f t="array" ref="B320">INDEX('Master Data'!$F$2:$L$4115,SMALL(IF((INDEX('Master Data'!$F$2:$L$4115,,1)="successful"),MATCH(ROW('Master Data'!$F$2:$L$4115),ROW('Master Data'!$F$2:$L$4115)),""),ROWS($A$2:B320)),(COLUMNS($A$2:B320)-1)*6+1)</f>
        <v>60</v>
      </c>
      <c r="D320" t="str" cm="1">
        <f t="array" ref="D320">INDEX('Master Data'!$F$2:$L$4115,SMALL(IF((INDEX('Master Data'!$F$2:$L$4115,,1)="failed"),MATCH(ROW('Master Data'!$F$2:$L$4115),ROW('Master Data'!$F$2:$L$4115)),""),ROWS($D$2:D320)),(COLUMNS($D$2:D320)-1)*6+1)</f>
        <v>failed</v>
      </c>
      <c r="E320" cm="1">
        <f t="array" ref="E320">INDEX('Master Data'!$F$2:$L$4115,SMALL(IF((INDEX('Master Data'!$F$2:$L$4115,,1)="failed"),MATCH(ROW('Master Data'!$F$2:$L$4115),ROW('Master Data'!$F$2:$L$4115)),""),ROWS($D$2:E320)),(COLUMNS($D$2:E320)-1)*6+1)</f>
        <v>1</v>
      </c>
    </row>
    <row r="321" spans="1:5" x14ac:dyDescent="0.25">
      <c r="A321" t="str" cm="1">
        <f t="array" ref="A321">INDEX('Master Data'!$F$2:$L$4115,SMALL(IF((INDEX('Master Data'!$F$2:$L$4115,,1)="successful"),MATCH(ROW('Master Data'!$F$2:$L$4115),ROW('Master Data'!$F$2:$L$4115)),""),ROWS(A$2:$A321)),(COLUMNS($A$2:A321)-1)*6+1)</f>
        <v>successful</v>
      </c>
      <c r="B321" cm="1">
        <f t="array" ref="B321">INDEX('Master Data'!$F$2:$L$4115,SMALL(IF((INDEX('Master Data'!$F$2:$L$4115,,1)="successful"),MATCH(ROW('Master Data'!$F$2:$L$4115),ROW('Master Data'!$F$2:$L$4115)),""),ROWS($A$2:B321)),(COLUMNS($A$2:B321)-1)*6+1)</f>
        <v>20</v>
      </c>
      <c r="D321" t="str" cm="1">
        <f t="array" ref="D321">INDEX('Master Data'!$F$2:$L$4115,SMALL(IF((INDEX('Master Data'!$F$2:$L$4115,,1)="failed"),MATCH(ROW('Master Data'!$F$2:$L$4115),ROW('Master Data'!$F$2:$L$4115)),""),ROWS($D$2:D321)),(COLUMNS($D$2:D321)-1)*6+1)</f>
        <v>failed</v>
      </c>
      <c r="E321" cm="1">
        <f t="array" ref="E321">INDEX('Master Data'!$F$2:$L$4115,SMALL(IF((INDEX('Master Data'!$F$2:$L$4115,,1)="failed"),MATCH(ROW('Master Data'!$F$2:$L$4115),ROW('Master Data'!$F$2:$L$4115)),""),ROWS($D$2:E321)),(COLUMNS($D$2:E321)-1)*6+1)</f>
        <v>6</v>
      </c>
    </row>
    <row r="322" spans="1:5" x14ac:dyDescent="0.25">
      <c r="A322" t="str" cm="1">
        <f t="array" ref="A322">INDEX('Master Data'!$F$2:$L$4115,SMALL(IF((INDEX('Master Data'!$F$2:$L$4115,,1)="successful"),MATCH(ROW('Master Data'!$F$2:$L$4115),ROW('Master Data'!$F$2:$L$4115)),""),ROWS(A$2:$A322)),(COLUMNS($A$2:A322)-1)*6+1)</f>
        <v>successful</v>
      </c>
      <c r="B322" cm="1">
        <f t="array" ref="B322">INDEX('Master Data'!$F$2:$L$4115,SMALL(IF((INDEX('Master Data'!$F$2:$L$4115,,1)="successful"),MATCH(ROW('Master Data'!$F$2:$L$4115),ROW('Master Data'!$F$2:$L$4115)),""),ROWS($A$2:B322)),(COLUMNS($A$2:B322)-1)*6+1)</f>
        <v>2</v>
      </c>
      <c r="D322" t="str" cm="1">
        <f t="array" ref="D322">INDEX('Master Data'!$F$2:$L$4115,SMALL(IF((INDEX('Master Data'!$F$2:$L$4115,,1)="failed"),MATCH(ROW('Master Data'!$F$2:$L$4115),ROW('Master Data'!$F$2:$L$4115)),""),ROWS($D$2:D322)),(COLUMNS($D$2:D322)-1)*6+1)</f>
        <v>failed</v>
      </c>
      <c r="E322" cm="1">
        <f t="array" ref="E322">INDEX('Master Data'!$F$2:$L$4115,SMALL(IF((INDEX('Master Data'!$F$2:$L$4115,,1)="failed"),MATCH(ROW('Master Data'!$F$2:$L$4115),ROW('Master Data'!$F$2:$L$4115)),""),ROWS($D$2:E322)),(COLUMNS($D$2:E322)-1)*6+1)</f>
        <v>48</v>
      </c>
    </row>
    <row r="323" spans="1:5" x14ac:dyDescent="0.25">
      <c r="A323" t="str" cm="1">
        <f t="array" ref="A323">INDEX('Master Data'!$F$2:$L$4115,SMALL(IF((INDEX('Master Data'!$F$2:$L$4115,,1)="successful"),MATCH(ROW('Master Data'!$F$2:$L$4115),ROW('Master Data'!$F$2:$L$4115)),""),ROWS(A$2:$A323)),(COLUMNS($A$2:A323)-1)*6+1)</f>
        <v>successful</v>
      </c>
      <c r="B323" cm="1">
        <f t="array" ref="B323">INDEX('Master Data'!$F$2:$L$4115,SMALL(IF((INDEX('Master Data'!$F$2:$L$4115,,1)="successful"),MATCH(ROW('Master Data'!$F$2:$L$4115),ROW('Master Data'!$F$2:$L$4115)),""),ROWS($A$2:B323)),(COLUMNS($A$2:B323)-1)*6+1)</f>
        <v>315</v>
      </c>
      <c r="D323" t="str" cm="1">
        <f t="array" ref="D323">INDEX('Master Data'!$F$2:$L$4115,SMALL(IF((INDEX('Master Data'!$F$2:$L$4115,,1)="failed"),MATCH(ROW('Master Data'!$F$2:$L$4115),ROW('Master Data'!$F$2:$L$4115)),""),ROWS($D$2:D323)),(COLUMNS($D$2:D323)-1)*6+1)</f>
        <v>failed</v>
      </c>
      <c r="E323" cm="1">
        <f t="array" ref="E323">INDEX('Master Data'!$F$2:$L$4115,SMALL(IF((INDEX('Master Data'!$F$2:$L$4115,,1)="failed"),MATCH(ROW('Master Data'!$F$2:$L$4115),ROW('Master Data'!$F$2:$L$4115)),""),ROWS($D$2:E323)),(COLUMNS($D$2:E323)-1)*6+1)</f>
        <v>2</v>
      </c>
    </row>
    <row r="324" spans="1:5" x14ac:dyDescent="0.25">
      <c r="A324" t="str" cm="1">
        <f t="array" ref="A324">INDEX('Master Data'!$F$2:$L$4115,SMALL(IF((INDEX('Master Data'!$F$2:$L$4115,,1)="successful"),MATCH(ROW('Master Data'!$F$2:$L$4115),ROW('Master Data'!$F$2:$L$4115)),""),ROWS(A$2:$A324)),(COLUMNS($A$2:A324)-1)*6+1)</f>
        <v>successful</v>
      </c>
      <c r="B324" cm="1">
        <f t="array" ref="B324">INDEX('Master Data'!$F$2:$L$4115,SMALL(IF((INDEX('Master Data'!$F$2:$L$4115,,1)="successful"),MATCH(ROW('Master Data'!$F$2:$L$4115),ROW('Master Data'!$F$2:$L$4115)),""),ROWS($A$2:B324)),(COLUMNS($A$2:B324)-1)*6+1)</f>
        <v>2174</v>
      </c>
      <c r="D324" t="str" cm="1">
        <f t="array" ref="D324">INDEX('Master Data'!$F$2:$L$4115,SMALL(IF((INDEX('Master Data'!$F$2:$L$4115,,1)="failed"),MATCH(ROW('Master Data'!$F$2:$L$4115),ROW('Master Data'!$F$2:$L$4115)),""),ROWS($D$2:D324)),(COLUMNS($D$2:D324)-1)*6+1)</f>
        <v>failed</v>
      </c>
      <c r="E324" cm="1">
        <f t="array" ref="E324">INDEX('Master Data'!$F$2:$L$4115,SMALL(IF((INDEX('Master Data'!$F$2:$L$4115,,1)="failed"),MATCH(ROW('Master Data'!$F$2:$L$4115),ROW('Master Data'!$F$2:$L$4115)),""),ROWS($D$2:E324)),(COLUMNS($D$2:E324)-1)*6+1)</f>
        <v>4</v>
      </c>
    </row>
    <row r="325" spans="1:5" x14ac:dyDescent="0.25">
      <c r="A325" t="str" cm="1">
        <f t="array" ref="A325">INDEX('Master Data'!$F$2:$L$4115,SMALL(IF((INDEX('Master Data'!$F$2:$L$4115,,1)="successful"),MATCH(ROW('Master Data'!$F$2:$L$4115),ROW('Master Data'!$F$2:$L$4115)),""),ROWS(A$2:$A325)),(COLUMNS($A$2:A325)-1)*6+1)</f>
        <v>successful</v>
      </c>
      <c r="B325" cm="1">
        <f t="array" ref="B325">INDEX('Master Data'!$F$2:$L$4115,SMALL(IF((INDEX('Master Data'!$F$2:$L$4115,,1)="successful"),MATCH(ROW('Master Data'!$F$2:$L$4115),ROW('Master Data'!$F$2:$L$4115)),""),ROWS($A$2:B325)),(COLUMNS($A$2:B325)-1)*6+1)</f>
        <v>152</v>
      </c>
      <c r="D325" t="str" cm="1">
        <f t="array" ref="D325">INDEX('Master Data'!$F$2:$L$4115,SMALL(IF((INDEX('Master Data'!$F$2:$L$4115,,1)="failed"),MATCH(ROW('Master Data'!$F$2:$L$4115),ROW('Master Data'!$F$2:$L$4115)),""),ROWS($D$2:D325)),(COLUMNS($D$2:D325)-1)*6+1)</f>
        <v>failed</v>
      </c>
      <c r="E325" cm="1">
        <f t="array" ref="E325">INDEX('Master Data'!$F$2:$L$4115,SMALL(IF((INDEX('Master Data'!$F$2:$L$4115,,1)="failed"),MATCH(ROW('Master Data'!$F$2:$L$4115),ROW('Master Data'!$F$2:$L$4115)),""),ROWS($D$2:E325)),(COLUMNS($D$2:E325)-1)*6+1)</f>
        <v>5</v>
      </c>
    </row>
    <row r="326" spans="1:5" x14ac:dyDescent="0.25">
      <c r="A326" t="str" cm="1">
        <f t="array" ref="A326">INDEX('Master Data'!$F$2:$L$4115,SMALL(IF((INDEX('Master Data'!$F$2:$L$4115,,1)="successful"),MATCH(ROW('Master Data'!$F$2:$L$4115),ROW('Master Data'!$F$2:$L$4115)),""),ROWS(A$2:$A326)),(COLUMNS($A$2:A326)-1)*6+1)</f>
        <v>successful</v>
      </c>
      <c r="B326" cm="1">
        <f t="array" ref="B326">INDEX('Master Data'!$F$2:$L$4115,SMALL(IF((INDEX('Master Data'!$F$2:$L$4115,,1)="successful"),MATCH(ROW('Master Data'!$F$2:$L$4115),ROW('Master Data'!$F$2:$L$4115)),""),ROWS($A$2:B326)),(COLUMNS($A$2:B326)-1)*6+1)</f>
        <v>1021</v>
      </c>
      <c r="D326" t="str" cm="1">
        <f t="array" ref="D326">INDEX('Master Data'!$F$2:$L$4115,SMALL(IF((INDEX('Master Data'!$F$2:$L$4115,,1)="failed"),MATCH(ROW('Master Data'!$F$2:$L$4115),ROW('Master Data'!$F$2:$L$4115)),""),ROWS($D$2:D326)),(COLUMNS($D$2:D326)-1)*6+1)</f>
        <v>failed</v>
      </c>
      <c r="E326" cm="1">
        <f t="array" ref="E326">INDEX('Master Data'!$F$2:$L$4115,SMALL(IF((INDEX('Master Data'!$F$2:$L$4115,,1)="failed"),MATCH(ROW('Master Data'!$F$2:$L$4115),ROW('Master Data'!$F$2:$L$4115)),""),ROWS($D$2:E326)),(COLUMNS($D$2:E326)-1)*6+1)</f>
        <v>79</v>
      </c>
    </row>
    <row r="327" spans="1:5" x14ac:dyDescent="0.25">
      <c r="A327" t="str" cm="1">
        <f t="array" ref="A327">INDEX('Master Data'!$F$2:$L$4115,SMALL(IF((INDEX('Master Data'!$F$2:$L$4115,,1)="successful"),MATCH(ROW('Master Data'!$F$2:$L$4115),ROW('Master Data'!$F$2:$L$4115)),""),ROWS(A$2:$A327)),(COLUMNS($A$2:A327)-1)*6+1)</f>
        <v>successful</v>
      </c>
      <c r="B327" cm="1">
        <f t="array" ref="B327">INDEX('Master Data'!$F$2:$L$4115,SMALL(IF((INDEX('Master Data'!$F$2:$L$4115,,1)="successful"),MATCH(ROW('Master Data'!$F$2:$L$4115),ROW('Master Data'!$F$2:$L$4115)),""),ROWS($A$2:B327)),(COLUMNS($A$2:B327)-1)*6+1)</f>
        <v>237</v>
      </c>
      <c r="D327" t="str" cm="1">
        <f t="array" ref="D327">INDEX('Master Data'!$F$2:$L$4115,SMALL(IF((INDEX('Master Data'!$F$2:$L$4115,,1)="failed"),MATCH(ROW('Master Data'!$F$2:$L$4115),ROW('Master Data'!$F$2:$L$4115)),""),ROWS($D$2:D327)),(COLUMNS($D$2:D327)-1)*6+1)</f>
        <v>failed</v>
      </c>
      <c r="E327" cm="1">
        <f t="array" ref="E327">INDEX('Master Data'!$F$2:$L$4115,SMALL(IF((INDEX('Master Data'!$F$2:$L$4115,,1)="failed"),MATCH(ROW('Master Data'!$F$2:$L$4115),ROW('Master Data'!$F$2:$L$4115)),""),ROWS($D$2:E327)),(COLUMNS($D$2:E327)-1)*6+1)</f>
        <v>2</v>
      </c>
    </row>
    <row r="328" spans="1:5" x14ac:dyDescent="0.25">
      <c r="A328" t="str" cm="1">
        <f t="array" ref="A328">INDEX('Master Data'!$F$2:$L$4115,SMALL(IF((INDEX('Master Data'!$F$2:$L$4115,,1)="successful"),MATCH(ROW('Master Data'!$F$2:$L$4115),ROW('Master Data'!$F$2:$L$4115)),""),ROWS(A$2:$A328)),(COLUMNS($A$2:A328)-1)*6+1)</f>
        <v>successful</v>
      </c>
      <c r="B328" cm="1">
        <f t="array" ref="B328">INDEX('Master Data'!$F$2:$L$4115,SMALL(IF((INDEX('Master Data'!$F$2:$L$4115,,1)="successful"),MATCH(ROW('Master Data'!$F$2:$L$4115),ROW('Master Data'!$F$2:$L$4115)),""),ROWS($A$2:B328)),(COLUMNS($A$2:B328)-1)*6+1)</f>
        <v>27</v>
      </c>
      <c r="D328" t="str" cm="1">
        <f t="array" ref="D328">INDEX('Master Data'!$F$2:$L$4115,SMALL(IF((INDEX('Master Data'!$F$2:$L$4115,,1)="failed"),MATCH(ROW('Master Data'!$F$2:$L$4115),ROW('Master Data'!$F$2:$L$4115)),""),ROWS($D$2:D328)),(COLUMNS($D$2:D328)-1)*6+1)</f>
        <v>failed</v>
      </c>
      <c r="E328" cm="1">
        <f t="array" ref="E328">INDEX('Master Data'!$F$2:$L$4115,SMALL(IF((INDEX('Master Data'!$F$2:$L$4115,,1)="failed"),MATCH(ROW('Master Data'!$F$2:$L$4115),ROW('Master Data'!$F$2:$L$4115)),""),ROWS($D$2:E328)),(COLUMNS($D$2:E328)-1)*6+1)</f>
        <v>11</v>
      </c>
    </row>
    <row r="329" spans="1:5" x14ac:dyDescent="0.25">
      <c r="A329" t="str" cm="1">
        <f t="array" ref="A329">INDEX('Master Data'!$F$2:$L$4115,SMALL(IF((INDEX('Master Data'!$F$2:$L$4115,,1)="successful"),MATCH(ROW('Master Data'!$F$2:$L$4115),ROW('Master Data'!$F$2:$L$4115)),""),ROWS(A$2:$A329)),(COLUMNS($A$2:A329)-1)*6+1)</f>
        <v>successful</v>
      </c>
      <c r="B329" cm="1">
        <f t="array" ref="B329">INDEX('Master Data'!$F$2:$L$4115,SMALL(IF((INDEX('Master Data'!$F$2:$L$4115,,1)="successful"),MATCH(ROW('Master Data'!$F$2:$L$4115),ROW('Master Data'!$F$2:$L$4115)),""),ROWS($A$2:B329)),(COLUMNS($A$2:B329)-1)*6+1)</f>
        <v>17</v>
      </c>
      <c r="D329" t="str" cm="1">
        <f t="array" ref="D329">INDEX('Master Data'!$F$2:$L$4115,SMALL(IF((INDEX('Master Data'!$F$2:$L$4115,,1)="failed"),MATCH(ROW('Master Data'!$F$2:$L$4115),ROW('Master Data'!$F$2:$L$4115)),""),ROWS($D$2:D329)),(COLUMNS($D$2:D329)-1)*6+1)</f>
        <v>failed</v>
      </c>
      <c r="E329" cm="1">
        <f t="array" ref="E329">INDEX('Master Data'!$F$2:$L$4115,SMALL(IF((INDEX('Master Data'!$F$2:$L$4115,,1)="failed"),MATCH(ROW('Master Data'!$F$2:$L$4115),ROW('Master Data'!$F$2:$L$4115)),""),ROWS($D$2:E329)),(COLUMNS($D$2:E329)-1)*6+1)</f>
        <v>11</v>
      </c>
    </row>
    <row r="330" spans="1:5" x14ac:dyDescent="0.25">
      <c r="A330" t="str" cm="1">
        <f t="array" ref="A330">INDEX('Master Data'!$F$2:$L$4115,SMALL(IF((INDEX('Master Data'!$F$2:$L$4115,,1)="successful"),MATCH(ROW('Master Data'!$F$2:$L$4115),ROW('Master Data'!$F$2:$L$4115)),""),ROWS(A$2:$A330)),(COLUMNS($A$2:A330)-1)*6+1)</f>
        <v>successful</v>
      </c>
      <c r="B330" cm="1">
        <f t="array" ref="B330">INDEX('Master Data'!$F$2:$L$4115,SMALL(IF((INDEX('Master Data'!$F$2:$L$4115,,1)="successful"),MATCH(ROW('Master Data'!$F$2:$L$4115),ROW('Master Data'!$F$2:$L$4115)),""),ROWS($A$2:B330)),(COLUMNS($A$2:B330)-1)*6+1)</f>
        <v>27</v>
      </c>
      <c r="D330" t="str" cm="1">
        <f t="array" ref="D330">INDEX('Master Data'!$F$2:$L$4115,SMALL(IF((INDEX('Master Data'!$F$2:$L$4115,,1)="failed"),MATCH(ROW('Master Data'!$F$2:$L$4115),ROW('Master Data'!$F$2:$L$4115)),""),ROWS($D$2:D330)),(COLUMNS($D$2:D330)-1)*6+1)</f>
        <v>failed</v>
      </c>
      <c r="E330" cm="1">
        <f t="array" ref="E330">INDEX('Master Data'!$F$2:$L$4115,SMALL(IF((INDEX('Master Data'!$F$2:$L$4115,,1)="failed"),MATCH(ROW('Master Data'!$F$2:$L$4115),ROW('Master Data'!$F$2:$L$4115)),""),ROWS($D$2:E330)),(COLUMNS($D$2:E330)-1)*6+1)</f>
        <v>1</v>
      </c>
    </row>
    <row r="331" spans="1:5" x14ac:dyDescent="0.25">
      <c r="A331" t="str" cm="1">
        <f t="array" ref="A331">INDEX('Master Data'!$F$2:$L$4115,SMALL(IF((INDEX('Master Data'!$F$2:$L$4115,,1)="successful"),MATCH(ROW('Master Data'!$F$2:$L$4115),ROW('Master Data'!$F$2:$L$4115)),""),ROWS(A$2:$A331)),(COLUMNS($A$2:A331)-1)*6+1)</f>
        <v>successful</v>
      </c>
      <c r="B331" cm="1">
        <f t="array" ref="B331">INDEX('Master Data'!$F$2:$L$4115,SMALL(IF((INDEX('Master Data'!$F$2:$L$4115,,1)="successful"),MATCH(ROW('Master Data'!$F$2:$L$4115),ROW('Master Data'!$F$2:$L$4115)),""),ROWS($A$2:B331)),(COLUMNS($A$2:B331)-1)*6+1)</f>
        <v>82</v>
      </c>
      <c r="D331" t="str" cm="1">
        <f t="array" ref="D331">INDEX('Master Data'!$F$2:$L$4115,SMALL(IF((INDEX('Master Data'!$F$2:$L$4115,,1)="failed"),MATCH(ROW('Master Data'!$F$2:$L$4115),ROW('Master Data'!$F$2:$L$4115)),""),ROWS($D$2:D331)),(COLUMNS($D$2:D331)-1)*6+1)</f>
        <v>failed</v>
      </c>
      <c r="E331" cm="1">
        <f t="array" ref="E331">INDEX('Master Data'!$F$2:$L$4115,SMALL(IF((INDEX('Master Data'!$F$2:$L$4115,,1)="failed"),MATCH(ROW('Master Data'!$F$2:$L$4115),ROW('Master Data'!$F$2:$L$4115)),""),ROWS($D$2:E331)),(COLUMNS($D$2:E331)-1)*6+1)</f>
        <v>3</v>
      </c>
    </row>
    <row r="332" spans="1:5" x14ac:dyDescent="0.25">
      <c r="A332" t="str" cm="1">
        <f t="array" ref="A332">INDEX('Master Data'!$F$2:$L$4115,SMALL(IF((INDEX('Master Data'!$F$2:$L$4115,,1)="successful"),MATCH(ROW('Master Data'!$F$2:$L$4115),ROW('Master Data'!$F$2:$L$4115)),""),ROWS(A$2:$A332)),(COLUMNS($A$2:A332)-1)*6+1)</f>
        <v>successful</v>
      </c>
      <c r="B332" cm="1">
        <f t="array" ref="B332">INDEX('Master Data'!$F$2:$L$4115,SMALL(IF((INDEX('Master Data'!$F$2:$L$4115,,1)="successful"),MATCH(ROW('Master Data'!$F$2:$L$4115),ROW('Master Data'!$F$2:$L$4115)),""),ROWS($A$2:B332)),(COLUMNS($A$2:B332)-1)*6+1)</f>
        <v>48</v>
      </c>
      <c r="D332" t="str" cm="1">
        <f t="array" ref="D332">INDEX('Master Data'!$F$2:$L$4115,SMALL(IF((INDEX('Master Data'!$F$2:$L$4115,,1)="failed"),MATCH(ROW('Master Data'!$F$2:$L$4115),ROW('Master Data'!$F$2:$L$4115)),""),ROWS($D$2:D332)),(COLUMNS($D$2:D332)-1)*6+1)</f>
        <v>failed</v>
      </c>
      <c r="E332" cm="1">
        <f t="array" ref="E332">INDEX('Master Data'!$F$2:$L$4115,SMALL(IF((INDEX('Master Data'!$F$2:$L$4115,,1)="failed"),MATCH(ROW('Master Data'!$F$2:$L$4115),ROW('Master Data'!$F$2:$L$4115)),""),ROWS($D$2:E332)),(COLUMNS($D$2:E332)-1)*6+1)</f>
        <v>5</v>
      </c>
    </row>
    <row r="333" spans="1:5" x14ac:dyDescent="0.25">
      <c r="A333" t="str" cm="1">
        <f t="array" ref="A333">INDEX('Master Data'!$F$2:$L$4115,SMALL(IF((INDEX('Master Data'!$F$2:$L$4115,,1)="successful"),MATCH(ROW('Master Data'!$F$2:$L$4115),ROW('Master Data'!$F$2:$L$4115)),""),ROWS(A$2:$A333)),(COLUMNS($A$2:A333)-1)*6+1)</f>
        <v>successful</v>
      </c>
      <c r="B333" cm="1">
        <f t="array" ref="B333">INDEX('Master Data'!$F$2:$L$4115,SMALL(IF((INDEX('Master Data'!$F$2:$L$4115,,1)="successful"),MATCH(ROW('Master Data'!$F$2:$L$4115),ROW('Master Data'!$F$2:$L$4115)),""),ROWS($A$2:B333)),(COLUMNS($A$2:B333)-1)*6+1)</f>
        <v>105</v>
      </c>
      <c r="D333" t="str" cm="1">
        <f t="array" ref="D333">INDEX('Master Data'!$F$2:$L$4115,SMALL(IF((INDEX('Master Data'!$F$2:$L$4115,,1)="failed"),MATCH(ROW('Master Data'!$F$2:$L$4115),ROW('Master Data'!$F$2:$L$4115)),""),ROWS($D$2:D333)),(COLUMNS($D$2:D333)-1)*6+1)</f>
        <v>failed</v>
      </c>
      <c r="E333" cm="1">
        <f t="array" ref="E333">INDEX('Master Data'!$F$2:$L$4115,SMALL(IF((INDEX('Master Data'!$F$2:$L$4115,,1)="failed"),MATCH(ROW('Master Data'!$F$2:$L$4115),ROW('Master Data'!$F$2:$L$4115)),""),ROWS($D$2:E333)),(COLUMNS($D$2:E333)-1)*6+1)</f>
        <v>12</v>
      </c>
    </row>
    <row r="334" spans="1:5" x14ac:dyDescent="0.25">
      <c r="A334" t="str" cm="1">
        <f t="array" ref="A334">INDEX('Master Data'!$F$2:$L$4115,SMALL(IF((INDEX('Master Data'!$F$2:$L$4115,,1)="successful"),MATCH(ROW('Master Data'!$F$2:$L$4115),ROW('Master Data'!$F$2:$L$4115)),""),ROWS(A$2:$A334)),(COLUMNS($A$2:A334)-1)*6+1)</f>
        <v>successful</v>
      </c>
      <c r="B334" cm="1">
        <f t="array" ref="B334">INDEX('Master Data'!$F$2:$L$4115,SMALL(IF((INDEX('Master Data'!$F$2:$L$4115,,1)="successful"),MATCH(ROW('Master Data'!$F$2:$L$4115),ROW('Master Data'!$F$2:$L$4115)),""),ROWS($A$2:B334)),(COLUMNS($A$2:B334)-1)*6+1)</f>
        <v>28</v>
      </c>
      <c r="D334" t="str" cm="1">
        <f t="array" ref="D334">INDEX('Master Data'!$F$2:$L$4115,SMALL(IF((INDEX('Master Data'!$F$2:$L$4115,,1)="failed"),MATCH(ROW('Master Data'!$F$2:$L$4115),ROW('Master Data'!$F$2:$L$4115)),""),ROWS($D$2:D334)),(COLUMNS($D$2:D334)-1)*6+1)</f>
        <v>failed</v>
      </c>
      <c r="E334" cm="1">
        <f t="array" ref="E334">INDEX('Master Data'!$F$2:$L$4115,SMALL(IF((INDEX('Master Data'!$F$2:$L$4115,,1)="failed"),MATCH(ROW('Master Data'!$F$2:$L$4115),ROW('Master Data'!$F$2:$L$4115)),""),ROWS($D$2:E334)),(COLUMNS($D$2:E334)-1)*6+1)</f>
        <v>2</v>
      </c>
    </row>
    <row r="335" spans="1:5" x14ac:dyDescent="0.25">
      <c r="A335" t="str" cm="1">
        <f t="array" ref="A335">INDEX('Master Data'!$F$2:$L$4115,SMALL(IF((INDEX('Master Data'!$F$2:$L$4115,,1)="successful"),MATCH(ROW('Master Data'!$F$2:$L$4115),ROW('Master Data'!$F$2:$L$4115)),""),ROWS(A$2:$A335)),(COLUMNS($A$2:A335)-1)*6+1)</f>
        <v>successful</v>
      </c>
      <c r="B335" cm="1">
        <f t="array" ref="B335">INDEX('Master Data'!$F$2:$L$4115,SMALL(IF((INDEX('Master Data'!$F$2:$L$4115,,1)="successful"),MATCH(ROW('Master Data'!$F$2:$L$4115),ROW('Master Data'!$F$2:$L$4115)),""),ROWS($A$2:B335)),(COLUMNS($A$2:B335)-1)*6+1)</f>
        <v>1107</v>
      </c>
      <c r="D335" t="str" cm="1">
        <f t="array" ref="D335">INDEX('Master Data'!$F$2:$L$4115,SMALL(IF((INDEX('Master Data'!$F$2:$L$4115,,1)="failed"),MATCH(ROW('Master Data'!$F$2:$L$4115),ROW('Master Data'!$F$2:$L$4115)),""),ROWS($D$2:D335)),(COLUMNS($D$2:D335)-1)*6+1)</f>
        <v>failed</v>
      </c>
      <c r="E335" cm="1">
        <f t="array" ref="E335">INDEX('Master Data'!$F$2:$L$4115,SMALL(IF((INDEX('Master Data'!$F$2:$L$4115,,1)="failed"),MATCH(ROW('Master Data'!$F$2:$L$4115),ROW('Master Data'!$F$2:$L$4115)),""),ROWS($D$2:E335)),(COLUMNS($D$2:E335)-1)*6+1)</f>
        <v>5</v>
      </c>
    </row>
    <row r="336" spans="1:5" x14ac:dyDescent="0.25">
      <c r="A336" t="str" cm="1">
        <f t="array" ref="A336">INDEX('Master Data'!$F$2:$L$4115,SMALL(IF((INDEX('Master Data'!$F$2:$L$4115,,1)="successful"),MATCH(ROW('Master Data'!$F$2:$L$4115),ROW('Master Data'!$F$2:$L$4115)),""),ROWS(A$2:$A336)),(COLUMNS($A$2:A336)-1)*6+1)</f>
        <v>successful</v>
      </c>
      <c r="B336" cm="1">
        <f t="array" ref="B336">INDEX('Master Data'!$F$2:$L$4115,SMALL(IF((INDEX('Master Data'!$F$2:$L$4115,,1)="successful"),MATCH(ROW('Master Data'!$F$2:$L$4115),ROW('Master Data'!$F$2:$L$4115)),""),ROWS($A$2:B336)),(COLUMNS($A$2:B336)-1)*6+1)</f>
        <v>1013</v>
      </c>
      <c r="D336" t="str" cm="1">
        <f t="array" ref="D336">INDEX('Master Data'!$F$2:$L$4115,SMALL(IF((INDEX('Master Data'!$F$2:$L$4115,,1)="failed"),MATCH(ROW('Master Data'!$F$2:$L$4115),ROW('Master Data'!$F$2:$L$4115)),""),ROWS($D$2:D336)),(COLUMNS($D$2:D336)-1)*6+1)</f>
        <v>failed</v>
      </c>
      <c r="E336" cm="1">
        <f t="array" ref="E336">INDEX('Master Data'!$F$2:$L$4115,SMALL(IF((INDEX('Master Data'!$F$2:$L$4115,,1)="failed"),MATCH(ROW('Master Data'!$F$2:$L$4115),ROW('Master Data'!$F$2:$L$4115)),""),ROWS($D$2:E336)),(COLUMNS($D$2:E336)-1)*6+1)</f>
        <v>21</v>
      </c>
    </row>
    <row r="337" spans="1:5" x14ac:dyDescent="0.25">
      <c r="A337" t="str" cm="1">
        <f t="array" ref="A337">INDEX('Master Data'!$F$2:$L$4115,SMALL(IF((INDEX('Master Data'!$F$2:$L$4115,,1)="successful"),MATCH(ROW('Master Data'!$F$2:$L$4115),ROW('Master Data'!$F$2:$L$4115)),""),ROWS(A$2:$A337)),(COLUMNS($A$2:A337)-1)*6+1)</f>
        <v>successful</v>
      </c>
      <c r="B337" cm="1">
        <f t="array" ref="B337">INDEX('Master Data'!$F$2:$L$4115,SMALL(IF((INDEX('Master Data'!$F$2:$L$4115,,1)="successful"),MATCH(ROW('Master Data'!$F$2:$L$4115),ROW('Master Data'!$F$2:$L$4115)),""),ROWS($A$2:B337)),(COLUMNS($A$2:B337)-1)*6+1)</f>
        <v>274</v>
      </c>
      <c r="D337" t="str" cm="1">
        <f t="array" ref="D337">INDEX('Master Data'!$F$2:$L$4115,SMALL(IF((INDEX('Master Data'!$F$2:$L$4115,,1)="failed"),MATCH(ROW('Master Data'!$F$2:$L$4115),ROW('Master Data'!$F$2:$L$4115)),""),ROWS($D$2:D337)),(COLUMNS($D$2:D337)-1)*6+1)</f>
        <v>failed</v>
      </c>
      <c r="E337" cm="1">
        <f t="array" ref="E337">INDEX('Master Data'!$F$2:$L$4115,SMALL(IF((INDEX('Master Data'!$F$2:$L$4115,,1)="failed"),MATCH(ROW('Master Data'!$F$2:$L$4115),ROW('Master Data'!$F$2:$L$4115)),""),ROWS($D$2:E337)),(COLUMNS($D$2:E337)-1)*6+1)</f>
        <v>0</v>
      </c>
    </row>
    <row r="338" spans="1:5" x14ac:dyDescent="0.25">
      <c r="A338" t="str" cm="1">
        <f t="array" ref="A338">INDEX('Master Data'!$F$2:$L$4115,SMALL(IF((INDEX('Master Data'!$F$2:$L$4115,,1)="successful"),MATCH(ROW('Master Data'!$F$2:$L$4115),ROW('Master Data'!$F$2:$L$4115)),""),ROWS(A$2:$A338)),(COLUMNS($A$2:A338)-1)*6+1)</f>
        <v>successful</v>
      </c>
      <c r="B338" cm="1">
        <f t="array" ref="B338">INDEX('Master Data'!$F$2:$L$4115,SMALL(IF((INDEX('Master Data'!$F$2:$L$4115,,1)="successful"),MATCH(ROW('Master Data'!$F$2:$L$4115),ROW('Master Data'!$F$2:$L$4115)),""),ROWS($A$2:B338)),(COLUMNS($A$2:B338)-1)*6+1)</f>
        <v>87</v>
      </c>
      <c r="D338" t="str" cm="1">
        <f t="array" ref="D338">INDEX('Master Data'!$F$2:$L$4115,SMALL(IF((INDEX('Master Data'!$F$2:$L$4115,,1)="failed"),MATCH(ROW('Master Data'!$F$2:$L$4115),ROW('Master Data'!$F$2:$L$4115)),""),ROWS($D$2:D338)),(COLUMNS($D$2:D338)-1)*6+1)</f>
        <v>failed</v>
      </c>
      <c r="E338" cm="1">
        <f t="array" ref="E338">INDEX('Master Data'!$F$2:$L$4115,SMALL(IF((INDEX('Master Data'!$F$2:$L$4115,,1)="failed"),MATCH(ROW('Master Data'!$F$2:$L$4115),ROW('Master Data'!$F$2:$L$4115)),""),ROWS($D$2:E338)),(COLUMNS($D$2:E338)-1)*6+1)</f>
        <v>45</v>
      </c>
    </row>
    <row r="339" spans="1:5" x14ac:dyDescent="0.25">
      <c r="A339" t="str" cm="1">
        <f t="array" ref="A339">INDEX('Master Data'!$F$2:$L$4115,SMALL(IF((INDEX('Master Data'!$F$2:$L$4115,,1)="successful"),MATCH(ROW('Master Data'!$F$2:$L$4115),ROW('Master Data'!$F$2:$L$4115)),""),ROWS(A$2:$A339)),(COLUMNS($A$2:A339)-1)*6+1)</f>
        <v>successful</v>
      </c>
      <c r="B339" cm="1">
        <f t="array" ref="B339">INDEX('Master Data'!$F$2:$L$4115,SMALL(IF((INDEX('Master Data'!$F$2:$L$4115,,1)="successful"),MATCH(ROW('Master Data'!$F$2:$L$4115),ROW('Master Data'!$F$2:$L$4115)),""),ROWS($A$2:B339)),(COLUMNS($A$2:B339)-1)*6+1)</f>
        <v>99</v>
      </c>
      <c r="D339" t="str" cm="1">
        <f t="array" ref="D339">INDEX('Master Data'!$F$2:$L$4115,SMALL(IF((INDEX('Master Data'!$F$2:$L$4115,,1)="failed"),MATCH(ROW('Master Data'!$F$2:$L$4115),ROW('Master Data'!$F$2:$L$4115)),""),ROWS($D$2:D339)),(COLUMNS($D$2:D339)-1)*6+1)</f>
        <v>failed</v>
      </c>
      <c r="E339" cm="1">
        <f t="array" ref="E339">INDEX('Master Data'!$F$2:$L$4115,SMALL(IF((INDEX('Master Data'!$F$2:$L$4115,,1)="failed"),MATCH(ROW('Master Data'!$F$2:$L$4115),ROW('Master Data'!$F$2:$L$4115)),""),ROWS($D$2:E339)),(COLUMNS($D$2:E339)-1)*6+1)</f>
        <v>29</v>
      </c>
    </row>
    <row r="340" spans="1:5" x14ac:dyDescent="0.25">
      <c r="A340" t="str" cm="1">
        <f t="array" ref="A340">INDEX('Master Data'!$F$2:$L$4115,SMALL(IF((INDEX('Master Data'!$F$2:$L$4115,,1)="successful"),MATCH(ROW('Master Data'!$F$2:$L$4115),ROW('Master Data'!$F$2:$L$4115)),""),ROWS(A$2:$A340)),(COLUMNS($A$2:A340)-1)*6+1)</f>
        <v>successful</v>
      </c>
      <c r="B340" cm="1">
        <f t="array" ref="B340">INDEX('Master Data'!$F$2:$L$4115,SMALL(IF((INDEX('Master Data'!$F$2:$L$4115,,1)="successful"),MATCH(ROW('Master Data'!$F$2:$L$4115),ROW('Master Data'!$F$2:$L$4115)),""),ROWS($A$2:B340)),(COLUMNS($A$2:B340)-1)*6+1)</f>
        <v>276</v>
      </c>
      <c r="D340" t="str" cm="1">
        <f t="array" ref="D340">INDEX('Master Data'!$F$2:$L$4115,SMALL(IF((INDEX('Master Data'!$F$2:$L$4115,,1)="failed"),MATCH(ROW('Master Data'!$F$2:$L$4115),ROW('Master Data'!$F$2:$L$4115)),""),ROWS($D$2:D340)),(COLUMNS($D$2:D340)-1)*6+1)</f>
        <v>failed</v>
      </c>
      <c r="E340" cm="1">
        <f t="array" ref="E340">INDEX('Master Data'!$F$2:$L$4115,SMALL(IF((INDEX('Master Data'!$F$2:$L$4115,,1)="failed"),MATCH(ROW('Master Data'!$F$2:$L$4115),ROW('Master Data'!$F$2:$L$4115)),""),ROWS($D$2:E340)),(COLUMNS($D$2:E340)-1)*6+1)</f>
        <v>2</v>
      </c>
    </row>
    <row r="341" spans="1:5" x14ac:dyDescent="0.25">
      <c r="A341" t="str" cm="1">
        <f t="array" ref="A341">INDEX('Master Data'!$F$2:$L$4115,SMALL(IF((INDEX('Master Data'!$F$2:$L$4115,,1)="successful"),MATCH(ROW('Master Data'!$F$2:$L$4115),ROW('Master Data'!$F$2:$L$4115)),""),ROWS(A$2:$A341)),(COLUMNS($A$2:A341)-1)*6+1)</f>
        <v>successful</v>
      </c>
      <c r="B341" cm="1">
        <f t="array" ref="B341">INDEX('Master Data'!$F$2:$L$4115,SMALL(IF((INDEX('Master Data'!$F$2:$L$4115,,1)="successful"),MATCH(ROW('Master Data'!$F$2:$L$4115),ROW('Master Data'!$F$2:$L$4115)),""),ROWS($A$2:B341)),(COLUMNS($A$2:B341)-1)*6+1)</f>
        <v>21</v>
      </c>
      <c r="D341" t="str" cm="1">
        <f t="array" ref="D341">INDEX('Master Data'!$F$2:$L$4115,SMALL(IF((INDEX('Master Data'!$F$2:$L$4115,,1)="failed"),MATCH(ROW('Master Data'!$F$2:$L$4115),ROW('Master Data'!$F$2:$L$4115)),""),ROWS($D$2:D341)),(COLUMNS($D$2:D341)-1)*6+1)</f>
        <v>failed</v>
      </c>
      <c r="E341" cm="1">
        <f t="array" ref="E341">INDEX('Master Data'!$F$2:$L$4115,SMALL(IF((INDEX('Master Data'!$F$2:$L$4115,,1)="failed"),MATCH(ROW('Master Data'!$F$2:$L$4115),ROW('Master Data'!$F$2:$L$4115)),""),ROWS($D$2:E341)),(COLUMNS($D$2:E341)-1)*6+1)</f>
        <v>30</v>
      </c>
    </row>
    <row r="342" spans="1:5" x14ac:dyDescent="0.25">
      <c r="A342" t="str" cm="1">
        <f t="array" ref="A342">INDEX('Master Data'!$F$2:$L$4115,SMALL(IF((INDEX('Master Data'!$F$2:$L$4115,,1)="successful"),MATCH(ROW('Master Data'!$F$2:$L$4115),ROW('Master Data'!$F$2:$L$4115)),""),ROWS(A$2:$A342)),(COLUMNS($A$2:A342)-1)*6+1)</f>
        <v>successful</v>
      </c>
      <c r="B342" cm="1">
        <f t="array" ref="B342">INDEX('Master Data'!$F$2:$L$4115,SMALL(IF((INDEX('Master Data'!$F$2:$L$4115,,1)="successful"),MATCH(ROW('Master Data'!$F$2:$L$4115),ROW('Master Data'!$F$2:$L$4115)),""),ROWS($A$2:B342)),(COLUMNS($A$2:B342)-1)*6+1)</f>
        <v>41</v>
      </c>
      <c r="D342" t="str" cm="1">
        <f t="array" ref="D342">INDEX('Master Data'!$F$2:$L$4115,SMALL(IF((INDEX('Master Data'!$F$2:$L$4115,,1)="failed"),MATCH(ROW('Master Data'!$F$2:$L$4115),ROW('Master Data'!$F$2:$L$4115)),""),ROWS($D$2:D342)),(COLUMNS($D$2:D342)-1)*6+1)</f>
        <v>failed</v>
      </c>
      <c r="E342" cm="1">
        <f t="array" ref="E342">INDEX('Master Data'!$F$2:$L$4115,SMALL(IF((INDEX('Master Data'!$F$2:$L$4115,,1)="failed"),MATCH(ROW('Master Data'!$F$2:$L$4115),ROW('Master Data'!$F$2:$L$4115)),""),ROWS($D$2:E342)),(COLUMNS($D$2:E342)-1)*6+1)</f>
        <v>8</v>
      </c>
    </row>
    <row r="343" spans="1:5" x14ac:dyDescent="0.25">
      <c r="A343" t="str" cm="1">
        <f t="array" ref="A343">INDEX('Master Data'!$F$2:$L$4115,SMALL(IF((INDEX('Master Data'!$F$2:$L$4115,,1)="successful"),MATCH(ROW('Master Data'!$F$2:$L$4115),ROW('Master Data'!$F$2:$L$4115)),""),ROWS(A$2:$A343)),(COLUMNS($A$2:A343)-1)*6+1)</f>
        <v>successful</v>
      </c>
      <c r="B343" cm="1">
        <f t="array" ref="B343">INDEX('Master Data'!$F$2:$L$4115,SMALL(IF((INDEX('Master Data'!$F$2:$L$4115,,1)="successful"),MATCH(ROW('Master Data'!$F$2:$L$4115),ROW('Master Data'!$F$2:$L$4115)),""),ROWS($A$2:B343)),(COLUMNS($A$2:B343)-1)*6+1)</f>
        <v>119</v>
      </c>
      <c r="D343" t="str" cm="1">
        <f t="array" ref="D343">INDEX('Master Data'!$F$2:$L$4115,SMALL(IF((INDEX('Master Data'!$F$2:$L$4115,,1)="failed"),MATCH(ROW('Master Data'!$F$2:$L$4115),ROW('Master Data'!$F$2:$L$4115)),""),ROWS($D$2:D343)),(COLUMNS($D$2:D343)-1)*6+1)</f>
        <v>failed</v>
      </c>
      <c r="E343" cm="1">
        <f t="array" ref="E343">INDEX('Master Data'!$F$2:$L$4115,SMALL(IF((INDEX('Master Data'!$F$2:$L$4115,,1)="failed"),MATCH(ROW('Master Data'!$F$2:$L$4115),ROW('Master Data'!$F$2:$L$4115)),""),ROWS($D$2:E343)),(COLUMNS($D$2:E343)-1)*6+1)</f>
        <v>1</v>
      </c>
    </row>
    <row r="344" spans="1:5" x14ac:dyDescent="0.25">
      <c r="A344" t="str" cm="1">
        <f t="array" ref="A344">INDEX('Master Data'!$F$2:$L$4115,SMALL(IF((INDEX('Master Data'!$F$2:$L$4115,,1)="successful"),MATCH(ROW('Master Data'!$F$2:$L$4115),ROW('Master Data'!$F$2:$L$4115)),""),ROWS(A$2:$A344)),(COLUMNS($A$2:A344)-1)*6+1)</f>
        <v>successful</v>
      </c>
      <c r="B344" cm="1">
        <f t="array" ref="B344">INDEX('Master Data'!$F$2:$L$4115,SMALL(IF((INDEX('Master Data'!$F$2:$L$4115,,1)="successful"),MATCH(ROW('Master Data'!$F$2:$L$4115),ROW('Master Data'!$F$2:$L$4115)),""),ROWS($A$2:B344)),(COLUMNS($A$2:B344)-1)*6+1)</f>
        <v>153</v>
      </c>
      <c r="D344" t="str" cm="1">
        <f t="array" ref="D344">INDEX('Master Data'!$F$2:$L$4115,SMALL(IF((INDEX('Master Data'!$F$2:$L$4115,,1)="failed"),MATCH(ROW('Master Data'!$F$2:$L$4115),ROW('Master Data'!$F$2:$L$4115)),""),ROWS($D$2:D344)),(COLUMNS($D$2:D344)-1)*6+1)</f>
        <v>failed</v>
      </c>
      <c r="E344" cm="1">
        <f t="array" ref="E344">INDEX('Master Data'!$F$2:$L$4115,SMALL(IF((INDEX('Master Data'!$F$2:$L$4115,,1)="failed"),MATCH(ROW('Master Data'!$F$2:$L$4115),ROW('Master Data'!$F$2:$L$4115)),""),ROWS($D$2:E344)),(COLUMNS($D$2:E344)-1)*6+1)</f>
        <v>14</v>
      </c>
    </row>
    <row r="345" spans="1:5" x14ac:dyDescent="0.25">
      <c r="A345" t="str" cm="1">
        <f t="array" ref="A345">INDEX('Master Data'!$F$2:$L$4115,SMALL(IF((INDEX('Master Data'!$F$2:$L$4115,,1)="successful"),MATCH(ROW('Master Data'!$F$2:$L$4115),ROW('Master Data'!$F$2:$L$4115)),""),ROWS(A$2:$A345)),(COLUMNS($A$2:A345)-1)*6+1)</f>
        <v>successful</v>
      </c>
      <c r="B345" cm="1">
        <f t="array" ref="B345">INDEX('Master Data'!$F$2:$L$4115,SMALL(IF((INDEX('Master Data'!$F$2:$L$4115,,1)="successful"),MATCH(ROW('Master Data'!$F$2:$L$4115),ROW('Master Data'!$F$2:$L$4115)),""),ROWS($A$2:B345)),(COLUMNS($A$2:B345)-1)*6+1)</f>
        <v>100</v>
      </c>
      <c r="D345" t="str" cm="1">
        <f t="array" ref="D345">INDEX('Master Data'!$F$2:$L$4115,SMALL(IF((INDEX('Master Data'!$F$2:$L$4115,,1)="failed"),MATCH(ROW('Master Data'!$F$2:$L$4115),ROW('Master Data'!$F$2:$L$4115)),""),ROWS($D$2:D345)),(COLUMNS($D$2:D345)-1)*6+1)</f>
        <v>failed</v>
      </c>
      <c r="E345" cm="1">
        <f t="array" ref="E345">INDEX('Master Data'!$F$2:$L$4115,SMALL(IF((INDEX('Master Data'!$F$2:$L$4115,,1)="failed"),MATCH(ROW('Master Data'!$F$2:$L$4115),ROW('Master Data'!$F$2:$L$4115)),""),ROWS($D$2:E345)),(COLUMNS($D$2:E345)-1)*6+1)</f>
        <v>24</v>
      </c>
    </row>
    <row r="346" spans="1:5" x14ac:dyDescent="0.25">
      <c r="A346" t="str" cm="1">
        <f t="array" ref="A346">INDEX('Master Data'!$F$2:$L$4115,SMALL(IF((INDEX('Master Data'!$F$2:$L$4115,,1)="successful"),MATCH(ROW('Master Data'!$F$2:$L$4115),ROW('Master Data'!$F$2:$L$4115)),""),ROWS(A$2:$A346)),(COLUMNS($A$2:A346)-1)*6+1)</f>
        <v>successful</v>
      </c>
      <c r="B346" cm="1">
        <f t="array" ref="B346">INDEX('Master Data'!$F$2:$L$4115,SMALL(IF((INDEX('Master Data'!$F$2:$L$4115,,1)="successful"),MATCH(ROW('Master Data'!$F$2:$L$4115),ROW('Master Data'!$F$2:$L$4115)),""),ROWS($A$2:B346)),(COLUMNS($A$2:B346)-1)*6+1)</f>
        <v>143</v>
      </c>
      <c r="D346" t="str" cm="1">
        <f t="array" ref="D346">INDEX('Master Data'!$F$2:$L$4115,SMALL(IF((INDEX('Master Data'!$F$2:$L$4115,,1)="failed"),MATCH(ROW('Master Data'!$F$2:$L$4115),ROW('Master Data'!$F$2:$L$4115)),""),ROWS($D$2:D346)),(COLUMNS($D$2:D346)-1)*6+1)</f>
        <v>failed</v>
      </c>
      <c r="E346" cm="1">
        <f t="array" ref="E346">INDEX('Master Data'!$F$2:$L$4115,SMALL(IF((INDEX('Master Data'!$F$2:$L$4115,,1)="failed"),MATCH(ROW('Master Data'!$F$2:$L$4115),ROW('Master Data'!$F$2:$L$4115)),""),ROWS($D$2:E346)),(COLUMNS($D$2:E346)-1)*6+1)</f>
        <v>2</v>
      </c>
    </row>
    <row r="347" spans="1:5" x14ac:dyDescent="0.25">
      <c r="A347" t="str" cm="1">
        <f t="array" ref="A347">INDEX('Master Data'!$F$2:$L$4115,SMALL(IF((INDEX('Master Data'!$F$2:$L$4115,,1)="successful"),MATCH(ROW('Master Data'!$F$2:$L$4115),ROW('Master Data'!$F$2:$L$4115)),""),ROWS(A$2:$A347)),(COLUMNS($A$2:A347)-1)*6+1)</f>
        <v>successful</v>
      </c>
      <c r="B347" cm="1">
        <f t="array" ref="B347">INDEX('Master Data'!$F$2:$L$4115,SMALL(IF((INDEX('Master Data'!$F$2:$L$4115,,1)="successful"),MATCH(ROW('Master Data'!$F$2:$L$4115),ROW('Master Data'!$F$2:$L$4115)),""),ROWS($A$2:B347)),(COLUMNS($A$2:B347)-1)*6+1)</f>
        <v>140</v>
      </c>
      <c r="D347" t="str" cm="1">
        <f t="array" ref="D347">INDEX('Master Data'!$F$2:$L$4115,SMALL(IF((INDEX('Master Data'!$F$2:$L$4115,,1)="failed"),MATCH(ROW('Master Data'!$F$2:$L$4115),ROW('Master Data'!$F$2:$L$4115)),""),ROWS($D$2:D347)),(COLUMNS($D$2:D347)-1)*6+1)</f>
        <v>failed</v>
      </c>
      <c r="E347" cm="1">
        <f t="array" ref="E347">INDEX('Master Data'!$F$2:$L$4115,SMALL(IF((INDEX('Master Data'!$F$2:$L$4115,,1)="failed"),MATCH(ROW('Master Data'!$F$2:$L$4115),ROW('Master Data'!$F$2:$L$4115)),""),ROWS($D$2:E347)),(COLUMNS($D$2:E347)-1)*6+1)</f>
        <v>21</v>
      </c>
    </row>
    <row r="348" spans="1:5" x14ac:dyDescent="0.25">
      <c r="A348" t="str" cm="1">
        <f t="array" ref="A348">INDEX('Master Data'!$F$2:$L$4115,SMALL(IF((INDEX('Master Data'!$F$2:$L$4115,,1)="successful"),MATCH(ROW('Master Data'!$F$2:$L$4115),ROW('Master Data'!$F$2:$L$4115)),""),ROWS(A$2:$A348)),(COLUMNS($A$2:A348)-1)*6+1)</f>
        <v>successful</v>
      </c>
      <c r="B348" cm="1">
        <f t="array" ref="B348">INDEX('Master Data'!$F$2:$L$4115,SMALL(IF((INDEX('Master Data'!$F$2:$L$4115,,1)="successful"),MATCH(ROW('Master Data'!$F$2:$L$4115),ROW('Master Data'!$F$2:$L$4115)),""),ROWS($A$2:B348)),(COLUMNS($A$2:B348)-1)*6+1)</f>
        <v>35</v>
      </c>
      <c r="D348" t="str" cm="1">
        <f t="array" ref="D348">INDEX('Master Data'!$F$2:$L$4115,SMALL(IF((INDEX('Master Data'!$F$2:$L$4115,,1)="failed"),MATCH(ROW('Master Data'!$F$2:$L$4115),ROW('Master Data'!$F$2:$L$4115)),""),ROWS($D$2:D348)),(COLUMNS($D$2:D348)-1)*6+1)</f>
        <v>failed</v>
      </c>
      <c r="E348" cm="1">
        <f t="array" ref="E348">INDEX('Master Data'!$F$2:$L$4115,SMALL(IF((INDEX('Master Data'!$F$2:$L$4115,,1)="failed"),MATCH(ROW('Master Data'!$F$2:$L$4115),ROW('Master Data'!$F$2:$L$4115)),""),ROWS($D$2:E348)),(COLUMNS($D$2:E348)-1)*6+1)</f>
        <v>7</v>
      </c>
    </row>
    <row r="349" spans="1:5" x14ac:dyDescent="0.25">
      <c r="A349" t="str" cm="1">
        <f t="array" ref="A349">INDEX('Master Data'!$F$2:$L$4115,SMALL(IF((INDEX('Master Data'!$F$2:$L$4115,,1)="successful"),MATCH(ROW('Master Data'!$F$2:$L$4115),ROW('Master Data'!$F$2:$L$4115)),""),ROWS(A$2:$A349)),(COLUMNS($A$2:A349)-1)*6+1)</f>
        <v>successful</v>
      </c>
      <c r="B349" cm="1">
        <f t="array" ref="B349">INDEX('Master Data'!$F$2:$L$4115,SMALL(IF((INDEX('Master Data'!$F$2:$L$4115,,1)="successful"),MATCH(ROW('Master Data'!$F$2:$L$4115),ROW('Master Data'!$F$2:$L$4115)),""),ROWS($A$2:B349)),(COLUMNS($A$2:B349)-1)*6+1)</f>
        <v>149</v>
      </c>
      <c r="D349" t="str" cm="1">
        <f t="array" ref="D349">INDEX('Master Data'!$F$2:$L$4115,SMALL(IF((INDEX('Master Data'!$F$2:$L$4115,,1)="failed"),MATCH(ROW('Master Data'!$F$2:$L$4115),ROW('Master Data'!$F$2:$L$4115)),""),ROWS($D$2:D349)),(COLUMNS($D$2:D349)-1)*6+1)</f>
        <v>failed</v>
      </c>
      <c r="E349" cm="1">
        <f t="array" ref="E349">INDEX('Master Data'!$F$2:$L$4115,SMALL(IF((INDEX('Master Data'!$F$2:$L$4115,,1)="failed"),MATCH(ROW('Master Data'!$F$2:$L$4115),ROW('Master Data'!$F$2:$L$4115)),""),ROWS($D$2:E349)),(COLUMNS($D$2:E349)-1)*6+1)</f>
        <v>0</v>
      </c>
    </row>
    <row r="350" spans="1:5" x14ac:dyDescent="0.25">
      <c r="A350" t="str" cm="1">
        <f t="array" ref="A350">INDEX('Master Data'!$F$2:$L$4115,SMALL(IF((INDEX('Master Data'!$F$2:$L$4115,,1)="successful"),MATCH(ROW('Master Data'!$F$2:$L$4115),ROW('Master Data'!$F$2:$L$4115)),""),ROWS(A$2:$A350)),(COLUMNS($A$2:A350)-1)*6+1)</f>
        <v>successful</v>
      </c>
      <c r="B350" cm="1">
        <f t="array" ref="B350">INDEX('Master Data'!$F$2:$L$4115,SMALL(IF((INDEX('Master Data'!$F$2:$L$4115,,1)="successful"),MATCH(ROW('Master Data'!$F$2:$L$4115),ROW('Master Data'!$F$2:$L$4115)),""),ROWS($A$2:B350)),(COLUMNS($A$2:B350)-1)*6+1)</f>
        <v>130</v>
      </c>
      <c r="D350" t="str" cm="1">
        <f t="array" ref="D350">INDEX('Master Data'!$F$2:$L$4115,SMALL(IF((INDEX('Master Data'!$F$2:$L$4115,,1)="failed"),MATCH(ROW('Master Data'!$F$2:$L$4115),ROW('Master Data'!$F$2:$L$4115)),""),ROWS($D$2:D350)),(COLUMNS($D$2:D350)-1)*6+1)</f>
        <v>failed</v>
      </c>
      <c r="E350" cm="1">
        <f t="array" ref="E350">INDEX('Master Data'!$F$2:$L$4115,SMALL(IF((INDEX('Master Data'!$F$2:$L$4115,,1)="failed"),MATCH(ROW('Master Data'!$F$2:$L$4115),ROW('Master Data'!$F$2:$L$4115)),""),ROWS($D$2:E350)),(COLUMNS($D$2:E350)-1)*6+1)</f>
        <v>4</v>
      </c>
    </row>
    <row r="351" spans="1:5" x14ac:dyDescent="0.25">
      <c r="A351" t="str" cm="1">
        <f t="array" ref="A351">INDEX('Master Data'!$F$2:$L$4115,SMALL(IF((INDEX('Master Data'!$F$2:$L$4115,,1)="successful"),MATCH(ROW('Master Data'!$F$2:$L$4115),ROW('Master Data'!$F$2:$L$4115)),""),ROWS(A$2:$A351)),(COLUMNS($A$2:A351)-1)*6+1)</f>
        <v>successful</v>
      </c>
      <c r="B351" cm="1">
        <f t="array" ref="B351">INDEX('Master Data'!$F$2:$L$4115,SMALL(IF((INDEX('Master Data'!$F$2:$L$4115,,1)="successful"),MATCH(ROW('Master Data'!$F$2:$L$4115),ROW('Master Data'!$F$2:$L$4115)),""),ROWS($A$2:B351)),(COLUMNS($A$2:B351)-1)*6+1)</f>
        <v>120</v>
      </c>
      <c r="D351" t="str" cm="1">
        <f t="array" ref="D351">INDEX('Master Data'!$F$2:$L$4115,SMALL(IF((INDEX('Master Data'!$F$2:$L$4115,,1)="failed"),MATCH(ROW('Master Data'!$F$2:$L$4115),ROW('Master Data'!$F$2:$L$4115)),""),ROWS($D$2:D351)),(COLUMNS($D$2:D351)-1)*6+1)</f>
        <v>failed</v>
      </c>
      <c r="E351" cm="1">
        <f t="array" ref="E351">INDEX('Master Data'!$F$2:$L$4115,SMALL(IF((INDEX('Master Data'!$F$2:$L$4115,,1)="failed"),MATCH(ROW('Master Data'!$F$2:$L$4115),ROW('Master Data'!$F$2:$L$4115)),""),ROWS($D$2:E351)),(COLUMNS($D$2:E351)-1)*6+1)</f>
        <v>32</v>
      </c>
    </row>
    <row r="352" spans="1:5" x14ac:dyDescent="0.25">
      <c r="A352" t="str" cm="1">
        <f t="array" ref="A352">INDEX('Master Data'!$F$2:$L$4115,SMALL(IF((INDEX('Master Data'!$F$2:$L$4115,,1)="successful"),MATCH(ROW('Master Data'!$F$2:$L$4115),ROW('Master Data'!$F$2:$L$4115)),""),ROWS(A$2:$A352)),(COLUMNS($A$2:A352)-1)*6+1)</f>
        <v>successful</v>
      </c>
      <c r="B352" cm="1">
        <f t="array" ref="B352">INDEX('Master Data'!$F$2:$L$4115,SMALL(IF((INDEX('Master Data'!$F$2:$L$4115,,1)="successful"),MATCH(ROW('Master Data'!$F$2:$L$4115),ROW('Master Data'!$F$2:$L$4115)),""),ROWS($A$2:B352)),(COLUMNS($A$2:B352)-1)*6+1)</f>
        <v>265</v>
      </c>
      <c r="D352" t="str" cm="1">
        <f t="array" ref="D352">INDEX('Master Data'!$F$2:$L$4115,SMALL(IF((INDEX('Master Data'!$F$2:$L$4115,,1)="failed"),MATCH(ROW('Master Data'!$F$2:$L$4115),ROW('Master Data'!$F$2:$L$4115)),""),ROWS($D$2:D352)),(COLUMNS($D$2:D352)-1)*6+1)</f>
        <v>failed</v>
      </c>
      <c r="E352" cm="1">
        <f t="array" ref="E352">INDEX('Master Data'!$F$2:$L$4115,SMALL(IF((INDEX('Master Data'!$F$2:$L$4115,,1)="failed"),MATCH(ROW('Master Data'!$F$2:$L$4115),ROW('Master Data'!$F$2:$L$4115)),""),ROWS($D$2:E352)),(COLUMNS($D$2:E352)-1)*6+1)</f>
        <v>4</v>
      </c>
    </row>
    <row r="353" spans="1:5" x14ac:dyDescent="0.25">
      <c r="A353" t="str" cm="1">
        <f t="array" ref="A353">INDEX('Master Data'!$F$2:$L$4115,SMALL(IF((INDEX('Master Data'!$F$2:$L$4115,,1)="successful"),MATCH(ROW('Master Data'!$F$2:$L$4115),ROW('Master Data'!$F$2:$L$4115)),""),ROWS(A$2:$A353)),(COLUMNS($A$2:A353)-1)*6+1)</f>
        <v>successful</v>
      </c>
      <c r="B353" cm="1">
        <f t="array" ref="B353">INDEX('Master Data'!$F$2:$L$4115,SMALL(IF((INDEX('Master Data'!$F$2:$L$4115,,1)="successful"),MATCH(ROW('Master Data'!$F$2:$L$4115),ROW('Master Data'!$F$2:$L$4115)),""),ROWS($A$2:B353)),(COLUMNS($A$2:B353)-1)*6+1)</f>
        <v>71</v>
      </c>
      <c r="D353" t="str" cm="1">
        <f t="array" ref="D353">INDEX('Master Data'!$F$2:$L$4115,SMALL(IF((INDEX('Master Data'!$F$2:$L$4115,,1)="failed"),MATCH(ROW('Master Data'!$F$2:$L$4115),ROW('Master Data'!$F$2:$L$4115)),""),ROWS($D$2:D353)),(COLUMNS($D$2:D353)-1)*6+1)</f>
        <v>failed</v>
      </c>
      <c r="E353" cm="1">
        <f t="array" ref="E353">INDEX('Master Data'!$F$2:$L$4115,SMALL(IF((INDEX('Master Data'!$F$2:$L$4115,,1)="failed"),MATCH(ROW('Master Data'!$F$2:$L$4115),ROW('Master Data'!$F$2:$L$4115)),""),ROWS($D$2:E353)),(COLUMNS($D$2:E353)-1)*6+1)</f>
        <v>9</v>
      </c>
    </row>
    <row r="354" spans="1:5" x14ac:dyDescent="0.25">
      <c r="A354" t="str" cm="1">
        <f t="array" ref="A354">INDEX('Master Data'!$F$2:$L$4115,SMALL(IF((INDEX('Master Data'!$F$2:$L$4115,,1)="successful"),MATCH(ROW('Master Data'!$F$2:$L$4115),ROW('Master Data'!$F$2:$L$4115)),""),ROWS(A$2:$A354)),(COLUMNS($A$2:A354)-1)*6+1)</f>
        <v>successful</v>
      </c>
      <c r="B354" cm="1">
        <f t="array" ref="B354">INDEX('Master Data'!$F$2:$L$4115,SMALL(IF((INDEX('Master Data'!$F$2:$L$4115,,1)="successful"),MATCH(ROW('Master Data'!$F$2:$L$4115),ROW('Master Data'!$F$2:$L$4115)),""),ROWS($A$2:B354)),(COLUMNS($A$2:B354)-1)*6+1)</f>
        <v>13</v>
      </c>
      <c r="D354" t="str" cm="1">
        <f t="array" ref="D354">INDEX('Master Data'!$F$2:$L$4115,SMALL(IF((INDEX('Master Data'!$F$2:$L$4115,,1)="failed"),MATCH(ROW('Master Data'!$F$2:$L$4115),ROW('Master Data'!$F$2:$L$4115)),""),ROWS($D$2:D354)),(COLUMNS($D$2:D354)-1)*6+1)</f>
        <v>failed</v>
      </c>
      <c r="E354" cm="1">
        <f t="array" ref="E354">INDEX('Master Data'!$F$2:$L$4115,SMALL(IF((INDEX('Master Data'!$F$2:$L$4115,,1)="failed"),MATCH(ROW('Master Data'!$F$2:$L$4115),ROW('Master Data'!$F$2:$L$4115)),""),ROWS($D$2:E354)),(COLUMNS($D$2:E354)-1)*6+1)</f>
        <v>17</v>
      </c>
    </row>
    <row r="355" spans="1:5" x14ac:dyDescent="0.25">
      <c r="A355" t="str" cm="1">
        <f t="array" ref="A355">INDEX('Master Data'!$F$2:$L$4115,SMALL(IF((INDEX('Master Data'!$F$2:$L$4115,,1)="successful"),MATCH(ROW('Master Data'!$F$2:$L$4115),ROW('Master Data'!$F$2:$L$4115)),""),ROWS(A$2:$A355)),(COLUMNS($A$2:A355)-1)*6+1)</f>
        <v>successful</v>
      </c>
      <c r="B355" cm="1">
        <f t="array" ref="B355">INDEX('Master Data'!$F$2:$L$4115,SMALL(IF((INDEX('Master Data'!$F$2:$L$4115,,1)="successful"),MATCH(ROW('Master Data'!$F$2:$L$4115),ROW('Master Data'!$F$2:$L$4115)),""),ROWS($A$2:B355)),(COLUMNS($A$2:B355)-1)*6+1)</f>
        <v>169</v>
      </c>
      <c r="D355" t="str" cm="1">
        <f t="array" ref="D355">INDEX('Master Data'!$F$2:$L$4115,SMALL(IF((INDEX('Master Data'!$F$2:$L$4115,,1)="failed"),MATCH(ROW('Master Data'!$F$2:$L$4115),ROW('Master Data'!$F$2:$L$4115)),""),ROWS($D$2:D355)),(COLUMNS($D$2:D355)-1)*6+1)</f>
        <v>failed</v>
      </c>
      <c r="E355" cm="1">
        <f t="array" ref="E355">INDEX('Master Data'!$F$2:$L$4115,SMALL(IF((INDEX('Master Data'!$F$2:$L$4115,,1)="failed"),MATCH(ROW('Master Data'!$F$2:$L$4115),ROW('Master Data'!$F$2:$L$4115)),""),ROWS($D$2:E355)),(COLUMNS($D$2:E355)-1)*6+1)</f>
        <v>5</v>
      </c>
    </row>
    <row r="356" spans="1:5" x14ac:dyDescent="0.25">
      <c r="A356" t="str" cm="1">
        <f t="array" ref="A356">INDEX('Master Data'!$F$2:$L$4115,SMALL(IF((INDEX('Master Data'!$F$2:$L$4115,,1)="successful"),MATCH(ROW('Master Data'!$F$2:$L$4115),ROW('Master Data'!$F$2:$L$4115)),""),ROWS(A$2:$A356)),(COLUMNS($A$2:A356)-1)*6+1)</f>
        <v>successful</v>
      </c>
      <c r="B356" cm="1">
        <f t="array" ref="B356">INDEX('Master Data'!$F$2:$L$4115,SMALL(IF((INDEX('Master Data'!$F$2:$L$4115,,1)="successful"),MATCH(ROW('Master Data'!$F$2:$L$4115),ROW('Master Data'!$F$2:$L$4115)),""),ROWS($A$2:B356)),(COLUMNS($A$2:B356)-1)*6+1)</f>
        <v>57</v>
      </c>
      <c r="D356" t="str" cm="1">
        <f t="array" ref="D356">INDEX('Master Data'!$F$2:$L$4115,SMALL(IF((INDEX('Master Data'!$F$2:$L$4115,,1)="failed"),MATCH(ROW('Master Data'!$F$2:$L$4115),ROW('Master Data'!$F$2:$L$4115)),""),ROWS($D$2:D356)),(COLUMNS($D$2:D356)-1)*6+1)</f>
        <v>failed</v>
      </c>
      <c r="E356" cm="1">
        <f t="array" ref="E356">INDEX('Master Data'!$F$2:$L$4115,SMALL(IF((INDEX('Master Data'!$F$2:$L$4115,,1)="failed"),MATCH(ROW('Master Data'!$F$2:$L$4115),ROW('Master Data'!$F$2:$L$4115)),""),ROWS($D$2:E356)),(COLUMNS($D$2:E356)-1)*6+1)</f>
        <v>53</v>
      </c>
    </row>
    <row r="357" spans="1:5" x14ac:dyDescent="0.25">
      <c r="A357" t="str" cm="1">
        <f t="array" ref="A357">INDEX('Master Data'!$F$2:$L$4115,SMALL(IF((INDEX('Master Data'!$F$2:$L$4115,,1)="successful"),MATCH(ROW('Master Data'!$F$2:$L$4115),ROW('Master Data'!$F$2:$L$4115)),""),ROWS(A$2:$A357)),(COLUMNS($A$2:A357)-1)*6+1)</f>
        <v>successful</v>
      </c>
      <c r="B357" cm="1">
        <f t="array" ref="B357">INDEX('Master Data'!$F$2:$L$4115,SMALL(IF((INDEX('Master Data'!$F$2:$L$4115,,1)="successful"),MATCH(ROW('Master Data'!$F$2:$L$4115),ROW('Master Data'!$F$2:$L$4115)),""),ROWS($A$2:B357)),(COLUMNS($A$2:B357)-1)*6+1)</f>
        <v>229</v>
      </c>
      <c r="D357" t="str" cm="1">
        <f t="array" ref="D357">INDEX('Master Data'!$F$2:$L$4115,SMALL(IF((INDEX('Master Data'!$F$2:$L$4115,,1)="failed"),MATCH(ROW('Master Data'!$F$2:$L$4115),ROW('Master Data'!$F$2:$L$4115)),""),ROWS($D$2:D357)),(COLUMNS($D$2:D357)-1)*6+1)</f>
        <v>failed</v>
      </c>
      <c r="E357" cm="1">
        <f t="array" ref="E357">INDEX('Master Data'!$F$2:$L$4115,SMALL(IF((INDEX('Master Data'!$F$2:$L$4115,,1)="failed"),MATCH(ROW('Master Data'!$F$2:$L$4115),ROW('Master Data'!$F$2:$L$4115)),""),ROWS($D$2:E357)),(COLUMNS($D$2:E357)-1)*6+1)</f>
        <v>7</v>
      </c>
    </row>
    <row r="358" spans="1:5" x14ac:dyDescent="0.25">
      <c r="A358" t="str" cm="1">
        <f t="array" ref="A358">INDEX('Master Data'!$F$2:$L$4115,SMALL(IF((INDEX('Master Data'!$F$2:$L$4115,,1)="successful"),MATCH(ROW('Master Data'!$F$2:$L$4115),ROW('Master Data'!$F$2:$L$4115)),""),ROWS(A$2:$A358)),(COLUMNS($A$2:A358)-1)*6+1)</f>
        <v>successful</v>
      </c>
      <c r="B358" cm="1">
        <f t="array" ref="B358">INDEX('Master Data'!$F$2:$L$4115,SMALL(IF((INDEX('Master Data'!$F$2:$L$4115,,1)="successful"),MATCH(ROW('Master Data'!$F$2:$L$4115),ROW('Master Data'!$F$2:$L$4115)),""),ROWS($A$2:B358)),(COLUMNS($A$2:B358)-1)*6+1)</f>
        <v>108</v>
      </c>
      <c r="D358" t="str" cm="1">
        <f t="array" ref="D358">INDEX('Master Data'!$F$2:$L$4115,SMALL(IF((INDEX('Master Data'!$F$2:$L$4115,,1)="failed"),MATCH(ROW('Master Data'!$F$2:$L$4115),ROW('Master Data'!$F$2:$L$4115)),""),ROWS($D$2:D358)),(COLUMNS($D$2:D358)-1)*6+1)</f>
        <v>failed</v>
      </c>
      <c r="E358" cm="1">
        <f t="array" ref="E358">INDEX('Master Data'!$F$2:$L$4115,SMALL(IF((INDEX('Master Data'!$F$2:$L$4115,,1)="failed"),MATCH(ROW('Master Data'!$F$2:$L$4115),ROW('Master Data'!$F$2:$L$4115)),""),ROWS($D$2:E358)),(COLUMNS($D$2:E358)-1)*6+1)</f>
        <v>72</v>
      </c>
    </row>
    <row r="359" spans="1:5" x14ac:dyDescent="0.25">
      <c r="A359" t="str" cm="1">
        <f t="array" ref="A359">INDEX('Master Data'!$F$2:$L$4115,SMALL(IF((INDEX('Master Data'!$F$2:$L$4115,,1)="successful"),MATCH(ROW('Master Data'!$F$2:$L$4115),ROW('Master Data'!$F$2:$L$4115)),""),ROWS(A$2:$A359)),(COLUMNS($A$2:A359)-1)*6+1)</f>
        <v>successful</v>
      </c>
      <c r="B359" cm="1">
        <f t="array" ref="B359">INDEX('Master Data'!$F$2:$L$4115,SMALL(IF((INDEX('Master Data'!$F$2:$L$4115,,1)="successful"),MATCH(ROW('Master Data'!$F$2:$L$4115),ROW('Master Data'!$F$2:$L$4115)),""),ROWS($A$2:B359)),(COLUMNS($A$2:B359)-1)*6+1)</f>
        <v>108</v>
      </c>
      <c r="D359" t="str" cm="1">
        <f t="array" ref="D359">INDEX('Master Data'!$F$2:$L$4115,SMALL(IF((INDEX('Master Data'!$F$2:$L$4115,,1)="failed"),MATCH(ROW('Master Data'!$F$2:$L$4115),ROW('Master Data'!$F$2:$L$4115)),""),ROWS($D$2:D359)),(COLUMNS($D$2:D359)-1)*6+1)</f>
        <v>failed</v>
      </c>
      <c r="E359" cm="1">
        <f t="array" ref="E359">INDEX('Master Data'!$F$2:$L$4115,SMALL(IF((INDEX('Master Data'!$F$2:$L$4115,,1)="failed"),MATCH(ROW('Master Data'!$F$2:$L$4115),ROW('Master Data'!$F$2:$L$4115)),""),ROWS($D$2:E359)),(COLUMNS($D$2:E359)-1)*6+1)</f>
        <v>0</v>
      </c>
    </row>
    <row r="360" spans="1:5" x14ac:dyDescent="0.25">
      <c r="A360" t="str" cm="1">
        <f t="array" ref="A360">INDEX('Master Data'!$F$2:$L$4115,SMALL(IF((INDEX('Master Data'!$F$2:$L$4115,,1)="successful"),MATCH(ROW('Master Data'!$F$2:$L$4115),ROW('Master Data'!$F$2:$L$4115)),""),ROWS(A$2:$A360)),(COLUMNS($A$2:A360)-1)*6+1)</f>
        <v>successful</v>
      </c>
      <c r="B360" cm="1">
        <f t="array" ref="B360">INDEX('Master Data'!$F$2:$L$4115,SMALL(IF((INDEX('Master Data'!$F$2:$L$4115,,1)="successful"),MATCH(ROW('Master Data'!$F$2:$L$4115),ROW('Master Data'!$F$2:$L$4115)),""),ROWS($A$2:B360)),(COLUMNS($A$2:B360)-1)*6+1)</f>
        <v>41</v>
      </c>
      <c r="D360" t="str" cm="1">
        <f t="array" ref="D360">INDEX('Master Data'!$F$2:$L$4115,SMALL(IF((INDEX('Master Data'!$F$2:$L$4115,,1)="failed"),MATCH(ROW('Master Data'!$F$2:$L$4115),ROW('Master Data'!$F$2:$L$4115)),""),ROWS($D$2:D360)),(COLUMNS($D$2:D360)-1)*6+1)</f>
        <v>failed</v>
      </c>
      <c r="E360" cm="1">
        <f t="array" ref="E360">INDEX('Master Data'!$F$2:$L$4115,SMALL(IF((INDEX('Master Data'!$F$2:$L$4115,,1)="failed"),MATCH(ROW('Master Data'!$F$2:$L$4115),ROW('Master Data'!$F$2:$L$4115)),""),ROWS($D$2:E360)),(COLUMNS($D$2:E360)-1)*6+1)</f>
        <v>2</v>
      </c>
    </row>
    <row r="361" spans="1:5" x14ac:dyDescent="0.25">
      <c r="A361" t="str" cm="1">
        <f t="array" ref="A361">INDEX('Master Data'!$F$2:$L$4115,SMALL(IF((INDEX('Master Data'!$F$2:$L$4115,,1)="successful"),MATCH(ROW('Master Data'!$F$2:$L$4115),ROW('Master Data'!$F$2:$L$4115)),""),ROWS(A$2:$A361)),(COLUMNS($A$2:A361)-1)*6+1)</f>
        <v>successful</v>
      </c>
      <c r="B361" cm="1">
        <f t="array" ref="B361">INDEX('Master Data'!$F$2:$L$4115,SMALL(IF((INDEX('Master Data'!$F$2:$L$4115,,1)="successful"),MATCH(ROW('Master Data'!$F$2:$L$4115),ROW('Master Data'!$F$2:$L$4115)),""),ROWS($A$2:B361)),(COLUMNS($A$2:B361)-1)*6+1)</f>
        <v>139</v>
      </c>
      <c r="D361" t="str" cm="1">
        <f t="array" ref="D361">INDEX('Master Data'!$F$2:$L$4115,SMALL(IF((INDEX('Master Data'!$F$2:$L$4115,,1)="failed"),MATCH(ROW('Master Data'!$F$2:$L$4115),ROW('Master Data'!$F$2:$L$4115)),""),ROWS($D$2:D361)),(COLUMNS($D$2:D361)-1)*6+1)</f>
        <v>failed</v>
      </c>
      <c r="E361" cm="1">
        <f t="array" ref="E361">INDEX('Master Data'!$F$2:$L$4115,SMALL(IF((INDEX('Master Data'!$F$2:$L$4115,,1)="failed"),MATCH(ROW('Master Data'!$F$2:$L$4115),ROW('Master Data'!$F$2:$L$4115)),""),ROWS($D$2:E361)),(COLUMNS($D$2:E361)-1)*6+1)</f>
        <v>8</v>
      </c>
    </row>
    <row r="362" spans="1:5" x14ac:dyDescent="0.25">
      <c r="A362" t="str" cm="1">
        <f t="array" ref="A362">INDEX('Master Data'!$F$2:$L$4115,SMALL(IF((INDEX('Master Data'!$F$2:$L$4115,,1)="successful"),MATCH(ROW('Master Data'!$F$2:$L$4115),ROW('Master Data'!$F$2:$L$4115)),""),ROWS(A$2:$A362)),(COLUMNS($A$2:A362)-1)*6+1)</f>
        <v>successful</v>
      </c>
      <c r="B362" cm="1">
        <f t="array" ref="B362">INDEX('Master Data'!$F$2:$L$4115,SMALL(IF((INDEX('Master Data'!$F$2:$L$4115,,1)="successful"),MATCH(ROW('Master Data'!$F$2:$L$4115),ROW('Master Data'!$F$2:$L$4115)),""),ROWS($A$2:B362)),(COLUMNS($A$2:B362)-1)*6+1)</f>
        <v>19</v>
      </c>
      <c r="D362" t="str" cm="1">
        <f t="array" ref="D362">INDEX('Master Data'!$F$2:$L$4115,SMALL(IF((INDEX('Master Data'!$F$2:$L$4115,,1)="failed"),MATCH(ROW('Master Data'!$F$2:$L$4115),ROW('Master Data'!$F$2:$L$4115)),""),ROWS($D$2:D362)),(COLUMNS($D$2:D362)-1)*6+1)</f>
        <v>failed</v>
      </c>
      <c r="E362" cm="1">
        <f t="array" ref="E362">INDEX('Master Data'!$F$2:$L$4115,SMALL(IF((INDEX('Master Data'!$F$2:$L$4115,,1)="failed"),MATCH(ROW('Master Data'!$F$2:$L$4115),ROW('Master Data'!$F$2:$L$4115)),""),ROWS($D$2:E362)),(COLUMNS($D$2:E362)-1)*6+1)</f>
        <v>2</v>
      </c>
    </row>
    <row r="363" spans="1:5" x14ac:dyDescent="0.25">
      <c r="A363" t="str" cm="1">
        <f t="array" ref="A363">INDEX('Master Data'!$F$2:$L$4115,SMALL(IF((INDEX('Master Data'!$F$2:$L$4115,,1)="successful"),MATCH(ROW('Master Data'!$F$2:$L$4115),ROW('Master Data'!$F$2:$L$4115)),""),ROWS(A$2:$A363)),(COLUMNS($A$2:A363)-1)*6+1)</f>
        <v>successful</v>
      </c>
      <c r="B363" cm="1">
        <f t="array" ref="B363">INDEX('Master Data'!$F$2:$L$4115,SMALL(IF((INDEX('Master Data'!$F$2:$L$4115,,1)="successful"),MATCH(ROW('Master Data'!$F$2:$L$4115),ROW('Master Data'!$F$2:$L$4115)),""),ROWS($A$2:B363)),(COLUMNS($A$2:B363)-1)*6+1)</f>
        <v>94</v>
      </c>
      <c r="D363" t="str" cm="1">
        <f t="array" ref="D363">INDEX('Master Data'!$F$2:$L$4115,SMALL(IF((INDEX('Master Data'!$F$2:$L$4115,,1)="failed"),MATCH(ROW('Master Data'!$F$2:$L$4115),ROW('Master Data'!$F$2:$L$4115)),""),ROWS($D$2:D363)),(COLUMNS($D$2:D363)-1)*6+1)</f>
        <v>failed</v>
      </c>
      <c r="E363" cm="1">
        <f t="array" ref="E363">INDEX('Master Data'!$F$2:$L$4115,SMALL(IF((INDEX('Master Data'!$F$2:$L$4115,,1)="failed"),MATCH(ROW('Master Data'!$F$2:$L$4115),ROW('Master Data'!$F$2:$L$4115)),""),ROWS($D$2:E363)),(COLUMNS($D$2:E363)-1)*6+1)</f>
        <v>0</v>
      </c>
    </row>
    <row r="364" spans="1:5" x14ac:dyDescent="0.25">
      <c r="A364" t="str" cm="1">
        <f t="array" ref="A364">INDEX('Master Data'!$F$2:$L$4115,SMALL(IF((INDEX('Master Data'!$F$2:$L$4115,,1)="successful"),MATCH(ROW('Master Data'!$F$2:$L$4115),ROW('Master Data'!$F$2:$L$4115)),""),ROWS(A$2:$A364)),(COLUMNS($A$2:A364)-1)*6+1)</f>
        <v>successful</v>
      </c>
      <c r="B364" cm="1">
        <f t="array" ref="B364">INDEX('Master Data'!$F$2:$L$4115,SMALL(IF((INDEX('Master Data'!$F$2:$L$4115,,1)="successful"),MATCH(ROW('Master Data'!$F$2:$L$4115),ROW('Master Data'!$F$2:$L$4115)),""),ROWS($A$2:B364)),(COLUMNS($A$2:B364)-1)*6+1)</f>
        <v>23</v>
      </c>
      <c r="D364" t="str" cm="1">
        <f t="array" ref="D364">INDEX('Master Data'!$F$2:$L$4115,SMALL(IF((INDEX('Master Data'!$F$2:$L$4115,,1)="failed"),MATCH(ROW('Master Data'!$F$2:$L$4115),ROW('Master Data'!$F$2:$L$4115)),""),ROWS($D$2:D364)),(COLUMNS($D$2:D364)-1)*6+1)</f>
        <v>failed</v>
      </c>
      <c r="E364" cm="1">
        <f t="array" ref="E364">INDEX('Master Data'!$F$2:$L$4115,SMALL(IF((INDEX('Master Data'!$F$2:$L$4115,,1)="failed"),MATCH(ROW('Master Data'!$F$2:$L$4115),ROW('Master Data'!$F$2:$L$4115)),""),ROWS($D$2:E364)),(COLUMNS($D$2:E364)-1)*6+1)</f>
        <v>3</v>
      </c>
    </row>
    <row r="365" spans="1:5" x14ac:dyDescent="0.25">
      <c r="A365" t="str" cm="1">
        <f t="array" ref="A365">INDEX('Master Data'!$F$2:$L$4115,SMALL(IF((INDEX('Master Data'!$F$2:$L$4115,,1)="successful"),MATCH(ROW('Master Data'!$F$2:$L$4115),ROW('Master Data'!$F$2:$L$4115)),""),ROWS(A$2:$A365)),(COLUMNS($A$2:A365)-1)*6+1)</f>
        <v>successful</v>
      </c>
      <c r="B365" cm="1">
        <f t="array" ref="B365">INDEX('Master Data'!$F$2:$L$4115,SMALL(IF((INDEX('Master Data'!$F$2:$L$4115,,1)="successful"),MATCH(ROW('Master Data'!$F$2:$L$4115),ROW('Master Data'!$F$2:$L$4115)),""),ROWS($A$2:B365)),(COLUMNS($A$2:B365)-1)*6+1)</f>
        <v>15</v>
      </c>
      <c r="D365" t="str" cm="1">
        <f t="array" ref="D365">INDEX('Master Data'!$F$2:$L$4115,SMALL(IF((INDEX('Master Data'!$F$2:$L$4115,,1)="failed"),MATCH(ROW('Master Data'!$F$2:$L$4115),ROW('Master Data'!$F$2:$L$4115)),""),ROWS($D$2:D365)),(COLUMNS($D$2:D365)-1)*6+1)</f>
        <v>failed</v>
      </c>
      <c r="E365" cm="1">
        <f t="array" ref="E365">INDEX('Master Data'!$F$2:$L$4115,SMALL(IF((INDEX('Master Data'!$F$2:$L$4115,,1)="failed"),MATCH(ROW('Master Data'!$F$2:$L$4115),ROW('Master Data'!$F$2:$L$4115)),""),ROWS($D$2:E365)),(COLUMNS($D$2:E365)-1)*6+1)</f>
        <v>4</v>
      </c>
    </row>
    <row r="366" spans="1:5" x14ac:dyDescent="0.25">
      <c r="A366" t="str" cm="1">
        <f t="array" ref="A366">INDEX('Master Data'!$F$2:$L$4115,SMALL(IF((INDEX('Master Data'!$F$2:$L$4115,,1)="successful"),MATCH(ROW('Master Data'!$F$2:$L$4115),ROW('Master Data'!$F$2:$L$4115)),""),ROWS(A$2:$A366)),(COLUMNS($A$2:A366)-1)*6+1)</f>
        <v>successful</v>
      </c>
      <c r="B366" cm="1">
        <f t="array" ref="B366">INDEX('Master Data'!$F$2:$L$4115,SMALL(IF((INDEX('Master Data'!$F$2:$L$4115,,1)="successful"),MATCH(ROW('Master Data'!$F$2:$L$4115),ROW('Master Data'!$F$2:$L$4115)),""),ROWS($A$2:B366)),(COLUMNS($A$2:B366)-1)*6+1)</f>
        <v>62</v>
      </c>
      <c r="D366" t="str" cm="1">
        <f t="array" ref="D366">INDEX('Master Data'!$F$2:$L$4115,SMALL(IF((INDEX('Master Data'!$F$2:$L$4115,,1)="failed"),MATCH(ROW('Master Data'!$F$2:$L$4115),ROW('Master Data'!$F$2:$L$4115)),""),ROWS($D$2:D366)),(COLUMNS($D$2:D366)-1)*6+1)</f>
        <v>failed</v>
      </c>
      <c r="E366" cm="1">
        <f t="array" ref="E366">INDEX('Master Data'!$F$2:$L$4115,SMALL(IF((INDEX('Master Data'!$F$2:$L$4115,,1)="failed"),MATCH(ROW('Master Data'!$F$2:$L$4115),ROW('Master Data'!$F$2:$L$4115)),""),ROWS($D$2:E366)),(COLUMNS($D$2:E366)-1)*6+1)</f>
        <v>3</v>
      </c>
    </row>
    <row r="367" spans="1:5" x14ac:dyDescent="0.25">
      <c r="A367" t="str" cm="1">
        <f t="array" ref="A367">INDEX('Master Data'!$F$2:$L$4115,SMALL(IF((INDEX('Master Data'!$F$2:$L$4115,,1)="successful"),MATCH(ROW('Master Data'!$F$2:$L$4115),ROW('Master Data'!$F$2:$L$4115)),""),ROWS(A$2:$A367)),(COLUMNS($A$2:A367)-1)*6+1)</f>
        <v>successful</v>
      </c>
      <c r="B367" cm="1">
        <f t="array" ref="B367">INDEX('Master Data'!$F$2:$L$4115,SMALL(IF((INDEX('Master Data'!$F$2:$L$4115,,1)="successful"),MATCH(ROW('Master Data'!$F$2:$L$4115),ROW('Master Data'!$F$2:$L$4115)),""),ROWS($A$2:B367)),(COLUMNS($A$2:B367)-1)*6+1)</f>
        <v>74</v>
      </c>
      <c r="D367" t="str" cm="1">
        <f t="array" ref="D367">INDEX('Master Data'!$F$2:$L$4115,SMALL(IF((INDEX('Master Data'!$F$2:$L$4115,,1)="failed"),MATCH(ROW('Master Data'!$F$2:$L$4115),ROW('Master Data'!$F$2:$L$4115)),""),ROWS($D$2:D367)),(COLUMNS($D$2:D367)-1)*6+1)</f>
        <v>failed</v>
      </c>
      <c r="E367" cm="1">
        <f t="array" ref="E367">INDEX('Master Data'!$F$2:$L$4115,SMALL(IF((INDEX('Master Data'!$F$2:$L$4115,,1)="failed"),MATCH(ROW('Master Data'!$F$2:$L$4115),ROW('Master Data'!$F$2:$L$4115)),""),ROWS($D$2:E367)),(COLUMNS($D$2:E367)-1)*6+1)</f>
        <v>6</v>
      </c>
    </row>
    <row r="368" spans="1:5" x14ac:dyDescent="0.25">
      <c r="A368" t="str" cm="1">
        <f t="array" ref="A368">INDEX('Master Data'!$F$2:$L$4115,SMALL(IF((INDEX('Master Data'!$F$2:$L$4115,,1)="successful"),MATCH(ROW('Master Data'!$F$2:$L$4115),ROW('Master Data'!$F$2:$L$4115)),""),ROWS(A$2:$A368)),(COLUMNS($A$2:A368)-1)*6+1)</f>
        <v>successful</v>
      </c>
      <c r="B368" cm="1">
        <f t="array" ref="B368">INDEX('Master Data'!$F$2:$L$4115,SMALL(IF((INDEX('Master Data'!$F$2:$L$4115,,1)="successful"),MATCH(ROW('Master Data'!$F$2:$L$4115),ROW('Master Data'!$F$2:$L$4115)),""),ROWS($A$2:B368)),(COLUMNS($A$2:B368)-1)*6+1)</f>
        <v>97</v>
      </c>
      <c r="D368" t="str" cm="1">
        <f t="array" ref="D368">INDEX('Master Data'!$F$2:$L$4115,SMALL(IF((INDEX('Master Data'!$F$2:$L$4115,,1)="failed"),MATCH(ROW('Master Data'!$F$2:$L$4115),ROW('Master Data'!$F$2:$L$4115)),""),ROWS($D$2:D368)),(COLUMNS($D$2:D368)-1)*6+1)</f>
        <v>failed</v>
      </c>
      <c r="E368" cm="1">
        <f t="array" ref="E368">INDEX('Master Data'!$F$2:$L$4115,SMALL(IF((INDEX('Master Data'!$F$2:$L$4115,,1)="failed"),MATCH(ROW('Master Data'!$F$2:$L$4115),ROW('Master Data'!$F$2:$L$4115)),""),ROWS($D$2:E368)),(COLUMNS($D$2:E368)-1)*6+1)</f>
        <v>0</v>
      </c>
    </row>
    <row r="369" spans="1:5" x14ac:dyDescent="0.25">
      <c r="A369" t="str" cm="1">
        <f t="array" ref="A369">INDEX('Master Data'!$F$2:$L$4115,SMALL(IF((INDEX('Master Data'!$F$2:$L$4115,,1)="successful"),MATCH(ROW('Master Data'!$F$2:$L$4115),ROW('Master Data'!$F$2:$L$4115)),""),ROWS(A$2:$A369)),(COLUMNS($A$2:A369)-1)*6+1)</f>
        <v>successful</v>
      </c>
      <c r="B369" cm="1">
        <f t="array" ref="B369">INDEX('Master Data'!$F$2:$L$4115,SMALL(IF((INDEX('Master Data'!$F$2:$L$4115,,1)="successful"),MATCH(ROW('Master Data'!$F$2:$L$4115),ROW('Master Data'!$F$2:$L$4115)),""),ROWS($A$2:B369)),(COLUMNS($A$2:B369)-1)*6+1)</f>
        <v>55</v>
      </c>
      <c r="D369" t="str" cm="1">
        <f t="array" ref="D369">INDEX('Master Data'!$F$2:$L$4115,SMALL(IF((INDEX('Master Data'!$F$2:$L$4115,,1)="failed"),MATCH(ROW('Master Data'!$F$2:$L$4115),ROW('Master Data'!$F$2:$L$4115)),""),ROWS($D$2:D369)),(COLUMNS($D$2:D369)-1)*6+1)</f>
        <v>failed</v>
      </c>
      <c r="E369" cm="1">
        <f t="array" ref="E369">INDEX('Master Data'!$F$2:$L$4115,SMALL(IF((INDEX('Master Data'!$F$2:$L$4115,,1)="failed"),MATCH(ROW('Master Data'!$F$2:$L$4115),ROW('Master Data'!$F$2:$L$4115)),""),ROWS($D$2:E369)),(COLUMNS($D$2:E369)-1)*6+1)</f>
        <v>0</v>
      </c>
    </row>
    <row r="370" spans="1:5" x14ac:dyDescent="0.25">
      <c r="A370" t="str" cm="1">
        <f t="array" ref="A370">INDEX('Master Data'!$F$2:$L$4115,SMALL(IF((INDEX('Master Data'!$F$2:$L$4115,,1)="successful"),MATCH(ROW('Master Data'!$F$2:$L$4115),ROW('Master Data'!$F$2:$L$4115)),""),ROWS(A$2:$A370)),(COLUMNS($A$2:A370)-1)*6+1)</f>
        <v>successful</v>
      </c>
      <c r="B370" cm="1">
        <f t="array" ref="B370">INDEX('Master Data'!$F$2:$L$4115,SMALL(IF((INDEX('Master Data'!$F$2:$L$4115,,1)="successful"),MATCH(ROW('Master Data'!$F$2:$L$4115),ROW('Master Data'!$F$2:$L$4115)),""),ROWS($A$2:B370)),(COLUMNS($A$2:B370)-1)*6+1)</f>
        <v>44</v>
      </c>
      <c r="D370" t="str" cm="1">
        <f t="array" ref="D370">INDEX('Master Data'!$F$2:$L$4115,SMALL(IF((INDEX('Master Data'!$F$2:$L$4115,,1)="failed"),MATCH(ROW('Master Data'!$F$2:$L$4115),ROW('Master Data'!$F$2:$L$4115)),""),ROWS($D$2:D370)),(COLUMNS($D$2:D370)-1)*6+1)</f>
        <v>failed</v>
      </c>
      <c r="E370" cm="1">
        <f t="array" ref="E370">INDEX('Master Data'!$F$2:$L$4115,SMALL(IF((INDEX('Master Data'!$F$2:$L$4115,,1)="failed"),MATCH(ROW('Master Data'!$F$2:$L$4115),ROW('Master Data'!$F$2:$L$4115)),""),ROWS($D$2:E370)),(COLUMNS($D$2:E370)-1)*6+1)</f>
        <v>0</v>
      </c>
    </row>
    <row r="371" spans="1:5" x14ac:dyDescent="0.25">
      <c r="A371" t="str" cm="1">
        <f t="array" ref="A371">INDEX('Master Data'!$F$2:$L$4115,SMALL(IF((INDEX('Master Data'!$F$2:$L$4115,,1)="successful"),MATCH(ROW('Master Data'!$F$2:$L$4115),ROW('Master Data'!$F$2:$L$4115)),""),ROWS(A$2:$A371)),(COLUMNS($A$2:A371)-1)*6+1)</f>
        <v>successful</v>
      </c>
      <c r="B371" cm="1">
        <f t="array" ref="B371">INDEX('Master Data'!$F$2:$L$4115,SMALL(IF((INDEX('Master Data'!$F$2:$L$4115,,1)="successful"),MATCH(ROW('Master Data'!$F$2:$L$4115),ROW('Master Data'!$F$2:$L$4115)),""),ROWS($A$2:B371)),(COLUMNS($A$2:B371)-1)*6+1)</f>
        <v>110</v>
      </c>
      <c r="D371" t="str" cm="1">
        <f t="array" ref="D371">INDEX('Master Data'!$F$2:$L$4115,SMALL(IF((INDEX('Master Data'!$F$2:$L$4115,,1)="failed"),MATCH(ROW('Master Data'!$F$2:$L$4115),ROW('Master Data'!$F$2:$L$4115)),""),ROWS($D$2:D371)),(COLUMNS($D$2:D371)-1)*6+1)</f>
        <v>failed</v>
      </c>
      <c r="E371" cm="1">
        <f t="array" ref="E371">INDEX('Master Data'!$F$2:$L$4115,SMALL(IF((INDEX('Master Data'!$F$2:$L$4115,,1)="failed"),MATCH(ROW('Master Data'!$F$2:$L$4115),ROW('Master Data'!$F$2:$L$4115)),""),ROWS($D$2:E371)),(COLUMNS($D$2:E371)-1)*6+1)</f>
        <v>8</v>
      </c>
    </row>
    <row r="372" spans="1:5" x14ac:dyDescent="0.25">
      <c r="A372" t="str" cm="1">
        <f t="array" ref="A372">INDEX('Master Data'!$F$2:$L$4115,SMALL(IF((INDEX('Master Data'!$F$2:$L$4115,,1)="successful"),MATCH(ROW('Master Data'!$F$2:$L$4115),ROW('Master Data'!$F$2:$L$4115)),""),ROWS(A$2:$A372)),(COLUMNS($A$2:A372)-1)*6+1)</f>
        <v>successful</v>
      </c>
      <c r="B372" cm="1">
        <f t="array" ref="B372">INDEX('Master Data'!$F$2:$L$4115,SMALL(IF((INDEX('Master Data'!$F$2:$L$4115,,1)="successful"),MATCH(ROW('Master Data'!$F$2:$L$4115),ROW('Master Data'!$F$2:$L$4115)),""),ROWS($A$2:B372)),(COLUMNS($A$2:B372)-1)*6+1)</f>
        <v>59</v>
      </c>
      <c r="D372" t="str" cm="1">
        <f t="array" ref="D372">INDEX('Master Data'!$F$2:$L$4115,SMALL(IF((INDEX('Master Data'!$F$2:$L$4115,,1)="failed"),MATCH(ROW('Master Data'!$F$2:$L$4115),ROW('Master Data'!$F$2:$L$4115)),""),ROWS($D$2:D372)),(COLUMNS($D$2:D372)-1)*6+1)</f>
        <v>failed</v>
      </c>
      <c r="E372" cm="1">
        <f t="array" ref="E372">INDEX('Master Data'!$F$2:$L$4115,SMALL(IF((INDEX('Master Data'!$F$2:$L$4115,,1)="failed"),MATCH(ROW('Master Data'!$F$2:$L$4115),ROW('Master Data'!$F$2:$L$4115)),""),ROWS($D$2:E372)),(COLUMNS($D$2:E372)-1)*6+1)</f>
        <v>5</v>
      </c>
    </row>
    <row r="373" spans="1:5" x14ac:dyDescent="0.25">
      <c r="A373" t="str" cm="1">
        <f t="array" ref="A373">INDEX('Master Data'!$F$2:$L$4115,SMALL(IF((INDEX('Master Data'!$F$2:$L$4115,,1)="successful"),MATCH(ROW('Master Data'!$F$2:$L$4115),ROW('Master Data'!$F$2:$L$4115)),""),ROWS(A$2:$A373)),(COLUMNS($A$2:A373)-1)*6+1)</f>
        <v>successful</v>
      </c>
      <c r="B373" cm="1">
        <f t="array" ref="B373">INDEX('Master Data'!$F$2:$L$4115,SMALL(IF((INDEX('Master Data'!$F$2:$L$4115,,1)="successful"),MATCH(ROW('Master Data'!$F$2:$L$4115),ROW('Master Data'!$F$2:$L$4115)),""),ROWS($A$2:B373)),(COLUMNS($A$2:B373)-1)*6+1)</f>
        <v>62</v>
      </c>
      <c r="D373" t="str" cm="1">
        <f t="array" ref="D373">INDEX('Master Data'!$F$2:$L$4115,SMALL(IF((INDEX('Master Data'!$F$2:$L$4115,,1)="failed"),MATCH(ROW('Master Data'!$F$2:$L$4115),ROW('Master Data'!$F$2:$L$4115)),""),ROWS($D$2:D373)),(COLUMNS($D$2:D373)-1)*6+1)</f>
        <v>failed</v>
      </c>
      <c r="E373" cm="1">
        <f t="array" ref="E373">INDEX('Master Data'!$F$2:$L$4115,SMALL(IF((INDEX('Master Data'!$F$2:$L$4115,,1)="failed"),MATCH(ROW('Master Data'!$F$2:$L$4115),ROW('Master Data'!$F$2:$L$4115)),""),ROWS($D$2:E373)),(COLUMNS($D$2:E373)-1)*6+1)</f>
        <v>0</v>
      </c>
    </row>
    <row r="374" spans="1:5" x14ac:dyDescent="0.25">
      <c r="A374" t="str" cm="1">
        <f t="array" ref="A374">INDEX('Master Data'!$F$2:$L$4115,SMALL(IF((INDEX('Master Data'!$F$2:$L$4115,,1)="successful"),MATCH(ROW('Master Data'!$F$2:$L$4115),ROW('Master Data'!$F$2:$L$4115)),""),ROWS(A$2:$A374)),(COLUMNS($A$2:A374)-1)*6+1)</f>
        <v>successful</v>
      </c>
      <c r="B374" cm="1">
        <f t="array" ref="B374">INDEX('Master Data'!$F$2:$L$4115,SMALL(IF((INDEX('Master Data'!$F$2:$L$4115,,1)="successful"),MATCH(ROW('Master Data'!$F$2:$L$4115),ROW('Master Data'!$F$2:$L$4115)),""),ROWS($A$2:B374)),(COLUMNS($A$2:B374)-1)*6+1)</f>
        <v>105</v>
      </c>
      <c r="D374" t="str" cm="1">
        <f t="array" ref="D374">INDEX('Master Data'!$F$2:$L$4115,SMALL(IF((INDEX('Master Data'!$F$2:$L$4115,,1)="failed"),MATCH(ROW('Master Data'!$F$2:$L$4115),ROW('Master Data'!$F$2:$L$4115)),""),ROWS($D$2:D374)),(COLUMNS($D$2:D374)-1)*6+1)</f>
        <v>failed</v>
      </c>
      <c r="E374" cm="1">
        <f t="array" ref="E374">INDEX('Master Data'!$F$2:$L$4115,SMALL(IF((INDEX('Master Data'!$F$2:$L$4115,,1)="failed"),MATCH(ROW('Master Data'!$F$2:$L$4115),ROW('Master Data'!$F$2:$L$4115)),""),ROWS($D$2:E374)),(COLUMNS($D$2:E374)-1)*6+1)</f>
        <v>2</v>
      </c>
    </row>
    <row r="375" spans="1:5" x14ac:dyDescent="0.25">
      <c r="A375" t="str" cm="1">
        <f t="array" ref="A375">INDEX('Master Data'!$F$2:$L$4115,SMALL(IF((INDEX('Master Data'!$F$2:$L$4115,,1)="successful"),MATCH(ROW('Master Data'!$F$2:$L$4115),ROW('Master Data'!$F$2:$L$4115)),""),ROWS(A$2:$A375)),(COLUMNS($A$2:A375)-1)*6+1)</f>
        <v>successful</v>
      </c>
      <c r="B375" cm="1">
        <f t="array" ref="B375">INDEX('Master Data'!$F$2:$L$4115,SMALL(IF((INDEX('Master Data'!$F$2:$L$4115,,1)="successful"),MATCH(ROW('Master Data'!$F$2:$L$4115),ROW('Master Data'!$F$2:$L$4115)),""),ROWS($A$2:B375)),(COLUMNS($A$2:B375)-1)*6+1)</f>
        <v>26</v>
      </c>
      <c r="D375" t="str" cm="1">
        <f t="array" ref="D375">INDEX('Master Data'!$F$2:$L$4115,SMALL(IF((INDEX('Master Data'!$F$2:$L$4115,,1)="failed"),MATCH(ROW('Master Data'!$F$2:$L$4115),ROW('Master Data'!$F$2:$L$4115)),""),ROWS($D$2:D375)),(COLUMNS($D$2:D375)-1)*6+1)</f>
        <v>failed</v>
      </c>
      <c r="E375" cm="1">
        <f t="array" ref="E375">INDEX('Master Data'!$F$2:$L$4115,SMALL(IF((INDEX('Master Data'!$F$2:$L$4115,,1)="failed"),MATCH(ROW('Master Data'!$F$2:$L$4115),ROW('Master Data'!$F$2:$L$4115)),""),ROWS($D$2:E375)),(COLUMNS($D$2:E375)-1)*6+1)</f>
        <v>24</v>
      </c>
    </row>
    <row r="376" spans="1:5" x14ac:dyDescent="0.25">
      <c r="A376" t="str" cm="1">
        <f t="array" ref="A376">INDEX('Master Data'!$F$2:$L$4115,SMALL(IF((INDEX('Master Data'!$F$2:$L$4115,,1)="successful"),MATCH(ROW('Master Data'!$F$2:$L$4115),ROW('Master Data'!$F$2:$L$4115)),""),ROWS(A$2:$A376)),(COLUMNS($A$2:A376)-1)*6+1)</f>
        <v>successful</v>
      </c>
      <c r="B376" cm="1">
        <f t="array" ref="B376">INDEX('Master Data'!$F$2:$L$4115,SMALL(IF((INDEX('Master Data'!$F$2:$L$4115,,1)="successful"),MATCH(ROW('Master Data'!$F$2:$L$4115),ROW('Master Data'!$F$2:$L$4115)),""),ROWS($A$2:B376)),(COLUMNS($A$2:B376)-1)*6+1)</f>
        <v>49</v>
      </c>
      <c r="D376" t="str" cm="1">
        <f t="array" ref="D376">INDEX('Master Data'!$F$2:$L$4115,SMALL(IF((INDEX('Master Data'!$F$2:$L$4115,,1)="failed"),MATCH(ROW('Master Data'!$F$2:$L$4115),ROW('Master Data'!$F$2:$L$4115)),""),ROWS($D$2:D376)),(COLUMNS($D$2:D376)-1)*6+1)</f>
        <v>failed</v>
      </c>
      <c r="E376" cm="1">
        <f t="array" ref="E376">INDEX('Master Data'!$F$2:$L$4115,SMALL(IF((INDEX('Master Data'!$F$2:$L$4115,,1)="failed"),MATCH(ROW('Master Data'!$F$2:$L$4115),ROW('Master Data'!$F$2:$L$4115)),""),ROWS($D$2:E376)),(COLUMNS($D$2:E376)-1)*6+1)</f>
        <v>0</v>
      </c>
    </row>
    <row r="377" spans="1:5" x14ac:dyDescent="0.25">
      <c r="A377" t="str" cm="1">
        <f t="array" ref="A377">INDEX('Master Data'!$F$2:$L$4115,SMALL(IF((INDEX('Master Data'!$F$2:$L$4115,,1)="successful"),MATCH(ROW('Master Data'!$F$2:$L$4115),ROW('Master Data'!$F$2:$L$4115)),""),ROWS(A$2:$A377)),(COLUMNS($A$2:A377)-1)*6+1)</f>
        <v>successful</v>
      </c>
      <c r="B377" cm="1">
        <f t="array" ref="B377">INDEX('Master Data'!$F$2:$L$4115,SMALL(IF((INDEX('Master Data'!$F$2:$L$4115,,1)="successful"),MATCH(ROW('Master Data'!$F$2:$L$4115),ROW('Master Data'!$F$2:$L$4115)),""),ROWS($A$2:B377)),(COLUMNS($A$2:B377)-1)*6+1)</f>
        <v>68</v>
      </c>
      <c r="D377" t="str" cm="1">
        <f t="array" ref="D377">INDEX('Master Data'!$F$2:$L$4115,SMALL(IF((INDEX('Master Data'!$F$2:$L$4115,,1)="failed"),MATCH(ROW('Master Data'!$F$2:$L$4115),ROW('Master Data'!$F$2:$L$4115)),""),ROWS($D$2:D377)),(COLUMNS($D$2:D377)-1)*6+1)</f>
        <v>failed</v>
      </c>
      <c r="E377" cm="1">
        <f t="array" ref="E377">INDEX('Master Data'!$F$2:$L$4115,SMALL(IF((INDEX('Master Data'!$F$2:$L$4115,,1)="failed"),MATCH(ROW('Master Data'!$F$2:$L$4115),ROW('Master Data'!$F$2:$L$4115)),""),ROWS($D$2:E377)),(COLUMNS($D$2:E377)-1)*6+1)</f>
        <v>9</v>
      </c>
    </row>
    <row r="378" spans="1:5" x14ac:dyDescent="0.25">
      <c r="A378" t="str" cm="1">
        <f t="array" ref="A378">INDEX('Master Data'!$F$2:$L$4115,SMALL(IF((INDEX('Master Data'!$F$2:$L$4115,,1)="successful"),MATCH(ROW('Master Data'!$F$2:$L$4115),ROW('Master Data'!$F$2:$L$4115)),""),ROWS(A$2:$A378)),(COLUMNS($A$2:A378)-1)*6+1)</f>
        <v>successful</v>
      </c>
      <c r="B378" cm="1">
        <f t="array" ref="B378">INDEX('Master Data'!$F$2:$L$4115,SMALL(IF((INDEX('Master Data'!$F$2:$L$4115,,1)="successful"),MATCH(ROW('Master Data'!$F$2:$L$4115),ROW('Master Data'!$F$2:$L$4115)),""),ROWS($A$2:B378)),(COLUMNS($A$2:B378)-1)*6+1)</f>
        <v>22</v>
      </c>
      <c r="D378" t="str" cm="1">
        <f t="array" ref="D378">INDEX('Master Data'!$F$2:$L$4115,SMALL(IF((INDEX('Master Data'!$F$2:$L$4115,,1)="failed"),MATCH(ROW('Master Data'!$F$2:$L$4115),ROW('Master Data'!$F$2:$L$4115)),""),ROWS($D$2:D378)),(COLUMNS($D$2:D378)-1)*6+1)</f>
        <v>failed</v>
      </c>
      <c r="E378" cm="1">
        <f t="array" ref="E378">INDEX('Master Data'!$F$2:$L$4115,SMALL(IF((INDEX('Master Data'!$F$2:$L$4115,,1)="failed"),MATCH(ROW('Master Data'!$F$2:$L$4115),ROW('Master Data'!$F$2:$L$4115)),""),ROWS($D$2:E378)),(COLUMNS($D$2:E378)-1)*6+1)</f>
        <v>0</v>
      </c>
    </row>
    <row r="379" spans="1:5" x14ac:dyDescent="0.25">
      <c r="A379" t="str" cm="1">
        <f t="array" ref="A379">INDEX('Master Data'!$F$2:$L$4115,SMALL(IF((INDEX('Master Data'!$F$2:$L$4115,,1)="successful"),MATCH(ROW('Master Data'!$F$2:$L$4115),ROW('Master Data'!$F$2:$L$4115)),""),ROWS(A$2:$A379)),(COLUMNS($A$2:A379)-1)*6+1)</f>
        <v>successful</v>
      </c>
      <c r="B379" cm="1">
        <f t="array" ref="B379">INDEX('Master Data'!$F$2:$L$4115,SMALL(IF((INDEX('Master Data'!$F$2:$L$4115,,1)="successful"),MATCH(ROW('Master Data'!$F$2:$L$4115),ROW('Master Data'!$F$2:$L$4115)),""),ROWS($A$2:B379)),(COLUMNS($A$2:B379)-1)*6+1)</f>
        <v>18</v>
      </c>
      <c r="D379" t="str" cm="1">
        <f t="array" ref="D379">INDEX('Master Data'!$F$2:$L$4115,SMALL(IF((INDEX('Master Data'!$F$2:$L$4115,,1)="failed"),MATCH(ROW('Master Data'!$F$2:$L$4115),ROW('Master Data'!$F$2:$L$4115)),""),ROWS($D$2:D379)),(COLUMNS($D$2:D379)-1)*6+1)</f>
        <v>failed</v>
      </c>
      <c r="E379" cm="1">
        <f t="array" ref="E379">INDEX('Master Data'!$F$2:$L$4115,SMALL(IF((INDEX('Master Data'!$F$2:$L$4115,,1)="failed"),MATCH(ROW('Master Data'!$F$2:$L$4115),ROW('Master Data'!$F$2:$L$4115)),""),ROWS($D$2:E379)),(COLUMNS($D$2:E379)-1)*6+1)</f>
        <v>1</v>
      </c>
    </row>
    <row r="380" spans="1:5" x14ac:dyDescent="0.25">
      <c r="A380" t="str" cm="1">
        <f t="array" ref="A380">INDEX('Master Data'!$F$2:$L$4115,SMALL(IF((INDEX('Master Data'!$F$2:$L$4115,,1)="successful"),MATCH(ROW('Master Data'!$F$2:$L$4115),ROW('Master Data'!$F$2:$L$4115)),""),ROWS(A$2:$A380)),(COLUMNS($A$2:A380)-1)*6+1)</f>
        <v>successful</v>
      </c>
      <c r="B380" cm="1">
        <f t="array" ref="B380">INDEX('Master Data'!$F$2:$L$4115,SMALL(IF((INDEX('Master Data'!$F$2:$L$4115,,1)="successful"),MATCH(ROW('Master Data'!$F$2:$L$4115),ROW('Master Data'!$F$2:$L$4115)),""),ROWS($A$2:B380)),(COLUMNS($A$2:B380)-1)*6+1)</f>
        <v>19</v>
      </c>
      <c r="D380" t="str" cm="1">
        <f t="array" ref="D380">INDEX('Master Data'!$F$2:$L$4115,SMALL(IF((INDEX('Master Data'!$F$2:$L$4115,,1)="failed"),MATCH(ROW('Master Data'!$F$2:$L$4115),ROW('Master Data'!$F$2:$L$4115)),""),ROWS($D$2:D380)),(COLUMNS($D$2:D380)-1)*6+1)</f>
        <v>failed</v>
      </c>
      <c r="E380" cm="1">
        <f t="array" ref="E380">INDEX('Master Data'!$F$2:$L$4115,SMALL(IF((INDEX('Master Data'!$F$2:$L$4115,,1)="failed"),MATCH(ROW('Master Data'!$F$2:$L$4115),ROW('Master Data'!$F$2:$L$4115)),""),ROWS($D$2:E380)),(COLUMNS($D$2:E380)-1)*6+1)</f>
        <v>10</v>
      </c>
    </row>
    <row r="381" spans="1:5" x14ac:dyDescent="0.25">
      <c r="A381" t="str" cm="1">
        <f t="array" ref="A381">INDEX('Master Data'!$F$2:$L$4115,SMALL(IF((INDEX('Master Data'!$F$2:$L$4115,,1)="successful"),MATCH(ROW('Master Data'!$F$2:$L$4115),ROW('Master Data'!$F$2:$L$4115)),""),ROWS(A$2:$A381)),(COLUMNS($A$2:A381)-1)*6+1)</f>
        <v>successful</v>
      </c>
      <c r="B381" cm="1">
        <f t="array" ref="B381">INDEX('Master Data'!$F$2:$L$4115,SMALL(IF((INDEX('Master Data'!$F$2:$L$4115,,1)="successful"),MATCH(ROW('Master Data'!$F$2:$L$4115),ROW('Master Data'!$F$2:$L$4115)),""),ROWS($A$2:B381)),(COLUMNS($A$2:B381)-1)*6+1)</f>
        <v>99</v>
      </c>
      <c r="D381" t="str" cm="1">
        <f t="array" ref="D381">INDEX('Master Data'!$F$2:$L$4115,SMALL(IF((INDEX('Master Data'!$F$2:$L$4115,,1)="failed"),MATCH(ROW('Master Data'!$F$2:$L$4115),ROW('Master Data'!$F$2:$L$4115)),""),ROWS($D$2:D381)),(COLUMNS($D$2:D381)-1)*6+1)</f>
        <v>failed</v>
      </c>
      <c r="E381" cm="1">
        <f t="array" ref="E381">INDEX('Master Data'!$F$2:$L$4115,SMALL(IF((INDEX('Master Data'!$F$2:$L$4115,,1)="failed"),MATCH(ROW('Master Data'!$F$2:$L$4115),ROW('Master Data'!$F$2:$L$4115)),""),ROWS($D$2:E381)),(COLUMNS($D$2:E381)-1)*6+1)</f>
        <v>1</v>
      </c>
    </row>
    <row r="382" spans="1:5" x14ac:dyDescent="0.25">
      <c r="A382" t="str" cm="1">
        <f t="array" ref="A382">INDEX('Master Data'!$F$2:$L$4115,SMALL(IF((INDEX('Master Data'!$F$2:$L$4115,,1)="successful"),MATCH(ROW('Master Data'!$F$2:$L$4115),ROW('Master Data'!$F$2:$L$4115)),""),ROWS(A$2:$A382)),(COLUMNS($A$2:A382)-1)*6+1)</f>
        <v>successful</v>
      </c>
      <c r="B382" cm="1">
        <f t="array" ref="B382">INDEX('Master Data'!$F$2:$L$4115,SMALL(IF((INDEX('Master Data'!$F$2:$L$4115,,1)="successful"),MATCH(ROW('Master Data'!$F$2:$L$4115),ROW('Master Data'!$F$2:$L$4115)),""),ROWS($A$2:B382)),(COLUMNS($A$2:B382)-1)*6+1)</f>
        <v>27</v>
      </c>
      <c r="D382" t="str" cm="1">
        <f t="array" ref="D382">INDEX('Master Data'!$F$2:$L$4115,SMALL(IF((INDEX('Master Data'!$F$2:$L$4115,,1)="failed"),MATCH(ROW('Master Data'!$F$2:$L$4115),ROW('Master Data'!$F$2:$L$4115)),""),ROWS($D$2:D382)),(COLUMNS($D$2:D382)-1)*6+1)</f>
        <v>failed</v>
      </c>
      <c r="E382" cm="1">
        <f t="array" ref="E382">INDEX('Master Data'!$F$2:$L$4115,SMALL(IF((INDEX('Master Data'!$F$2:$L$4115,,1)="failed"),MATCH(ROW('Master Data'!$F$2:$L$4115),ROW('Master Data'!$F$2:$L$4115)),""),ROWS($D$2:E382)),(COLUMNS($D$2:E382)-1)*6+1)</f>
        <v>0</v>
      </c>
    </row>
    <row r="383" spans="1:5" x14ac:dyDescent="0.25">
      <c r="A383" t="str" cm="1">
        <f t="array" ref="A383">INDEX('Master Data'!$F$2:$L$4115,SMALL(IF((INDEX('Master Data'!$F$2:$L$4115,,1)="successful"),MATCH(ROW('Master Data'!$F$2:$L$4115),ROW('Master Data'!$F$2:$L$4115)),""),ROWS(A$2:$A383)),(COLUMNS($A$2:A383)-1)*6+1)</f>
        <v>successful</v>
      </c>
      <c r="B383" cm="1">
        <f t="array" ref="B383">INDEX('Master Data'!$F$2:$L$4115,SMALL(IF((INDEX('Master Data'!$F$2:$L$4115,,1)="successful"),MATCH(ROW('Master Data'!$F$2:$L$4115),ROW('Master Data'!$F$2:$L$4115)),""),ROWS($A$2:B383)),(COLUMNS($A$2:B383)-1)*6+1)</f>
        <v>25</v>
      </c>
      <c r="D383" t="str" cm="1">
        <f t="array" ref="D383">INDEX('Master Data'!$F$2:$L$4115,SMALL(IF((INDEX('Master Data'!$F$2:$L$4115,,1)="failed"),MATCH(ROW('Master Data'!$F$2:$L$4115),ROW('Master Data'!$F$2:$L$4115)),""),ROWS($D$2:D383)),(COLUMNS($D$2:D383)-1)*6+1)</f>
        <v>failed</v>
      </c>
      <c r="E383" cm="1">
        <f t="array" ref="E383">INDEX('Master Data'!$F$2:$L$4115,SMALL(IF((INDEX('Master Data'!$F$2:$L$4115,,1)="failed"),MATCH(ROW('Master Data'!$F$2:$L$4115),ROW('Master Data'!$F$2:$L$4115)),""),ROWS($D$2:E383)),(COLUMNS($D$2:E383)-1)*6+1)</f>
        <v>20</v>
      </c>
    </row>
    <row r="384" spans="1:5" x14ac:dyDescent="0.25">
      <c r="A384" t="str" cm="1">
        <f t="array" ref="A384">INDEX('Master Data'!$F$2:$L$4115,SMALL(IF((INDEX('Master Data'!$F$2:$L$4115,,1)="successful"),MATCH(ROW('Master Data'!$F$2:$L$4115),ROW('Master Data'!$F$2:$L$4115)),""),ROWS(A$2:$A384)),(COLUMNS($A$2:A384)-1)*6+1)</f>
        <v>successful</v>
      </c>
      <c r="B384" cm="1">
        <f t="array" ref="B384">INDEX('Master Data'!$F$2:$L$4115,SMALL(IF((INDEX('Master Data'!$F$2:$L$4115,,1)="successful"),MATCH(ROW('Master Data'!$F$2:$L$4115),ROW('Master Data'!$F$2:$L$4115)),""),ROWS($A$2:B384)),(COLUMNS($A$2:B384)-1)*6+1)</f>
        <v>14</v>
      </c>
      <c r="D384" t="str" cm="1">
        <f t="array" ref="D384">INDEX('Master Data'!$F$2:$L$4115,SMALL(IF((INDEX('Master Data'!$F$2:$L$4115,,1)="failed"),MATCH(ROW('Master Data'!$F$2:$L$4115),ROW('Master Data'!$F$2:$L$4115)),""),ROWS($D$2:D384)),(COLUMNS($D$2:D384)-1)*6+1)</f>
        <v>failed</v>
      </c>
      <c r="E384" cm="1">
        <f t="array" ref="E384">INDEX('Master Data'!$F$2:$L$4115,SMALL(IF((INDEX('Master Data'!$F$2:$L$4115,,1)="failed"),MATCH(ROW('Master Data'!$F$2:$L$4115),ROW('Master Data'!$F$2:$L$4115)),""),ROWS($D$2:E384)),(COLUMNS($D$2:E384)-1)*6+1)</f>
        <v>30</v>
      </c>
    </row>
    <row r="385" spans="1:5" x14ac:dyDescent="0.25">
      <c r="A385" t="str" cm="1">
        <f t="array" ref="A385">INDEX('Master Data'!$F$2:$L$4115,SMALL(IF((INDEX('Master Data'!$F$2:$L$4115,,1)="successful"),MATCH(ROW('Master Data'!$F$2:$L$4115),ROW('Master Data'!$F$2:$L$4115)),""),ROWS(A$2:$A385)),(COLUMNS($A$2:A385)-1)*6+1)</f>
        <v>successful</v>
      </c>
      <c r="B385" cm="1">
        <f t="array" ref="B385">INDEX('Master Data'!$F$2:$L$4115,SMALL(IF((INDEX('Master Data'!$F$2:$L$4115,,1)="successful"),MATCH(ROW('Master Data'!$F$2:$L$4115),ROW('Master Data'!$F$2:$L$4115)),""),ROWS($A$2:B385)),(COLUMNS($A$2:B385)-1)*6+1)</f>
        <v>35</v>
      </c>
      <c r="D385" t="str" cm="1">
        <f t="array" ref="D385">INDEX('Master Data'!$F$2:$L$4115,SMALL(IF((INDEX('Master Data'!$F$2:$L$4115,,1)="failed"),MATCH(ROW('Master Data'!$F$2:$L$4115),ROW('Master Data'!$F$2:$L$4115)),""),ROWS($D$2:D385)),(COLUMNS($D$2:D385)-1)*6+1)</f>
        <v>failed</v>
      </c>
      <c r="E385" cm="1">
        <f t="array" ref="E385">INDEX('Master Data'!$F$2:$L$4115,SMALL(IF((INDEX('Master Data'!$F$2:$L$4115,,1)="failed"),MATCH(ROW('Master Data'!$F$2:$L$4115),ROW('Master Data'!$F$2:$L$4115)),""),ROWS($D$2:E385)),(COLUMNS($D$2:E385)-1)*6+1)</f>
        <v>6</v>
      </c>
    </row>
    <row r="386" spans="1:5" x14ac:dyDescent="0.25">
      <c r="A386" t="str" cm="1">
        <f t="array" ref="A386">INDEX('Master Data'!$F$2:$L$4115,SMALL(IF((INDEX('Master Data'!$F$2:$L$4115,,1)="successful"),MATCH(ROW('Master Data'!$F$2:$L$4115),ROW('Master Data'!$F$2:$L$4115)),""),ROWS(A$2:$A386)),(COLUMNS($A$2:A386)-1)*6+1)</f>
        <v>successful</v>
      </c>
      <c r="B386" cm="1">
        <f t="array" ref="B386">INDEX('Master Data'!$F$2:$L$4115,SMALL(IF((INDEX('Master Data'!$F$2:$L$4115,,1)="successful"),MATCH(ROW('Master Data'!$F$2:$L$4115),ROW('Master Data'!$F$2:$L$4115)),""),ROWS($A$2:B386)),(COLUMNS($A$2:B386)-1)*6+1)</f>
        <v>10</v>
      </c>
      <c r="D386" t="str" cm="1">
        <f t="array" ref="D386">INDEX('Master Data'!$F$2:$L$4115,SMALL(IF((INDEX('Master Data'!$F$2:$L$4115,,1)="failed"),MATCH(ROW('Master Data'!$F$2:$L$4115),ROW('Master Data'!$F$2:$L$4115)),""),ROWS($D$2:D386)),(COLUMNS($D$2:D386)-1)*6+1)</f>
        <v>failed</v>
      </c>
      <c r="E386" cm="1">
        <f t="array" ref="E386">INDEX('Master Data'!$F$2:$L$4115,SMALL(IF((INDEX('Master Data'!$F$2:$L$4115,,1)="failed"),MATCH(ROW('Master Data'!$F$2:$L$4115),ROW('Master Data'!$F$2:$L$4115)),""),ROWS($D$2:E386)),(COLUMNS($D$2:E386)-1)*6+1)</f>
        <v>15</v>
      </c>
    </row>
    <row r="387" spans="1:5" x14ac:dyDescent="0.25">
      <c r="A387" t="str" cm="1">
        <f t="array" ref="A387">INDEX('Master Data'!$F$2:$L$4115,SMALL(IF((INDEX('Master Data'!$F$2:$L$4115,,1)="successful"),MATCH(ROW('Master Data'!$F$2:$L$4115),ROW('Master Data'!$F$2:$L$4115)),""),ROWS(A$2:$A387)),(COLUMNS($A$2:A387)-1)*6+1)</f>
        <v>successful</v>
      </c>
      <c r="B387" cm="1">
        <f t="array" ref="B387">INDEX('Master Data'!$F$2:$L$4115,SMALL(IF((INDEX('Master Data'!$F$2:$L$4115,,1)="successful"),MATCH(ROW('Master Data'!$F$2:$L$4115),ROW('Master Data'!$F$2:$L$4115)),""),ROWS($A$2:B387)),(COLUMNS($A$2:B387)-1)*6+1)</f>
        <v>29</v>
      </c>
      <c r="D387" t="str" cm="1">
        <f t="array" ref="D387">INDEX('Master Data'!$F$2:$L$4115,SMALL(IF((INDEX('Master Data'!$F$2:$L$4115,,1)="failed"),MATCH(ROW('Master Data'!$F$2:$L$4115),ROW('Master Data'!$F$2:$L$4115)),""),ROWS($D$2:D387)),(COLUMNS($D$2:D387)-1)*6+1)</f>
        <v>failed</v>
      </c>
      <c r="E387" cm="1">
        <f t="array" ref="E387">INDEX('Master Data'!$F$2:$L$4115,SMALL(IF((INDEX('Master Data'!$F$2:$L$4115,,1)="failed"),MATCH(ROW('Master Data'!$F$2:$L$4115),ROW('Master Data'!$F$2:$L$4115)),""),ROWS($D$2:E387)),(COLUMNS($D$2:E387)-1)*6+1)</f>
        <v>5</v>
      </c>
    </row>
    <row r="388" spans="1:5" x14ac:dyDescent="0.25">
      <c r="A388" t="str" cm="1">
        <f t="array" ref="A388">INDEX('Master Data'!$F$2:$L$4115,SMALL(IF((INDEX('Master Data'!$F$2:$L$4115,,1)="successful"),MATCH(ROW('Master Data'!$F$2:$L$4115),ROW('Master Data'!$F$2:$L$4115)),""),ROWS(A$2:$A388)),(COLUMNS($A$2:A388)-1)*6+1)</f>
        <v>successful</v>
      </c>
      <c r="B388" cm="1">
        <f t="array" ref="B388">INDEX('Master Data'!$F$2:$L$4115,SMALL(IF((INDEX('Master Data'!$F$2:$L$4115,,1)="successful"),MATCH(ROW('Master Data'!$F$2:$L$4115),ROW('Master Data'!$F$2:$L$4115)),""),ROWS($A$2:B388)),(COLUMNS($A$2:B388)-1)*6+1)</f>
        <v>44</v>
      </c>
      <c r="D388" t="str" cm="1">
        <f t="array" ref="D388">INDEX('Master Data'!$F$2:$L$4115,SMALL(IF((INDEX('Master Data'!$F$2:$L$4115,,1)="failed"),MATCH(ROW('Master Data'!$F$2:$L$4115),ROW('Master Data'!$F$2:$L$4115)),""),ROWS($D$2:D388)),(COLUMNS($D$2:D388)-1)*6+1)</f>
        <v>failed</v>
      </c>
      <c r="E388" cm="1">
        <f t="array" ref="E388">INDEX('Master Data'!$F$2:$L$4115,SMALL(IF((INDEX('Master Data'!$F$2:$L$4115,,1)="failed"),MATCH(ROW('Master Data'!$F$2:$L$4115),ROW('Master Data'!$F$2:$L$4115)),""),ROWS($D$2:E388)),(COLUMNS($D$2:E388)-1)*6+1)</f>
        <v>0</v>
      </c>
    </row>
    <row r="389" spans="1:5" x14ac:dyDescent="0.25">
      <c r="A389" t="str" cm="1">
        <f t="array" ref="A389">INDEX('Master Data'!$F$2:$L$4115,SMALL(IF((INDEX('Master Data'!$F$2:$L$4115,,1)="successful"),MATCH(ROW('Master Data'!$F$2:$L$4115),ROW('Master Data'!$F$2:$L$4115)),""),ROWS(A$2:$A389)),(COLUMNS($A$2:A389)-1)*6+1)</f>
        <v>successful</v>
      </c>
      <c r="B389" cm="1">
        <f t="array" ref="B389">INDEX('Master Data'!$F$2:$L$4115,SMALL(IF((INDEX('Master Data'!$F$2:$L$4115,,1)="successful"),MATCH(ROW('Master Data'!$F$2:$L$4115),ROW('Master Data'!$F$2:$L$4115)),""),ROWS($A$2:B389)),(COLUMNS($A$2:B389)-1)*6+1)</f>
        <v>17</v>
      </c>
      <c r="D389" t="str" cm="1">
        <f t="array" ref="D389">INDEX('Master Data'!$F$2:$L$4115,SMALL(IF((INDEX('Master Data'!$F$2:$L$4115,,1)="failed"),MATCH(ROW('Master Data'!$F$2:$L$4115),ROW('Master Data'!$F$2:$L$4115)),""),ROWS($D$2:D389)),(COLUMNS($D$2:D389)-1)*6+1)</f>
        <v>failed</v>
      </c>
      <c r="E389" cm="1">
        <f t="array" ref="E389">INDEX('Master Data'!$F$2:$L$4115,SMALL(IF((INDEX('Master Data'!$F$2:$L$4115,,1)="failed"),MATCH(ROW('Master Data'!$F$2:$L$4115),ROW('Master Data'!$F$2:$L$4115)),""),ROWS($D$2:E389)),(COLUMNS($D$2:E389)-1)*6+1)</f>
        <v>0</v>
      </c>
    </row>
    <row r="390" spans="1:5" x14ac:dyDescent="0.25">
      <c r="A390" t="str" cm="1">
        <f t="array" ref="A390">INDEX('Master Data'!$F$2:$L$4115,SMALL(IF((INDEX('Master Data'!$F$2:$L$4115,,1)="successful"),MATCH(ROW('Master Data'!$F$2:$L$4115),ROW('Master Data'!$F$2:$L$4115)),""),ROWS(A$2:$A390)),(COLUMNS($A$2:A390)-1)*6+1)</f>
        <v>successful</v>
      </c>
      <c r="B390" cm="1">
        <f t="array" ref="B390">INDEX('Master Data'!$F$2:$L$4115,SMALL(IF((INDEX('Master Data'!$F$2:$L$4115,,1)="successful"),MATCH(ROW('Master Data'!$F$2:$L$4115),ROW('Master Data'!$F$2:$L$4115)),""),ROWS($A$2:B390)),(COLUMNS($A$2:B390)-1)*6+1)</f>
        <v>34</v>
      </c>
      <c r="D390" t="str" cm="1">
        <f t="array" ref="D390">INDEX('Master Data'!$F$2:$L$4115,SMALL(IF((INDEX('Master Data'!$F$2:$L$4115,,1)="failed"),MATCH(ROW('Master Data'!$F$2:$L$4115),ROW('Master Data'!$F$2:$L$4115)),""),ROWS($D$2:D390)),(COLUMNS($D$2:D390)-1)*6+1)</f>
        <v>failed</v>
      </c>
      <c r="E390" cm="1">
        <f t="array" ref="E390">INDEX('Master Data'!$F$2:$L$4115,SMALL(IF((INDEX('Master Data'!$F$2:$L$4115,,1)="failed"),MATCH(ROW('Master Data'!$F$2:$L$4115),ROW('Master Data'!$F$2:$L$4115)),""),ROWS($D$2:E390)),(COLUMNS($D$2:E390)-1)*6+1)</f>
        <v>28</v>
      </c>
    </row>
    <row r="391" spans="1:5" x14ac:dyDescent="0.25">
      <c r="A391" t="str" cm="1">
        <f t="array" ref="A391">INDEX('Master Data'!$F$2:$L$4115,SMALL(IF((INDEX('Master Data'!$F$2:$L$4115,,1)="successful"),MATCH(ROW('Master Data'!$F$2:$L$4115),ROW('Master Data'!$F$2:$L$4115)),""),ROWS(A$2:$A391)),(COLUMNS($A$2:A391)-1)*6+1)</f>
        <v>successful</v>
      </c>
      <c r="B391" cm="1">
        <f t="array" ref="B391">INDEX('Master Data'!$F$2:$L$4115,SMALL(IF((INDEX('Master Data'!$F$2:$L$4115,,1)="successful"),MATCH(ROW('Master Data'!$F$2:$L$4115),ROW('Master Data'!$F$2:$L$4115)),""),ROWS($A$2:B391)),(COLUMNS($A$2:B391)-1)*6+1)</f>
        <v>14</v>
      </c>
      <c r="D391" t="str" cm="1">
        <f t="array" ref="D391">INDEX('Master Data'!$F$2:$L$4115,SMALL(IF((INDEX('Master Data'!$F$2:$L$4115,,1)="failed"),MATCH(ROW('Master Data'!$F$2:$L$4115),ROW('Master Data'!$F$2:$L$4115)),""),ROWS($D$2:D391)),(COLUMNS($D$2:D391)-1)*6+1)</f>
        <v>failed</v>
      </c>
      <c r="E391" cm="1">
        <f t="array" ref="E391">INDEX('Master Data'!$F$2:$L$4115,SMALL(IF((INDEX('Master Data'!$F$2:$L$4115,,1)="failed"),MATCH(ROW('Master Data'!$F$2:$L$4115),ROW('Master Data'!$F$2:$L$4115)),""),ROWS($D$2:E391)),(COLUMNS($D$2:E391)-1)*6+1)</f>
        <v>0</v>
      </c>
    </row>
    <row r="392" spans="1:5" x14ac:dyDescent="0.25">
      <c r="A392" t="str" cm="1">
        <f t="array" ref="A392">INDEX('Master Data'!$F$2:$L$4115,SMALL(IF((INDEX('Master Data'!$F$2:$L$4115,,1)="successful"),MATCH(ROW('Master Data'!$F$2:$L$4115),ROW('Master Data'!$F$2:$L$4115)),""),ROWS(A$2:$A392)),(COLUMNS($A$2:A392)-1)*6+1)</f>
        <v>successful</v>
      </c>
      <c r="B392" cm="1">
        <f t="array" ref="B392">INDEX('Master Data'!$F$2:$L$4115,SMALL(IF((INDEX('Master Data'!$F$2:$L$4115,,1)="successful"),MATCH(ROW('Master Data'!$F$2:$L$4115),ROW('Master Data'!$F$2:$L$4115)),""),ROWS($A$2:B392)),(COLUMNS($A$2:B392)-1)*6+1)</f>
        <v>156</v>
      </c>
      <c r="D392" t="str" cm="1">
        <f t="array" ref="D392">INDEX('Master Data'!$F$2:$L$4115,SMALL(IF((INDEX('Master Data'!$F$2:$L$4115,,1)="failed"),MATCH(ROW('Master Data'!$F$2:$L$4115),ROW('Master Data'!$F$2:$L$4115)),""),ROWS($D$2:D392)),(COLUMNS($D$2:D392)-1)*6+1)</f>
        <v>failed</v>
      </c>
      <c r="E392" cm="1">
        <f t="array" ref="E392">INDEX('Master Data'!$F$2:$L$4115,SMALL(IF((INDEX('Master Data'!$F$2:$L$4115,,1)="failed"),MATCH(ROW('Master Data'!$F$2:$L$4115),ROW('Master Data'!$F$2:$L$4115)),""),ROWS($D$2:E392)),(COLUMNS($D$2:E392)-1)*6+1)</f>
        <v>5</v>
      </c>
    </row>
    <row r="393" spans="1:5" x14ac:dyDescent="0.25">
      <c r="A393" t="str" cm="1">
        <f t="array" ref="A393">INDEX('Master Data'!$F$2:$L$4115,SMALL(IF((INDEX('Master Data'!$F$2:$L$4115,,1)="successful"),MATCH(ROW('Master Data'!$F$2:$L$4115),ROW('Master Data'!$F$2:$L$4115)),""),ROWS(A$2:$A393)),(COLUMNS($A$2:A393)-1)*6+1)</f>
        <v>successful</v>
      </c>
      <c r="B393" cm="1">
        <f t="array" ref="B393">INDEX('Master Data'!$F$2:$L$4115,SMALL(IF((INDEX('Master Data'!$F$2:$L$4115,,1)="successful"),MATCH(ROW('Master Data'!$F$2:$L$4115),ROW('Master Data'!$F$2:$L$4115)),""),ROWS($A$2:B393)),(COLUMNS($A$2:B393)-1)*6+1)</f>
        <v>128</v>
      </c>
      <c r="D393" t="str" cm="1">
        <f t="array" ref="D393">INDEX('Master Data'!$F$2:$L$4115,SMALL(IF((INDEX('Master Data'!$F$2:$L$4115,,1)="failed"),MATCH(ROW('Master Data'!$F$2:$L$4115),ROW('Master Data'!$F$2:$L$4115)),""),ROWS($D$2:D393)),(COLUMNS($D$2:D393)-1)*6+1)</f>
        <v>failed</v>
      </c>
      <c r="E393" cm="1">
        <f t="array" ref="E393">INDEX('Master Data'!$F$2:$L$4115,SMALL(IF((INDEX('Master Data'!$F$2:$L$4115,,1)="failed"),MATCH(ROW('Master Data'!$F$2:$L$4115),ROW('Master Data'!$F$2:$L$4115)),""),ROWS($D$2:E393)),(COLUMNS($D$2:E393)-1)*6+1)</f>
        <v>7</v>
      </c>
    </row>
    <row r="394" spans="1:5" x14ac:dyDescent="0.25">
      <c r="A394" t="str" cm="1">
        <f t="array" ref="A394">INDEX('Master Data'!$F$2:$L$4115,SMALL(IF((INDEX('Master Data'!$F$2:$L$4115,,1)="successful"),MATCH(ROW('Master Data'!$F$2:$L$4115),ROW('Master Data'!$F$2:$L$4115)),""),ROWS(A$2:$A394)),(COLUMNS($A$2:A394)-1)*6+1)</f>
        <v>successful</v>
      </c>
      <c r="B394" cm="1">
        <f t="array" ref="B394">INDEX('Master Data'!$F$2:$L$4115,SMALL(IF((INDEX('Master Data'!$F$2:$L$4115,,1)="successful"),MATCH(ROW('Master Data'!$F$2:$L$4115),ROW('Master Data'!$F$2:$L$4115)),""),ROWS($A$2:B394)),(COLUMNS($A$2:B394)-1)*6+1)</f>
        <v>60</v>
      </c>
      <c r="D394" t="str" cm="1">
        <f t="array" ref="D394">INDEX('Master Data'!$F$2:$L$4115,SMALL(IF((INDEX('Master Data'!$F$2:$L$4115,,1)="failed"),MATCH(ROW('Master Data'!$F$2:$L$4115),ROW('Master Data'!$F$2:$L$4115)),""),ROWS($D$2:D394)),(COLUMNS($D$2:D394)-1)*6+1)</f>
        <v>failed</v>
      </c>
      <c r="E394" cm="1">
        <f t="array" ref="E394">INDEX('Master Data'!$F$2:$L$4115,SMALL(IF((INDEX('Master Data'!$F$2:$L$4115,,1)="failed"),MATCH(ROW('Master Data'!$F$2:$L$4115),ROW('Master Data'!$F$2:$L$4115)),""),ROWS($D$2:E394)),(COLUMNS($D$2:E394)-1)*6+1)</f>
        <v>30</v>
      </c>
    </row>
    <row r="395" spans="1:5" x14ac:dyDescent="0.25">
      <c r="A395" t="str" cm="1">
        <f t="array" ref="A395">INDEX('Master Data'!$F$2:$L$4115,SMALL(IF((INDEX('Master Data'!$F$2:$L$4115,,1)="successful"),MATCH(ROW('Master Data'!$F$2:$L$4115),ROW('Master Data'!$F$2:$L$4115)),""),ROWS(A$2:$A395)),(COLUMNS($A$2:A395)-1)*6+1)</f>
        <v>successful</v>
      </c>
      <c r="B395" cm="1">
        <f t="array" ref="B395">INDEX('Master Data'!$F$2:$L$4115,SMALL(IF((INDEX('Master Data'!$F$2:$L$4115,,1)="successful"),MATCH(ROW('Master Data'!$F$2:$L$4115),ROW('Master Data'!$F$2:$L$4115)),""),ROWS($A$2:B395)),(COLUMNS($A$2:B395)-1)*6+1)</f>
        <v>32</v>
      </c>
      <c r="D395" t="str" cm="1">
        <f t="array" ref="D395">INDEX('Master Data'!$F$2:$L$4115,SMALL(IF((INDEX('Master Data'!$F$2:$L$4115,,1)="failed"),MATCH(ROW('Master Data'!$F$2:$L$4115),ROW('Master Data'!$F$2:$L$4115)),""),ROWS($D$2:D395)),(COLUMNS($D$2:D395)-1)*6+1)</f>
        <v>failed</v>
      </c>
      <c r="E395" cm="1">
        <f t="array" ref="E395">INDEX('Master Data'!$F$2:$L$4115,SMALL(IF((INDEX('Master Data'!$F$2:$L$4115,,1)="failed"),MATCH(ROW('Master Data'!$F$2:$L$4115),ROW('Master Data'!$F$2:$L$4115)),""),ROWS($D$2:E395)),(COLUMNS($D$2:E395)-1)*6+1)</f>
        <v>2</v>
      </c>
    </row>
    <row r="396" spans="1:5" x14ac:dyDescent="0.25">
      <c r="A396" t="str" cm="1">
        <f t="array" ref="A396">INDEX('Master Data'!$F$2:$L$4115,SMALL(IF((INDEX('Master Data'!$F$2:$L$4115,,1)="successful"),MATCH(ROW('Master Data'!$F$2:$L$4115),ROW('Master Data'!$F$2:$L$4115)),""),ROWS(A$2:$A396)),(COLUMNS($A$2:A396)-1)*6+1)</f>
        <v>successful</v>
      </c>
      <c r="B396" cm="1">
        <f t="array" ref="B396">INDEX('Master Data'!$F$2:$L$4115,SMALL(IF((INDEX('Master Data'!$F$2:$L$4115,,1)="successful"),MATCH(ROW('Master Data'!$F$2:$L$4115),ROW('Master Data'!$F$2:$L$4115)),""),ROWS($A$2:B396)),(COLUMNS($A$2:B396)-1)*6+1)</f>
        <v>53</v>
      </c>
      <c r="D396" t="str" cm="1">
        <f t="array" ref="D396">INDEX('Master Data'!$F$2:$L$4115,SMALL(IF((INDEX('Master Data'!$F$2:$L$4115,,1)="failed"),MATCH(ROW('Master Data'!$F$2:$L$4115),ROW('Master Data'!$F$2:$L$4115)),""),ROWS($D$2:D396)),(COLUMNS($D$2:D396)-1)*6+1)</f>
        <v>failed</v>
      </c>
      <c r="E396" cm="1">
        <f t="array" ref="E396">INDEX('Master Data'!$F$2:$L$4115,SMALL(IF((INDEX('Master Data'!$F$2:$L$4115,,1)="failed"),MATCH(ROW('Master Data'!$F$2:$L$4115),ROW('Master Data'!$F$2:$L$4115)),""),ROWS($D$2:E396)),(COLUMNS($D$2:E396)-1)*6+1)</f>
        <v>30</v>
      </c>
    </row>
    <row r="397" spans="1:5" x14ac:dyDescent="0.25">
      <c r="A397" t="str" cm="1">
        <f t="array" ref="A397">INDEX('Master Data'!$F$2:$L$4115,SMALL(IF((INDEX('Master Data'!$F$2:$L$4115,,1)="successful"),MATCH(ROW('Master Data'!$F$2:$L$4115),ROW('Master Data'!$F$2:$L$4115)),""),ROWS(A$2:$A397)),(COLUMNS($A$2:A397)-1)*6+1)</f>
        <v>successful</v>
      </c>
      <c r="B397" cm="1">
        <f t="array" ref="B397">INDEX('Master Data'!$F$2:$L$4115,SMALL(IF((INDEX('Master Data'!$F$2:$L$4115,,1)="successful"),MATCH(ROW('Master Data'!$F$2:$L$4115),ROW('Master Data'!$F$2:$L$4115)),""),ROWS($A$2:B397)),(COLUMNS($A$2:B397)-1)*6+1)</f>
        <v>184</v>
      </c>
      <c r="D397" t="str" cm="1">
        <f t="array" ref="D397">INDEX('Master Data'!$F$2:$L$4115,SMALL(IF((INDEX('Master Data'!$F$2:$L$4115,,1)="failed"),MATCH(ROW('Master Data'!$F$2:$L$4115),ROW('Master Data'!$F$2:$L$4115)),""),ROWS($D$2:D397)),(COLUMNS($D$2:D397)-1)*6+1)</f>
        <v>failed</v>
      </c>
      <c r="E397" cm="1">
        <f t="array" ref="E397">INDEX('Master Data'!$F$2:$L$4115,SMALL(IF((INDEX('Master Data'!$F$2:$L$4115,,1)="failed"),MATCH(ROW('Master Data'!$F$2:$L$4115),ROW('Master Data'!$F$2:$L$4115)),""),ROWS($D$2:E397)),(COLUMNS($D$2:E397)-1)*6+1)</f>
        <v>2</v>
      </c>
    </row>
    <row r="398" spans="1:5" x14ac:dyDescent="0.25">
      <c r="A398" t="str" cm="1">
        <f t="array" ref="A398">INDEX('Master Data'!$F$2:$L$4115,SMALL(IF((INDEX('Master Data'!$F$2:$L$4115,,1)="successful"),MATCH(ROW('Master Data'!$F$2:$L$4115),ROW('Master Data'!$F$2:$L$4115)),""),ROWS(A$2:$A398)),(COLUMNS($A$2:A398)-1)*6+1)</f>
        <v>successful</v>
      </c>
      <c r="B398" cm="1">
        <f t="array" ref="B398">INDEX('Master Data'!$F$2:$L$4115,SMALL(IF((INDEX('Master Data'!$F$2:$L$4115,,1)="successful"),MATCH(ROW('Master Data'!$F$2:$L$4115),ROW('Master Data'!$F$2:$L$4115)),""),ROWS($A$2:B398)),(COLUMNS($A$2:B398)-1)*6+1)</f>
        <v>90</v>
      </c>
      <c r="D398" t="str" cm="1">
        <f t="array" ref="D398">INDEX('Master Data'!$F$2:$L$4115,SMALL(IF((INDEX('Master Data'!$F$2:$L$4115,,1)="failed"),MATCH(ROW('Master Data'!$F$2:$L$4115),ROW('Master Data'!$F$2:$L$4115)),""),ROWS($D$2:D398)),(COLUMNS($D$2:D398)-1)*6+1)</f>
        <v>failed</v>
      </c>
      <c r="E398" cm="1">
        <f t="array" ref="E398">INDEX('Master Data'!$F$2:$L$4115,SMALL(IF((INDEX('Master Data'!$F$2:$L$4115,,1)="failed"),MATCH(ROW('Master Data'!$F$2:$L$4115),ROW('Master Data'!$F$2:$L$4115)),""),ROWS($D$2:E398)),(COLUMNS($D$2:E398)-1)*6+1)</f>
        <v>0</v>
      </c>
    </row>
    <row r="399" spans="1:5" x14ac:dyDescent="0.25">
      <c r="A399" t="str" cm="1">
        <f t="array" ref="A399">INDEX('Master Data'!$F$2:$L$4115,SMALL(IF((INDEX('Master Data'!$F$2:$L$4115,,1)="successful"),MATCH(ROW('Master Data'!$F$2:$L$4115),ROW('Master Data'!$F$2:$L$4115)),""),ROWS(A$2:$A399)),(COLUMNS($A$2:A399)-1)*6+1)</f>
        <v>successful</v>
      </c>
      <c r="B399" cm="1">
        <f t="array" ref="B399">INDEX('Master Data'!$F$2:$L$4115,SMALL(IF((INDEX('Master Data'!$F$2:$L$4115,,1)="successful"),MATCH(ROW('Master Data'!$F$2:$L$4115),ROW('Master Data'!$F$2:$L$4115)),""),ROWS($A$2:B399)),(COLUMNS($A$2:B399)-1)*6+1)</f>
        <v>71</v>
      </c>
      <c r="D399" t="str" cm="1">
        <f t="array" ref="D399">INDEX('Master Data'!$F$2:$L$4115,SMALL(IF((INDEX('Master Data'!$F$2:$L$4115,,1)="failed"),MATCH(ROW('Master Data'!$F$2:$L$4115),ROW('Master Data'!$F$2:$L$4115)),""),ROWS($D$2:D399)),(COLUMNS($D$2:D399)-1)*6+1)</f>
        <v>failed</v>
      </c>
      <c r="E399" cm="1">
        <f t="array" ref="E399">INDEX('Master Data'!$F$2:$L$4115,SMALL(IF((INDEX('Master Data'!$F$2:$L$4115,,1)="failed"),MATCH(ROW('Master Data'!$F$2:$L$4115),ROW('Master Data'!$F$2:$L$4115)),""),ROWS($D$2:E399)),(COLUMNS($D$2:E399)-1)*6+1)</f>
        <v>2</v>
      </c>
    </row>
    <row r="400" spans="1:5" x14ac:dyDescent="0.25">
      <c r="A400" t="str" cm="1">
        <f t="array" ref="A400">INDEX('Master Data'!$F$2:$L$4115,SMALL(IF((INDEX('Master Data'!$F$2:$L$4115,,1)="successful"),MATCH(ROW('Master Data'!$F$2:$L$4115),ROW('Master Data'!$F$2:$L$4115)),""),ROWS(A$2:$A400)),(COLUMNS($A$2:A400)-1)*6+1)</f>
        <v>successful</v>
      </c>
      <c r="B400" cm="1">
        <f t="array" ref="B400">INDEX('Master Data'!$F$2:$L$4115,SMALL(IF((INDEX('Master Data'!$F$2:$L$4115,,1)="successful"),MATCH(ROW('Master Data'!$F$2:$L$4115),ROW('Master Data'!$F$2:$L$4115)),""),ROWS($A$2:B400)),(COLUMNS($A$2:B400)-1)*6+1)</f>
        <v>87</v>
      </c>
      <c r="D400" t="str" cm="1">
        <f t="array" ref="D400">INDEX('Master Data'!$F$2:$L$4115,SMALL(IF((INDEX('Master Data'!$F$2:$L$4115,,1)="failed"),MATCH(ROW('Master Data'!$F$2:$L$4115),ROW('Master Data'!$F$2:$L$4115)),""),ROWS($D$2:D400)),(COLUMNS($D$2:D400)-1)*6+1)</f>
        <v>failed</v>
      </c>
      <c r="E400" cm="1">
        <f t="array" ref="E400">INDEX('Master Data'!$F$2:$L$4115,SMALL(IF((INDEX('Master Data'!$F$2:$L$4115,,1)="failed"),MATCH(ROW('Master Data'!$F$2:$L$4115),ROW('Master Data'!$F$2:$L$4115)),""),ROWS($D$2:E400)),(COLUMNS($D$2:E400)-1)*6+1)</f>
        <v>1</v>
      </c>
    </row>
    <row r="401" spans="1:5" x14ac:dyDescent="0.25">
      <c r="A401" t="str" cm="1">
        <f t="array" ref="A401">INDEX('Master Data'!$F$2:$L$4115,SMALL(IF((INDEX('Master Data'!$F$2:$L$4115,,1)="successful"),MATCH(ROW('Master Data'!$F$2:$L$4115),ROW('Master Data'!$F$2:$L$4115)),""),ROWS(A$2:$A401)),(COLUMNS($A$2:A401)-1)*6+1)</f>
        <v>successful</v>
      </c>
      <c r="B401" cm="1">
        <f t="array" ref="B401">INDEX('Master Data'!$F$2:$L$4115,SMALL(IF((INDEX('Master Data'!$F$2:$L$4115,,1)="successful"),MATCH(ROW('Master Data'!$F$2:$L$4115),ROW('Master Data'!$F$2:$L$4115)),""),ROWS($A$2:B401)),(COLUMNS($A$2:B401)-1)*6+1)</f>
        <v>28</v>
      </c>
      <c r="D401" t="str" cm="1">
        <f t="array" ref="D401">INDEX('Master Data'!$F$2:$L$4115,SMALL(IF((INDEX('Master Data'!$F$2:$L$4115,,1)="failed"),MATCH(ROW('Master Data'!$F$2:$L$4115),ROW('Master Data'!$F$2:$L$4115)),""),ROWS($D$2:D401)),(COLUMNS($D$2:D401)-1)*6+1)</f>
        <v>failed</v>
      </c>
      <c r="E401" cm="1">
        <f t="array" ref="E401">INDEX('Master Data'!$F$2:$L$4115,SMALL(IF((INDEX('Master Data'!$F$2:$L$4115,,1)="failed"),MATCH(ROW('Master Data'!$F$2:$L$4115),ROW('Master Data'!$F$2:$L$4115)),""),ROWS($D$2:E401)),(COLUMNS($D$2:E401)-1)*6+1)</f>
        <v>2</v>
      </c>
    </row>
    <row r="402" spans="1:5" x14ac:dyDescent="0.25">
      <c r="A402" t="str" cm="1">
        <f t="array" ref="A402">INDEX('Master Data'!$F$2:$L$4115,SMALL(IF((INDEX('Master Data'!$F$2:$L$4115,,1)="successful"),MATCH(ROW('Master Data'!$F$2:$L$4115),ROW('Master Data'!$F$2:$L$4115)),""),ROWS(A$2:$A402)),(COLUMNS($A$2:A402)-1)*6+1)</f>
        <v>successful</v>
      </c>
      <c r="B402" cm="1">
        <f t="array" ref="B402">INDEX('Master Data'!$F$2:$L$4115,SMALL(IF((INDEX('Master Data'!$F$2:$L$4115,,1)="successful"),MATCH(ROW('Master Data'!$F$2:$L$4115),ROW('Master Data'!$F$2:$L$4115)),""),ROWS($A$2:B402)),(COLUMNS($A$2:B402)-1)*6+1)</f>
        <v>56</v>
      </c>
      <c r="D402" t="str" cm="1">
        <f t="array" ref="D402">INDEX('Master Data'!$F$2:$L$4115,SMALL(IF((INDEX('Master Data'!$F$2:$L$4115,,1)="failed"),MATCH(ROW('Master Data'!$F$2:$L$4115),ROW('Master Data'!$F$2:$L$4115)),""),ROWS($D$2:D402)),(COLUMNS($D$2:D402)-1)*6+1)</f>
        <v>failed</v>
      </c>
      <c r="E402" cm="1">
        <f t="array" ref="E402">INDEX('Master Data'!$F$2:$L$4115,SMALL(IF((INDEX('Master Data'!$F$2:$L$4115,,1)="failed"),MATCH(ROW('Master Data'!$F$2:$L$4115),ROW('Master Data'!$F$2:$L$4115)),""),ROWS($D$2:E402)),(COLUMNS($D$2:E402)-1)*6+1)</f>
        <v>14</v>
      </c>
    </row>
    <row r="403" spans="1:5" x14ac:dyDescent="0.25">
      <c r="A403" t="str" cm="1">
        <f t="array" ref="A403">INDEX('Master Data'!$F$2:$L$4115,SMALL(IF((INDEX('Master Data'!$F$2:$L$4115,,1)="successful"),MATCH(ROW('Master Data'!$F$2:$L$4115),ROW('Master Data'!$F$2:$L$4115)),""),ROWS(A$2:$A403)),(COLUMNS($A$2:A403)-1)*6+1)</f>
        <v>successful</v>
      </c>
      <c r="B403" cm="1">
        <f t="array" ref="B403">INDEX('Master Data'!$F$2:$L$4115,SMALL(IF((INDEX('Master Data'!$F$2:$L$4115,,1)="successful"),MATCH(ROW('Master Data'!$F$2:$L$4115),ROW('Master Data'!$F$2:$L$4115)),""),ROWS($A$2:B403)),(COLUMNS($A$2:B403)-1)*6+1)</f>
        <v>51</v>
      </c>
      <c r="D403" t="str" cm="1">
        <f t="array" ref="D403">INDEX('Master Data'!$F$2:$L$4115,SMALL(IF((INDEX('Master Data'!$F$2:$L$4115,,1)="failed"),MATCH(ROW('Master Data'!$F$2:$L$4115),ROW('Master Data'!$F$2:$L$4115)),""),ROWS($D$2:D403)),(COLUMNS($D$2:D403)-1)*6+1)</f>
        <v>failed</v>
      </c>
      <c r="E403" cm="1">
        <f t="array" ref="E403">INDEX('Master Data'!$F$2:$L$4115,SMALL(IF((INDEX('Master Data'!$F$2:$L$4115,,1)="failed"),MATCH(ROW('Master Data'!$F$2:$L$4115),ROW('Master Data'!$F$2:$L$4115)),""),ROWS($D$2:E403)),(COLUMNS($D$2:E403)-1)*6+1)</f>
        <v>31</v>
      </c>
    </row>
    <row r="404" spans="1:5" x14ac:dyDescent="0.25">
      <c r="A404" t="str" cm="1">
        <f t="array" ref="A404">INDEX('Master Data'!$F$2:$L$4115,SMALL(IF((INDEX('Master Data'!$F$2:$L$4115,,1)="successful"),MATCH(ROW('Master Data'!$F$2:$L$4115),ROW('Master Data'!$F$2:$L$4115)),""),ROWS(A$2:$A404)),(COLUMNS($A$2:A404)-1)*6+1)</f>
        <v>successful</v>
      </c>
      <c r="B404" cm="1">
        <f t="array" ref="B404">INDEX('Master Data'!$F$2:$L$4115,SMALL(IF((INDEX('Master Data'!$F$2:$L$4115,,1)="successful"),MATCH(ROW('Master Data'!$F$2:$L$4115),ROW('Master Data'!$F$2:$L$4115)),""),ROWS($A$2:B404)),(COLUMNS($A$2:B404)-1)*6+1)</f>
        <v>75</v>
      </c>
      <c r="D404" t="str" cm="1">
        <f t="array" ref="D404">INDEX('Master Data'!$F$2:$L$4115,SMALL(IF((INDEX('Master Data'!$F$2:$L$4115,,1)="failed"),MATCH(ROW('Master Data'!$F$2:$L$4115),ROW('Master Data'!$F$2:$L$4115)),""),ROWS($D$2:D404)),(COLUMNS($D$2:D404)-1)*6+1)</f>
        <v>failed</v>
      </c>
      <c r="E404" cm="1">
        <f t="array" ref="E404">INDEX('Master Data'!$F$2:$L$4115,SMALL(IF((INDEX('Master Data'!$F$2:$L$4115,,1)="failed"),MATCH(ROW('Master Data'!$F$2:$L$4115),ROW('Master Data'!$F$2:$L$4115)),""),ROWS($D$2:E404)),(COLUMNS($D$2:E404)-1)*6+1)</f>
        <v>16</v>
      </c>
    </row>
    <row r="405" spans="1:5" x14ac:dyDescent="0.25">
      <c r="A405" t="str" cm="1">
        <f t="array" ref="A405">INDEX('Master Data'!$F$2:$L$4115,SMALL(IF((INDEX('Master Data'!$F$2:$L$4115,,1)="successful"),MATCH(ROW('Master Data'!$F$2:$L$4115),ROW('Master Data'!$F$2:$L$4115)),""),ROWS(A$2:$A405)),(COLUMNS($A$2:A405)-1)*6+1)</f>
        <v>successful</v>
      </c>
      <c r="B405" cm="1">
        <f t="array" ref="B405">INDEX('Master Data'!$F$2:$L$4115,SMALL(IF((INDEX('Master Data'!$F$2:$L$4115,,1)="successful"),MATCH(ROW('Master Data'!$F$2:$L$4115),ROW('Master Data'!$F$2:$L$4115)),""),ROWS($A$2:B405)),(COLUMNS($A$2:B405)-1)*6+1)</f>
        <v>38</v>
      </c>
      <c r="D405" t="str" cm="1">
        <f t="array" ref="D405">INDEX('Master Data'!$F$2:$L$4115,SMALL(IF((INDEX('Master Data'!$F$2:$L$4115,,1)="failed"),MATCH(ROW('Master Data'!$F$2:$L$4115),ROW('Master Data'!$F$2:$L$4115)),""),ROWS($D$2:D405)),(COLUMNS($D$2:D405)-1)*6+1)</f>
        <v>failed</v>
      </c>
      <c r="E405" cm="1">
        <f t="array" ref="E405">INDEX('Master Data'!$F$2:$L$4115,SMALL(IF((INDEX('Master Data'!$F$2:$L$4115,,1)="failed"),MATCH(ROW('Master Data'!$F$2:$L$4115),ROW('Master Data'!$F$2:$L$4115)),""),ROWS($D$2:E405)),(COLUMNS($D$2:E405)-1)*6+1)</f>
        <v>12</v>
      </c>
    </row>
    <row r="406" spans="1:5" x14ac:dyDescent="0.25">
      <c r="A406" t="str" cm="1">
        <f t="array" ref="A406">INDEX('Master Data'!$F$2:$L$4115,SMALL(IF((INDEX('Master Data'!$F$2:$L$4115,,1)="successful"),MATCH(ROW('Master Data'!$F$2:$L$4115),ROW('Master Data'!$F$2:$L$4115)),""),ROWS(A$2:$A406)),(COLUMNS($A$2:A406)-1)*6+1)</f>
        <v>successful</v>
      </c>
      <c r="B406" cm="1">
        <f t="array" ref="B406">INDEX('Master Data'!$F$2:$L$4115,SMALL(IF((INDEX('Master Data'!$F$2:$L$4115,,1)="successful"),MATCH(ROW('Master Data'!$F$2:$L$4115),ROW('Master Data'!$F$2:$L$4115)),""),ROWS($A$2:B406)),(COLUMNS($A$2:B406)-1)*6+1)</f>
        <v>18</v>
      </c>
      <c r="D406" t="str" cm="1">
        <f t="array" ref="D406">INDEX('Master Data'!$F$2:$L$4115,SMALL(IF((INDEX('Master Data'!$F$2:$L$4115,,1)="failed"),MATCH(ROW('Master Data'!$F$2:$L$4115),ROW('Master Data'!$F$2:$L$4115)),""),ROWS($D$2:D406)),(COLUMNS($D$2:D406)-1)*6+1)</f>
        <v>failed</v>
      </c>
      <c r="E406" cm="1">
        <f t="array" ref="E406">INDEX('Master Data'!$F$2:$L$4115,SMALL(IF((INDEX('Master Data'!$F$2:$L$4115,,1)="failed"),MATCH(ROW('Master Data'!$F$2:$L$4115),ROW('Master Data'!$F$2:$L$4115)),""),ROWS($D$2:E406)),(COLUMNS($D$2:E406)-1)*6+1)</f>
        <v>96</v>
      </c>
    </row>
    <row r="407" spans="1:5" x14ac:dyDescent="0.25">
      <c r="A407" t="str" cm="1">
        <f t="array" ref="A407">INDEX('Master Data'!$F$2:$L$4115,SMALL(IF((INDEX('Master Data'!$F$2:$L$4115,,1)="successful"),MATCH(ROW('Master Data'!$F$2:$L$4115),ROW('Master Data'!$F$2:$L$4115)),""),ROWS(A$2:$A407)),(COLUMNS($A$2:A407)-1)*6+1)</f>
        <v>successful</v>
      </c>
      <c r="B407" cm="1">
        <f t="array" ref="B407">INDEX('Master Data'!$F$2:$L$4115,SMALL(IF((INDEX('Master Data'!$F$2:$L$4115,,1)="successful"),MATCH(ROW('Master Data'!$F$2:$L$4115),ROW('Master Data'!$F$2:$L$4115)),""),ROWS($A$2:B407)),(COLUMNS($A$2:B407)-1)*6+1)</f>
        <v>54</v>
      </c>
      <c r="D407" t="str" cm="1">
        <f t="array" ref="D407">INDEX('Master Data'!$F$2:$L$4115,SMALL(IF((INDEX('Master Data'!$F$2:$L$4115,,1)="failed"),MATCH(ROW('Master Data'!$F$2:$L$4115),ROW('Master Data'!$F$2:$L$4115)),""),ROWS($D$2:D407)),(COLUMNS($D$2:D407)-1)*6+1)</f>
        <v>failed</v>
      </c>
      <c r="E407" cm="1">
        <f t="array" ref="E407">INDEX('Master Data'!$F$2:$L$4115,SMALL(IF((INDEX('Master Data'!$F$2:$L$4115,,1)="failed"),MATCH(ROW('Master Data'!$F$2:$L$4115),ROW('Master Data'!$F$2:$L$4115)),""),ROWS($D$2:E407)),(COLUMNS($D$2:E407)-1)*6+1)</f>
        <v>16</v>
      </c>
    </row>
    <row r="408" spans="1:5" x14ac:dyDescent="0.25">
      <c r="A408" t="str" cm="1">
        <f t="array" ref="A408">INDEX('Master Data'!$F$2:$L$4115,SMALL(IF((INDEX('Master Data'!$F$2:$L$4115,,1)="successful"),MATCH(ROW('Master Data'!$F$2:$L$4115),ROW('Master Data'!$F$2:$L$4115)),""),ROWS(A$2:$A408)),(COLUMNS($A$2:A408)-1)*6+1)</f>
        <v>successful</v>
      </c>
      <c r="B408" cm="1">
        <f t="array" ref="B408">INDEX('Master Data'!$F$2:$L$4115,SMALL(IF((INDEX('Master Data'!$F$2:$L$4115,,1)="successful"),MATCH(ROW('Master Data'!$F$2:$L$4115),ROW('Master Data'!$F$2:$L$4115)),""),ROWS($A$2:B408)),(COLUMNS($A$2:B408)-1)*6+1)</f>
        <v>71</v>
      </c>
      <c r="D408" t="str" cm="1">
        <f t="array" ref="D408">INDEX('Master Data'!$F$2:$L$4115,SMALL(IF((INDEX('Master Data'!$F$2:$L$4115,,1)="failed"),MATCH(ROW('Master Data'!$F$2:$L$4115),ROW('Master Data'!$F$2:$L$4115)),""),ROWS($D$2:D408)),(COLUMNS($D$2:D408)-1)*6+1)</f>
        <v>failed</v>
      </c>
      <c r="E408" cm="1">
        <f t="array" ref="E408">INDEX('Master Data'!$F$2:$L$4115,SMALL(IF((INDEX('Master Data'!$F$2:$L$4115,,1)="failed"),MATCH(ROW('Master Data'!$F$2:$L$4115),ROW('Master Data'!$F$2:$L$4115)),""),ROWS($D$2:E408)),(COLUMNS($D$2:E408)-1)*6+1)</f>
        <v>5</v>
      </c>
    </row>
    <row r="409" spans="1:5" x14ac:dyDescent="0.25">
      <c r="A409" t="str" cm="1">
        <f t="array" ref="A409">INDEX('Master Data'!$F$2:$L$4115,SMALL(IF((INDEX('Master Data'!$F$2:$L$4115,,1)="successful"),MATCH(ROW('Master Data'!$F$2:$L$4115),ROW('Master Data'!$F$2:$L$4115)),""),ROWS(A$2:$A409)),(COLUMNS($A$2:A409)-1)*6+1)</f>
        <v>successful</v>
      </c>
      <c r="B409" cm="1">
        <f t="array" ref="B409">INDEX('Master Data'!$F$2:$L$4115,SMALL(IF((INDEX('Master Data'!$F$2:$L$4115,,1)="successful"),MATCH(ROW('Master Data'!$F$2:$L$4115),ROW('Master Data'!$F$2:$L$4115)),""),ROWS($A$2:B409)),(COLUMNS($A$2:B409)-1)*6+1)</f>
        <v>57</v>
      </c>
      <c r="D409" t="str" cm="1">
        <f t="array" ref="D409">INDEX('Master Data'!$F$2:$L$4115,SMALL(IF((INDEX('Master Data'!$F$2:$L$4115,,1)="failed"),MATCH(ROW('Master Data'!$F$2:$L$4115),ROW('Master Data'!$F$2:$L$4115)),""),ROWS($D$2:D409)),(COLUMNS($D$2:D409)-1)*6+1)</f>
        <v>failed</v>
      </c>
      <c r="E409" cm="1">
        <f t="array" ref="E409">INDEX('Master Data'!$F$2:$L$4115,SMALL(IF((INDEX('Master Data'!$F$2:$L$4115,,1)="failed"),MATCH(ROW('Master Data'!$F$2:$L$4115),ROW('Master Data'!$F$2:$L$4115)),""),ROWS($D$2:E409)),(COLUMNS($D$2:E409)-1)*6+1)</f>
        <v>0</v>
      </c>
    </row>
    <row r="410" spans="1:5" x14ac:dyDescent="0.25">
      <c r="A410" t="str" cm="1">
        <f t="array" ref="A410">INDEX('Master Data'!$F$2:$L$4115,SMALL(IF((INDEX('Master Data'!$F$2:$L$4115,,1)="successful"),MATCH(ROW('Master Data'!$F$2:$L$4115),ROW('Master Data'!$F$2:$L$4115)),""),ROWS(A$2:$A410)),(COLUMNS($A$2:A410)-1)*6+1)</f>
        <v>successful</v>
      </c>
      <c r="B410" cm="1">
        <f t="array" ref="B410">INDEX('Master Data'!$F$2:$L$4115,SMALL(IF((INDEX('Master Data'!$F$2:$L$4115,,1)="successful"),MATCH(ROW('Master Data'!$F$2:$L$4115),ROW('Master Data'!$F$2:$L$4115)),""),ROWS($A$2:B410)),(COLUMNS($A$2:B410)-1)*6+1)</f>
        <v>43</v>
      </c>
      <c r="D410" t="str" cm="1">
        <f t="array" ref="D410">INDEX('Master Data'!$F$2:$L$4115,SMALL(IF((INDEX('Master Data'!$F$2:$L$4115,,1)="failed"),MATCH(ROW('Master Data'!$F$2:$L$4115),ROW('Master Data'!$F$2:$L$4115)),""),ROWS($D$2:D410)),(COLUMNS($D$2:D410)-1)*6+1)</f>
        <v>failed</v>
      </c>
      <c r="E410" cm="1">
        <f t="array" ref="E410">INDEX('Master Data'!$F$2:$L$4115,SMALL(IF((INDEX('Master Data'!$F$2:$L$4115,,1)="failed"),MATCH(ROW('Master Data'!$F$2:$L$4115),ROW('Master Data'!$F$2:$L$4115)),""),ROWS($D$2:E410)),(COLUMNS($D$2:E410)-1)*6+1)</f>
        <v>8</v>
      </c>
    </row>
    <row r="411" spans="1:5" x14ac:dyDescent="0.25">
      <c r="A411" t="str" cm="1">
        <f t="array" ref="A411">INDEX('Master Data'!$F$2:$L$4115,SMALL(IF((INDEX('Master Data'!$F$2:$L$4115,,1)="successful"),MATCH(ROW('Master Data'!$F$2:$L$4115),ROW('Master Data'!$F$2:$L$4115)),""),ROWS(A$2:$A411)),(COLUMNS($A$2:A411)-1)*6+1)</f>
        <v>successful</v>
      </c>
      <c r="B411" cm="1">
        <f t="array" ref="B411">INDEX('Master Data'!$F$2:$L$4115,SMALL(IF((INDEX('Master Data'!$F$2:$L$4115,,1)="successful"),MATCH(ROW('Master Data'!$F$2:$L$4115),ROW('Master Data'!$F$2:$L$4115)),""),ROWS($A$2:B411)),(COLUMNS($A$2:B411)-1)*6+1)</f>
        <v>52</v>
      </c>
      <c r="D411" t="str" cm="1">
        <f t="array" ref="D411">INDEX('Master Data'!$F$2:$L$4115,SMALL(IF((INDEX('Master Data'!$F$2:$L$4115,,1)="failed"),MATCH(ROW('Master Data'!$F$2:$L$4115),ROW('Master Data'!$F$2:$L$4115)),""),ROWS($D$2:D411)),(COLUMNS($D$2:D411)-1)*6+1)</f>
        <v>failed</v>
      </c>
      <c r="E411" cm="1">
        <f t="array" ref="E411">INDEX('Master Data'!$F$2:$L$4115,SMALL(IF((INDEX('Master Data'!$F$2:$L$4115,,1)="failed"),MATCH(ROW('Master Data'!$F$2:$L$4115),ROW('Master Data'!$F$2:$L$4115)),""),ROWS($D$2:E411)),(COLUMNS($D$2:E411)-1)*6+1)</f>
        <v>7</v>
      </c>
    </row>
    <row r="412" spans="1:5" x14ac:dyDescent="0.25">
      <c r="A412" t="str" cm="1">
        <f t="array" ref="A412">INDEX('Master Data'!$F$2:$L$4115,SMALL(IF((INDEX('Master Data'!$F$2:$L$4115,,1)="successful"),MATCH(ROW('Master Data'!$F$2:$L$4115),ROW('Master Data'!$F$2:$L$4115)),""),ROWS(A$2:$A412)),(COLUMNS($A$2:A412)-1)*6+1)</f>
        <v>successful</v>
      </c>
      <c r="B412" cm="1">
        <f t="array" ref="B412">INDEX('Master Data'!$F$2:$L$4115,SMALL(IF((INDEX('Master Data'!$F$2:$L$4115,,1)="successful"),MATCH(ROW('Master Data'!$F$2:$L$4115),ROW('Master Data'!$F$2:$L$4115)),""),ROWS($A$2:B412)),(COLUMNS($A$2:B412)-1)*6+1)</f>
        <v>27</v>
      </c>
      <c r="D412" t="str" cm="1">
        <f t="array" ref="D412">INDEX('Master Data'!$F$2:$L$4115,SMALL(IF((INDEX('Master Data'!$F$2:$L$4115,,1)="failed"),MATCH(ROW('Master Data'!$F$2:$L$4115),ROW('Master Data'!$F$2:$L$4115)),""),ROWS($D$2:D412)),(COLUMNS($D$2:D412)-1)*6+1)</f>
        <v>failed</v>
      </c>
      <c r="E412" cm="1">
        <f t="array" ref="E412">INDEX('Master Data'!$F$2:$L$4115,SMALL(IF((INDEX('Master Data'!$F$2:$L$4115,,1)="failed"),MATCH(ROW('Master Data'!$F$2:$L$4115),ROW('Master Data'!$F$2:$L$4115)),""),ROWS($D$2:E412)),(COLUMNS($D$2:E412)-1)*6+1)</f>
        <v>24</v>
      </c>
    </row>
    <row r="413" spans="1:5" x14ac:dyDescent="0.25">
      <c r="A413" t="str" cm="1">
        <f t="array" ref="A413">INDEX('Master Data'!$F$2:$L$4115,SMALL(IF((INDEX('Master Data'!$F$2:$L$4115,,1)="successful"),MATCH(ROW('Master Data'!$F$2:$L$4115),ROW('Master Data'!$F$2:$L$4115)),""),ROWS(A$2:$A413)),(COLUMNS($A$2:A413)-1)*6+1)</f>
        <v>successful</v>
      </c>
      <c r="B413" cm="1">
        <f t="array" ref="B413">INDEX('Master Data'!$F$2:$L$4115,SMALL(IF((INDEX('Master Data'!$F$2:$L$4115,,1)="successful"),MATCH(ROW('Master Data'!$F$2:$L$4115),ROW('Master Data'!$F$2:$L$4115)),""),ROWS($A$2:B413)),(COLUMNS($A$2:B413)-1)*6+1)</f>
        <v>12</v>
      </c>
      <c r="D413" t="str" cm="1">
        <f t="array" ref="D413">INDEX('Master Data'!$F$2:$L$4115,SMALL(IF((INDEX('Master Data'!$F$2:$L$4115,,1)="failed"),MATCH(ROW('Master Data'!$F$2:$L$4115),ROW('Master Data'!$F$2:$L$4115)),""),ROWS($D$2:D413)),(COLUMNS($D$2:D413)-1)*6+1)</f>
        <v>failed</v>
      </c>
      <c r="E413" cm="1">
        <f t="array" ref="E413">INDEX('Master Data'!$F$2:$L$4115,SMALL(IF((INDEX('Master Data'!$F$2:$L$4115,,1)="failed"),MATCH(ROW('Master Data'!$F$2:$L$4115),ROW('Master Data'!$F$2:$L$4115)),""),ROWS($D$2:E413)),(COLUMNS($D$2:E413)-1)*6+1)</f>
        <v>121</v>
      </c>
    </row>
    <row r="414" spans="1:5" x14ac:dyDescent="0.25">
      <c r="A414" t="str" cm="1">
        <f t="array" ref="A414">INDEX('Master Data'!$F$2:$L$4115,SMALL(IF((INDEX('Master Data'!$F$2:$L$4115,,1)="successful"),MATCH(ROW('Master Data'!$F$2:$L$4115),ROW('Master Data'!$F$2:$L$4115)),""),ROWS(A$2:$A414)),(COLUMNS($A$2:A414)-1)*6+1)</f>
        <v>successful</v>
      </c>
      <c r="B414" cm="1">
        <f t="array" ref="B414">INDEX('Master Data'!$F$2:$L$4115,SMALL(IF((INDEX('Master Data'!$F$2:$L$4115,,1)="successful"),MATCH(ROW('Master Data'!$F$2:$L$4115),ROW('Master Data'!$F$2:$L$4115)),""),ROWS($A$2:B414)),(COLUMNS($A$2:B414)-1)*6+1)</f>
        <v>33</v>
      </c>
      <c r="D414" t="str" cm="1">
        <f t="array" ref="D414">INDEX('Master Data'!$F$2:$L$4115,SMALL(IF((INDEX('Master Data'!$F$2:$L$4115,,1)="failed"),MATCH(ROW('Master Data'!$F$2:$L$4115),ROW('Master Data'!$F$2:$L$4115)),""),ROWS($D$2:D414)),(COLUMNS($D$2:D414)-1)*6+1)</f>
        <v>failed</v>
      </c>
      <c r="E414" cm="1">
        <f t="array" ref="E414">INDEX('Master Data'!$F$2:$L$4115,SMALL(IF((INDEX('Master Data'!$F$2:$L$4115,,1)="failed"),MATCH(ROW('Master Data'!$F$2:$L$4115),ROW('Master Data'!$F$2:$L$4115)),""),ROWS($D$2:E414)),(COLUMNS($D$2:E414)-1)*6+1)</f>
        <v>196</v>
      </c>
    </row>
    <row r="415" spans="1:5" x14ac:dyDescent="0.25">
      <c r="A415" t="str" cm="1">
        <f t="array" ref="A415">INDEX('Master Data'!$F$2:$L$4115,SMALL(IF((INDEX('Master Data'!$F$2:$L$4115,,1)="successful"),MATCH(ROW('Master Data'!$F$2:$L$4115),ROW('Master Data'!$F$2:$L$4115)),""),ROWS(A$2:$A415)),(COLUMNS($A$2:A415)-1)*6+1)</f>
        <v>successful</v>
      </c>
      <c r="B415" cm="1">
        <f t="array" ref="B415">INDEX('Master Data'!$F$2:$L$4115,SMALL(IF((INDEX('Master Data'!$F$2:$L$4115,,1)="successful"),MATCH(ROW('Master Data'!$F$2:$L$4115),ROW('Master Data'!$F$2:$L$4115)),""),ROWS($A$2:B415)),(COLUMNS($A$2:B415)-1)*6+1)</f>
        <v>96</v>
      </c>
      <c r="D415" t="str" cm="1">
        <f t="array" ref="D415">INDEX('Master Data'!$F$2:$L$4115,SMALL(IF((INDEX('Master Data'!$F$2:$L$4115,,1)="failed"),MATCH(ROW('Master Data'!$F$2:$L$4115),ROW('Master Data'!$F$2:$L$4115)),""),ROWS($D$2:D415)),(COLUMNS($D$2:D415)-1)*6+1)</f>
        <v>failed</v>
      </c>
      <c r="E415" cm="1">
        <f t="array" ref="E415">INDEX('Master Data'!$F$2:$L$4115,SMALL(IF((INDEX('Master Data'!$F$2:$L$4115,,1)="failed"),MATCH(ROW('Master Data'!$F$2:$L$4115),ROW('Master Data'!$F$2:$L$4115)),""),ROWS($D$2:E415)),(COLUMNS($D$2:E415)-1)*6+1)</f>
        <v>5</v>
      </c>
    </row>
    <row r="416" spans="1:5" x14ac:dyDescent="0.25">
      <c r="A416" t="str" cm="1">
        <f t="array" ref="A416">INDEX('Master Data'!$F$2:$L$4115,SMALL(IF((INDEX('Master Data'!$F$2:$L$4115,,1)="successful"),MATCH(ROW('Master Data'!$F$2:$L$4115),ROW('Master Data'!$F$2:$L$4115)),""),ROWS(A$2:$A416)),(COLUMNS($A$2:A416)-1)*6+1)</f>
        <v>successful</v>
      </c>
      <c r="B416" cm="1">
        <f t="array" ref="B416">INDEX('Master Data'!$F$2:$L$4115,SMALL(IF((INDEX('Master Data'!$F$2:$L$4115,,1)="successful"),MATCH(ROW('Master Data'!$F$2:$L$4115),ROW('Master Data'!$F$2:$L$4115)),""),ROWS($A$2:B416)),(COLUMNS($A$2:B416)-1)*6+1)</f>
        <v>28</v>
      </c>
      <c r="D416" t="str" cm="1">
        <f t="array" ref="D416">INDEX('Master Data'!$F$2:$L$4115,SMALL(IF((INDEX('Master Data'!$F$2:$L$4115,,1)="failed"),MATCH(ROW('Master Data'!$F$2:$L$4115),ROW('Master Data'!$F$2:$L$4115)),""),ROWS($D$2:D416)),(COLUMNS($D$2:D416)-1)*6+1)</f>
        <v>failed</v>
      </c>
      <c r="E416" cm="1">
        <f t="array" ref="E416">INDEX('Master Data'!$F$2:$L$4115,SMALL(IF((INDEX('Master Data'!$F$2:$L$4115,,1)="failed"),MATCH(ROW('Master Data'!$F$2:$L$4115),ROW('Master Data'!$F$2:$L$4115)),""),ROWS($D$2:E416)),(COLUMNS($D$2:E416)-1)*6+1)</f>
        <v>73</v>
      </c>
    </row>
    <row r="417" spans="1:5" x14ac:dyDescent="0.25">
      <c r="A417" t="str" cm="1">
        <f t="array" ref="A417">INDEX('Master Data'!$F$2:$L$4115,SMALL(IF((INDEX('Master Data'!$F$2:$L$4115,,1)="successful"),MATCH(ROW('Master Data'!$F$2:$L$4115),ROW('Master Data'!$F$2:$L$4115)),""),ROWS(A$2:$A417)),(COLUMNS($A$2:A417)-1)*6+1)</f>
        <v>successful</v>
      </c>
      <c r="B417" cm="1">
        <f t="array" ref="B417">INDEX('Master Data'!$F$2:$L$4115,SMALL(IF((INDEX('Master Data'!$F$2:$L$4115,,1)="successful"),MATCH(ROW('Master Data'!$F$2:$L$4115),ROW('Master Data'!$F$2:$L$4115)),""),ROWS($A$2:B417)),(COLUMNS($A$2:B417)-1)*6+1)</f>
        <v>43</v>
      </c>
      <c r="D417" t="str" cm="1">
        <f t="array" ref="D417">INDEX('Master Data'!$F$2:$L$4115,SMALL(IF((INDEX('Master Data'!$F$2:$L$4115,,1)="failed"),MATCH(ROW('Master Data'!$F$2:$L$4115),ROW('Master Data'!$F$2:$L$4115)),""),ROWS($D$2:D417)),(COLUMNS($D$2:D417)-1)*6+1)</f>
        <v>failed</v>
      </c>
      <c r="E417" cm="1">
        <f t="array" ref="E417">INDEX('Master Data'!$F$2:$L$4115,SMALL(IF((INDEX('Master Data'!$F$2:$L$4115,,1)="failed"),MATCH(ROW('Master Data'!$F$2:$L$4115),ROW('Master Data'!$F$2:$L$4115)),""),ROWS($D$2:E417)),(COLUMNS($D$2:E417)-1)*6+1)</f>
        <v>93</v>
      </c>
    </row>
    <row r="418" spans="1:5" x14ac:dyDescent="0.25">
      <c r="A418" t="str" cm="1">
        <f t="array" ref="A418">INDEX('Master Data'!$F$2:$L$4115,SMALL(IF((INDEX('Master Data'!$F$2:$L$4115,,1)="successful"),MATCH(ROW('Master Data'!$F$2:$L$4115),ROW('Master Data'!$F$2:$L$4115)),""),ROWS(A$2:$A418)),(COLUMNS($A$2:A418)-1)*6+1)</f>
        <v>successful</v>
      </c>
      <c r="B418" cm="1">
        <f t="array" ref="B418">INDEX('Master Data'!$F$2:$L$4115,SMALL(IF((INDEX('Master Data'!$F$2:$L$4115,,1)="successful"),MATCH(ROW('Master Data'!$F$2:$L$4115),ROW('Master Data'!$F$2:$L$4115)),""),ROWS($A$2:B418)),(COLUMNS($A$2:B418)-1)*6+1)</f>
        <v>205</v>
      </c>
      <c r="D418" t="str" cm="1">
        <f t="array" ref="D418">INDEX('Master Data'!$F$2:$L$4115,SMALL(IF((INDEX('Master Data'!$F$2:$L$4115,,1)="failed"),MATCH(ROW('Master Data'!$F$2:$L$4115),ROW('Master Data'!$F$2:$L$4115)),""),ROWS($D$2:D418)),(COLUMNS($D$2:D418)-1)*6+1)</f>
        <v>failed</v>
      </c>
      <c r="E418" cm="1">
        <f t="array" ref="E418">INDEX('Master Data'!$F$2:$L$4115,SMALL(IF((INDEX('Master Data'!$F$2:$L$4115,,1)="failed"),MATCH(ROW('Master Data'!$F$2:$L$4115),ROW('Master Data'!$F$2:$L$4115)),""),ROWS($D$2:E418)),(COLUMNS($D$2:E418)-1)*6+1)</f>
        <v>17</v>
      </c>
    </row>
    <row r="419" spans="1:5" x14ac:dyDescent="0.25">
      <c r="A419" t="str" cm="1">
        <f t="array" ref="A419">INDEX('Master Data'!$F$2:$L$4115,SMALL(IF((INDEX('Master Data'!$F$2:$L$4115,,1)="successful"),MATCH(ROW('Master Data'!$F$2:$L$4115),ROW('Master Data'!$F$2:$L$4115)),""),ROWS(A$2:$A419)),(COLUMNS($A$2:A419)-1)*6+1)</f>
        <v>successful</v>
      </c>
      <c r="B419" cm="1">
        <f t="array" ref="B419">INDEX('Master Data'!$F$2:$L$4115,SMALL(IF((INDEX('Master Data'!$F$2:$L$4115,,1)="successful"),MATCH(ROW('Master Data'!$F$2:$L$4115),ROW('Master Data'!$F$2:$L$4115)),""),ROWS($A$2:B419)),(COLUMNS($A$2:B419)-1)*6+1)</f>
        <v>23</v>
      </c>
      <c r="D419" t="str" cm="1">
        <f t="array" ref="D419">INDEX('Master Data'!$F$2:$L$4115,SMALL(IF((INDEX('Master Data'!$F$2:$L$4115,,1)="failed"),MATCH(ROW('Master Data'!$F$2:$L$4115),ROW('Master Data'!$F$2:$L$4115)),""),ROWS($D$2:D419)),(COLUMNS($D$2:D419)-1)*6+1)</f>
        <v>failed</v>
      </c>
      <c r="E419" cm="1">
        <f t="array" ref="E419">INDEX('Master Data'!$F$2:$L$4115,SMALL(IF((INDEX('Master Data'!$F$2:$L$4115,,1)="failed"),MATCH(ROW('Master Data'!$F$2:$L$4115),ROW('Master Data'!$F$2:$L$4115)),""),ROWS($D$2:E419)),(COLUMNS($D$2:E419)-1)*6+1)</f>
        <v>7</v>
      </c>
    </row>
    <row r="420" spans="1:5" x14ac:dyDescent="0.25">
      <c r="A420" t="str" cm="1">
        <f t="array" ref="A420">INDEX('Master Data'!$F$2:$L$4115,SMALL(IF((INDEX('Master Data'!$F$2:$L$4115,,1)="successful"),MATCH(ROW('Master Data'!$F$2:$L$4115),ROW('Master Data'!$F$2:$L$4115)),""),ROWS(A$2:$A420)),(COLUMNS($A$2:A420)-1)*6+1)</f>
        <v>successful</v>
      </c>
      <c r="B420" cm="1">
        <f t="array" ref="B420">INDEX('Master Data'!$F$2:$L$4115,SMALL(IF((INDEX('Master Data'!$F$2:$L$4115,,1)="successful"),MATCH(ROW('Master Data'!$F$2:$L$4115),ROW('Master Data'!$F$2:$L$4115)),""),ROWS($A$2:B420)),(COLUMNS($A$2:B420)-1)*6+1)</f>
        <v>19</v>
      </c>
      <c r="D420" t="str" cm="1">
        <f t="array" ref="D420">INDEX('Master Data'!$F$2:$L$4115,SMALL(IF((INDEX('Master Data'!$F$2:$L$4115,,1)="failed"),MATCH(ROW('Master Data'!$F$2:$L$4115),ROW('Master Data'!$F$2:$L$4115)),""),ROWS($D$2:D420)),(COLUMNS($D$2:D420)-1)*6+1)</f>
        <v>failed</v>
      </c>
      <c r="E420" cm="1">
        <f t="array" ref="E420">INDEX('Master Data'!$F$2:$L$4115,SMALL(IF((INDEX('Master Data'!$F$2:$L$4115,,1)="failed"),MATCH(ROW('Master Data'!$F$2:$L$4115),ROW('Master Data'!$F$2:$L$4115)),""),ROWS($D$2:E420)),(COLUMNS($D$2:E420)-1)*6+1)</f>
        <v>17</v>
      </c>
    </row>
    <row r="421" spans="1:5" x14ac:dyDescent="0.25">
      <c r="A421" t="str" cm="1">
        <f t="array" ref="A421">INDEX('Master Data'!$F$2:$L$4115,SMALL(IF((INDEX('Master Data'!$F$2:$L$4115,,1)="successful"),MATCH(ROW('Master Data'!$F$2:$L$4115),ROW('Master Data'!$F$2:$L$4115)),""),ROWS(A$2:$A421)),(COLUMNS($A$2:A421)-1)*6+1)</f>
        <v>successful</v>
      </c>
      <c r="B421" cm="1">
        <f t="array" ref="B421">INDEX('Master Data'!$F$2:$L$4115,SMALL(IF((INDEX('Master Data'!$F$2:$L$4115,,1)="successful"),MATCH(ROW('Master Data'!$F$2:$L$4115),ROW('Master Data'!$F$2:$L$4115)),""),ROWS($A$2:B421)),(COLUMNS($A$2:B421)-1)*6+1)</f>
        <v>14</v>
      </c>
      <c r="D421" t="str" cm="1">
        <f t="array" ref="D421">INDEX('Master Data'!$F$2:$L$4115,SMALL(IF((INDEX('Master Data'!$F$2:$L$4115,,1)="failed"),MATCH(ROW('Master Data'!$F$2:$L$4115),ROW('Master Data'!$F$2:$L$4115)),""),ROWS($D$2:D421)),(COLUMNS($D$2:D421)-1)*6+1)</f>
        <v>failed</v>
      </c>
      <c r="E421" cm="1">
        <f t="array" ref="E421">INDEX('Master Data'!$F$2:$L$4115,SMALL(IF((INDEX('Master Data'!$F$2:$L$4115,,1)="failed"),MATCH(ROW('Master Data'!$F$2:$L$4115),ROW('Master Data'!$F$2:$L$4115)),""),ROWS($D$2:E421)),(COLUMNS($D$2:E421)-1)*6+1)</f>
        <v>171</v>
      </c>
    </row>
    <row r="422" spans="1:5" x14ac:dyDescent="0.25">
      <c r="A422" t="str" cm="1">
        <f t="array" ref="A422">INDEX('Master Data'!$F$2:$L$4115,SMALL(IF((INDEX('Master Data'!$F$2:$L$4115,,1)="successful"),MATCH(ROW('Master Data'!$F$2:$L$4115),ROW('Master Data'!$F$2:$L$4115)),""),ROWS(A$2:$A422)),(COLUMNS($A$2:A422)-1)*6+1)</f>
        <v>successful</v>
      </c>
      <c r="B422" cm="1">
        <f t="array" ref="B422">INDEX('Master Data'!$F$2:$L$4115,SMALL(IF((INDEX('Master Data'!$F$2:$L$4115,,1)="successful"),MATCH(ROW('Master Data'!$F$2:$L$4115),ROW('Master Data'!$F$2:$L$4115)),""),ROWS($A$2:B422)),(COLUMNS($A$2:B422)-1)*6+1)</f>
        <v>38</v>
      </c>
      <c r="D422" t="str" cm="1">
        <f t="array" ref="D422">INDEX('Master Data'!$F$2:$L$4115,SMALL(IF((INDEX('Master Data'!$F$2:$L$4115,,1)="failed"),MATCH(ROW('Master Data'!$F$2:$L$4115),ROW('Master Data'!$F$2:$L$4115)),""),ROWS($D$2:D422)),(COLUMNS($D$2:D422)-1)*6+1)</f>
        <v>failed</v>
      </c>
      <c r="E422" cm="1">
        <f t="array" ref="E422">INDEX('Master Data'!$F$2:$L$4115,SMALL(IF((INDEX('Master Data'!$F$2:$L$4115,,1)="failed"),MATCH(ROW('Master Data'!$F$2:$L$4115),ROW('Master Data'!$F$2:$L$4115)),""),ROWS($D$2:E422)),(COLUMNS($D$2:E422)-1)*6+1)</f>
        <v>188</v>
      </c>
    </row>
    <row r="423" spans="1:5" x14ac:dyDescent="0.25">
      <c r="A423" t="str" cm="1">
        <f t="array" ref="A423">INDEX('Master Data'!$F$2:$L$4115,SMALL(IF((INDEX('Master Data'!$F$2:$L$4115,,1)="successful"),MATCH(ROW('Master Data'!$F$2:$L$4115),ROW('Master Data'!$F$2:$L$4115)),""),ROWS(A$2:$A423)),(COLUMNS($A$2:A423)-1)*6+1)</f>
        <v>successful</v>
      </c>
      <c r="B423" cm="1">
        <f t="array" ref="B423">INDEX('Master Data'!$F$2:$L$4115,SMALL(IF((INDEX('Master Data'!$F$2:$L$4115,,1)="successful"),MATCH(ROW('Master Data'!$F$2:$L$4115),ROW('Master Data'!$F$2:$L$4115)),""),ROWS($A$2:B423)),(COLUMNS($A$2:B423)-1)*6+1)</f>
        <v>78</v>
      </c>
      <c r="D423" t="str" cm="1">
        <f t="array" ref="D423">INDEX('Master Data'!$F$2:$L$4115,SMALL(IF((INDEX('Master Data'!$F$2:$L$4115,,1)="failed"),MATCH(ROW('Master Data'!$F$2:$L$4115),ROW('Master Data'!$F$2:$L$4115)),""),ROWS($D$2:D423)),(COLUMNS($D$2:D423)-1)*6+1)</f>
        <v>failed</v>
      </c>
      <c r="E423" cm="1">
        <f t="array" ref="E423">INDEX('Master Data'!$F$2:$L$4115,SMALL(IF((INDEX('Master Data'!$F$2:$L$4115,,1)="failed"),MATCH(ROW('Master Data'!$F$2:$L$4115),ROW('Master Data'!$F$2:$L$4115)),""),ROWS($D$2:E423)),(COLUMNS($D$2:E423)-1)*6+1)</f>
        <v>110</v>
      </c>
    </row>
    <row r="424" spans="1:5" x14ac:dyDescent="0.25">
      <c r="A424" t="str" cm="1">
        <f t="array" ref="A424">INDEX('Master Data'!$F$2:$L$4115,SMALL(IF((INDEX('Master Data'!$F$2:$L$4115,,1)="successful"),MATCH(ROW('Master Data'!$F$2:$L$4115),ROW('Master Data'!$F$2:$L$4115)),""),ROWS(A$2:$A424)),(COLUMNS($A$2:A424)-1)*6+1)</f>
        <v>successful</v>
      </c>
      <c r="B424" cm="1">
        <f t="array" ref="B424">INDEX('Master Data'!$F$2:$L$4115,SMALL(IF((INDEX('Master Data'!$F$2:$L$4115,,1)="successful"),MATCH(ROW('Master Data'!$F$2:$L$4115),ROW('Master Data'!$F$2:$L$4115)),""),ROWS($A$2:B424)),(COLUMNS($A$2:B424)-1)*6+1)</f>
        <v>69</v>
      </c>
      <c r="D424" t="str" cm="1">
        <f t="array" ref="D424">INDEX('Master Data'!$F$2:$L$4115,SMALL(IF((INDEX('Master Data'!$F$2:$L$4115,,1)="failed"),MATCH(ROW('Master Data'!$F$2:$L$4115),ROW('Master Data'!$F$2:$L$4115)),""),ROWS($D$2:D424)),(COLUMNS($D$2:D424)-1)*6+1)</f>
        <v>failed</v>
      </c>
      <c r="E424" cm="1">
        <f t="array" ref="E424">INDEX('Master Data'!$F$2:$L$4115,SMALL(IF((INDEX('Master Data'!$F$2:$L$4115,,1)="failed"),MATCH(ROW('Master Data'!$F$2:$L$4115),ROW('Master Data'!$F$2:$L$4115)),""),ROWS($D$2:E424)),(COLUMNS($D$2:E424)-1)*6+1)</f>
        <v>37</v>
      </c>
    </row>
    <row r="425" spans="1:5" x14ac:dyDescent="0.25">
      <c r="A425" t="str" cm="1">
        <f t="array" ref="A425">INDEX('Master Data'!$F$2:$L$4115,SMALL(IF((INDEX('Master Data'!$F$2:$L$4115,,1)="successful"),MATCH(ROW('Master Data'!$F$2:$L$4115),ROW('Master Data'!$F$2:$L$4115)),""),ROWS(A$2:$A425)),(COLUMNS($A$2:A425)-1)*6+1)</f>
        <v>successful</v>
      </c>
      <c r="B425" cm="1">
        <f t="array" ref="B425">INDEX('Master Data'!$F$2:$L$4115,SMALL(IF((INDEX('Master Data'!$F$2:$L$4115,,1)="successful"),MATCH(ROW('Master Data'!$F$2:$L$4115),ROW('Master Data'!$F$2:$L$4115)),""),ROWS($A$2:B425)),(COLUMNS($A$2:B425)-1)*6+1)</f>
        <v>33</v>
      </c>
      <c r="D425" t="str" cm="1">
        <f t="array" ref="D425">INDEX('Master Data'!$F$2:$L$4115,SMALL(IF((INDEX('Master Data'!$F$2:$L$4115,,1)="failed"),MATCH(ROW('Master Data'!$F$2:$L$4115),ROW('Master Data'!$F$2:$L$4115)),""),ROWS($D$2:D425)),(COLUMNS($D$2:D425)-1)*6+1)</f>
        <v>failed</v>
      </c>
      <c r="E425" cm="1">
        <f t="array" ref="E425">INDEX('Master Data'!$F$2:$L$4115,SMALL(IF((INDEX('Master Data'!$F$2:$L$4115,,1)="failed"),MATCH(ROW('Master Data'!$F$2:$L$4115),ROW('Master Data'!$F$2:$L$4115)),""),ROWS($D$2:E425)),(COLUMNS($D$2:E425)-1)*6+1)</f>
        <v>9</v>
      </c>
    </row>
    <row r="426" spans="1:5" x14ac:dyDescent="0.25">
      <c r="A426" t="str" cm="1">
        <f t="array" ref="A426">INDEX('Master Data'!$F$2:$L$4115,SMALL(IF((INDEX('Master Data'!$F$2:$L$4115,,1)="successful"),MATCH(ROW('Master Data'!$F$2:$L$4115),ROW('Master Data'!$F$2:$L$4115)),""),ROWS(A$2:$A426)),(COLUMNS($A$2:A426)-1)*6+1)</f>
        <v>successful</v>
      </c>
      <c r="B426" cm="1">
        <f t="array" ref="B426">INDEX('Master Data'!$F$2:$L$4115,SMALL(IF((INDEX('Master Data'!$F$2:$L$4115,,1)="successful"),MATCH(ROW('Master Data'!$F$2:$L$4115),ROW('Master Data'!$F$2:$L$4115)),""),ROWS($A$2:B426)),(COLUMNS($A$2:B426)-1)*6+1)</f>
        <v>54</v>
      </c>
      <c r="D426" t="str" cm="1">
        <f t="array" ref="D426">INDEX('Master Data'!$F$2:$L$4115,SMALL(IF((INDEX('Master Data'!$F$2:$L$4115,,1)="failed"),MATCH(ROW('Master Data'!$F$2:$L$4115),ROW('Master Data'!$F$2:$L$4115)),""),ROWS($D$2:D426)),(COLUMNS($D$2:D426)-1)*6+1)</f>
        <v>failed</v>
      </c>
      <c r="E426" cm="1">
        <f t="array" ref="E426">INDEX('Master Data'!$F$2:$L$4115,SMALL(IF((INDEX('Master Data'!$F$2:$L$4115,,1)="failed"),MATCH(ROW('Master Data'!$F$2:$L$4115),ROW('Master Data'!$F$2:$L$4115)),""),ROWS($D$2:E426)),(COLUMNS($D$2:E426)-1)*6+1)</f>
        <v>29</v>
      </c>
    </row>
    <row r="427" spans="1:5" x14ac:dyDescent="0.25">
      <c r="A427" t="str" cm="1">
        <f t="array" ref="A427">INDEX('Master Data'!$F$2:$L$4115,SMALL(IF((INDEX('Master Data'!$F$2:$L$4115,,1)="successful"),MATCH(ROW('Master Data'!$F$2:$L$4115),ROW('Master Data'!$F$2:$L$4115)),""),ROWS(A$2:$A427)),(COLUMNS($A$2:A427)-1)*6+1)</f>
        <v>successful</v>
      </c>
      <c r="B427" cm="1">
        <f t="array" ref="B427">INDEX('Master Data'!$F$2:$L$4115,SMALL(IF((INDEX('Master Data'!$F$2:$L$4115,,1)="successful"),MATCH(ROW('Master Data'!$F$2:$L$4115),ROW('Master Data'!$F$2:$L$4115)),""),ROWS($A$2:B427)),(COLUMNS($A$2:B427)-1)*6+1)</f>
        <v>99</v>
      </c>
      <c r="D427" t="str" cm="1">
        <f t="array" ref="D427">INDEX('Master Data'!$F$2:$L$4115,SMALL(IF((INDEX('Master Data'!$F$2:$L$4115,,1)="failed"),MATCH(ROW('Master Data'!$F$2:$L$4115),ROW('Master Data'!$F$2:$L$4115)),""),ROWS($D$2:D427)),(COLUMNS($D$2:D427)-1)*6+1)</f>
        <v>failed</v>
      </c>
      <c r="E427" cm="1">
        <f t="array" ref="E427">INDEX('Master Data'!$F$2:$L$4115,SMALL(IF((INDEX('Master Data'!$F$2:$L$4115,,1)="failed"),MATCH(ROW('Master Data'!$F$2:$L$4115),ROW('Master Data'!$F$2:$L$4115)),""),ROWS($D$2:E427)),(COLUMNS($D$2:E427)-1)*6+1)</f>
        <v>6</v>
      </c>
    </row>
    <row r="428" spans="1:5" x14ac:dyDescent="0.25">
      <c r="A428" t="str" cm="1">
        <f t="array" ref="A428">INDEX('Master Data'!$F$2:$L$4115,SMALL(IF((INDEX('Master Data'!$F$2:$L$4115,,1)="successful"),MATCH(ROW('Master Data'!$F$2:$L$4115),ROW('Master Data'!$F$2:$L$4115)),""),ROWS(A$2:$A428)),(COLUMNS($A$2:A428)-1)*6+1)</f>
        <v>successful</v>
      </c>
      <c r="B428" cm="1">
        <f t="array" ref="B428">INDEX('Master Data'!$F$2:$L$4115,SMALL(IF((INDEX('Master Data'!$F$2:$L$4115,,1)="successful"),MATCH(ROW('Master Data'!$F$2:$L$4115),ROW('Master Data'!$F$2:$L$4115)),""),ROWS($A$2:B428)),(COLUMNS($A$2:B428)-1)*6+1)</f>
        <v>49</v>
      </c>
      <c r="D428" t="str" cm="1">
        <f t="array" ref="D428">INDEX('Master Data'!$F$2:$L$4115,SMALL(IF((INDEX('Master Data'!$F$2:$L$4115,,1)="failed"),MATCH(ROW('Master Data'!$F$2:$L$4115),ROW('Master Data'!$F$2:$L$4115)),""),ROWS($D$2:D428)),(COLUMNS($D$2:D428)-1)*6+1)</f>
        <v>failed</v>
      </c>
      <c r="E428" cm="1">
        <f t="array" ref="E428">INDEX('Master Data'!$F$2:$L$4115,SMALL(IF((INDEX('Master Data'!$F$2:$L$4115,,1)="failed"),MATCH(ROW('Master Data'!$F$2:$L$4115),ROW('Master Data'!$F$2:$L$4115)),""),ROWS($D$2:E428)),(COLUMNS($D$2:E428)-1)*6+1)</f>
        <v>30</v>
      </c>
    </row>
    <row r="429" spans="1:5" x14ac:dyDescent="0.25">
      <c r="A429" t="str" cm="1">
        <f t="array" ref="A429">INDEX('Master Data'!$F$2:$L$4115,SMALL(IF((INDEX('Master Data'!$F$2:$L$4115,,1)="successful"),MATCH(ROW('Master Data'!$F$2:$L$4115),ROW('Master Data'!$F$2:$L$4115)),""),ROWS(A$2:$A429)),(COLUMNS($A$2:A429)-1)*6+1)</f>
        <v>successful</v>
      </c>
      <c r="B429" cm="1">
        <f t="array" ref="B429">INDEX('Master Data'!$F$2:$L$4115,SMALL(IF((INDEX('Master Data'!$F$2:$L$4115,,1)="successful"),MATCH(ROW('Master Data'!$F$2:$L$4115),ROW('Master Data'!$F$2:$L$4115)),""),ROWS($A$2:B429)),(COLUMNS($A$2:B429)-1)*6+1)</f>
        <v>11</v>
      </c>
      <c r="D429" t="str" cm="1">
        <f t="array" ref="D429">INDEX('Master Data'!$F$2:$L$4115,SMALL(IF((INDEX('Master Data'!$F$2:$L$4115,,1)="failed"),MATCH(ROW('Master Data'!$F$2:$L$4115),ROW('Master Data'!$F$2:$L$4115)),""),ROWS($D$2:D429)),(COLUMNS($D$2:D429)-1)*6+1)</f>
        <v>failed</v>
      </c>
      <c r="E429" cm="1">
        <f t="array" ref="E429">INDEX('Master Data'!$F$2:$L$4115,SMALL(IF((INDEX('Master Data'!$F$2:$L$4115,,1)="failed"),MATCH(ROW('Master Data'!$F$2:$L$4115),ROW('Master Data'!$F$2:$L$4115)),""),ROWS($D$2:E429)),(COLUMNS($D$2:E429)-1)*6+1)</f>
        <v>81</v>
      </c>
    </row>
    <row r="430" spans="1:5" x14ac:dyDescent="0.25">
      <c r="A430" t="str" cm="1">
        <f t="array" ref="A430">INDEX('Master Data'!$F$2:$L$4115,SMALL(IF((INDEX('Master Data'!$F$2:$L$4115,,1)="successful"),MATCH(ROW('Master Data'!$F$2:$L$4115),ROW('Master Data'!$F$2:$L$4115)),""),ROWS(A$2:$A430)),(COLUMNS($A$2:A430)-1)*6+1)</f>
        <v>successful</v>
      </c>
      <c r="B430" cm="1">
        <f t="array" ref="B430">INDEX('Master Data'!$F$2:$L$4115,SMALL(IF((INDEX('Master Data'!$F$2:$L$4115,,1)="successful"),MATCH(ROW('Master Data'!$F$2:$L$4115),ROW('Master Data'!$F$2:$L$4115)),""),ROWS($A$2:B430)),(COLUMNS($A$2:B430)-1)*6+1)</f>
        <v>38</v>
      </c>
      <c r="D430" t="str" cm="1">
        <f t="array" ref="D430">INDEX('Master Data'!$F$2:$L$4115,SMALL(IF((INDEX('Master Data'!$F$2:$L$4115,,1)="failed"),MATCH(ROW('Master Data'!$F$2:$L$4115),ROW('Master Data'!$F$2:$L$4115)),""),ROWS($D$2:D430)),(COLUMNS($D$2:D430)-1)*6+1)</f>
        <v>failed</v>
      </c>
      <c r="E430" cm="1">
        <f t="array" ref="E430">INDEX('Master Data'!$F$2:$L$4115,SMALL(IF((INDEX('Master Data'!$F$2:$L$4115,,1)="failed"),MATCH(ROW('Master Data'!$F$2:$L$4115),ROW('Master Data'!$F$2:$L$4115)),""),ROWS($D$2:E430)),(COLUMNS($D$2:E430)-1)*6+1)</f>
        <v>4</v>
      </c>
    </row>
    <row r="431" spans="1:5" x14ac:dyDescent="0.25">
      <c r="A431" t="str" cm="1">
        <f t="array" ref="A431">INDEX('Master Data'!$F$2:$L$4115,SMALL(IF((INDEX('Master Data'!$F$2:$L$4115,,1)="successful"),MATCH(ROW('Master Data'!$F$2:$L$4115),ROW('Master Data'!$F$2:$L$4115)),""),ROWS(A$2:$A431)),(COLUMNS($A$2:A431)-1)*6+1)</f>
        <v>successful</v>
      </c>
      <c r="B431" cm="1">
        <f t="array" ref="B431">INDEX('Master Data'!$F$2:$L$4115,SMALL(IF((INDEX('Master Data'!$F$2:$L$4115,,1)="successful"),MATCH(ROW('Master Data'!$F$2:$L$4115),ROW('Master Data'!$F$2:$L$4115)),""),ROWS($A$2:B431)),(COLUMNS($A$2:B431)-1)*6+1)</f>
        <v>16</v>
      </c>
      <c r="D431" t="str" cm="1">
        <f t="array" ref="D431">INDEX('Master Data'!$F$2:$L$4115,SMALL(IF((INDEX('Master Data'!$F$2:$L$4115,,1)="failed"),MATCH(ROW('Master Data'!$F$2:$L$4115),ROW('Master Data'!$F$2:$L$4115)),""),ROWS($D$2:D431)),(COLUMNS($D$2:D431)-1)*6+1)</f>
        <v>failed</v>
      </c>
      <c r="E431" cm="1">
        <f t="array" ref="E431">INDEX('Master Data'!$F$2:$L$4115,SMALL(IF((INDEX('Master Data'!$F$2:$L$4115,,1)="failed"),MATCH(ROW('Master Data'!$F$2:$L$4115),ROW('Master Data'!$F$2:$L$4115)),""),ROWS($D$2:E431)),(COLUMNS($D$2:E431)-1)*6+1)</f>
        <v>11</v>
      </c>
    </row>
    <row r="432" spans="1:5" x14ac:dyDescent="0.25">
      <c r="A432" t="str" cm="1">
        <f t="array" ref="A432">INDEX('Master Data'!$F$2:$L$4115,SMALL(IF((INDEX('Master Data'!$F$2:$L$4115,,1)="successful"),MATCH(ROW('Master Data'!$F$2:$L$4115),ROW('Master Data'!$F$2:$L$4115)),""),ROWS(A$2:$A432)),(COLUMNS($A$2:A432)-1)*6+1)</f>
        <v>successful</v>
      </c>
      <c r="B432" cm="1">
        <f t="array" ref="B432">INDEX('Master Data'!$F$2:$L$4115,SMALL(IF((INDEX('Master Data'!$F$2:$L$4115,,1)="successful"),MATCH(ROW('Master Data'!$F$2:$L$4115),ROW('Master Data'!$F$2:$L$4115)),""),ROWS($A$2:B432)),(COLUMNS($A$2:B432)-1)*6+1)</f>
        <v>32</v>
      </c>
      <c r="D432" t="str" cm="1">
        <f t="array" ref="D432">INDEX('Master Data'!$F$2:$L$4115,SMALL(IF((INDEX('Master Data'!$F$2:$L$4115,,1)="failed"),MATCH(ROW('Master Data'!$F$2:$L$4115),ROW('Master Data'!$F$2:$L$4115)),""),ROWS($D$2:D432)),(COLUMNS($D$2:D432)-1)*6+1)</f>
        <v>failed</v>
      </c>
      <c r="E432" cm="1">
        <f t="array" ref="E432">INDEX('Master Data'!$F$2:$L$4115,SMALL(IF((INDEX('Master Data'!$F$2:$L$4115,,1)="failed"),MATCH(ROW('Master Data'!$F$2:$L$4115),ROW('Master Data'!$F$2:$L$4115)),""),ROWS($D$2:E432)),(COLUMNS($D$2:E432)-1)*6+1)</f>
        <v>14</v>
      </c>
    </row>
    <row r="433" spans="1:5" x14ac:dyDescent="0.25">
      <c r="A433" t="str" cm="1">
        <f t="array" ref="A433">INDEX('Master Data'!$F$2:$L$4115,SMALL(IF((INDEX('Master Data'!$F$2:$L$4115,,1)="successful"),MATCH(ROW('Master Data'!$F$2:$L$4115),ROW('Master Data'!$F$2:$L$4115)),""),ROWS(A$2:$A433)),(COLUMNS($A$2:A433)-1)*6+1)</f>
        <v>successful</v>
      </c>
      <c r="B433" cm="1">
        <f t="array" ref="B433">INDEX('Master Data'!$F$2:$L$4115,SMALL(IF((INDEX('Master Data'!$F$2:$L$4115,,1)="successful"),MATCH(ROW('Master Data'!$F$2:$L$4115),ROW('Master Data'!$F$2:$L$4115)),""),ROWS($A$2:B433)),(COLUMNS($A$2:B433)-1)*6+1)</f>
        <v>20</v>
      </c>
      <c r="D433" t="str" cm="1">
        <f t="array" ref="D433">INDEX('Master Data'!$F$2:$L$4115,SMALL(IF((INDEX('Master Data'!$F$2:$L$4115,,1)="failed"),MATCH(ROW('Master Data'!$F$2:$L$4115),ROW('Master Data'!$F$2:$L$4115)),""),ROWS($D$2:D433)),(COLUMNS($D$2:D433)-1)*6+1)</f>
        <v>failed</v>
      </c>
      <c r="E433" cm="1">
        <f t="array" ref="E433">INDEX('Master Data'!$F$2:$L$4115,SMALL(IF((INDEX('Master Data'!$F$2:$L$4115,,1)="failed"),MATCH(ROW('Master Data'!$F$2:$L$4115),ROW('Master Data'!$F$2:$L$4115)),""),ROWS($D$2:E433)),(COLUMNS($D$2:E433)-1)*6+1)</f>
        <v>5</v>
      </c>
    </row>
    <row r="434" spans="1:5" x14ac:dyDescent="0.25">
      <c r="A434" t="str" cm="1">
        <f t="array" ref="A434">INDEX('Master Data'!$F$2:$L$4115,SMALL(IF((INDEX('Master Data'!$F$2:$L$4115,,1)="successful"),MATCH(ROW('Master Data'!$F$2:$L$4115),ROW('Master Data'!$F$2:$L$4115)),""),ROWS(A$2:$A434)),(COLUMNS($A$2:A434)-1)*6+1)</f>
        <v>successful</v>
      </c>
      <c r="B434" cm="1">
        <f t="array" ref="B434">INDEX('Master Data'!$F$2:$L$4115,SMALL(IF((INDEX('Master Data'!$F$2:$L$4115,,1)="successful"),MATCH(ROW('Master Data'!$F$2:$L$4115),ROW('Master Data'!$F$2:$L$4115)),""),ROWS($A$2:B434)),(COLUMNS($A$2:B434)-1)*6+1)</f>
        <v>154</v>
      </c>
      <c r="D434" t="str" cm="1">
        <f t="array" ref="D434">INDEX('Master Data'!$F$2:$L$4115,SMALL(IF((INDEX('Master Data'!$F$2:$L$4115,,1)="failed"),MATCH(ROW('Master Data'!$F$2:$L$4115),ROW('Master Data'!$F$2:$L$4115)),""),ROWS($D$2:D434)),(COLUMNS($D$2:D434)-1)*6+1)</f>
        <v>failed</v>
      </c>
      <c r="E434" cm="1">
        <f t="array" ref="E434">INDEX('Master Data'!$F$2:$L$4115,SMALL(IF((INDEX('Master Data'!$F$2:$L$4115,,1)="failed"),MATCH(ROW('Master Data'!$F$2:$L$4115),ROW('Master Data'!$F$2:$L$4115)),""),ROWS($D$2:E434)),(COLUMNS($D$2:E434)-1)*6+1)</f>
        <v>45</v>
      </c>
    </row>
    <row r="435" spans="1:5" x14ac:dyDescent="0.25">
      <c r="A435" t="str" cm="1">
        <f t="array" ref="A435">INDEX('Master Data'!$F$2:$L$4115,SMALL(IF((INDEX('Master Data'!$F$2:$L$4115,,1)="successful"),MATCH(ROW('Master Data'!$F$2:$L$4115),ROW('Master Data'!$F$2:$L$4115)),""),ROWS(A$2:$A435)),(COLUMNS($A$2:A435)-1)*6+1)</f>
        <v>successful</v>
      </c>
      <c r="B435" cm="1">
        <f t="array" ref="B435">INDEX('Master Data'!$F$2:$L$4115,SMALL(IF((INDEX('Master Data'!$F$2:$L$4115,,1)="successful"),MATCH(ROW('Master Data'!$F$2:$L$4115),ROW('Master Data'!$F$2:$L$4115)),""),ROWS($A$2:B435)),(COLUMNS($A$2:B435)-1)*6+1)</f>
        <v>41</v>
      </c>
      <c r="D435" t="str" cm="1">
        <f t="array" ref="D435">INDEX('Master Data'!$F$2:$L$4115,SMALL(IF((INDEX('Master Data'!$F$2:$L$4115,,1)="failed"),MATCH(ROW('Master Data'!$F$2:$L$4115),ROW('Master Data'!$F$2:$L$4115)),""),ROWS($D$2:D435)),(COLUMNS($D$2:D435)-1)*6+1)</f>
        <v>failed</v>
      </c>
      <c r="E435" cm="1">
        <f t="array" ref="E435">INDEX('Master Data'!$F$2:$L$4115,SMALL(IF((INDEX('Master Data'!$F$2:$L$4115,,1)="failed"),MATCH(ROW('Master Data'!$F$2:$L$4115),ROW('Master Data'!$F$2:$L$4115)),""),ROWS($D$2:E435)),(COLUMNS($D$2:E435)-1)*6+1)</f>
        <v>8</v>
      </c>
    </row>
    <row r="436" spans="1:5" x14ac:dyDescent="0.25">
      <c r="A436" t="str" cm="1">
        <f t="array" ref="A436">INDEX('Master Data'!$F$2:$L$4115,SMALL(IF((INDEX('Master Data'!$F$2:$L$4115,,1)="successful"),MATCH(ROW('Master Data'!$F$2:$L$4115),ROW('Master Data'!$F$2:$L$4115)),""),ROWS(A$2:$A436)),(COLUMNS($A$2:A436)-1)*6+1)</f>
        <v>successful</v>
      </c>
      <c r="B436" cm="1">
        <f t="array" ref="B436">INDEX('Master Data'!$F$2:$L$4115,SMALL(IF((INDEX('Master Data'!$F$2:$L$4115,,1)="successful"),MATCH(ROW('Master Data'!$F$2:$L$4115),ROW('Master Data'!$F$2:$L$4115)),""),ROWS($A$2:B436)),(COLUMNS($A$2:B436)-1)*6+1)</f>
        <v>75</v>
      </c>
      <c r="D436" t="str" cm="1">
        <f t="array" ref="D436">INDEX('Master Data'!$F$2:$L$4115,SMALL(IF((INDEX('Master Data'!$F$2:$L$4115,,1)="failed"),MATCH(ROW('Master Data'!$F$2:$L$4115),ROW('Master Data'!$F$2:$L$4115)),""),ROWS($D$2:D436)),(COLUMNS($D$2:D436)-1)*6+1)</f>
        <v>failed</v>
      </c>
      <c r="E436" cm="1">
        <f t="array" ref="E436">INDEX('Master Data'!$F$2:$L$4115,SMALL(IF((INDEX('Master Data'!$F$2:$L$4115,,1)="failed"),MATCH(ROW('Master Data'!$F$2:$L$4115),ROW('Master Data'!$F$2:$L$4115)),""),ROWS($D$2:E436)),(COLUMNS($D$2:E436)-1)*6+1)</f>
        <v>3</v>
      </c>
    </row>
    <row r="437" spans="1:5" x14ac:dyDescent="0.25">
      <c r="A437" t="str" cm="1">
        <f t="array" ref="A437">INDEX('Master Data'!$F$2:$L$4115,SMALL(IF((INDEX('Master Data'!$F$2:$L$4115,,1)="successful"),MATCH(ROW('Master Data'!$F$2:$L$4115),ROW('Master Data'!$F$2:$L$4115)),""),ROWS(A$2:$A437)),(COLUMNS($A$2:A437)-1)*6+1)</f>
        <v>successful</v>
      </c>
      <c r="B437" cm="1">
        <f t="array" ref="B437">INDEX('Master Data'!$F$2:$L$4115,SMALL(IF((INDEX('Master Data'!$F$2:$L$4115,,1)="successful"),MATCH(ROW('Master Data'!$F$2:$L$4115),ROW('Master Data'!$F$2:$L$4115)),""),ROWS($A$2:B437)),(COLUMNS($A$2:B437)-1)*6+1)</f>
        <v>40</v>
      </c>
      <c r="D437" t="str" cm="1">
        <f t="array" ref="D437">INDEX('Master Data'!$F$2:$L$4115,SMALL(IF((INDEX('Master Data'!$F$2:$L$4115,,1)="failed"),MATCH(ROW('Master Data'!$F$2:$L$4115),ROW('Master Data'!$F$2:$L$4115)),""),ROWS($D$2:D437)),(COLUMNS($D$2:D437)-1)*6+1)</f>
        <v>failed</v>
      </c>
      <c r="E437" cm="1">
        <f t="array" ref="E437">INDEX('Master Data'!$F$2:$L$4115,SMALL(IF((INDEX('Master Data'!$F$2:$L$4115,,1)="failed"),MATCH(ROW('Master Data'!$F$2:$L$4115),ROW('Master Data'!$F$2:$L$4115)),""),ROWS($D$2:E437)),(COLUMNS($D$2:E437)-1)*6+1)</f>
        <v>24</v>
      </c>
    </row>
    <row r="438" spans="1:5" x14ac:dyDescent="0.25">
      <c r="A438" t="str" cm="1">
        <f t="array" ref="A438">INDEX('Master Data'!$F$2:$L$4115,SMALL(IF((INDEX('Master Data'!$F$2:$L$4115,,1)="successful"),MATCH(ROW('Master Data'!$F$2:$L$4115),ROW('Master Data'!$F$2:$L$4115)),""),ROWS(A$2:$A438)),(COLUMNS($A$2:A438)-1)*6+1)</f>
        <v>successful</v>
      </c>
      <c r="B438" cm="1">
        <f t="array" ref="B438">INDEX('Master Data'!$F$2:$L$4115,SMALL(IF((INDEX('Master Data'!$F$2:$L$4115,,1)="successful"),MATCH(ROW('Master Data'!$F$2:$L$4115),ROW('Master Data'!$F$2:$L$4115)),""),ROWS($A$2:B438)),(COLUMNS($A$2:B438)-1)*6+1)</f>
        <v>46</v>
      </c>
      <c r="D438" t="str" cm="1">
        <f t="array" ref="D438">INDEX('Master Data'!$F$2:$L$4115,SMALL(IF((INDEX('Master Data'!$F$2:$L$4115,,1)="failed"),MATCH(ROW('Master Data'!$F$2:$L$4115),ROW('Master Data'!$F$2:$L$4115)),""),ROWS($D$2:D438)),(COLUMNS($D$2:D438)-1)*6+1)</f>
        <v>failed</v>
      </c>
      <c r="E438" cm="1">
        <f t="array" ref="E438">INDEX('Master Data'!$F$2:$L$4115,SMALL(IF((INDEX('Master Data'!$F$2:$L$4115,,1)="failed"),MATCH(ROW('Master Data'!$F$2:$L$4115),ROW('Master Data'!$F$2:$L$4115)),""),ROWS($D$2:E438)),(COLUMNS($D$2:E438)-1)*6+1)</f>
        <v>18</v>
      </c>
    </row>
    <row r="439" spans="1:5" x14ac:dyDescent="0.25">
      <c r="A439" t="str" cm="1">
        <f t="array" ref="A439">INDEX('Master Data'!$F$2:$L$4115,SMALL(IF((INDEX('Master Data'!$F$2:$L$4115,,1)="successful"),MATCH(ROW('Master Data'!$F$2:$L$4115),ROW('Master Data'!$F$2:$L$4115)),""),ROWS(A$2:$A439)),(COLUMNS($A$2:A439)-1)*6+1)</f>
        <v>successful</v>
      </c>
      <c r="B439" cm="1">
        <f t="array" ref="B439">INDEX('Master Data'!$F$2:$L$4115,SMALL(IF((INDEX('Master Data'!$F$2:$L$4115,,1)="successful"),MATCH(ROW('Master Data'!$F$2:$L$4115),ROW('Master Data'!$F$2:$L$4115)),""),ROWS($A$2:B439)),(COLUMNS($A$2:B439)-1)*6+1)</f>
        <v>62</v>
      </c>
      <c r="D439" t="str" cm="1">
        <f t="array" ref="D439">INDEX('Master Data'!$F$2:$L$4115,SMALL(IF((INDEX('Master Data'!$F$2:$L$4115,,1)="failed"),MATCH(ROW('Master Data'!$F$2:$L$4115),ROW('Master Data'!$F$2:$L$4115)),""),ROWS($D$2:D439)),(COLUMNS($D$2:D439)-1)*6+1)</f>
        <v>failed</v>
      </c>
      <c r="E439" cm="1">
        <f t="array" ref="E439">INDEX('Master Data'!$F$2:$L$4115,SMALL(IF((INDEX('Master Data'!$F$2:$L$4115,,1)="failed"),MATCH(ROW('Master Data'!$F$2:$L$4115),ROW('Master Data'!$F$2:$L$4115)),""),ROWS($D$2:E439)),(COLUMNS($D$2:E439)-1)*6+1)</f>
        <v>12</v>
      </c>
    </row>
    <row r="440" spans="1:5" x14ac:dyDescent="0.25">
      <c r="A440" t="str" cm="1">
        <f t="array" ref="A440">INDEX('Master Data'!$F$2:$L$4115,SMALL(IF((INDEX('Master Data'!$F$2:$L$4115,,1)="successful"),MATCH(ROW('Master Data'!$F$2:$L$4115),ROW('Master Data'!$F$2:$L$4115)),""),ROWS(A$2:$A440)),(COLUMNS($A$2:A440)-1)*6+1)</f>
        <v>successful</v>
      </c>
      <c r="B440" cm="1">
        <f t="array" ref="B440">INDEX('Master Data'!$F$2:$L$4115,SMALL(IF((INDEX('Master Data'!$F$2:$L$4115,,1)="successful"),MATCH(ROW('Master Data'!$F$2:$L$4115),ROW('Master Data'!$F$2:$L$4115)),""),ROWS($A$2:B440)),(COLUMNS($A$2:B440)-1)*6+1)</f>
        <v>61</v>
      </c>
      <c r="D440" t="str" cm="1">
        <f t="array" ref="D440">INDEX('Master Data'!$F$2:$L$4115,SMALL(IF((INDEX('Master Data'!$F$2:$L$4115,,1)="failed"),MATCH(ROW('Master Data'!$F$2:$L$4115),ROW('Master Data'!$F$2:$L$4115)),""),ROWS($D$2:D440)),(COLUMNS($D$2:D440)-1)*6+1)</f>
        <v>failed</v>
      </c>
      <c r="E440" cm="1">
        <f t="array" ref="E440">INDEX('Master Data'!$F$2:$L$4115,SMALL(IF((INDEX('Master Data'!$F$2:$L$4115,,1)="failed"),MATCH(ROW('Master Data'!$F$2:$L$4115),ROW('Master Data'!$F$2:$L$4115)),""),ROWS($D$2:E440)),(COLUMNS($D$2:E440)-1)*6+1)</f>
        <v>123</v>
      </c>
    </row>
    <row r="441" spans="1:5" x14ac:dyDescent="0.25">
      <c r="A441" t="str" cm="1">
        <f t="array" ref="A441">INDEX('Master Data'!$F$2:$L$4115,SMALL(IF((INDEX('Master Data'!$F$2:$L$4115,,1)="successful"),MATCH(ROW('Master Data'!$F$2:$L$4115),ROW('Master Data'!$F$2:$L$4115)),""),ROWS(A$2:$A441)),(COLUMNS($A$2:A441)-1)*6+1)</f>
        <v>successful</v>
      </c>
      <c r="B441" cm="1">
        <f t="array" ref="B441">INDEX('Master Data'!$F$2:$L$4115,SMALL(IF((INDEX('Master Data'!$F$2:$L$4115,,1)="successful"),MATCH(ROW('Master Data'!$F$2:$L$4115),ROW('Master Data'!$F$2:$L$4115)),""),ROWS($A$2:B441)),(COLUMNS($A$2:B441)-1)*6+1)</f>
        <v>96</v>
      </c>
      <c r="D441" t="str" cm="1">
        <f t="array" ref="D441">INDEX('Master Data'!$F$2:$L$4115,SMALL(IF((INDEX('Master Data'!$F$2:$L$4115,,1)="failed"),MATCH(ROW('Master Data'!$F$2:$L$4115),ROW('Master Data'!$F$2:$L$4115)),""),ROWS($D$2:D441)),(COLUMNS($D$2:D441)-1)*6+1)</f>
        <v>failed</v>
      </c>
      <c r="E441" cm="1">
        <f t="array" ref="E441">INDEX('Master Data'!$F$2:$L$4115,SMALL(IF((INDEX('Master Data'!$F$2:$L$4115,,1)="failed"),MATCH(ROW('Master Data'!$F$2:$L$4115),ROW('Master Data'!$F$2:$L$4115)),""),ROWS($D$2:E441)),(COLUMNS($D$2:E441)-1)*6+1)</f>
        <v>96</v>
      </c>
    </row>
    <row r="442" spans="1:5" x14ac:dyDescent="0.25">
      <c r="A442" t="str" cm="1">
        <f t="array" ref="A442">INDEX('Master Data'!$F$2:$L$4115,SMALL(IF((INDEX('Master Data'!$F$2:$L$4115,,1)="successful"),MATCH(ROW('Master Data'!$F$2:$L$4115),ROW('Master Data'!$F$2:$L$4115)),""),ROWS(A$2:$A442)),(COLUMNS($A$2:A442)-1)*6+1)</f>
        <v>successful</v>
      </c>
      <c r="B442" cm="1">
        <f t="array" ref="B442">INDEX('Master Data'!$F$2:$L$4115,SMALL(IF((INDEX('Master Data'!$F$2:$L$4115,,1)="successful"),MATCH(ROW('Master Data'!$F$2:$L$4115),ROW('Master Data'!$F$2:$L$4115)),""),ROWS($A$2:B442)),(COLUMNS($A$2:B442)-1)*6+1)</f>
        <v>190</v>
      </c>
      <c r="D442" t="str" cm="1">
        <f t="array" ref="D442">INDEX('Master Data'!$F$2:$L$4115,SMALL(IF((INDEX('Master Data'!$F$2:$L$4115,,1)="failed"),MATCH(ROW('Master Data'!$F$2:$L$4115),ROW('Master Data'!$F$2:$L$4115)),""),ROWS($D$2:D442)),(COLUMNS($D$2:D442)-1)*6+1)</f>
        <v>failed</v>
      </c>
      <c r="E442" cm="1">
        <f t="array" ref="E442">INDEX('Master Data'!$F$2:$L$4115,SMALL(IF((INDEX('Master Data'!$F$2:$L$4115,,1)="failed"),MATCH(ROW('Master Data'!$F$2:$L$4115),ROW('Master Data'!$F$2:$L$4115)),""),ROWS($D$2:E442)),(COLUMNS($D$2:E442)-1)*6+1)</f>
        <v>31</v>
      </c>
    </row>
    <row r="443" spans="1:5" x14ac:dyDescent="0.25">
      <c r="A443" t="str" cm="1">
        <f t="array" ref="A443">INDEX('Master Data'!$F$2:$L$4115,SMALL(IF((INDEX('Master Data'!$F$2:$L$4115,,1)="successful"),MATCH(ROW('Master Data'!$F$2:$L$4115),ROW('Master Data'!$F$2:$L$4115)),""),ROWS(A$2:$A443)),(COLUMNS($A$2:A443)-1)*6+1)</f>
        <v>successful</v>
      </c>
      <c r="B443" cm="1">
        <f t="array" ref="B443">INDEX('Master Data'!$F$2:$L$4115,SMALL(IF((INDEX('Master Data'!$F$2:$L$4115,,1)="successful"),MATCH(ROW('Master Data'!$F$2:$L$4115),ROW('Master Data'!$F$2:$L$4115)),""),ROWS($A$2:B443)),(COLUMNS($A$2:B443)-1)*6+1)</f>
        <v>94</v>
      </c>
      <c r="D443" t="str" cm="1">
        <f t="array" ref="D443">INDEX('Master Data'!$F$2:$L$4115,SMALL(IF((INDEX('Master Data'!$F$2:$L$4115,,1)="failed"),MATCH(ROW('Master Data'!$F$2:$L$4115),ROW('Master Data'!$F$2:$L$4115)),""),ROWS($D$2:D443)),(COLUMNS($D$2:D443)-1)*6+1)</f>
        <v>failed</v>
      </c>
      <c r="E443" cm="1">
        <f t="array" ref="E443">INDEX('Master Data'!$F$2:$L$4115,SMALL(IF((INDEX('Master Data'!$F$2:$L$4115,,1)="failed"),MATCH(ROW('Master Data'!$F$2:$L$4115),ROW('Master Data'!$F$2:$L$4115)),""),ROWS($D$2:E443)),(COLUMNS($D$2:E443)-1)*6+1)</f>
        <v>4</v>
      </c>
    </row>
    <row r="444" spans="1:5" x14ac:dyDescent="0.25">
      <c r="A444" t="str" cm="1">
        <f t="array" ref="A444">INDEX('Master Data'!$F$2:$L$4115,SMALL(IF((INDEX('Master Data'!$F$2:$L$4115,,1)="successful"),MATCH(ROW('Master Data'!$F$2:$L$4115),ROW('Master Data'!$F$2:$L$4115)),""),ROWS(A$2:$A444)),(COLUMNS($A$2:A444)-1)*6+1)</f>
        <v>successful</v>
      </c>
      <c r="B444" cm="1">
        <f t="array" ref="B444">INDEX('Master Data'!$F$2:$L$4115,SMALL(IF((INDEX('Master Data'!$F$2:$L$4115,,1)="successful"),MATCH(ROW('Master Data'!$F$2:$L$4115),ROW('Master Data'!$F$2:$L$4115)),""),ROWS($A$2:B444)),(COLUMNS($A$2:B444)-1)*6+1)</f>
        <v>39</v>
      </c>
      <c r="D444" t="str" cm="1">
        <f t="array" ref="D444">INDEX('Master Data'!$F$2:$L$4115,SMALL(IF((INDEX('Master Data'!$F$2:$L$4115,,1)="failed"),MATCH(ROW('Master Data'!$F$2:$L$4115),ROW('Master Data'!$F$2:$L$4115)),""),ROWS($D$2:D444)),(COLUMNS($D$2:D444)-1)*6+1)</f>
        <v>failed</v>
      </c>
      <c r="E444" cm="1">
        <f t="array" ref="E444">INDEX('Master Data'!$F$2:$L$4115,SMALL(IF((INDEX('Master Data'!$F$2:$L$4115,,1)="failed"),MATCH(ROW('Master Data'!$F$2:$L$4115),ROW('Master Data'!$F$2:$L$4115)),""),ROWS($D$2:E444)),(COLUMNS($D$2:E444)-1)*6+1)</f>
        <v>3</v>
      </c>
    </row>
    <row r="445" spans="1:5" x14ac:dyDescent="0.25">
      <c r="A445" t="str" cm="1">
        <f t="array" ref="A445">INDEX('Master Data'!$F$2:$L$4115,SMALL(IF((INDEX('Master Data'!$F$2:$L$4115,,1)="successful"),MATCH(ROW('Master Data'!$F$2:$L$4115),ROW('Master Data'!$F$2:$L$4115)),""),ROWS(A$2:$A445)),(COLUMNS($A$2:A445)-1)*6+1)</f>
        <v>successful</v>
      </c>
      <c r="B445" cm="1">
        <f t="array" ref="B445">INDEX('Master Data'!$F$2:$L$4115,SMALL(IF((INDEX('Master Data'!$F$2:$L$4115,,1)="successful"),MATCH(ROW('Master Data'!$F$2:$L$4115),ROW('Master Data'!$F$2:$L$4115)),""),ROWS($A$2:B445)),(COLUMNS($A$2:B445)-1)*6+1)</f>
        <v>127</v>
      </c>
      <c r="D445" t="str" cm="1">
        <f t="array" ref="D445">INDEX('Master Data'!$F$2:$L$4115,SMALL(IF((INDEX('Master Data'!$F$2:$L$4115,,1)="failed"),MATCH(ROW('Master Data'!$F$2:$L$4115),ROW('Master Data'!$F$2:$L$4115)),""),ROWS($D$2:D445)),(COLUMNS($D$2:D445)-1)*6+1)</f>
        <v>failed</v>
      </c>
      <c r="E445" cm="1">
        <f t="array" ref="E445">INDEX('Master Data'!$F$2:$L$4115,SMALL(IF((INDEX('Master Data'!$F$2:$L$4115,,1)="failed"),MATCH(ROW('Master Data'!$F$2:$L$4115),ROW('Master Data'!$F$2:$L$4115)),""),ROWS($D$2:E445)),(COLUMNS($D$2:E445)-1)*6+1)</f>
        <v>179</v>
      </c>
    </row>
    <row r="446" spans="1:5" x14ac:dyDescent="0.25">
      <c r="A446" t="str" cm="1">
        <f t="array" ref="A446">INDEX('Master Data'!$F$2:$L$4115,SMALL(IF((INDEX('Master Data'!$F$2:$L$4115,,1)="successful"),MATCH(ROW('Master Data'!$F$2:$L$4115),ROW('Master Data'!$F$2:$L$4115)),""),ROWS(A$2:$A446)),(COLUMNS($A$2:A446)-1)*6+1)</f>
        <v>successful</v>
      </c>
      <c r="B446" cm="1">
        <f t="array" ref="B446">INDEX('Master Data'!$F$2:$L$4115,SMALL(IF((INDEX('Master Data'!$F$2:$L$4115,,1)="successful"),MATCH(ROW('Master Data'!$F$2:$L$4115),ROW('Master Data'!$F$2:$L$4115)),""),ROWS($A$2:B446)),(COLUMNS($A$2:B446)-1)*6+1)</f>
        <v>159</v>
      </c>
      <c r="D446" t="str" cm="1">
        <f t="array" ref="D446">INDEX('Master Data'!$F$2:$L$4115,SMALL(IF((INDEX('Master Data'!$F$2:$L$4115,,1)="failed"),MATCH(ROW('Master Data'!$F$2:$L$4115),ROW('Master Data'!$F$2:$L$4115)),""),ROWS($D$2:D446)),(COLUMNS($D$2:D446)-1)*6+1)</f>
        <v>failed</v>
      </c>
      <c r="E446" cm="1">
        <f t="array" ref="E446">INDEX('Master Data'!$F$2:$L$4115,SMALL(IF((INDEX('Master Data'!$F$2:$L$4115,,1)="failed"),MATCH(ROW('Master Data'!$F$2:$L$4115),ROW('Master Data'!$F$2:$L$4115)),""),ROWS($D$2:E446)),(COLUMNS($D$2:E446)-1)*6+1)</f>
        <v>3</v>
      </c>
    </row>
    <row r="447" spans="1:5" x14ac:dyDescent="0.25">
      <c r="A447" t="str" cm="1">
        <f t="array" ref="A447">INDEX('Master Data'!$F$2:$L$4115,SMALL(IF((INDEX('Master Data'!$F$2:$L$4115,,1)="successful"),MATCH(ROW('Master Data'!$F$2:$L$4115),ROW('Master Data'!$F$2:$L$4115)),""),ROWS(A$2:$A447)),(COLUMNS($A$2:A447)-1)*6+1)</f>
        <v>successful</v>
      </c>
      <c r="B447" cm="1">
        <f t="array" ref="B447">INDEX('Master Data'!$F$2:$L$4115,SMALL(IF((INDEX('Master Data'!$F$2:$L$4115,,1)="successful"),MATCH(ROW('Master Data'!$F$2:$L$4115),ROW('Master Data'!$F$2:$L$4115)),""),ROWS($A$2:B447)),(COLUMNS($A$2:B447)-1)*6+1)</f>
        <v>177</v>
      </c>
      <c r="D447" t="str" cm="1">
        <f t="array" ref="D447">INDEX('Master Data'!$F$2:$L$4115,SMALL(IF((INDEX('Master Data'!$F$2:$L$4115,,1)="failed"),MATCH(ROW('Master Data'!$F$2:$L$4115),ROW('Master Data'!$F$2:$L$4115)),""),ROWS($D$2:D447)),(COLUMNS($D$2:D447)-1)*6+1)</f>
        <v>failed</v>
      </c>
      <c r="E447" cm="1">
        <f t="array" ref="E447">INDEX('Master Data'!$F$2:$L$4115,SMALL(IF((INDEX('Master Data'!$F$2:$L$4115,,1)="failed"),MATCH(ROW('Master Data'!$F$2:$L$4115),ROW('Master Data'!$F$2:$L$4115)),""),ROWS($D$2:E447)),(COLUMNS($D$2:E447)-1)*6+1)</f>
        <v>23</v>
      </c>
    </row>
    <row r="448" spans="1:5" x14ac:dyDescent="0.25">
      <c r="A448" t="str" cm="1">
        <f t="array" ref="A448">INDEX('Master Data'!$F$2:$L$4115,SMALL(IF((INDEX('Master Data'!$F$2:$L$4115,,1)="successful"),MATCH(ROW('Master Data'!$F$2:$L$4115),ROW('Master Data'!$F$2:$L$4115)),""),ROWS(A$2:$A448)),(COLUMNS($A$2:A448)-1)*6+1)</f>
        <v>successful</v>
      </c>
      <c r="B448" cm="1">
        <f t="array" ref="B448">INDEX('Master Data'!$F$2:$L$4115,SMALL(IF((INDEX('Master Data'!$F$2:$L$4115,,1)="successful"),MATCH(ROW('Master Data'!$F$2:$L$4115),ROW('Master Data'!$F$2:$L$4115)),""),ROWS($A$2:B448)),(COLUMNS($A$2:B448)-1)*6+1)</f>
        <v>47</v>
      </c>
      <c r="D448" t="str" cm="1">
        <f t="array" ref="D448">INDEX('Master Data'!$F$2:$L$4115,SMALL(IF((INDEX('Master Data'!$F$2:$L$4115,,1)="failed"),MATCH(ROW('Master Data'!$F$2:$L$4115),ROW('Master Data'!$F$2:$L$4115)),""),ROWS($D$2:D448)),(COLUMNS($D$2:D448)-1)*6+1)</f>
        <v>failed</v>
      </c>
      <c r="E448" cm="1">
        <f t="array" ref="E448">INDEX('Master Data'!$F$2:$L$4115,SMALL(IF((INDEX('Master Data'!$F$2:$L$4115,,1)="failed"),MATCH(ROW('Master Data'!$F$2:$L$4115),ROW('Master Data'!$F$2:$L$4115)),""),ROWS($D$2:E448)),(COLUMNS($D$2:E448)-1)*6+1)</f>
        <v>23</v>
      </c>
    </row>
    <row r="449" spans="1:5" x14ac:dyDescent="0.25">
      <c r="A449" t="str" cm="1">
        <f t="array" ref="A449">INDEX('Master Data'!$F$2:$L$4115,SMALL(IF((INDEX('Master Data'!$F$2:$L$4115,,1)="successful"),MATCH(ROW('Master Data'!$F$2:$L$4115),ROW('Master Data'!$F$2:$L$4115)),""),ROWS(A$2:$A449)),(COLUMNS($A$2:A449)-1)*6+1)</f>
        <v>successful</v>
      </c>
      <c r="B449" cm="1">
        <f t="array" ref="B449">INDEX('Master Data'!$F$2:$L$4115,SMALL(IF((INDEX('Master Data'!$F$2:$L$4115,,1)="successful"),MATCH(ROW('Master Data'!$F$2:$L$4115),ROW('Master Data'!$F$2:$L$4115)),""),ROWS($A$2:B449)),(COLUMNS($A$2:B449)-1)*6+1)</f>
        <v>1</v>
      </c>
      <c r="D449" t="str" cm="1">
        <f t="array" ref="D449">INDEX('Master Data'!$F$2:$L$4115,SMALL(IF((INDEX('Master Data'!$F$2:$L$4115,,1)="failed"),MATCH(ROW('Master Data'!$F$2:$L$4115),ROW('Master Data'!$F$2:$L$4115)),""),ROWS($D$2:D449)),(COLUMNS($D$2:D449)-1)*6+1)</f>
        <v>failed</v>
      </c>
      <c r="E449" cm="1">
        <f t="array" ref="E449">INDEX('Master Data'!$F$2:$L$4115,SMALL(IF((INDEX('Master Data'!$F$2:$L$4115,,1)="failed"),MATCH(ROW('Master Data'!$F$2:$L$4115),ROW('Master Data'!$F$2:$L$4115)),""),ROWS($D$2:E449)),(COLUMNS($D$2:E449)-1)*6+1)</f>
        <v>41</v>
      </c>
    </row>
    <row r="450" spans="1:5" x14ac:dyDescent="0.25">
      <c r="A450" t="str" cm="1">
        <f t="array" ref="A450">INDEX('Master Data'!$F$2:$L$4115,SMALL(IF((INDEX('Master Data'!$F$2:$L$4115,,1)="successful"),MATCH(ROW('Master Data'!$F$2:$L$4115),ROW('Master Data'!$F$2:$L$4115)),""),ROWS(A$2:$A450)),(COLUMNS($A$2:A450)-1)*6+1)</f>
        <v>successful</v>
      </c>
      <c r="B450" cm="1">
        <f t="array" ref="B450">INDEX('Master Data'!$F$2:$L$4115,SMALL(IF((INDEX('Master Data'!$F$2:$L$4115,,1)="successful"),MATCH(ROW('Master Data'!$F$2:$L$4115),ROW('Master Data'!$F$2:$L$4115)),""),ROWS($A$2:B450)),(COLUMNS($A$2:B450)-1)*6+1)</f>
        <v>16</v>
      </c>
      <c r="D450" t="str" cm="1">
        <f t="array" ref="D450">INDEX('Master Data'!$F$2:$L$4115,SMALL(IF((INDEX('Master Data'!$F$2:$L$4115,,1)="failed"),MATCH(ROW('Master Data'!$F$2:$L$4115),ROW('Master Data'!$F$2:$L$4115)),""),ROWS($D$2:D450)),(COLUMNS($D$2:D450)-1)*6+1)</f>
        <v>failed</v>
      </c>
      <c r="E450" cm="1">
        <f t="array" ref="E450">INDEX('Master Data'!$F$2:$L$4115,SMALL(IF((INDEX('Master Data'!$F$2:$L$4115,,1)="failed"),MATCH(ROW('Master Data'!$F$2:$L$4115),ROW('Master Data'!$F$2:$L$4115)),""),ROWS($D$2:E450)),(COLUMNS($D$2:E450)-1)*6+1)</f>
        <v>0</v>
      </c>
    </row>
    <row r="451" spans="1:5" x14ac:dyDescent="0.25">
      <c r="A451" t="str" cm="1">
        <f t="array" ref="A451">INDEX('Master Data'!$F$2:$L$4115,SMALL(IF((INDEX('Master Data'!$F$2:$L$4115,,1)="successful"),MATCH(ROW('Master Data'!$F$2:$L$4115),ROW('Master Data'!$F$2:$L$4115)),""),ROWS(A$2:$A451)),(COLUMNS($A$2:A451)-1)*6+1)</f>
        <v>successful</v>
      </c>
      <c r="B451" cm="1">
        <f t="array" ref="B451">INDEX('Master Data'!$F$2:$L$4115,SMALL(IF((INDEX('Master Data'!$F$2:$L$4115,,1)="successful"),MATCH(ROW('Master Data'!$F$2:$L$4115),ROW('Master Data'!$F$2:$L$4115)),""),ROWS($A$2:B451)),(COLUMNS($A$2:B451)-1)*6+1)</f>
        <v>115</v>
      </c>
      <c r="D451" t="str" cm="1">
        <f t="array" ref="D451">INDEX('Master Data'!$F$2:$L$4115,SMALL(IF((INDEX('Master Data'!$F$2:$L$4115,,1)="failed"),MATCH(ROW('Master Data'!$F$2:$L$4115),ROW('Master Data'!$F$2:$L$4115)),""),ROWS($D$2:D451)),(COLUMNS($D$2:D451)-1)*6+1)</f>
        <v>failed</v>
      </c>
      <c r="E451" cm="1">
        <f t="array" ref="E451">INDEX('Master Data'!$F$2:$L$4115,SMALL(IF((INDEX('Master Data'!$F$2:$L$4115,,1)="failed"),MATCH(ROW('Master Data'!$F$2:$L$4115),ROW('Master Data'!$F$2:$L$4115)),""),ROWS($D$2:E451)),(COLUMNS($D$2:E451)-1)*6+1)</f>
        <v>32</v>
      </c>
    </row>
    <row r="452" spans="1:5" x14ac:dyDescent="0.25">
      <c r="A452" t="str" cm="1">
        <f t="array" ref="A452">INDEX('Master Data'!$F$2:$L$4115,SMALL(IF((INDEX('Master Data'!$F$2:$L$4115,,1)="successful"),MATCH(ROW('Master Data'!$F$2:$L$4115),ROW('Master Data'!$F$2:$L$4115)),""),ROWS(A$2:$A452)),(COLUMNS($A$2:A452)-1)*6+1)</f>
        <v>successful</v>
      </c>
      <c r="B452" cm="1">
        <f t="array" ref="B452">INDEX('Master Data'!$F$2:$L$4115,SMALL(IF((INDEX('Master Data'!$F$2:$L$4115,,1)="successful"),MATCH(ROW('Master Data'!$F$2:$L$4115),ROW('Master Data'!$F$2:$L$4115)),""),ROWS($A$2:B452)),(COLUMNS($A$2:B452)-1)*6+1)</f>
        <v>133</v>
      </c>
      <c r="D452" t="str" cm="1">
        <f t="array" ref="D452">INDEX('Master Data'!$F$2:$L$4115,SMALL(IF((INDEX('Master Data'!$F$2:$L$4115,,1)="failed"),MATCH(ROW('Master Data'!$F$2:$L$4115),ROW('Master Data'!$F$2:$L$4115)),""),ROWS($D$2:D452)),(COLUMNS($D$2:D452)-1)*6+1)</f>
        <v>failed</v>
      </c>
      <c r="E452" cm="1">
        <f t="array" ref="E452">INDEX('Master Data'!$F$2:$L$4115,SMALL(IF((INDEX('Master Data'!$F$2:$L$4115,,1)="failed"),MATCH(ROW('Master Data'!$F$2:$L$4115),ROW('Master Data'!$F$2:$L$4115)),""),ROWS($D$2:E452)),(COLUMNS($D$2:E452)-1)*6+1)</f>
        <v>2</v>
      </c>
    </row>
    <row r="453" spans="1:5" x14ac:dyDescent="0.25">
      <c r="A453" t="str" cm="1">
        <f t="array" ref="A453">INDEX('Master Data'!$F$2:$L$4115,SMALL(IF((INDEX('Master Data'!$F$2:$L$4115,,1)="successful"),MATCH(ROW('Master Data'!$F$2:$L$4115),ROW('Master Data'!$F$2:$L$4115)),""),ROWS(A$2:$A453)),(COLUMNS($A$2:A453)-1)*6+1)</f>
        <v>successful</v>
      </c>
      <c r="B453" cm="1">
        <f t="array" ref="B453">INDEX('Master Data'!$F$2:$L$4115,SMALL(IF((INDEX('Master Data'!$F$2:$L$4115,,1)="successful"),MATCH(ROW('Master Data'!$F$2:$L$4115),ROW('Master Data'!$F$2:$L$4115)),""),ROWS($A$2:B453)),(COLUMNS($A$2:B453)-1)*6+1)</f>
        <v>70</v>
      </c>
      <c r="D453" t="str" cm="1">
        <f t="array" ref="D453">INDEX('Master Data'!$F$2:$L$4115,SMALL(IF((INDEX('Master Data'!$F$2:$L$4115,,1)="failed"),MATCH(ROW('Master Data'!$F$2:$L$4115),ROW('Master Data'!$F$2:$L$4115)),""),ROWS($D$2:D453)),(COLUMNS($D$2:D453)-1)*6+1)</f>
        <v>failed</v>
      </c>
      <c r="E453" cm="1">
        <f t="array" ref="E453">INDEX('Master Data'!$F$2:$L$4115,SMALL(IF((INDEX('Master Data'!$F$2:$L$4115,,1)="failed"),MATCH(ROW('Master Data'!$F$2:$L$4115),ROW('Master Data'!$F$2:$L$4115)),""),ROWS($D$2:E453)),(COLUMNS($D$2:E453)-1)*6+1)</f>
        <v>7</v>
      </c>
    </row>
    <row r="454" spans="1:5" x14ac:dyDescent="0.25">
      <c r="A454" t="str" cm="1">
        <f t="array" ref="A454">INDEX('Master Data'!$F$2:$L$4115,SMALL(IF((INDEX('Master Data'!$F$2:$L$4115,,1)="successful"),MATCH(ROW('Master Data'!$F$2:$L$4115),ROW('Master Data'!$F$2:$L$4115)),""),ROWS(A$2:$A454)),(COLUMNS($A$2:A454)-1)*6+1)</f>
        <v>successful</v>
      </c>
      <c r="B454" cm="1">
        <f t="array" ref="B454">INDEX('Master Data'!$F$2:$L$4115,SMALL(IF((INDEX('Master Data'!$F$2:$L$4115,,1)="successful"),MATCH(ROW('Master Data'!$F$2:$L$4115),ROW('Master Data'!$F$2:$L$4115)),""),ROWS($A$2:B454)),(COLUMNS($A$2:B454)-1)*6+1)</f>
        <v>62</v>
      </c>
      <c r="D454" t="str" cm="1">
        <f t="array" ref="D454">INDEX('Master Data'!$F$2:$L$4115,SMALL(IF((INDEX('Master Data'!$F$2:$L$4115,,1)="failed"),MATCH(ROW('Master Data'!$F$2:$L$4115),ROW('Master Data'!$F$2:$L$4115)),""),ROWS($D$2:D454)),(COLUMNS($D$2:D454)-1)*6+1)</f>
        <v>failed</v>
      </c>
      <c r="E454" cm="1">
        <f t="array" ref="E454">INDEX('Master Data'!$F$2:$L$4115,SMALL(IF((INDEX('Master Data'!$F$2:$L$4115,,1)="failed"),MATCH(ROW('Master Data'!$F$2:$L$4115),ROW('Master Data'!$F$2:$L$4115)),""),ROWS($D$2:E454)),(COLUMNS($D$2:E454)-1)*6+1)</f>
        <v>4</v>
      </c>
    </row>
    <row r="455" spans="1:5" x14ac:dyDescent="0.25">
      <c r="A455" t="str" cm="1">
        <f t="array" ref="A455">INDEX('Master Data'!$F$2:$L$4115,SMALL(IF((INDEX('Master Data'!$F$2:$L$4115,,1)="successful"),MATCH(ROW('Master Data'!$F$2:$L$4115),ROW('Master Data'!$F$2:$L$4115)),""),ROWS(A$2:$A455)),(COLUMNS($A$2:A455)-1)*6+1)</f>
        <v>successful</v>
      </c>
      <c r="B455" cm="1">
        <f t="array" ref="B455">INDEX('Master Data'!$F$2:$L$4115,SMALL(IF((INDEX('Master Data'!$F$2:$L$4115,,1)="successful"),MATCH(ROW('Master Data'!$F$2:$L$4115),ROW('Master Data'!$F$2:$L$4115)),""),ROWS($A$2:B455)),(COLUMNS($A$2:B455)-1)*6+1)</f>
        <v>10</v>
      </c>
      <c r="D455" t="str" cm="1">
        <f t="array" ref="D455">INDEX('Master Data'!$F$2:$L$4115,SMALL(IF((INDEX('Master Data'!$F$2:$L$4115,,1)="failed"),MATCH(ROW('Master Data'!$F$2:$L$4115),ROW('Master Data'!$F$2:$L$4115)),""),ROWS($D$2:D455)),(COLUMNS($D$2:D455)-1)*6+1)</f>
        <v>failed</v>
      </c>
      <c r="E455" cm="1">
        <f t="array" ref="E455">INDEX('Master Data'!$F$2:$L$4115,SMALL(IF((INDEX('Master Data'!$F$2:$L$4115,,1)="failed"),MATCH(ROW('Master Data'!$F$2:$L$4115),ROW('Master Data'!$F$2:$L$4115)),""),ROWS($D$2:E455)),(COLUMNS($D$2:E455)-1)*6+1)</f>
        <v>196</v>
      </c>
    </row>
    <row r="456" spans="1:5" x14ac:dyDescent="0.25">
      <c r="A456" t="str" cm="1">
        <f t="array" ref="A456">INDEX('Master Data'!$F$2:$L$4115,SMALL(IF((INDEX('Master Data'!$F$2:$L$4115,,1)="successful"),MATCH(ROW('Master Data'!$F$2:$L$4115),ROW('Master Data'!$F$2:$L$4115)),""),ROWS(A$2:$A456)),(COLUMNS($A$2:A456)-1)*6+1)</f>
        <v>successful</v>
      </c>
      <c r="B456" cm="1">
        <f t="array" ref="B456">INDEX('Master Data'!$F$2:$L$4115,SMALL(IF((INDEX('Master Data'!$F$2:$L$4115,,1)="successful"),MATCH(ROW('Master Data'!$F$2:$L$4115),ROW('Master Data'!$F$2:$L$4115)),""),ROWS($A$2:B456)),(COLUMNS($A$2:B456)-1)*6+1)</f>
        <v>499</v>
      </c>
      <c r="D456" t="str" cm="1">
        <f t="array" ref="D456">INDEX('Master Data'!$F$2:$L$4115,SMALL(IF((INDEX('Master Data'!$F$2:$L$4115,,1)="failed"),MATCH(ROW('Master Data'!$F$2:$L$4115),ROW('Master Data'!$F$2:$L$4115)),""),ROWS($D$2:D456)),(COLUMNS($D$2:D456)-1)*6+1)</f>
        <v>failed</v>
      </c>
      <c r="E456" cm="1">
        <f t="array" ref="E456">INDEX('Master Data'!$F$2:$L$4115,SMALL(IF((INDEX('Master Data'!$F$2:$L$4115,,1)="failed"),MATCH(ROW('Master Data'!$F$2:$L$4115),ROW('Master Data'!$F$2:$L$4115)),""),ROWS($D$2:E456)),(COLUMNS($D$2:E456)-1)*6+1)</f>
        <v>11</v>
      </c>
    </row>
    <row r="457" spans="1:5" x14ac:dyDescent="0.25">
      <c r="A457" t="str" cm="1">
        <f t="array" ref="A457">INDEX('Master Data'!$F$2:$L$4115,SMALL(IF((INDEX('Master Data'!$F$2:$L$4115,,1)="successful"),MATCH(ROW('Master Data'!$F$2:$L$4115),ROW('Master Data'!$F$2:$L$4115)),""),ROWS(A$2:$A457)),(COLUMNS($A$2:A457)-1)*6+1)</f>
        <v>successful</v>
      </c>
      <c r="B457" cm="1">
        <f t="array" ref="B457">INDEX('Master Data'!$F$2:$L$4115,SMALL(IF((INDEX('Master Data'!$F$2:$L$4115,,1)="successful"),MATCH(ROW('Master Data'!$F$2:$L$4115),ROW('Master Data'!$F$2:$L$4115)),""),ROWS($A$2:B457)),(COLUMNS($A$2:B457)-1)*6+1)</f>
        <v>47</v>
      </c>
      <c r="D457" t="str" cm="1">
        <f t="array" ref="D457">INDEX('Master Data'!$F$2:$L$4115,SMALL(IF((INDEX('Master Data'!$F$2:$L$4115,,1)="failed"),MATCH(ROW('Master Data'!$F$2:$L$4115),ROW('Master Data'!$F$2:$L$4115)),""),ROWS($D$2:D457)),(COLUMNS($D$2:D457)-1)*6+1)</f>
        <v>failed</v>
      </c>
      <c r="E457" cm="1">
        <f t="array" ref="E457">INDEX('Master Data'!$F$2:$L$4115,SMALL(IF((INDEX('Master Data'!$F$2:$L$4115,,1)="failed"),MATCH(ROW('Master Data'!$F$2:$L$4115),ROW('Master Data'!$F$2:$L$4115)),""),ROWS($D$2:E457)),(COLUMNS($D$2:E457)-1)*6+1)</f>
        <v>9</v>
      </c>
    </row>
    <row r="458" spans="1:5" x14ac:dyDescent="0.25">
      <c r="A458" t="str" cm="1">
        <f t="array" ref="A458">INDEX('Master Data'!$F$2:$L$4115,SMALL(IF((INDEX('Master Data'!$F$2:$L$4115,,1)="successful"),MATCH(ROW('Master Data'!$F$2:$L$4115),ROW('Master Data'!$F$2:$L$4115)),""),ROWS(A$2:$A458)),(COLUMNS($A$2:A458)-1)*6+1)</f>
        <v>successful</v>
      </c>
      <c r="B458" cm="1">
        <f t="array" ref="B458">INDEX('Master Data'!$F$2:$L$4115,SMALL(IF((INDEX('Master Data'!$F$2:$L$4115,,1)="successful"),MATCH(ROW('Master Data'!$F$2:$L$4115),ROW('Master Data'!$F$2:$L$4115)),""),ROWS($A$2:B458)),(COLUMNS($A$2:B458)-1)*6+1)</f>
        <v>28</v>
      </c>
      <c r="D458" t="str" cm="1">
        <f t="array" ref="D458">INDEX('Master Data'!$F$2:$L$4115,SMALL(IF((INDEX('Master Data'!$F$2:$L$4115,,1)="failed"),MATCH(ROW('Master Data'!$F$2:$L$4115),ROW('Master Data'!$F$2:$L$4115)),""),ROWS($D$2:D458)),(COLUMNS($D$2:D458)-1)*6+1)</f>
        <v>failed</v>
      </c>
      <c r="E458" cm="1">
        <f t="array" ref="E458">INDEX('Master Data'!$F$2:$L$4115,SMALL(IF((INDEX('Master Data'!$F$2:$L$4115,,1)="failed"),MATCH(ROW('Master Data'!$F$2:$L$4115),ROW('Master Data'!$F$2:$L$4115)),""),ROWS($D$2:E458)),(COLUMNS($D$2:E458)-1)*6+1)</f>
        <v>5</v>
      </c>
    </row>
    <row r="459" spans="1:5" x14ac:dyDescent="0.25">
      <c r="A459" t="str" cm="1">
        <f t="array" ref="A459">INDEX('Master Data'!$F$2:$L$4115,SMALL(IF((INDEX('Master Data'!$F$2:$L$4115,,1)="successful"),MATCH(ROW('Master Data'!$F$2:$L$4115),ROW('Master Data'!$F$2:$L$4115)),""),ROWS(A$2:$A459)),(COLUMNS($A$2:A459)-1)*6+1)</f>
        <v>successful</v>
      </c>
      <c r="B459" cm="1">
        <f t="array" ref="B459">INDEX('Master Data'!$F$2:$L$4115,SMALL(IF((INDEX('Master Data'!$F$2:$L$4115,,1)="successful"),MATCH(ROW('Master Data'!$F$2:$L$4115),ROW('Master Data'!$F$2:$L$4115)),""),ROWS($A$2:B459)),(COLUMNS($A$2:B459)-1)*6+1)</f>
        <v>24</v>
      </c>
      <c r="D459" t="str" cm="1">
        <f t="array" ref="D459">INDEX('Master Data'!$F$2:$L$4115,SMALL(IF((INDEX('Master Data'!$F$2:$L$4115,,1)="failed"),MATCH(ROW('Master Data'!$F$2:$L$4115),ROW('Master Data'!$F$2:$L$4115)),""),ROWS($D$2:D459)),(COLUMNS($D$2:D459)-1)*6+1)</f>
        <v>failed</v>
      </c>
      <c r="E459" cm="1">
        <f t="array" ref="E459">INDEX('Master Data'!$F$2:$L$4115,SMALL(IF((INDEX('Master Data'!$F$2:$L$4115,,1)="failed"),MATCH(ROW('Master Data'!$F$2:$L$4115),ROW('Master Data'!$F$2:$L$4115)),""),ROWS($D$2:E459)),(COLUMNS($D$2:E459)-1)*6+1)</f>
        <v>8</v>
      </c>
    </row>
    <row r="460" spans="1:5" x14ac:dyDescent="0.25">
      <c r="A460" t="str" cm="1">
        <f t="array" ref="A460">INDEX('Master Data'!$F$2:$L$4115,SMALL(IF((INDEX('Master Data'!$F$2:$L$4115,,1)="successful"),MATCH(ROW('Master Data'!$F$2:$L$4115),ROW('Master Data'!$F$2:$L$4115)),""),ROWS(A$2:$A460)),(COLUMNS($A$2:A460)-1)*6+1)</f>
        <v>successful</v>
      </c>
      <c r="B460" cm="1">
        <f t="array" ref="B460">INDEX('Master Data'!$F$2:$L$4115,SMALL(IF((INDEX('Master Data'!$F$2:$L$4115,,1)="successful"),MATCH(ROW('Master Data'!$F$2:$L$4115),ROW('Master Data'!$F$2:$L$4115)),""),ROWS($A$2:B460)),(COLUMNS($A$2:B460)-1)*6+1)</f>
        <v>76</v>
      </c>
      <c r="D460" t="str" cm="1">
        <f t="array" ref="D460">INDEX('Master Data'!$F$2:$L$4115,SMALL(IF((INDEX('Master Data'!$F$2:$L$4115,,1)="failed"),MATCH(ROW('Master Data'!$F$2:$L$4115),ROW('Master Data'!$F$2:$L$4115)),""),ROWS($D$2:D460)),(COLUMNS($D$2:D460)-1)*6+1)</f>
        <v>failed</v>
      </c>
      <c r="E460" cm="1">
        <f t="array" ref="E460">INDEX('Master Data'!$F$2:$L$4115,SMALL(IF((INDEX('Master Data'!$F$2:$L$4115,,1)="failed"),MATCH(ROW('Master Data'!$F$2:$L$4115),ROW('Master Data'!$F$2:$L$4115)),""),ROWS($D$2:E460)),(COLUMNS($D$2:E460)-1)*6+1)</f>
        <v>229</v>
      </c>
    </row>
    <row r="461" spans="1:5" x14ac:dyDescent="0.25">
      <c r="A461" t="str" cm="1">
        <f t="array" ref="A461">INDEX('Master Data'!$F$2:$L$4115,SMALL(IF((INDEX('Master Data'!$F$2:$L$4115,,1)="successful"),MATCH(ROW('Master Data'!$F$2:$L$4115),ROW('Master Data'!$F$2:$L$4115)),""),ROWS(A$2:$A461)),(COLUMNS($A$2:A461)-1)*6+1)</f>
        <v>successful</v>
      </c>
      <c r="B461" cm="1">
        <f t="array" ref="B461">INDEX('Master Data'!$F$2:$L$4115,SMALL(IF((INDEX('Master Data'!$F$2:$L$4115,,1)="successful"),MATCH(ROW('Master Data'!$F$2:$L$4115),ROW('Master Data'!$F$2:$L$4115)),""),ROWS($A$2:B461)),(COLUMNS($A$2:B461)-1)*6+1)</f>
        <v>98</v>
      </c>
      <c r="D461" t="str" cm="1">
        <f t="array" ref="D461">INDEX('Master Data'!$F$2:$L$4115,SMALL(IF((INDEX('Master Data'!$F$2:$L$4115,,1)="failed"),MATCH(ROW('Master Data'!$F$2:$L$4115),ROW('Master Data'!$F$2:$L$4115)),""),ROWS($D$2:D461)),(COLUMNS($D$2:D461)-1)*6+1)</f>
        <v>failed</v>
      </c>
      <c r="E461" cm="1">
        <f t="array" ref="E461">INDEX('Master Data'!$F$2:$L$4115,SMALL(IF((INDEX('Master Data'!$F$2:$L$4115,,1)="failed"),MATCH(ROW('Master Data'!$F$2:$L$4115),ROW('Master Data'!$F$2:$L$4115)),""),ROWS($D$2:E461)),(COLUMNS($D$2:E461)-1)*6+1)</f>
        <v>40</v>
      </c>
    </row>
    <row r="462" spans="1:5" x14ac:dyDescent="0.25">
      <c r="A462" t="str" cm="1">
        <f t="array" ref="A462">INDEX('Master Data'!$F$2:$L$4115,SMALL(IF((INDEX('Master Data'!$F$2:$L$4115,,1)="successful"),MATCH(ROW('Master Data'!$F$2:$L$4115),ROW('Master Data'!$F$2:$L$4115)),""),ROWS(A$2:$A462)),(COLUMNS($A$2:A462)-1)*6+1)</f>
        <v>successful</v>
      </c>
      <c r="B462" cm="1">
        <f t="array" ref="B462">INDEX('Master Data'!$F$2:$L$4115,SMALL(IF((INDEX('Master Data'!$F$2:$L$4115,,1)="successful"),MATCH(ROW('Master Data'!$F$2:$L$4115),ROW('Master Data'!$F$2:$L$4115)),""),ROWS($A$2:B462)),(COLUMNS($A$2:B462)-1)*6+1)</f>
        <v>30</v>
      </c>
      <c r="D462" t="str" cm="1">
        <f t="array" ref="D462">INDEX('Master Data'!$F$2:$L$4115,SMALL(IF((INDEX('Master Data'!$F$2:$L$4115,,1)="failed"),MATCH(ROW('Master Data'!$F$2:$L$4115),ROW('Master Data'!$F$2:$L$4115)),""),ROWS($D$2:D462)),(COLUMNS($D$2:D462)-1)*6+1)</f>
        <v>failed</v>
      </c>
      <c r="E462" cm="1">
        <f t="array" ref="E462">INDEX('Master Data'!$F$2:$L$4115,SMALL(IF((INDEX('Master Data'!$F$2:$L$4115,,1)="failed"),MATCH(ROW('Master Data'!$F$2:$L$4115),ROW('Master Data'!$F$2:$L$4115)),""),ROWS($D$2:E462)),(COLUMNS($D$2:E462)-1)*6+1)</f>
        <v>123</v>
      </c>
    </row>
    <row r="463" spans="1:5" x14ac:dyDescent="0.25">
      <c r="A463" t="str" cm="1">
        <f t="array" ref="A463">INDEX('Master Data'!$F$2:$L$4115,SMALL(IF((INDEX('Master Data'!$F$2:$L$4115,,1)="successful"),MATCH(ROW('Master Data'!$F$2:$L$4115),ROW('Master Data'!$F$2:$L$4115)),""),ROWS(A$2:$A463)),(COLUMNS($A$2:A463)-1)*6+1)</f>
        <v>successful</v>
      </c>
      <c r="B463" cm="1">
        <f t="array" ref="B463">INDEX('Master Data'!$F$2:$L$4115,SMALL(IF((INDEX('Master Data'!$F$2:$L$4115,,1)="successful"),MATCH(ROW('Master Data'!$F$2:$L$4115),ROW('Master Data'!$F$2:$L$4115)),""),ROWS($A$2:B463)),(COLUMNS($A$2:B463)-1)*6+1)</f>
        <v>478</v>
      </c>
      <c r="D463" t="str" cm="1">
        <f t="array" ref="D463">INDEX('Master Data'!$F$2:$L$4115,SMALL(IF((INDEX('Master Data'!$F$2:$L$4115,,1)="failed"),MATCH(ROW('Master Data'!$F$2:$L$4115),ROW('Master Data'!$F$2:$L$4115)),""),ROWS($D$2:D463)),(COLUMNS($D$2:D463)-1)*6+1)</f>
        <v>failed</v>
      </c>
      <c r="E463" cm="1">
        <f t="array" ref="E463">INDEX('Master Data'!$F$2:$L$4115,SMALL(IF((INDEX('Master Data'!$F$2:$L$4115,,1)="failed"),MATCH(ROW('Master Data'!$F$2:$L$4115),ROW('Master Data'!$F$2:$L$4115)),""),ROWS($D$2:E463)),(COLUMNS($D$2:E463)-1)*6+1)</f>
        <v>5</v>
      </c>
    </row>
    <row r="464" spans="1:5" x14ac:dyDescent="0.25">
      <c r="A464" t="str" cm="1">
        <f t="array" ref="A464">INDEX('Master Data'!$F$2:$L$4115,SMALL(IF((INDEX('Master Data'!$F$2:$L$4115,,1)="successful"),MATCH(ROW('Master Data'!$F$2:$L$4115),ROW('Master Data'!$F$2:$L$4115)),""),ROWS(A$2:$A464)),(COLUMNS($A$2:A464)-1)*6+1)</f>
        <v>successful</v>
      </c>
      <c r="B464" cm="1">
        <f t="array" ref="B464">INDEX('Master Data'!$F$2:$L$4115,SMALL(IF((INDEX('Master Data'!$F$2:$L$4115,,1)="successful"),MATCH(ROW('Master Data'!$F$2:$L$4115),ROW('Master Data'!$F$2:$L$4115)),""),ROWS($A$2:B464)),(COLUMNS($A$2:B464)-1)*6+1)</f>
        <v>74</v>
      </c>
      <c r="D464" t="str" cm="1">
        <f t="array" ref="D464">INDEX('Master Data'!$F$2:$L$4115,SMALL(IF((INDEX('Master Data'!$F$2:$L$4115,,1)="failed"),MATCH(ROW('Master Data'!$F$2:$L$4115),ROW('Master Data'!$F$2:$L$4115)),""),ROWS($D$2:D464)),(COLUMNS($D$2:D464)-1)*6+1)</f>
        <v>failed</v>
      </c>
      <c r="E464" cm="1">
        <f t="array" ref="E464">INDEX('Master Data'!$F$2:$L$4115,SMALL(IF((INDEX('Master Data'!$F$2:$L$4115,,1)="failed"),MATCH(ROW('Master Data'!$F$2:$L$4115),ROW('Master Data'!$F$2:$L$4115)),""),ROWS($D$2:E464)),(COLUMNS($D$2:E464)-1)*6+1)</f>
        <v>148</v>
      </c>
    </row>
    <row r="465" spans="1:5" x14ac:dyDescent="0.25">
      <c r="A465" t="str" cm="1">
        <f t="array" ref="A465">INDEX('Master Data'!$F$2:$L$4115,SMALL(IF((INDEX('Master Data'!$F$2:$L$4115,,1)="successful"),MATCH(ROW('Master Data'!$F$2:$L$4115),ROW('Master Data'!$F$2:$L$4115)),""),ROWS(A$2:$A465)),(COLUMNS($A$2:A465)-1)*6+1)</f>
        <v>successful</v>
      </c>
      <c r="B465" cm="1">
        <f t="array" ref="B465">INDEX('Master Data'!$F$2:$L$4115,SMALL(IF((INDEX('Master Data'!$F$2:$L$4115,,1)="successful"),MATCH(ROW('Master Data'!$F$2:$L$4115),ROW('Master Data'!$F$2:$L$4115)),""),ROWS($A$2:B465)),(COLUMNS($A$2:B465)-1)*6+1)</f>
        <v>131</v>
      </c>
      <c r="D465" t="str" cm="1">
        <f t="array" ref="D465">INDEX('Master Data'!$F$2:$L$4115,SMALL(IF((INDEX('Master Data'!$F$2:$L$4115,,1)="failed"),MATCH(ROW('Master Data'!$F$2:$L$4115),ROW('Master Data'!$F$2:$L$4115)),""),ROWS($D$2:D465)),(COLUMNS($D$2:D465)-1)*6+1)</f>
        <v>failed</v>
      </c>
      <c r="E465" cm="1">
        <f t="array" ref="E465">INDEX('Master Data'!$F$2:$L$4115,SMALL(IF((INDEX('Master Data'!$F$2:$L$4115,,1)="failed"),MATCH(ROW('Master Data'!$F$2:$L$4115),ROW('Master Data'!$F$2:$L$4115)),""),ROWS($D$2:E465)),(COLUMNS($D$2:E465)-1)*6+1)</f>
        <v>10</v>
      </c>
    </row>
    <row r="466" spans="1:5" x14ac:dyDescent="0.25">
      <c r="A466" t="str" cm="1">
        <f t="array" ref="A466">INDEX('Master Data'!$F$2:$L$4115,SMALL(IF((INDEX('Master Data'!$F$2:$L$4115,,1)="successful"),MATCH(ROW('Master Data'!$F$2:$L$4115),ROW('Master Data'!$F$2:$L$4115)),""),ROWS(A$2:$A466)),(COLUMNS($A$2:A466)-1)*6+1)</f>
        <v>successful</v>
      </c>
      <c r="B466" cm="1">
        <f t="array" ref="B466">INDEX('Master Data'!$F$2:$L$4115,SMALL(IF((INDEX('Master Data'!$F$2:$L$4115,,1)="successful"),MATCH(ROW('Master Data'!$F$2:$L$4115),ROW('Master Data'!$F$2:$L$4115)),""),ROWS($A$2:B466)),(COLUMNS($A$2:B466)-1)*6+1)</f>
        <v>61</v>
      </c>
      <c r="D466" t="str" cm="1">
        <f t="array" ref="D466">INDEX('Master Data'!$F$2:$L$4115,SMALL(IF((INDEX('Master Data'!$F$2:$L$4115,,1)="failed"),MATCH(ROW('Master Data'!$F$2:$L$4115),ROW('Master Data'!$F$2:$L$4115)),""),ROWS($D$2:D466)),(COLUMNS($D$2:D466)-1)*6+1)</f>
        <v>failed</v>
      </c>
      <c r="E466" cm="1">
        <f t="array" ref="E466">INDEX('Master Data'!$F$2:$L$4115,SMALL(IF((INDEX('Master Data'!$F$2:$L$4115,,1)="failed"),MATCH(ROW('Master Data'!$F$2:$L$4115),ROW('Master Data'!$F$2:$L$4115)),""),ROWS($D$2:E466)),(COLUMNS($D$2:E466)-1)*6+1)</f>
        <v>4</v>
      </c>
    </row>
    <row r="467" spans="1:5" x14ac:dyDescent="0.25">
      <c r="A467" t="str" cm="1">
        <f t="array" ref="A467">INDEX('Master Data'!$F$2:$L$4115,SMALL(IF((INDEX('Master Data'!$F$2:$L$4115,,1)="successful"),MATCH(ROW('Master Data'!$F$2:$L$4115),ROW('Master Data'!$F$2:$L$4115)),""),ROWS(A$2:$A467)),(COLUMNS($A$2:A467)-1)*6+1)</f>
        <v>successful</v>
      </c>
      <c r="B467" cm="1">
        <f t="array" ref="B467">INDEX('Master Data'!$F$2:$L$4115,SMALL(IF((INDEX('Master Data'!$F$2:$L$4115,,1)="successful"),MATCH(ROW('Master Data'!$F$2:$L$4115),ROW('Master Data'!$F$2:$L$4115)),""),ROWS($A$2:B467)),(COLUMNS($A$2:B467)-1)*6+1)</f>
        <v>1071</v>
      </c>
      <c r="D467" t="str" cm="1">
        <f t="array" ref="D467">INDEX('Master Data'!$F$2:$L$4115,SMALL(IF((INDEX('Master Data'!$F$2:$L$4115,,1)="failed"),MATCH(ROW('Master Data'!$F$2:$L$4115),ROW('Master Data'!$F$2:$L$4115)),""),ROWS($D$2:D467)),(COLUMNS($D$2:D467)-1)*6+1)</f>
        <v>failed</v>
      </c>
      <c r="E467" cm="1">
        <f t="array" ref="E467">INDEX('Master Data'!$F$2:$L$4115,SMALL(IF((INDEX('Master Data'!$F$2:$L$4115,,1)="failed"),MATCH(ROW('Master Data'!$F$2:$L$4115),ROW('Master Data'!$F$2:$L$4115)),""),ROWS($D$2:E467)),(COLUMNS($D$2:E467)-1)*6+1)</f>
        <v>21</v>
      </c>
    </row>
    <row r="468" spans="1:5" x14ac:dyDescent="0.25">
      <c r="A468" t="str" cm="1">
        <f t="array" ref="A468">INDEX('Master Data'!$F$2:$L$4115,SMALL(IF((INDEX('Master Data'!$F$2:$L$4115,,1)="successful"),MATCH(ROW('Master Data'!$F$2:$L$4115),ROW('Master Data'!$F$2:$L$4115)),""),ROWS(A$2:$A468)),(COLUMNS($A$2:A468)-1)*6+1)</f>
        <v>successful</v>
      </c>
      <c r="B468" cm="1">
        <f t="array" ref="B468">INDEX('Master Data'!$F$2:$L$4115,SMALL(IF((INDEX('Master Data'!$F$2:$L$4115,,1)="successful"),MATCH(ROW('Master Data'!$F$2:$L$4115),ROW('Master Data'!$F$2:$L$4115)),""),ROWS($A$2:B468)),(COLUMNS($A$2:B468)-1)*6+1)</f>
        <v>122</v>
      </c>
      <c r="D468" t="str" cm="1">
        <f t="array" ref="D468">INDEX('Master Data'!$F$2:$L$4115,SMALL(IF((INDEX('Master Data'!$F$2:$L$4115,,1)="failed"),MATCH(ROW('Master Data'!$F$2:$L$4115),ROW('Master Data'!$F$2:$L$4115)),""),ROWS($D$2:D468)),(COLUMNS($D$2:D468)-1)*6+1)</f>
        <v>failed</v>
      </c>
      <c r="E468" cm="1">
        <f t="array" ref="E468">INDEX('Master Data'!$F$2:$L$4115,SMALL(IF((INDEX('Master Data'!$F$2:$L$4115,,1)="failed"),MATCH(ROW('Master Data'!$F$2:$L$4115),ROW('Master Data'!$F$2:$L$4115)),""),ROWS($D$2:E468)),(COLUMNS($D$2:E468)-1)*6+1)</f>
        <v>2</v>
      </c>
    </row>
    <row r="469" spans="1:5" x14ac:dyDescent="0.25">
      <c r="A469" t="str" cm="1">
        <f t="array" ref="A469">INDEX('Master Data'!$F$2:$L$4115,SMALL(IF((INDEX('Master Data'!$F$2:$L$4115,,1)="successful"),MATCH(ROW('Master Data'!$F$2:$L$4115),ROW('Master Data'!$F$2:$L$4115)),""),ROWS(A$2:$A469)),(COLUMNS($A$2:A469)-1)*6+1)</f>
        <v>successful</v>
      </c>
      <c r="B469" cm="1">
        <f t="array" ref="B469">INDEX('Master Data'!$F$2:$L$4115,SMALL(IF((INDEX('Master Data'!$F$2:$L$4115,,1)="successful"),MATCH(ROW('Master Data'!$F$2:$L$4115),ROW('Master Data'!$F$2:$L$4115)),""),ROWS($A$2:B469)),(COLUMNS($A$2:B469)-1)*6+1)</f>
        <v>111</v>
      </c>
      <c r="D469" t="str" cm="1">
        <f t="array" ref="D469">INDEX('Master Data'!$F$2:$L$4115,SMALL(IF((INDEX('Master Data'!$F$2:$L$4115,,1)="failed"),MATCH(ROW('Master Data'!$F$2:$L$4115),ROW('Master Data'!$F$2:$L$4115)),""),ROWS($D$2:D469)),(COLUMNS($D$2:D469)-1)*6+1)</f>
        <v>failed</v>
      </c>
      <c r="E469" cm="1">
        <f t="array" ref="E469">INDEX('Master Data'!$F$2:$L$4115,SMALL(IF((INDEX('Master Data'!$F$2:$L$4115,,1)="failed"),MATCH(ROW('Master Data'!$F$2:$L$4115),ROW('Master Data'!$F$2:$L$4115)),""),ROWS($D$2:E469)),(COLUMNS($D$2:E469)-1)*6+1)</f>
        <v>0</v>
      </c>
    </row>
    <row r="470" spans="1:5" x14ac:dyDescent="0.25">
      <c r="A470" t="str" cm="1">
        <f t="array" ref="A470">INDEX('Master Data'!$F$2:$L$4115,SMALL(IF((INDEX('Master Data'!$F$2:$L$4115,,1)="successful"),MATCH(ROW('Master Data'!$F$2:$L$4115),ROW('Master Data'!$F$2:$L$4115)),""),ROWS(A$2:$A470)),(COLUMNS($A$2:A470)-1)*6+1)</f>
        <v>successful</v>
      </c>
      <c r="B470" cm="1">
        <f t="array" ref="B470">INDEX('Master Data'!$F$2:$L$4115,SMALL(IF((INDEX('Master Data'!$F$2:$L$4115,,1)="successful"),MATCH(ROW('Master Data'!$F$2:$L$4115),ROW('Master Data'!$F$2:$L$4115)),""),ROWS($A$2:B470)),(COLUMNS($A$2:B470)-1)*6+1)</f>
        <v>255</v>
      </c>
      <c r="D470" t="str" cm="1">
        <f t="array" ref="D470">INDEX('Master Data'!$F$2:$L$4115,SMALL(IF((INDEX('Master Data'!$F$2:$L$4115,,1)="failed"),MATCH(ROW('Master Data'!$F$2:$L$4115),ROW('Master Data'!$F$2:$L$4115)),""),ROWS($D$2:D470)),(COLUMNS($D$2:D470)-1)*6+1)</f>
        <v>failed</v>
      </c>
      <c r="E470" cm="1">
        <f t="array" ref="E470">INDEX('Master Data'!$F$2:$L$4115,SMALL(IF((INDEX('Master Data'!$F$2:$L$4115,,1)="failed"),MATCH(ROW('Master Data'!$F$2:$L$4115),ROW('Master Data'!$F$2:$L$4115)),""),ROWS($D$2:E470)),(COLUMNS($D$2:E470)-1)*6+1)</f>
        <v>4</v>
      </c>
    </row>
    <row r="471" spans="1:5" x14ac:dyDescent="0.25">
      <c r="A471" t="str" cm="1">
        <f t="array" ref="A471">INDEX('Master Data'!$F$2:$L$4115,SMALL(IF((INDEX('Master Data'!$F$2:$L$4115,,1)="successful"),MATCH(ROW('Master Data'!$F$2:$L$4115),ROW('Master Data'!$F$2:$L$4115)),""),ROWS(A$2:$A471)),(COLUMNS($A$2:A471)-1)*6+1)</f>
        <v>successful</v>
      </c>
      <c r="B471" cm="1">
        <f t="array" ref="B471">INDEX('Master Data'!$F$2:$L$4115,SMALL(IF((INDEX('Master Data'!$F$2:$L$4115,,1)="successful"),MATCH(ROW('Master Data'!$F$2:$L$4115),ROW('Master Data'!$F$2:$L$4115)),""),ROWS($A$2:B471)),(COLUMNS($A$2:B471)-1)*6+1)</f>
        <v>141</v>
      </c>
      <c r="D471" t="str" cm="1">
        <f t="array" ref="D471">INDEX('Master Data'!$F$2:$L$4115,SMALL(IF((INDEX('Master Data'!$F$2:$L$4115,,1)="failed"),MATCH(ROW('Master Data'!$F$2:$L$4115),ROW('Master Data'!$F$2:$L$4115)),""),ROWS($D$2:D471)),(COLUMNS($D$2:D471)-1)*6+1)</f>
        <v>failed</v>
      </c>
      <c r="E471" cm="1">
        <f t="array" ref="E471">INDEX('Master Data'!$F$2:$L$4115,SMALL(IF((INDEX('Master Data'!$F$2:$L$4115,,1)="failed"),MATCH(ROW('Master Data'!$F$2:$L$4115),ROW('Master Data'!$F$2:$L$4115)),""),ROWS($D$2:E471)),(COLUMNS($D$2:E471)-1)*6+1)</f>
        <v>1</v>
      </c>
    </row>
    <row r="472" spans="1:5" x14ac:dyDescent="0.25">
      <c r="A472" t="str" cm="1">
        <f t="array" ref="A472">INDEX('Master Data'!$F$2:$L$4115,SMALL(IF((INDEX('Master Data'!$F$2:$L$4115,,1)="successful"),MATCH(ROW('Master Data'!$F$2:$L$4115),ROW('Master Data'!$F$2:$L$4115)),""),ROWS(A$2:$A472)),(COLUMNS($A$2:A472)-1)*6+1)</f>
        <v>successful</v>
      </c>
      <c r="B472" cm="1">
        <f t="array" ref="B472">INDEX('Master Data'!$F$2:$L$4115,SMALL(IF((INDEX('Master Data'!$F$2:$L$4115,,1)="successful"),MATCH(ROW('Master Data'!$F$2:$L$4115),ROW('Master Data'!$F$2:$L$4115)),""),ROWS($A$2:B472)),(COLUMNS($A$2:B472)-1)*6+1)</f>
        <v>159</v>
      </c>
      <c r="D472" t="str" cm="1">
        <f t="array" ref="D472">INDEX('Master Data'!$F$2:$L$4115,SMALL(IF((INDEX('Master Data'!$F$2:$L$4115,,1)="failed"),MATCH(ROW('Master Data'!$F$2:$L$4115),ROW('Master Data'!$F$2:$L$4115)),""),ROWS($D$2:D472)),(COLUMNS($D$2:D472)-1)*6+1)</f>
        <v>failed</v>
      </c>
      <c r="E472" cm="1">
        <f t="array" ref="E472">INDEX('Master Data'!$F$2:$L$4115,SMALL(IF((INDEX('Master Data'!$F$2:$L$4115,,1)="failed"),MATCH(ROW('Master Data'!$F$2:$L$4115),ROW('Master Data'!$F$2:$L$4115)),""),ROWS($D$2:E472)),(COLUMNS($D$2:E472)-1)*6+1)</f>
        <v>30</v>
      </c>
    </row>
    <row r="473" spans="1:5" x14ac:dyDescent="0.25">
      <c r="A473" t="str" cm="1">
        <f t="array" ref="A473">INDEX('Master Data'!$F$2:$L$4115,SMALL(IF((INDEX('Master Data'!$F$2:$L$4115,,1)="successful"),MATCH(ROW('Master Data'!$F$2:$L$4115),ROW('Master Data'!$F$2:$L$4115)),""),ROWS(A$2:$A473)),(COLUMNS($A$2:A473)-1)*6+1)</f>
        <v>successful</v>
      </c>
      <c r="B473" cm="1">
        <f t="array" ref="B473">INDEX('Master Data'!$F$2:$L$4115,SMALL(IF((INDEX('Master Data'!$F$2:$L$4115,,1)="successful"),MATCH(ROW('Master Data'!$F$2:$L$4115),ROW('Master Data'!$F$2:$L$4115)),""),ROWS($A$2:B473)),(COLUMNS($A$2:B473)-1)*6+1)</f>
        <v>99</v>
      </c>
      <c r="D473" t="str" cm="1">
        <f t="array" ref="D473">INDEX('Master Data'!$F$2:$L$4115,SMALL(IF((INDEX('Master Data'!$F$2:$L$4115,,1)="failed"),MATCH(ROW('Master Data'!$F$2:$L$4115),ROW('Master Data'!$F$2:$L$4115)),""),ROWS($D$2:D473)),(COLUMNS($D$2:D473)-1)*6+1)</f>
        <v>failed</v>
      </c>
      <c r="E473" cm="1">
        <f t="array" ref="E473">INDEX('Master Data'!$F$2:$L$4115,SMALL(IF((INDEX('Master Data'!$F$2:$L$4115,,1)="failed"),MATCH(ROW('Master Data'!$F$2:$L$4115),ROW('Master Data'!$F$2:$L$4115)),""),ROWS($D$2:E473)),(COLUMNS($D$2:E473)-1)*6+1)</f>
        <v>3</v>
      </c>
    </row>
    <row r="474" spans="1:5" x14ac:dyDescent="0.25">
      <c r="A474" t="str" cm="1">
        <f t="array" ref="A474">INDEX('Master Data'!$F$2:$L$4115,SMALL(IF((INDEX('Master Data'!$F$2:$L$4115,,1)="successful"),MATCH(ROW('Master Data'!$F$2:$L$4115),ROW('Master Data'!$F$2:$L$4115)),""),ROWS(A$2:$A474)),(COLUMNS($A$2:A474)-1)*6+1)</f>
        <v>successful</v>
      </c>
      <c r="B474" cm="1">
        <f t="array" ref="B474">INDEX('Master Data'!$F$2:$L$4115,SMALL(IF((INDEX('Master Data'!$F$2:$L$4115,,1)="successful"),MATCH(ROW('Master Data'!$F$2:$L$4115),ROW('Master Data'!$F$2:$L$4115)),""),ROWS($A$2:B474)),(COLUMNS($A$2:B474)-1)*6+1)</f>
        <v>96</v>
      </c>
      <c r="D474" t="str" cm="1">
        <f t="array" ref="D474">INDEX('Master Data'!$F$2:$L$4115,SMALL(IF((INDEX('Master Data'!$F$2:$L$4115,,1)="failed"),MATCH(ROW('Master Data'!$F$2:$L$4115),ROW('Master Data'!$F$2:$L$4115)),""),ROWS($D$2:D474)),(COLUMNS($D$2:D474)-1)*6+1)</f>
        <v>failed</v>
      </c>
      <c r="E474" cm="1">
        <f t="array" ref="E474">INDEX('Master Data'!$F$2:$L$4115,SMALL(IF((INDEX('Master Data'!$F$2:$L$4115,,1)="failed"),MATCH(ROW('Master Data'!$F$2:$L$4115),ROW('Master Data'!$F$2:$L$4115)),""),ROWS($D$2:E474)),(COLUMNS($D$2:E474)-1)*6+1)</f>
        <v>975</v>
      </c>
    </row>
    <row r="475" spans="1:5" x14ac:dyDescent="0.25">
      <c r="A475" t="str" cm="1">
        <f t="array" ref="A475">INDEX('Master Data'!$F$2:$L$4115,SMALL(IF((INDEX('Master Data'!$F$2:$L$4115,,1)="successful"),MATCH(ROW('Master Data'!$F$2:$L$4115),ROW('Master Data'!$F$2:$L$4115)),""),ROWS(A$2:$A475)),(COLUMNS($A$2:A475)-1)*6+1)</f>
        <v>successful</v>
      </c>
      <c r="B475" cm="1">
        <f t="array" ref="B475">INDEX('Master Data'!$F$2:$L$4115,SMALL(IF((INDEX('Master Data'!$F$2:$L$4115,,1)="successful"),MATCH(ROW('Master Data'!$F$2:$L$4115),ROW('Master Data'!$F$2:$L$4115)),""),ROWS($A$2:B475)),(COLUMNS($A$2:B475)-1)*6+1)</f>
        <v>27</v>
      </c>
      <c r="D475" t="str" cm="1">
        <f t="array" ref="D475">INDEX('Master Data'!$F$2:$L$4115,SMALL(IF((INDEX('Master Data'!$F$2:$L$4115,,1)="failed"),MATCH(ROW('Master Data'!$F$2:$L$4115),ROW('Master Data'!$F$2:$L$4115)),""),ROWS($D$2:D475)),(COLUMNS($D$2:D475)-1)*6+1)</f>
        <v>failed</v>
      </c>
      <c r="E475" cm="1">
        <f t="array" ref="E475">INDEX('Master Data'!$F$2:$L$4115,SMALL(IF((INDEX('Master Data'!$F$2:$L$4115,,1)="failed"),MATCH(ROW('Master Data'!$F$2:$L$4115),ROW('Master Data'!$F$2:$L$4115)),""),ROWS($D$2:E475)),(COLUMNS($D$2:E475)-1)*6+1)</f>
        <v>167</v>
      </c>
    </row>
    <row r="476" spans="1:5" x14ac:dyDescent="0.25">
      <c r="A476" t="str" cm="1">
        <f t="array" ref="A476">INDEX('Master Data'!$F$2:$L$4115,SMALL(IF((INDEX('Master Data'!$F$2:$L$4115,,1)="successful"),MATCH(ROW('Master Data'!$F$2:$L$4115),ROW('Master Data'!$F$2:$L$4115)),""),ROWS(A$2:$A476)),(COLUMNS($A$2:A476)-1)*6+1)</f>
        <v>successful</v>
      </c>
      <c r="B476" cm="1">
        <f t="array" ref="B476">INDEX('Master Data'!$F$2:$L$4115,SMALL(IF((INDEX('Master Data'!$F$2:$L$4115,,1)="successful"),MATCH(ROW('Master Data'!$F$2:$L$4115),ROW('Master Data'!$F$2:$L$4115)),""),ROWS($A$2:B476)),(COLUMNS($A$2:B476)-1)*6+1)</f>
        <v>166</v>
      </c>
      <c r="D476" t="str" cm="1">
        <f t="array" ref="D476">INDEX('Master Data'!$F$2:$L$4115,SMALL(IF((INDEX('Master Data'!$F$2:$L$4115,,1)="failed"),MATCH(ROW('Master Data'!$F$2:$L$4115),ROW('Master Data'!$F$2:$L$4115)),""),ROWS($D$2:D476)),(COLUMNS($D$2:D476)-1)*6+1)</f>
        <v>failed</v>
      </c>
      <c r="E476" cm="1">
        <f t="array" ref="E476">INDEX('Master Data'!$F$2:$L$4115,SMALL(IF((INDEX('Master Data'!$F$2:$L$4115,,1)="failed"),MATCH(ROW('Master Data'!$F$2:$L$4115),ROW('Master Data'!$F$2:$L$4115)),""),ROWS($D$2:E476)),(COLUMNS($D$2:E476)-1)*6+1)</f>
        <v>5</v>
      </c>
    </row>
    <row r="477" spans="1:5" x14ac:dyDescent="0.25">
      <c r="A477" t="str" cm="1">
        <f t="array" ref="A477">INDEX('Master Data'!$F$2:$L$4115,SMALL(IF((INDEX('Master Data'!$F$2:$L$4115,,1)="successful"),MATCH(ROW('Master Data'!$F$2:$L$4115),ROW('Master Data'!$F$2:$L$4115)),""),ROWS(A$2:$A477)),(COLUMNS($A$2:A477)-1)*6+1)</f>
        <v>successful</v>
      </c>
      <c r="B477" cm="1">
        <f t="array" ref="B477">INDEX('Master Data'!$F$2:$L$4115,SMALL(IF((INDEX('Master Data'!$F$2:$L$4115,,1)="successful"),MATCH(ROW('Master Data'!$F$2:$L$4115),ROW('Master Data'!$F$2:$L$4115)),""),ROWS($A$2:B477)),(COLUMNS($A$2:B477)-1)*6+1)</f>
        <v>76</v>
      </c>
      <c r="D477" t="str" cm="1">
        <f t="array" ref="D477">INDEX('Master Data'!$F$2:$L$4115,SMALL(IF((INDEX('Master Data'!$F$2:$L$4115,,1)="failed"),MATCH(ROW('Master Data'!$F$2:$L$4115),ROW('Master Data'!$F$2:$L$4115)),""),ROWS($D$2:D477)),(COLUMNS($D$2:D477)-1)*6+1)</f>
        <v>failed</v>
      </c>
      <c r="E477" cm="1">
        <f t="array" ref="E477">INDEX('Master Data'!$F$2:$L$4115,SMALL(IF((INDEX('Master Data'!$F$2:$L$4115,,1)="failed"),MATCH(ROW('Master Data'!$F$2:$L$4115),ROW('Master Data'!$F$2:$L$4115)),""),ROWS($D$2:E477)),(COLUMNS($D$2:E477)-1)*6+1)</f>
        <v>18</v>
      </c>
    </row>
    <row r="478" spans="1:5" x14ac:dyDescent="0.25">
      <c r="A478" t="str" cm="1">
        <f t="array" ref="A478">INDEX('Master Data'!$F$2:$L$4115,SMALL(IF((INDEX('Master Data'!$F$2:$L$4115,,1)="successful"),MATCH(ROW('Master Data'!$F$2:$L$4115),ROW('Master Data'!$F$2:$L$4115)),""),ROWS(A$2:$A478)),(COLUMNS($A$2:A478)-1)*6+1)</f>
        <v>successful</v>
      </c>
      <c r="B478" cm="1">
        <f t="array" ref="B478">INDEX('Master Data'!$F$2:$L$4115,SMALL(IF((INDEX('Master Data'!$F$2:$L$4115,,1)="successful"),MATCH(ROW('Master Data'!$F$2:$L$4115),ROW('Master Data'!$F$2:$L$4115)),""),ROWS($A$2:B478)),(COLUMNS($A$2:B478)-1)*6+1)</f>
        <v>211</v>
      </c>
      <c r="D478" t="str" cm="1">
        <f t="array" ref="D478">INDEX('Master Data'!$F$2:$L$4115,SMALL(IF((INDEX('Master Data'!$F$2:$L$4115,,1)="failed"),MATCH(ROW('Master Data'!$F$2:$L$4115),ROW('Master Data'!$F$2:$L$4115)),""),ROWS($D$2:D478)),(COLUMNS($D$2:D478)-1)*6+1)</f>
        <v>failed</v>
      </c>
      <c r="E478" cm="1">
        <f t="array" ref="E478">INDEX('Master Data'!$F$2:$L$4115,SMALL(IF((INDEX('Master Data'!$F$2:$L$4115,,1)="failed"),MATCH(ROW('Master Data'!$F$2:$L$4115),ROW('Master Data'!$F$2:$L$4115)),""),ROWS($D$2:E478)),(COLUMNS($D$2:E478)-1)*6+1)</f>
        <v>98</v>
      </c>
    </row>
    <row r="479" spans="1:5" x14ac:dyDescent="0.25">
      <c r="A479" t="str" cm="1">
        <f t="array" ref="A479">INDEX('Master Data'!$F$2:$L$4115,SMALL(IF((INDEX('Master Data'!$F$2:$L$4115,,1)="successful"),MATCH(ROW('Master Data'!$F$2:$L$4115),ROW('Master Data'!$F$2:$L$4115)),""),ROWS(A$2:$A479)),(COLUMNS($A$2:A479)-1)*6+1)</f>
        <v>successful</v>
      </c>
      <c r="B479" cm="1">
        <f t="array" ref="B479">INDEX('Master Data'!$F$2:$L$4115,SMALL(IF((INDEX('Master Data'!$F$2:$L$4115,,1)="successful"),MATCH(ROW('Master Data'!$F$2:$L$4115),ROW('Master Data'!$F$2:$L$4115)),""),ROWS($A$2:B479)),(COLUMNS($A$2:B479)-1)*6+1)</f>
        <v>21</v>
      </c>
      <c r="D479" t="str" cm="1">
        <f t="array" ref="D479">INDEX('Master Data'!$F$2:$L$4115,SMALL(IF((INDEX('Master Data'!$F$2:$L$4115,,1)="failed"),MATCH(ROW('Master Data'!$F$2:$L$4115),ROW('Master Data'!$F$2:$L$4115)),""),ROWS($D$2:D479)),(COLUMNS($D$2:D479)-1)*6+1)</f>
        <v>failed</v>
      </c>
      <c r="E479" cm="1">
        <f t="array" ref="E479">INDEX('Master Data'!$F$2:$L$4115,SMALL(IF((INDEX('Master Data'!$F$2:$L$4115,,1)="failed"),MATCH(ROW('Master Data'!$F$2:$L$4115),ROW('Master Data'!$F$2:$L$4115)),""),ROWS($D$2:E479)),(COLUMNS($D$2:E479)-1)*6+1)</f>
        <v>4</v>
      </c>
    </row>
    <row r="480" spans="1:5" x14ac:dyDescent="0.25">
      <c r="A480" t="str" cm="1">
        <f t="array" ref="A480">INDEX('Master Data'!$F$2:$L$4115,SMALL(IF((INDEX('Master Data'!$F$2:$L$4115,,1)="successful"),MATCH(ROW('Master Data'!$F$2:$L$4115),ROW('Master Data'!$F$2:$L$4115)),""),ROWS(A$2:$A480)),(COLUMNS($A$2:A480)-1)*6+1)</f>
        <v>successful</v>
      </c>
      <c r="B480" cm="1">
        <f t="array" ref="B480">INDEX('Master Data'!$F$2:$L$4115,SMALL(IF((INDEX('Master Data'!$F$2:$L$4115,,1)="successful"),MATCH(ROW('Master Data'!$F$2:$L$4115),ROW('Master Data'!$F$2:$L$4115)),""),ROWS($A$2:B480)),(COLUMNS($A$2:B480)-1)*6+1)</f>
        <v>61</v>
      </c>
      <c r="D480" t="str" cm="1">
        <f t="array" ref="D480">INDEX('Master Data'!$F$2:$L$4115,SMALL(IF((INDEX('Master Data'!$F$2:$L$4115,,1)="failed"),MATCH(ROW('Master Data'!$F$2:$L$4115),ROW('Master Data'!$F$2:$L$4115)),""),ROWS($D$2:D480)),(COLUMNS($D$2:D480)-1)*6+1)</f>
        <v>failed</v>
      </c>
      <c r="E480" cm="1">
        <f t="array" ref="E480">INDEX('Master Data'!$F$2:$L$4115,SMALL(IF((INDEX('Master Data'!$F$2:$L$4115,,1)="failed"),MATCH(ROW('Master Data'!$F$2:$L$4115),ROW('Master Data'!$F$2:$L$4115)),""),ROWS($D$2:E480)),(COLUMNS($D$2:E480)-1)*6+1)</f>
        <v>3</v>
      </c>
    </row>
    <row r="481" spans="1:5" x14ac:dyDescent="0.25">
      <c r="A481" t="str" cm="1">
        <f t="array" ref="A481">INDEX('Master Data'!$F$2:$L$4115,SMALL(IF((INDEX('Master Data'!$F$2:$L$4115,,1)="successful"),MATCH(ROW('Master Data'!$F$2:$L$4115),ROW('Master Data'!$F$2:$L$4115)),""),ROWS(A$2:$A481)),(COLUMNS($A$2:A481)-1)*6+1)</f>
        <v>successful</v>
      </c>
      <c r="B481" cm="1">
        <f t="array" ref="B481">INDEX('Master Data'!$F$2:$L$4115,SMALL(IF((INDEX('Master Data'!$F$2:$L$4115,,1)="successful"),MATCH(ROW('Master Data'!$F$2:$L$4115),ROW('Master Data'!$F$2:$L$4115)),""),ROWS($A$2:B481)),(COLUMNS($A$2:B481)-1)*6+1)</f>
        <v>30</v>
      </c>
      <c r="D481" t="str" cm="1">
        <f t="array" ref="D481">INDEX('Master Data'!$F$2:$L$4115,SMALL(IF((INDEX('Master Data'!$F$2:$L$4115,,1)="failed"),MATCH(ROW('Master Data'!$F$2:$L$4115),ROW('Master Data'!$F$2:$L$4115)),""),ROWS($D$2:D481)),(COLUMNS($D$2:D481)-1)*6+1)</f>
        <v>failed</v>
      </c>
      <c r="E481" cm="1">
        <f t="array" ref="E481">INDEX('Master Data'!$F$2:$L$4115,SMALL(IF((INDEX('Master Data'!$F$2:$L$4115,,1)="failed"),MATCH(ROW('Master Data'!$F$2:$L$4115),ROW('Master Data'!$F$2:$L$4115)),""),ROWS($D$2:E481)),(COLUMNS($D$2:E481)-1)*6+1)</f>
        <v>1</v>
      </c>
    </row>
    <row r="482" spans="1:5" x14ac:dyDescent="0.25">
      <c r="A482" t="str" cm="1">
        <f t="array" ref="A482">INDEX('Master Data'!$F$2:$L$4115,SMALL(IF((INDEX('Master Data'!$F$2:$L$4115,,1)="successful"),MATCH(ROW('Master Data'!$F$2:$L$4115),ROW('Master Data'!$F$2:$L$4115)),""),ROWS(A$2:$A482)),(COLUMNS($A$2:A482)-1)*6+1)</f>
        <v>successful</v>
      </c>
      <c r="B482" cm="1">
        <f t="array" ref="B482">INDEX('Master Data'!$F$2:$L$4115,SMALL(IF((INDEX('Master Data'!$F$2:$L$4115,,1)="successful"),MATCH(ROW('Master Data'!$F$2:$L$4115),ROW('Master Data'!$F$2:$L$4115)),""),ROWS($A$2:B482)),(COLUMNS($A$2:B482)-1)*6+1)</f>
        <v>375</v>
      </c>
      <c r="D482" t="str" cm="1">
        <f t="array" ref="D482">INDEX('Master Data'!$F$2:$L$4115,SMALL(IF((INDEX('Master Data'!$F$2:$L$4115,,1)="failed"),MATCH(ROW('Master Data'!$F$2:$L$4115),ROW('Master Data'!$F$2:$L$4115)),""),ROWS($D$2:D482)),(COLUMNS($D$2:D482)-1)*6+1)</f>
        <v>failed</v>
      </c>
      <c r="E482" cm="1">
        <f t="array" ref="E482">INDEX('Master Data'!$F$2:$L$4115,SMALL(IF((INDEX('Master Data'!$F$2:$L$4115,,1)="failed"),MATCH(ROW('Master Data'!$F$2:$L$4115),ROW('Master Data'!$F$2:$L$4115)),""),ROWS($D$2:E482)),(COLUMNS($D$2:E482)-1)*6+1)</f>
        <v>0</v>
      </c>
    </row>
    <row r="483" spans="1:5" x14ac:dyDescent="0.25">
      <c r="A483" t="str" cm="1">
        <f t="array" ref="A483">INDEX('Master Data'!$F$2:$L$4115,SMALL(IF((INDEX('Master Data'!$F$2:$L$4115,,1)="successful"),MATCH(ROW('Master Data'!$F$2:$L$4115),ROW('Master Data'!$F$2:$L$4115)),""),ROWS(A$2:$A483)),(COLUMNS($A$2:A483)-1)*6+1)</f>
        <v>successful</v>
      </c>
      <c r="B483" cm="1">
        <f t="array" ref="B483">INDEX('Master Data'!$F$2:$L$4115,SMALL(IF((INDEX('Master Data'!$F$2:$L$4115,,1)="successful"),MATCH(ROW('Master Data'!$F$2:$L$4115),ROW('Master Data'!$F$2:$L$4115)),""),ROWS($A$2:B483)),(COLUMNS($A$2:B483)-1)*6+1)</f>
        <v>111</v>
      </c>
      <c r="D483" t="str" cm="1">
        <f t="array" ref="D483">INDEX('Master Data'!$F$2:$L$4115,SMALL(IF((INDEX('Master Data'!$F$2:$L$4115,,1)="failed"),MATCH(ROW('Master Data'!$F$2:$L$4115),ROW('Master Data'!$F$2:$L$4115)),""),ROWS($D$2:D483)),(COLUMNS($D$2:D483)-1)*6+1)</f>
        <v>failed</v>
      </c>
      <c r="E483" cm="1">
        <f t="array" ref="E483">INDEX('Master Data'!$F$2:$L$4115,SMALL(IF((INDEX('Master Data'!$F$2:$L$4115,,1)="failed"),MATCH(ROW('Master Data'!$F$2:$L$4115),ROW('Master Data'!$F$2:$L$4115)),""),ROWS($D$2:E483)),(COLUMNS($D$2:E483)-1)*6+1)</f>
        <v>9</v>
      </c>
    </row>
    <row r="484" spans="1:5" x14ac:dyDescent="0.25">
      <c r="A484" t="str" cm="1">
        <f t="array" ref="A484">INDEX('Master Data'!$F$2:$L$4115,SMALL(IF((INDEX('Master Data'!$F$2:$L$4115,,1)="successful"),MATCH(ROW('Master Data'!$F$2:$L$4115),ROW('Master Data'!$F$2:$L$4115)),""),ROWS(A$2:$A484)),(COLUMNS($A$2:A484)-1)*6+1)</f>
        <v>successful</v>
      </c>
      <c r="B484" cm="1">
        <f t="array" ref="B484">INDEX('Master Data'!$F$2:$L$4115,SMALL(IF((INDEX('Master Data'!$F$2:$L$4115,,1)="successful"),MATCH(ROW('Master Data'!$F$2:$L$4115),ROW('Master Data'!$F$2:$L$4115)),""),ROWS($A$2:B484)),(COLUMNS($A$2:B484)-1)*6+1)</f>
        <v>123</v>
      </c>
      <c r="D484" t="str" cm="1">
        <f t="array" ref="D484">INDEX('Master Data'!$F$2:$L$4115,SMALL(IF((INDEX('Master Data'!$F$2:$L$4115,,1)="failed"),MATCH(ROW('Master Data'!$F$2:$L$4115),ROW('Master Data'!$F$2:$L$4115)),""),ROWS($D$2:D484)),(COLUMNS($D$2:D484)-1)*6+1)</f>
        <v>failed</v>
      </c>
      <c r="E484" cm="1">
        <f t="array" ref="E484">INDEX('Master Data'!$F$2:$L$4115,SMALL(IF((INDEX('Master Data'!$F$2:$L$4115,,1)="failed"),MATCH(ROW('Master Data'!$F$2:$L$4115),ROW('Master Data'!$F$2:$L$4115)),""),ROWS($D$2:E484)),(COLUMNS($D$2:E484)-1)*6+1)</f>
        <v>2</v>
      </c>
    </row>
    <row r="485" spans="1:5" x14ac:dyDescent="0.25">
      <c r="A485" t="str" cm="1">
        <f t="array" ref="A485">INDEX('Master Data'!$F$2:$L$4115,SMALL(IF((INDEX('Master Data'!$F$2:$L$4115,,1)="successful"),MATCH(ROW('Master Data'!$F$2:$L$4115),ROW('Master Data'!$F$2:$L$4115)),""),ROWS(A$2:$A485)),(COLUMNS($A$2:A485)-1)*6+1)</f>
        <v>successful</v>
      </c>
      <c r="B485" cm="1">
        <f t="array" ref="B485">INDEX('Master Data'!$F$2:$L$4115,SMALL(IF((INDEX('Master Data'!$F$2:$L$4115,,1)="successful"),MATCH(ROW('Master Data'!$F$2:$L$4115),ROW('Master Data'!$F$2:$L$4115)),""),ROWS($A$2:B485)),(COLUMNS($A$2:B485)-1)*6+1)</f>
        <v>70</v>
      </c>
      <c r="D485" t="str" cm="1">
        <f t="array" ref="D485">INDEX('Master Data'!$F$2:$L$4115,SMALL(IF((INDEX('Master Data'!$F$2:$L$4115,,1)="failed"),MATCH(ROW('Master Data'!$F$2:$L$4115),ROW('Master Data'!$F$2:$L$4115)),""),ROWS($D$2:D485)),(COLUMNS($D$2:D485)-1)*6+1)</f>
        <v>failed</v>
      </c>
      <c r="E485" cm="1">
        <f t="array" ref="E485">INDEX('Master Data'!$F$2:$L$4115,SMALL(IF((INDEX('Master Data'!$F$2:$L$4115,,1)="failed"),MATCH(ROW('Master Data'!$F$2:$L$4115),ROW('Master Data'!$F$2:$L$4115)),""),ROWS($D$2:E485)),(COLUMNS($D$2:E485)-1)*6+1)</f>
        <v>0</v>
      </c>
    </row>
    <row r="486" spans="1:5" x14ac:dyDescent="0.25">
      <c r="A486" t="str" cm="1">
        <f t="array" ref="A486">INDEX('Master Data'!$F$2:$L$4115,SMALL(IF((INDEX('Master Data'!$F$2:$L$4115,,1)="successful"),MATCH(ROW('Master Data'!$F$2:$L$4115),ROW('Master Data'!$F$2:$L$4115)),""),ROWS(A$2:$A486)),(COLUMNS($A$2:A486)-1)*6+1)</f>
        <v>successful</v>
      </c>
      <c r="B486" cm="1">
        <f t="array" ref="B486">INDEX('Master Data'!$F$2:$L$4115,SMALL(IF((INDEX('Master Data'!$F$2:$L$4115,,1)="successful"),MATCH(ROW('Master Data'!$F$2:$L$4115),ROW('Master Data'!$F$2:$L$4115)),""),ROWS($A$2:B486)),(COLUMNS($A$2:B486)-1)*6+1)</f>
        <v>85</v>
      </c>
      <c r="D486" t="str" cm="1">
        <f t="array" ref="D486">INDEX('Master Data'!$F$2:$L$4115,SMALL(IF((INDEX('Master Data'!$F$2:$L$4115,,1)="failed"),MATCH(ROW('Master Data'!$F$2:$L$4115),ROW('Master Data'!$F$2:$L$4115)),""),ROWS($D$2:D486)),(COLUMNS($D$2:D486)-1)*6+1)</f>
        <v>failed</v>
      </c>
      <c r="E486" cm="1">
        <f t="array" ref="E486">INDEX('Master Data'!$F$2:$L$4115,SMALL(IF((INDEX('Master Data'!$F$2:$L$4115,,1)="failed"),MATCH(ROW('Master Data'!$F$2:$L$4115),ROW('Master Data'!$F$2:$L$4115)),""),ROWS($D$2:E486)),(COLUMNS($D$2:E486)-1)*6+1)</f>
        <v>147</v>
      </c>
    </row>
    <row r="487" spans="1:5" x14ac:dyDescent="0.25">
      <c r="A487" t="str" cm="1">
        <f t="array" ref="A487">INDEX('Master Data'!$F$2:$L$4115,SMALL(IF((INDEX('Master Data'!$F$2:$L$4115,,1)="successful"),MATCH(ROW('Master Data'!$F$2:$L$4115),ROW('Master Data'!$F$2:$L$4115)),""),ROWS(A$2:$A487)),(COLUMNS($A$2:A487)-1)*6+1)</f>
        <v>successful</v>
      </c>
      <c r="B487" cm="1">
        <f t="array" ref="B487">INDEX('Master Data'!$F$2:$L$4115,SMALL(IF((INDEX('Master Data'!$F$2:$L$4115,,1)="successful"),MATCH(ROW('Master Data'!$F$2:$L$4115),ROW('Master Data'!$F$2:$L$4115)),""),ROWS($A$2:B487)),(COLUMNS($A$2:B487)-1)*6+1)</f>
        <v>86</v>
      </c>
      <c r="D487" t="str" cm="1">
        <f t="array" ref="D487">INDEX('Master Data'!$F$2:$L$4115,SMALL(IF((INDEX('Master Data'!$F$2:$L$4115,,1)="failed"),MATCH(ROW('Master Data'!$F$2:$L$4115),ROW('Master Data'!$F$2:$L$4115)),""),ROWS($D$2:D487)),(COLUMNS($D$2:D487)-1)*6+1)</f>
        <v>failed</v>
      </c>
      <c r="E487" cm="1">
        <f t="array" ref="E487">INDEX('Master Data'!$F$2:$L$4115,SMALL(IF((INDEX('Master Data'!$F$2:$L$4115,,1)="failed"),MATCH(ROW('Master Data'!$F$2:$L$4115),ROW('Master Data'!$F$2:$L$4115)),""),ROWS($D$2:E487)),(COLUMNS($D$2:E487)-1)*6+1)</f>
        <v>49</v>
      </c>
    </row>
    <row r="488" spans="1:5" x14ac:dyDescent="0.25">
      <c r="A488" t="str" cm="1">
        <f t="array" ref="A488">INDEX('Master Data'!$F$2:$L$4115,SMALL(IF((INDEX('Master Data'!$F$2:$L$4115,,1)="successful"),MATCH(ROW('Master Data'!$F$2:$L$4115),ROW('Master Data'!$F$2:$L$4115)),""),ROWS(A$2:$A488)),(COLUMNS($A$2:A488)-1)*6+1)</f>
        <v>successful</v>
      </c>
      <c r="B488" cm="1">
        <f t="array" ref="B488">INDEX('Master Data'!$F$2:$L$4115,SMALL(IF((INDEX('Master Data'!$F$2:$L$4115,,1)="successful"),MATCH(ROW('Master Data'!$F$2:$L$4115),ROW('Master Data'!$F$2:$L$4115)),""),ROWS($A$2:B488)),(COLUMNS($A$2:B488)-1)*6+1)</f>
        <v>13</v>
      </c>
      <c r="D488" t="str" cm="1">
        <f t="array" ref="D488">INDEX('Master Data'!$F$2:$L$4115,SMALL(IF((INDEX('Master Data'!$F$2:$L$4115,,1)="failed"),MATCH(ROW('Master Data'!$F$2:$L$4115),ROW('Master Data'!$F$2:$L$4115)),""),ROWS($D$2:D488)),(COLUMNS($D$2:D488)-1)*6+1)</f>
        <v>failed</v>
      </c>
      <c r="E488" cm="1">
        <f t="array" ref="E488">INDEX('Master Data'!$F$2:$L$4115,SMALL(IF((INDEX('Master Data'!$F$2:$L$4115,,1)="failed"),MATCH(ROW('Master Data'!$F$2:$L$4115),ROW('Master Data'!$F$2:$L$4115)),""),ROWS($D$2:E488)),(COLUMNS($D$2:E488)-1)*6+1)</f>
        <v>1</v>
      </c>
    </row>
    <row r="489" spans="1:5" x14ac:dyDescent="0.25">
      <c r="A489" t="str" cm="1">
        <f t="array" ref="A489">INDEX('Master Data'!$F$2:$L$4115,SMALL(IF((INDEX('Master Data'!$F$2:$L$4115,,1)="successful"),MATCH(ROW('Master Data'!$F$2:$L$4115),ROW('Master Data'!$F$2:$L$4115)),""),ROWS(A$2:$A489)),(COLUMNS($A$2:A489)-1)*6+1)</f>
        <v>successful</v>
      </c>
      <c r="B489" cm="1">
        <f t="array" ref="B489">INDEX('Master Data'!$F$2:$L$4115,SMALL(IF((INDEX('Master Data'!$F$2:$L$4115,,1)="successful"),MATCH(ROW('Master Data'!$F$2:$L$4115),ROW('Master Data'!$F$2:$L$4115)),""),ROWS($A$2:B489)),(COLUMNS($A$2:B489)-1)*6+1)</f>
        <v>33</v>
      </c>
      <c r="D489" t="str" cm="1">
        <f t="array" ref="D489">INDEX('Master Data'!$F$2:$L$4115,SMALL(IF((INDEX('Master Data'!$F$2:$L$4115,,1)="failed"),MATCH(ROW('Master Data'!$F$2:$L$4115),ROW('Master Data'!$F$2:$L$4115)),""),ROWS($D$2:D489)),(COLUMNS($D$2:D489)-1)*6+1)</f>
        <v>failed</v>
      </c>
      <c r="E489" cm="1">
        <f t="array" ref="E489">INDEX('Master Data'!$F$2:$L$4115,SMALL(IF((INDEX('Master Data'!$F$2:$L$4115,,1)="failed"),MATCH(ROW('Master Data'!$F$2:$L$4115),ROW('Master Data'!$F$2:$L$4115)),""),ROWS($D$2:E489)),(COLUMNS($D$2:E489)-1)*6+1)</f>
        <v>2</v>
      </c>
    </row>
    <row r="490" spans="1:5" x14ac:dyDescent="0.25">
      <c r="A490" t="str" cm="1">
        <f t="array" ref="A490">INDEX('Master Data'!$F$2:$L$4115,SMALL(IF((INDEX('Master Data'!$F$2:$L$4115,,1)="successful"),MATCH(ROW('Master Data'!$F$2:$L$4115),ROW('Master Data'!$F$2:$L$4115)),""),ROWS(A$2:$A490)),(COLUMNS($A$2:A490)-1)*6+1)</f>
        <v>successful</v>
      </c>
      <c r="B490" cm="1">
        <f t="array" ref="B490">INDEX('Master Data'!$F$2:$L$4115,SMALL(IF((INDEX('Master Data'!$F$2:$L$4115,,1)="successful"),MATCH(ROW('Master Data'!$F$2:$L$4115),ROW('Master Data'!$F$2:$L$4115)),""),ROWS($A$2:B490)),(COLUMNS($A$2:B490)-1)*6+1)</f>
        <v>15</v>
      </c>
      <c r="D490" t="str" cm="1">
        <f t="array" ref="D490">INDEX('Master Data'!$F$2:$L$4115,SMALL(IF((INDEX('Master Data'!$F$2:$L$4115,,1)="failed"),MATCH(ROW('Master Data'!$F$2:$L$4115),ROW('Master Data'!$F$2:$L$4115)),""),ROWS($D$2:D490)),(COLUMNS($D$2:D490)-1)*6+1)</f>
        <v>failed</v>
      </c>
      <c r="E490" cm="1">
        <f t="array" ref="E490">INDEX('Master Data'!$F$2:$L$4115,SMALL(IF((INDEX('Master Data'!$F$2:$L$4115,,1)="failed"),MATCH(ROW('Master Data'!$F$2:$L$4115),ROW('Master Data'!$F$2:$L$4115)),""),ROWS($D$2:E490)),(COLUMNS($D$2:E490)-1)*6+1)</f>
        <v>7</v>
      </c>
    </row>
    <row r="491" spans="1:5" x14ac:dyDescent="0.25">
      <c r="A491" t="str" cm="1">
        <f t="array" ref="A491">INDEX('Master Data'!$F$2:$L$4115,SMALL(IF((INDEX('Master Data'!$F$2:$L$4115,,1)="successful"),MATCH(ROW('Master Data'!$F$2:$L$4115),ROW('Master Data'!$F$2:$L$4115)),""),ROWS(A$2:$A491)),(COLUMNS($A$2:A491)-1)*6+1)</f>
        <v>successful</v>
      </c>
      <c r="B491" cm="1">
        <f t="array" ref="B491">INDEX('Master Data'!$F$2:$L$4115,SMALL(IF((INDEX('Master Data'!$F$2:$L$4115,,1)="successful"),MATCH(ROW('Master Data'!$F$2:$L$4115),ROW('Master Data'!$F$2:$L$4115)),""),ROWS($A$2:B491)),(COLUMNS($A$2:B491)-1)*6+1)</f>
        <v>273</v>
      </c>
      <c r="D491" t="str" cm="1">
        <f t="array" ref="D491">INDEX('Master Data'!$F$2:$L$4115,SMALL(IF((INDEX('Master Data'!$F$2:$L$4115,,1)="failed"),MATCH(ROW('Master Data'!$F$2:$L$4115),ROW('Master Data'!$F$2:$L$4115)),""),ROWS($D$2:D491)),(COLUMNS($D$2:D491)-1)*6+1)</f>
        <v>failed</v>
      </c>
      <c r="E491" cm="1">
        <f t="array" ref="E491">INDEX('Master Data'!$F$2:$L$4115,SMALL(IF((INDEX('Master Data'!$F$2:$L$4115,,1)="failed"),MATCH(ROW('Master Data'!$F$2:$L$4115),ROW('Master Data'!$F$2:$L$4115)),""),ROWS($D$2:E491)),(COLUMNS($D$2:E491)-1)*6+1)</f>
        <v>4</v>
      </c>
    </row>
    <row r="492" spans="1:5" x14ac:dyDescent="0.25">
      <c r="A492" t="str" cm="1">
        <f t="array" ref="A492">INDEX('Master Data'!$F$2:$L$4115,SMALL(IF((INDEX('Master Data'!$F$2:$L$4115,,1)="successful"),MATCH(ROW('Master Data'!$F$2:$L$4115),ROW('Master Data'!$F$2:$L$4115)),""),ROWS(A$2:$A492)),(COLUMNS($A$2:A492)-1)*6+1)</f>
        <v>successful</v>
      </c>
      <c r="B492" cm="1">
        <f t="array" ref="B492">INDEX('Master Data'!$F$2:$L$4115,SMALL(IF((INDEX('Master Data'!$F$2:$L$4115,,1)="successful"),MATCH(ROW('Master Data'!$F$2:$L$4115),ROW('Master Data'!$F$2:$L$4115)),""),ROWS($A$2:B492)),(COLUMNS($A$2:B492)-1)*6+1)</f>
        <v>714</v>
      </c>
      <c r="D492" t="str" cm="1">
        <f t="array" ref="D492">INDEX('Master Data'!$F$2:$L$4115,SMALL(IF((INDEX('Master Data'!$F$2:$L$4115,,1)="failed"),MATCH(ROW('Master Data'!$F$2:$L$4115),ROW('Master Data'!$F$2:$L$4115)),""),ROWS($D$2:D492)),(COLUMNS($D$2:D492)-1)*6+1)</f>
        <v>failed</v>
      </c>
      <c r="E492" cm="1">
        <f t="array" ref="E492">INDEX('Master Data'!$F$2:$L$4115,SMALL(IF((INDEX('Master Data'!$F$2:$L$4115,,1)="failed"),MATCH(ROW('Master Data'!$F$2:$L$4115),ROW('Master Data'!$F$2:$L$4115)),""),ROWS($D$2:E492)),(COLUMNS($D$2:E492)-1)*6+1)</f>
        <v>27</v>
      </c>
    </row>
    <row r="493" spans="1:5" x14ac:dyDescent="0.25">
      <c r="A493" t="str" cm="1">
        <f t="array" ref="A493">INDEX('Master Data'!$F$2:$L$4115,SMALL(IF((INDEX('Master Data'!$F$2:$L$4115,,1)="successful"),MATCH(ROW('Master Data'!$F$2:$L$4115),ROW('Master Data'!$F$2:$L$4115)),""),ROWS(A$2:$A493)),(COLUMNS($A$2:A493)-1)*6+1)</f>
        <v>successful</v>
      </c>
      <c r="B493" cm="1">
        <f t="array" ref="B493">INDEX('Master Data'!$F$2:$L$4115,SMALL(IF((INDEX('Master Data'!$F$2:$L$4115,,1)="successful"),MATCH(ROW('Master Data'!$F$2:$L$4115),ROW('Master Data'!$F$2:$L$4115)),""),ROWS($A$2:B493)),(COLUMNS($A$2:B493)-1)*6+1)</f>
        <v>170</v>
      </c>
      <c r="D493" t="str" cm="1">
        <f t="array" ref="D493">INDEX('Master Data'!$F$2:$L$4115,SMALL(IF((INDEX('Master Data'!$F$2:$L$4115,,1)="failed"),MATCH(ROW('Master Data'!$F$2:$L$4115),ROW('Master Data'!$F$2:$L$4115)),""),ROWS($D$2:D493)),(COLUMNS($D$2:D493)-1)*6+1)</f>
        <v>failed</v>
      </c>
      <c r="E493" cm="1">
        <f t="array" ref="E493">INDEX('Master Data'!$F$2:$L$4115,SMALL(IF((INDEX('Master Data'!$F$2:$L$4115,,1)="failed"),MATCH(ROW('Master Data'!$F$2:$L$4115),ROW('Master Data'!$F$2:$L$4115)),""),ROWS($D$2:E493)),(COLUMNS($D$2:E493)-1)*6+1)</f>
        <v>94</v>
      </c>
    </row>
    <row r="494" spans="1:5" x14ac:dyDescent="0.25">
      <c r="A494" t="str" cm="1">
        <f t="array" ref="A494">INDEX('Master Data'!$F$2:$L$4115,SMALL(IF((INDEX('Master Data'!$F$2:$L$4115,,1)="successful"),MATCH(ROW('Master Data'!$F$2:$L$4115),ROW('Master Data'!$F$2:$L$4115)),""),ROWS(A$2:$A494)),(COLUMNS($A$2:A494)-1)*6+1)</f>
        <v>successful</v>
      </c>
      <c r="B494" cm="1">
        <f t="array" ref="B494">INDEX('Master Data'!$F$2:$L$4115,SMALL(IF((INDEX('Master Data'!$F$2:$L$4115,,1)="successful"),MATCH(ROW('Master Data'!$F$2:$L$4115),ROW('Master Data'!$F$2:$L$4115)),""),ROWS($A$2:B494)),(COLUMNS($A$2:B494)-1)*6+1)</f>
        <v>512</v>
      </c>
      <c r="D494" t="str" cm="1">
        <f t="array" ref="D494">INDEX('Master Data'!$F$2:$L$4115,SMALL(IF((INDEX('Master Data'!$F$2:$L$4115,,1)="failed"),MATCH(ROW('Master Data'!$F$2:$L$4115),ROW('Master Data'!$F$2:$L$4115)),""),ROWS($D$2:D494)),(COLUMNS($D$2:D494)-1)*6+1)</f>
        <v>failed</v>
      </c>
      <c r="E494" cm="1">
        <f t="array" ref="E494">INDEX('Master Data'!$F$2:$L$4115,SMALL(IF((INDEX('Master Data'!$F$2:$L$4115,,1)="failed"),MATCH(ROW('Master Data'!$F$2:$L$4115),ROW('Master Data'!$F$2:$L$4115)),""),ROWS($D$2:E494)),(COLUMNS($D$2:E494)-1)*6+1)</f>
        <v>29</v>
      </c>
    </row>
    <row r="495" spans="1:5" x14ac:dyDescent="0.25">
      <c r="A495" t="str" cm="1">
        <f t="array" ref="A495">INDEX('Master Data'!$F$2:$L$4115,SMALL(IF((INDEX('Master Data'!$F$2:$L$4115,,1)="successful"),MATCH(ROW('Master Data'!$F$2:$L$4115),ROW('Master Data'!$F$2:$L$4115)),""),ROWS(A$2:$A495)),(COLUMNS($A$2:A495)-1)*6+1)</f>
        <v>successful</v>
      </c>
      <c r="B495" cm="1">
        <f t="array" ref="B495">INDEX('Master Data'!$F$2:$L$4115,SMALL(IF((INDEX('Master Data'!$F$2:$L$4115,,1)="successful"),MATCH(ROW('Master Data'!$F$2:$L$4115),ROW('Master Data'!$F$2:$L$4115)),""),ROWS($A$2:B495)),(COLUMNS($A$2:B495)-1)*6+1)</f>
        <v>314</v>
      </c>
      <c r="D495" t="str" cm="1">
        <f t="array" ref="D495">INDEX('Master Data'!$F$2:$L$4115,SMALL(IF((INDEX('Master Data'!$F$2:$L$4115,,1)="failed"),MATCH(ROW('Master Data'!$F$2:$L$4115),ROW('Master Data'!$F$2:$L$4115)),""),ROWS($D$2:D495)),(COLUMNS($D$2:D495)-1)*6+1)</f>
        <v>failed</v>
      </c>
      <c r="E495" cm="1">
        <f t="array" ref="E495">INDEX('Master Data'!$F$2:$L$4115,SMALL(IF((INDEX('Master Data'!$F$2:$L$4115,,1)="failed"),MATCH(ROW('Master Data'!$F$2:$L$4115),ROW('Master Data'!$F$2:$L$4115)),""),ROWS($D$2:E495)),(COLUMNS($D$2:E495)-1)*6+1)</f>
        <v>7</v>
      </c>
    </row>
    <row r="496" spans="1:5" x14ac:dyDescent="0.25">
      <c r="A496" t="str" cm="1">
        <f t="array" ref="A496">INDEX('Master Data'!$F$2:$L$4115,SMALL(IF((INDEX('Master Data'!$F$2:$L$4115,,1)="successful"),MATCH(ROW('Master Data'!$F$2:$L$4115),ROW('Master Data'!$F$2:$L$4115)),""),ROWS(A$2:$A496)),(COLUMNS($A$2:A496)-1)*6+1)</f>
        <v>successful</v>
      </c>
      <c r="B496" cm="1">
        <f t="array" ref="B496">INDEX('Master Data'!$F$2:$L$4115,SMALL(IF((INDEX('Master Data'!$F$2:$L$4115,,1)="successful"),MATCH(ROW('Master Data'!$F$2:$L$4115),ROW('Master Data'!$F$2:$L$4115)),""),ROWS($A$2:B496)),(COLUMNS($A$2:B496)-1)*6+1)</f>
        <v>167</v>
      </c>
      <c r="D496" t="str" cm="1">
        <f t="array" ref="D496">INDEX('Master Data'!$F$2:$L$4115,SMALL(IF((INDEX('Master Data'!$F$2:$L$4115,,1)="failed"),MATCH(ROW('Master Data'!$F$2:$L$4115),ROW('Master Data'!$F$2:$L$4115)),""),ROWS($D$2:D496)),(COLUMNS($D$2:D496)-1)*6+1)</f>
        <v>failed</v>
      </c>
      <c r="E496" cm="1">
        <f t="array" ref="E496">INDEX('Master Data'!$F$2:$L$4115,SMALL(IF((INDEX('Master Data'!$F$2:$L$4115,,1)="failed"),MATCH(ROW('Master Data'!$F$2:$L$4115),ROW('Master Data'!$F$2:$L$4115)),""),ROWS($D$2:E496)),(COLUMNS($D$2:E496)-1)*6+1)</f>
        <v>22</v>
      </c>
    </row>
    <row r="497" spans="1:5" x14ac:dyDescent="0.25">
      <c r="A497" t="str" cm="1">
        <f t="array" ref="A497">INDEX('Master Data'!$F$2:$L$4115,SMALL(IF((INDEX('Master Data'!$F$2:$L$4115,,1)="successful"),MATCH(ROW('Master Data'!$F$2:$L$4115),ROW('Master Data'!$F$2:$L$4115)),""),ROWS(A$2:$A497)),(COLUMNS($A$2:A497)-1)*6+1)</f>
        <v>successful</v>
      </c>
      <c r="B497" cm="1">
        <f t="array" ref="B497">INDEX('Master Data'!$F$2:$L$4115,SMALL(IF((INDEX('Master Data'!$F$2:$L$4115,,1)="successful"),MATCH(ROW('Master Data'!$F$2:$L$4115),ROW('Master Data'!$F$2:$L$4115)),""),ROWS($A$2:B497)),(COLUMNS($A$2:B497)-1)*6+1)</f>
        <v>9</v>
      </c>
      <c r="D497" t="str" cm="1">
        <f t="array" ref="D497">INDEX('Master Data'!$F$2:$L$4115,SMALL(IF((INDEX('Master Data'!$F$2:$L$4115,,1)="failed"),MATCH(ROW('Master Data'!$F$2:$L$4115),ROW('Master Data'!$F$2:$L$4115)),""),ROWS($D$2:D497)),(COLUMNS($D$2:D497)-1)*6+1)</f>
        <v>failed</v>
      </c>
      <c r="E497" cm="1">
        <f t="array" ref="E497">INDEX('Master Data'!$F$2:$L$4115,SMALL(IF((INDEX('Master Data'!$F$2:$L$4115,,1)="failed"),MATCH(ROW('Master Data'!$F$2:$L$4115),ROW('Master Data'!$F$2:$L$4115)),""),ROWS($D$2:E497)),(COLUMNS($D$2:E497)-1)*6+1)</f>
        <v>1</v>
      </c>
    </row>
    <row r="498" spans="1:5" x14ac:dyDescent="0.25">
      <c r="A498" t="str" cm="1">
        <f t="array" ref="A498">INDEX('Master Data'!$F$2:$L$4115,SMALL(IF((INDEX('Master Data'!$F$2:$L$4115,,1)="successful"),MATCH(ROW('Master Data'!$F$2:$L$4115),ROW('Master Data'!$F$2:$L$4115)),""),ROWS(A$2:$A498)),(COLUMNS($A$2:A498)-1)*6+1)</f>
        <v>successful</v>
      </c>
      <c r="B498" cm="1">
        <f t="array" ref="B498">INDEX('Master Data'!$F$2:$L$4115,SMALL(IF((INDEX('Master Data'!$F$2:$L$4115,,1)="successful"),MATCH(ROW('Master Data'!$F$2:$L$4115),ROW('Master Data'!$F$2:$L$4115)),""),ROWS($A$2:B498)),(COLUMNS($A$2:B498)-1)*6+1)</f>
        <v>103</v>
      </c>
      <c r="D498" t="str" cm="1">
        <f t="array" ref="D498">INDEX('Master Data'!$F$2:$L$4115,SMALL(IF((INDEX('Master Data'!$F$2:$L$4115,,1)="failed"),MATCH(ROW('Master Data'!$F$2:$L$4115),ROW('Master Data'!$F$2:$L$4115)),""),ROWS($D$2:D498)),(COLUMNS($D$2:D498)-1)*6+1)</f>
        <v>failed</v>
      </c>
      <c r="E498" cm="1">
        <f t="array" ref="E498">INDEX('Master Data'!$F$2:$L$4115,SMALL(IF((INDEX('Master Data'!$F$2:$L$4115,,1)="failed"),MATCH(ROW('Master Data'!$F$2:$L$4115),ROW('Master Data'!$F$2:$L$4115)),""),ROWS($D$2:E498)),(COLUMNS($D$2:E498)-1)*6+1)</f>
        <v>10</v>
      </c>
    </row>
    <row r="499" spans="1:5" x14ac:dyDescent="0.25">
      <c r="A499" t="str" cm="1">
        <f t="array" ref="A499">INDEX('Master Data'!$F$2:$L$4115,SMALL(IF((INDEX('Master Data'!$F$2:$L$4115,,1)="successful"),MATCH(ROW('Master Data'!$F$2:$L$4115),ROW('Master Data'!$F$2:$L$4115)),""),ROWS(A$2:$A499)),(COLUMNS($A$2:A499)-1)*6+1)</f>
        <v>successful</v>
      </c>
      <c r="B499" cm="1">
        <f t="array" ref="B499">INDEX('Master Data'!$F$2:$L$4115,SMALL(IF((INDEX('Master Data'!$F$2:$L$4115,,1)="successful"),MATCH(ROW('Master Data'!$F$2:$L$4115),ROW('Master Data'!$F$2:$L$4115)),""),ROWS($A$2:B499)),(COLUMNS($A$2:B499)-1)*6+1)</f>
        <v>111</v>
      </c>
      <c r="D499" t="str" cm="1">
        <f t="array" ref="D499">INDEX('Master Data'!$F$2:$L$4115,SMALL(IF((INDEX('Master Data'!$F$2:$L$4115,,1)="failed"),MATCH(ROW('Master Data'!$F$2:$L$4115),ROW('Master Data'!$F$2:$L$4115)),""),ROWS($D$2:D499)),(COLUMNS($D$2:D499)-1)*6+1)</f>
        <v>failed</v>
      </c>
      <c r="E499" cm="1">
        <f t="array" ref="E499">INDEX('Master Data'!$F$2:$L$4115,SMALL(IF((INDEX('Master Data'!$F$2:$L$4115,,1)="failed"),MATCH(ROW('Master Data'!$F$2:$L$4115),ROW('Master Data'!$F$2:$L$4115)),""),ROWS($D$2:E499)),(COLUMNS($D$2:E499)-1)*6+1)</f>
        <v>6</v>
      </c>
    </row>
    <row r="500" spans="1:5" x14ac:dyDescent="0.25">
      <c r="A500" t="str" cm="1">
        <f t="array" ref="A500">INDEX('Master Data'!$F$2:$L$4115,SMALL(IF((INDEX('Master Data'!$F$2:$L$4115,,1)="successful"),MATCH(ROW('Master Data'!$F$2:$L$4115),ROW('Master Data'!$F$2:$L$4115)),""),ROWS(A$2:$A500)),(COLUMNS($A$2:A500)-1)*6+1)</f>
        <v>successful</v>
      </c>
      <c r="B500" cm="1">
        <f t="array" ref="B500">INDEX('Master Data'!$F$2:$L$4115,SMALL(IF((INDEX('Master Data'!$F$2:$L$4115,,1)="successful"),MATCH(ROW('Master Data'!$F$2:$L$4115),ROW('Master Data'!$F$2:$L$4115)),""),ROWS($A$2:B500)),(COLUMNS($A$2:B500)-1)*6+1)</f>
        <v>271</v>
      </c>
      <c r="D500" t="str" cm="1">
        <f t="array" ref="D500">INDEX('Master Data'!$F$2:$L$4115,SMALL(IF((INDEX('Master Data'!$F$2:$L$4115,,1)="failed"),MATCH(ROW('Master Data'!$F$2:$L$4115),ROW('Master Data'!$F$2:$L$4115)),""),ROWS($D$2:D500)),(COLUMNS($D$2:D500)-1)*6+1)</f>
        <v>failed</v>
      </c>
      <c r="E500" cm="1">
        <f t="array" ref="E500">INDEX('Master Data'!$F$2:$L$4115,SMALL(IF((INDEX('Master Data'!$F$2:$L$4115,,1)="failed"),MATCH(ROW('Master Data'!$F$2:$L$4115),ROW('Master Data'!$F$2:$L$4115)),""),ROWS($D$2:E500)),(COLUMNS($D$2:E500)-1)*6+1)</f>
        <v>24</v>
      </c>
    </row>
    <row r="501" spans="1:5" x14ac:dyDescent="0.25">
      <c r="A501" t="str" cm="1">
        <f t="array" ref="A501">INDEX('Master Data'!$F$2:$L$4115,SMALL(IF((INDEX('Master Data'!$F$2:$L$4115,,1)="successful"),MATCH(ROW('Master Data'!$F$2:$L$4115),ROW('Master Data'!$F$2:$L$4115)),""),ROWS(A$2:$A501)),(COLUMNS($A$2:A501)-1)*6+1)</f>
        <v>successful</v>
      </c>
      <c r="B501" cm="1">
        <f t="array" ref="B501">INDEX('Master Data'!$F$2:$L$4115,SMALL(IF((INDEX('Master Data'!$F$2:$L$4115,,1)="successful"),MATCH(ROW('Master Data'!$F$2:$L$4115),ROW('Master Data'!$F$2:$L$4115)),""),ROWS($A$2:B501)),(COLUMNS($A$2:B501)-1)*6+1)</f>
        <v>101</v>
      </c>
      <c r="D501" t="str" cm="1">
        <f t="array" ref="D501">INDEX('Master Data'!$F$2:$L$4115,SMALL(IF((INDEX('Master Data'!$F$2:$L$4115,,1)="failed"),MATCH(ROW('Master Data'!$F$2:$L$4115),ROW('Master Data'!$F$2:$L$4115)),""),ROWS($D$2:D501)),(COLUMNS($D$2:D501)-1)*6+1)</f>
        <v>failed</v>
      </c>
      <c r="E501" cm="1">
        <f t="array" ref="E501">INDEX('Master Data'!$F$2:$L$4115,SMALL(IF((INDEX('Master Data'!$F$2:$L$4115,,1)="failed"),MATCH(ROW('Master Data'!$F$2:$L$4115),ROW('Master Data'!$F$2:$L$4115)),""),ROWS($D$2:E501)),(COLUMNS($D$2:E501)-1)*6+1)</f>
        <v>15</v>
      </c>
    </row>
    <row r="502" spans="1:5" x14ac:dyDescent="0.25">
      <c r="A502" t="str" cm="1">
        <f t="array" ref="A502">INDEX('Master Data'!$F$2:$L$4115,SMALL(IF((INDEX('Master Data'!$F$2:$L$4115,,1)="successful"),MATCH(ROW('Master Data'!$F$2:$L$4115),ROW('Master Data'!$F$2:$L$4115)),""),ROWS(A$2:$A502)),(COLUMNS($A$2:A502)-1)*6+1)</f>
        <v>successful</v>
      </c>
      <c r="B502" cm="1">
        <f t="array" ref="B502">INDEX('Master Data'!$F$2:$L$4115,SMALL(IF((INDEX('Master Data'!$F$2:$L$4115,,1)="successful"),MATCH(ROW('Master Data'!$F$2:$L$4115),ROW('Master Data'!$F$2:$L$4115)),""),ROWS($A$2:B502)),(COLUMNS($A$2:B502)-1)*6+1)</f>
        <v>57</v>
      </c>
      <c r="D502" t="str" cm="1">
        <f t="array" ref="D502">INDEX('Master Data'!$F$2:$L$4115,SMALL(IF((INDEX('Master Data'!$F$2:$L$4115,,1)="failed"),MATCH(ROW('Master Data'!$F$2:$L$4115),ROW('Master Data'!$F$2:$L$4115)),""),ROWS($D$2:D502)),(COLUMNS($D$2:D502)-1)*6+1)</f>
        <v>failed</v>
      </c>
      <c r="E502" cm="1">
        <f t="array" ref="E502">INDEX('Master Data'!$F$2:$L$4115,SMALL(IF((INDEX('Master Data'!$F$2:$L$4115,,1)="failed"),MATCH(ROW('Master Data'!$F$2:$L$4115),ROW('Master Data'!$F$2:$L$4115)),""),ROWS($D$2:E502)),(COLUMNS($D$2:E502)-1)*6+1)</f>
        <v>37</v>
      </c>
    </row>
    <row r="503" spans="1:5" x14ac:dyDescent="0.25">
      <c r="A503" t="str" cm="1">
        <f t="array" ref="A503">INDEX('Master Data'!$F$2:$L$4115,SMALL(IF((INDEX('Master Data'!$F$2:$L$4115,,1)="successful"),MATCH(ROW('Master Data'!$F$2:$L$4115),ROW('Master Data'!$F$2:$L$4115)),""),ROWS(A$2:$A503)),(COLUMNS($A$2:A503)-1)*6+1)</f>
        <v>successful</v>
      </c>
      <c r="B503" cm="1">
        <f t="array" ref="B503">INDEX('Master Data'!$F$2:$L$4115,SMALL(IF((INDEX('Master Data'!$F$2:$L$4115,,1)="successful"),MATCH(ROW('Master Data'!$F$2:$L$4115),ROW('Master Data'!$F$2:$L$4115)),""),ROWS($A$2:B503)),(COLUMNS($A$2:B503)-1)*6+1)</f>
        <v>62</v>
      </c>
      <c r="D503" t="str" cm="1">
        <f t="array" ref="D503">INDEX('Master Data'!$F$2:$L$4115,SMALL(IF((INDEX('Master Data'!$F$2:$L$4115,,1)="failed"),MATCH(ROW('Master Data'!$F$2:$L$4115),ROW('Master Data'!$F$2:$L$4115)),""),ROWS($D$2:D503)),(COLUMNS($D$2:D503)-1)*6+1)</f>
        <v>failed</v>
      </c>
      <c r="E503" cm="1">
        <f t="array" ref="E503">INDEX('Master Data'!$F$2:$L$4115,SMALL(IF((INDEX('Master Data'!$F$2:$L$4115,,1)="failed"),MATCH(ROW('Master Data'!$F$2:$L$4115),ROW('Master Data'!$F$2:$L$4115)),""),ROWS($D$2:E503)),(COLUMNS($D$2:E503)-1)*6+1)</f>
        <v>20</v>
      </c>
    </row>
    <row r="504" spans="1:5" x14ac:dyDescent="0.25">
      <c r="A504" t="str" cm="1">
        <f t="array" ref="A504">INDEX('Master Data'!$F$2:$L$4115,SMALL(IF((INDEX('Master Data'!$F$2:$L$4115,,1)="successful"),MATCH(ROW('Master Data'!$F$2:$L$4115),ROW('Master Data'!$F$2:$L$4115)),""),ROWS(A$2:$A504)),(COLUMNS($A$2:A504)-1)*6+1)</f>
        <v>successful</v>
      </c>
      <c r="B504" cm="1">
        <f t="array" ref="B504">INDEX('Master Data'!$F$2:$L$4115,SMALL(IF((INDEX('Master Data'!$F$2:$L$4115,,1)="successful"),MATCH(ROW('Master Data'!$F$2:$L$4115),ROW('Master Data'!$F$2:$L$4115)),""),ROWS($A$2:B504)),(COLUMNS($A$2:B504)-1)*6+1)</f>
        <v>32</v>
      </c>
      <c r="D504" t="str" cm="1">
        <f t="array" ref="D504">INDEX('Master Data'!$F$2:$L$4115,SMALL(IF((INDEX('Master Data'!$F$2:$L$4115,,1)="failed"),MATCH(ROW('Master Data'!$F$2:$L$4115),ROW('Master Data'!$F$2:$L$4115)),""),ROWS($D$2:D504)),(COLUMNS($D$2:D504)-1)*6+1)</f>
        <v>failed</v>
      </c>
      <c r="E504" cm="1">
        <f t="array" ref="E504">INDEX('Master Data'!$F$2:$L$4115,SMALL(IF((INDEX('Master Data'!$F$2:$L$4115,,1)="failed"),MATCH(ROW('Master Data'!$F$2:$L$4115),ROW('Master Data'!$F$2:$L$4115)),""),ROWS($D$2:E504)),(COLUMNS($D$2:E504)-1)*6+1)</f>
        <v>7</v>
      </c>
    </row>
    <row r="505" spans="1:5" x14ac:dyDescent="0.25">
      <c r="A505" t="str" cm="1">
        <f t="array" ref="A505">INDEX('Master Data'!$F$2:$L$4115,SMALL(IF((INDEX('Master Data'!$F$2:$L$4115,,1)="successful"),MATCH(ROW('Master Data'!$F$2:$L$4115),ROW('Master Data'!$F$2:$L$4115)),""),ROWS(A$2:$A505)),(COLUMNS($A$2:A505)-1)*6+1)</f>
        <v>successful</v>
      </c>
      <c r="B505" cm="1">
        <f t="array" ref="B505">INDEX('Master Data'!$F$2:$L$4115,SMALL(IF((INDEX('Master Data'!$F$2:$L$4115,,1)="successful"),MATCH(ROW('Master Data'!$F$2:$L$4115),ROW('Master Data'!$F$2:$L$4115)),""),ROWS($A$2:B505)),(COLUMNS($A$2:B505)-1)*6+1)</f>
        <v>141</v>
      </c>
      <c r="D505" t="str" cm="1">
        <f t="array" ref="D505">INDEX('Master Data'!$F$2:$L$4115,SMALL(IF((INDEX('Master Data'!$F$2:$L$4115,,1)="failed"),MATCH(ROW('Master Data'!$F$2:$L$4115),ROW('Master Data'!$F$2:$L$4115)),""),ROWS($D$2:D505)),(COLUMNS($D$2:D505)-1)*6+1)</f>
        <v>failed</v>
      </c>
      <c r="E505" cm="1">
        <f t="array" ref="E505">INDEX('Master Data'!$F$2:$L$4115,SMALL(IF((INDEX('Master Data'!$F$2:$L$4115,,1)="failed"),MATCH(ROW('Master Data'!$F$2:$L$4115),ROW('Master Data'!$F$2:$L$4115)),""),ROWS($D$2:E505)),(COLUMNS($D$2:E505)-1)*6+1)</f>
        <v>0</v>
      </c>
    </row>
    <row r="506" spans="1:5" x14ac:dyDescent="0.25">
      <c r="A506" t="str" cm="1">
        <f t="array" ref="A506">INDEX('Master Data'!$F$2:$L$4115,SMALL(IF((INDEX('Master Data'!$F$2:$L$4115,,1)="successful"),MATCH(ROW('Master Data'!$F$2:$L$4115),ROW('Master Data'!$F$2:$L$4115)),""),ROWS(A$2:$A506)),(COLUMNS($A$2:A506)-1)*6+1)</f>
        <v>successful</v>
      </c>
      <c r="B506" cm="1">
        <f t="array" ref="B506">INDEX('Master Data'!$F$2:$L$4115,SMALL(IF((INDEX('Master Data'!$F$2:$L$4115,,1)="successful"),MATCH(ROW('Master Data'!$F$2:$L$4115),ROW('Master Data'!$F$2:$L$4115)),""),ROWS($A$2:B506)),(COLUMNS($A$2:B506)-1)*6+1)</f>
        <v>75</v>
      </c>
      <c r="D506" t="str" cm="1">
        <f t="array" ref="D506">INDEX('Master Data'!$F$2:$L$4115,SMALL(IF((INDEX('Master Data'!$F$2:$L$4115,,1)="failed"),MATCH(ROW('Master Data'!$F$2:$L$4115),ROW('Master Data'!$F$2:$L$4115)),""),ROWS($D$2:D506)),(COLUMNS($D$2:D506)-1)*6+1)</f>
        <v>failed</v>
      </c>
      <c r="E506" cm="1">
        <f t="array" ref="E506">INDEX('Master Data'!$F$2:$L$4115,SMALL(IF((INDEX('Master Data'!$F$2:$L$4115,,1)="failed"),MATCH(ROW('Master Data'!$F$2:$L$4115),ROW('Master Data'!$F$2:$L$4115)),""),ROWS($D$2:E506)),(COLUMNS($D$2:E506)-1)*6+1)</f>
        <v>21</v>
      </c>
    </row>
    <row r="507" spans="1:5" x14ac:dyDescent="0.25">
      <c r="A507" t="str" cm="1">
        <f t="array" ref="A507">INDEX('Master Data'!$F$2:$L$4115,SMALL(IF((INDEX('Master Data'!$F$2:$L$4115,,1)="successful"),MATCH(ROW('Master Data'!$F$2:$L$4115),ROW('Master Data'!$F$2:$L$4115)),""),ROWS(A$2:$A507)),(COLUMNS($A$2:A507)-1)*6+1)</f>
        <v>successful</v>
      </c>
      <c r="B507" cm="1">
        <f t="array" ref="B507">INDEX('Master Data'!$F$2:$L$4115,SMALL(IF((INDEX('Master Data'!$F$2:$L$4115,,1)="successful"),MATCH(ROW('Master Data'!$F$2:$L$4115),ROW('Master Data'!$F$2:$L$4115)),""),ROWS($A$2:B507)),(COLUMNS($A$2:B507)-1)*6+1)</f>
        <v>46</v>
      </c>
      <c r="D507" t="str" cm="1">
        <f t="array" ref="D507">INDEX('Master Data'!$F$2:$L$4115,SMALL(IF((INDEX('Master Data'!$F$2:$L$4115,,1)="failed"),MATCH(ROW('Master Data'!$F$2:$L$4115),ROW('Master Data'!$F$2:$L$4115)),""),ROWS($D$2:D507)),(COLUMNS($D$2:D507)-1)*6+1)</f>
        <v>failed</v>
      </c>
      <c r="E507" cm="1">
        <f t="array" ref="E507">INDEX('Master Data'!$F$2:$L$4115,SMALL(IF((INDEX('Master Data'!$F$2:$L$4115,,1)="failed"),MATCH(ROW('Master Data'!$F$2:$L$4115),ROW('Master Data'!$F$2:$L$4115)),""),ROWS($D$2:E507)),(COLUMNS($D$2:E507)-1)*6+1)</f>
        <v>3</v>
      </c>
    </row>
    <row r="508" spans="1:5" x14ac:dyDescent="0.25">
      <c r="A508" t="str" cm="1">
        <f t="array" ref="A508">INDEX('Master Data'!$F$2:$L$4115,SMALL(IF((INDEX('Master Data'!$F$2:$L$4115,,1)="successful"),MATCH(ROW('Master Data'!$F$2:$L$4115),ROW('Master Data'!$F$2:$L$4115)),""),ROWS(A$2:$A508)),(COLUMNS($A$2:A508)-1)*6+1)</f>
        <v>successful</v>
      </c>
      <c r="B508" cm="1">
        <f t="array" ref="B508">INDEX('Master Data'!$F$2:$L$4115,SMALL(IF((INDEX('Master Data'!$F$2:$L$4115,,1)="successful"),MATCH(ROW('Master Data'!$F$2:$L$4115),ROW('Master Data'!$F$2:$L$4115)),""),ROWS($A$2:B508)),(COLUMNS($A$2:B508)-1)*6+1)</f>
        <v>103</v>
      </c>
      <c r="D508" t="str" cm="1">
        <f t="array" ref="D508">INDEX('Master Data'!$F$2:$L$4115,SMALL(IF((INDEX('Master Data'!$F$2:$L$4115,,1)="failed"),MATCH(ROW('Master Data'!$F$2:$L$4115),ROW('Master Data'!$F$2:$L$4115)),""),ROWS($D$2:D508)),(COLUMNS($D$2:D508)-1)*6+1)</f>
        <v>failed</v>
      </c>
      <c r="E508" cm="1">
        <f t="array" ref="E508">INDEX('Master Data'!$F$2:$L$4115,SMALL(IF((INDEX('Master Data'!$F$2:$L$4115,,1)="failed"),MATCH(ROW('Master Data'!$F$2:$L$4115),ROW('Master Data'!$F$2:$L$4115)),""),ROWS($D$2:E508)),(COLUMNS($D$2:E508)-1)*6+1)</f>
        <v>11</v>
      </c>
    </row>
    <row r="509" spans="1:5" x14ac:dyDescent="0.25">
      <c r="A509" t="str" cm="1">
        <f t="array" ref="A509">INDEX('Master Data'!$F$2:$L$4115,SMALL(IF((INDEX('Master Data'!$F$2:$L$4115,,1)="successful"),MATCH(ROW('Master Data'!$F$2:$L$4115),ROW('Master Data'!$F$2:$L$4115)),""),ROWS(A$2:$A509)),(COLUMNS($A$2:A509)-1)*6+1)</f>
        <v>successful</v>
      </c>
      <c r="B509" cm="1">
        <f t="array" ref="B509">INDEX('Master Data'!$F$2:$L$4115,SMALL(IF((INDEX('Master Data'!$F$2:$L$4115,,1)="successful"),MATCH(ROW('Master Data'!$F$2:$L$4115),ROW('Master Data'!$F$2:$L$4115)),""),ROWS($A$2:B509)),(COLUMNS($A$2:B509)-1)*6+1)</f>
        <v>6</v>
      </c>
      <c r="D509" t="str" cm="1">
        <f t="array" ref="D509">INDEX('Master Data'!$F$2:$L$4115,SMALL(IF((INDEX('Master Data'!$F$2:$L$4115,,1)="failed"),MATCH(ROW('Master Data'!$F$2:$L$4115),ROW('Master Data'!$F$2:$L$4115)),""),ROWS($D$2:D509)),(COLUMNS($D$2:D509)-1)*6+1)</f>
        <v>failed</v>
      </c>
      <c r="E509" cm="1">
        <f t="array" ref="E509">INDEX('Master Data'!$F$2:$L$4115,SMALL(IF((INDEX('Master Data'!$F$2:$L$4115,,1)="failed"),MATCH(ROW('Master Data'!$F$2:$L$4115),ROW('Master Data'!$F$2:$L$4115)),""),ROWS($D$2:E509)),(COLUMNS($D$2:E509)-1)*6+1)</f>
        <v>1</v>
      </c>
    </row>
    <row r="510" spans="1:5" x14ac:dyDescent="0.25">
      <c r="A510" t="str" cm="1">
        <f t="array" ref="A510">INDEX('Master Data'!$F$2:$L$4115,SMALL(IF((INDEX('Master Data'!$F$2:$L$4115,,1)="successful"),MATCH(ROW('Master Data'!$F$2:$L$4115),ROW('Master Data'!$F$2:$L$4115)),""),ROWS(A$2:$A510)),(COLUMNS($A$2:A510)-1)*6+1)</f>
        <v>successful</v>
      </c>
      <c r="B510" cm="1">
        <f t="array" ref="B510">INDEX('Master Data'!$F$2:$L$4115,SMALL(IF((INDEX('Master Data'!$F$2:$L$4115,,1)="successful"),MATCH(ROW('Master Data'!$F$2:$L$4115),ROW('Master Data'!$F$2:$L$4115)),""),ROWS($A$2:B510)),(COLUMNS($A$2:B510)-1)*6+1)</f>
        <v>83</v>
      </c>
      <c r="D510" t="str" cm="1">
        <f t="array" ref="D510">INDEX('Master Data'!$F$2:$L$4115,SMALL(IF((INDEX('Master Data'!$F$2:$L$4115,,1)="failed"),MATCH(ROW('Master Data'!$F$2:$L$4115),ROW('Master Data'!$F$2:$L$4115)),""),ROWS($D$2:D510)),(COLUMNS($D$2:D510)-1)*6+1)</f>
        <v>failed</v>
      </c>
      <c r="E510" cm="1">
        <f t="array" ref="E510">INDEX('Master Data'!$F$2:$L$4115,SMALL(IF((INDEX('Master Data'!$F$2:$L$4115,,1)="failed"),MATCH(ROW('Master Data'!$F$2:$L$4115),ROW('Master Data'!$F$2:$L$4115)),""),ROWS($D$2:E510)),(COLUMNS($D$2:E510)-1)*6+1)</f>
        <v>312</v>
      </c>
    </row>
    <row r="511" spans="1:5" x14ac:dyDescent="0.25">
      <c r="A511" t="str" cm="1">
        <f t="array" ref="A511">INDEX('Master Data'!$F$2:$L$4115,SMALL(IF((INDEX('Master Data'!$F$2:$L$4115,,1)="successful"),MATCH(ROW('Master Data'!$F$2:$L$4115),ROW('Master Data'!$F$2:$L$4115)),""),ROWS(A$2:$A511)),(COLUMNS($A$2:A511)-1)*6+1)</f>
        <v>successful</v>
      </c>
      <c r="B511" cm="1">
        <f t="array" ref="B511">INDEX('Master Data'!$F$2:$L$4115,SMALL(IF((INDEX('Master Data'!$F$2:$L$4115,,1)="successful"),MATCH(ROW('Master Data'!$F$2:$L$4115),ROW('Master Data'!$F$2:$L$4115)),""),ROWS($A$2:B511)),(COLUMNS($A$2:B511)-1)*6+1)</f>
        <v>108</v>
      </c>
      <c r="D511" t="str" cm="1">
        <f t="array" ref="D511">INDEX('Master Data'!$F$2:$L$4115,SMALL(IF((INDEX('Master Data'!$F$2:$L$4115,,1)="failed"),MATCH(ROW('Master Data'!$F$2:$L$4115),ROW('Master Data'!$F$2:$L$4115)),""),ROWS($D$2:D511)),(COLUMNS($D$2:D511)-1)*6+1)</f>
        <v>failed</v>
      </c>
      <c r="E511" cm="1">
        <f t="array" ref="E511">INDEX('Master Data'!$F$2:$L$4115,SMALL(IF((INDEX('Master Data'!$F$2:$L$4115,,1)="failed"),MATCH(ROW('Master Data'!$F$2:$L$4115),ROW('Master Data'!$F$2:$L$4115)),""),ROWS($D$2:E511)),(COLUMNS($D$2:E511)-1)*6+1)</f>
        <v>1</v>
      </c>
    </row>
    <row r="512" spans="1:5" x14ac:dyDescent="0.25">
      <c r="A512" t="str" cm="1">
        <f t="array" ref="A512">INDEX('Master Data'!$F$2:$L$4115,SMALL(IF((INDEX('Master Data'!$F$2:$L$4115,,1)="successful"),MATCH(ROW('Master Data'!$F$2:$L$4115),ROW('Master Data'!$F$2:$L$4115)),""),ROWS(A$2:$A512)),(COLUMNS($A$2:A512)-1)*6+1)</f>
        <v>successful</v>
      </c>
      <c r="B512" cm="1">
        <f t="array" ref="B512">INDEX('Master Data'!$F$2:$L$4115,SMALL(IF((INDEX('Master Data'!$F$2:$L$4115,,1)="successful"),MATCH(ROW('Master Data'!$F$2:$L$4115),ROW('Master Data'!$F$2:$L$4115)),""),ROWS($A$2:B512)),(COLUMNS($A$2:B512)-1)*6+1)</f>
        <v>25</v>
      </c>
      <c r="D512" t="str" cm="1">
        <f t="array" ref="D512">INDEX('Master Data'!$F$2:$L$4115,SMALL(IF((INDEX('Master Data'!$F$2:$L$4115,,1)="failed"),MATCH(ROW('Master Data'!$F$2:$L$4115),ROW('Master Data'!$F$2:$L$4115)),""),ROWS($D$2:D512)),(COLUMNS($D$2:D512)-1)*6+1)</f>
        <v>failed</v>
      </c>
      <c r="E512" cm="1">
        <f t="array" ref="E512">INDEX('Master Data'!$F$2:$L$4115,SMALL(IF((INDEX('Master Data'!$F$2:$L$4115,,1)="failed"),MATCH(ROW('Master Data'!$F$2:$L$4115),ROW('Master Data'!$F$2:$L$4115)),""),ROWS($D$2:E512)),(COLUMNS($D$2:E512)-1)*6+1)</f>
        <v>3</v>
      </c>
    </row>
    <row r="513" spans="1:5" x14ac:dyDescent="0.25">
      <c r="A513" t="str" cm="1">
        <f t="array" ref="A513">INDEX('Master Data'!$F$2:$L$4115,SMALL(IF((INDEX('Master Data'!$F$2:$L$4115,,1)="successful"),MATCH(ROW('Master Data'!$F$2:$L$4115),ROW('Master Data'!$F$2:$L$4115)),""),ROWS(A$2:$A513)),(COLUMNS($A$2:A513)-1)*6+1)</f>
        <v>successful</v>
      </c>
      <c r="B513" cm="1">
        <f t="array" ref="B513">INDEX('Master Data'!$F$2:$L$4115,SMALL(IF((INDEX('Master Data'!$F$2:$L$4115,,1)="successful"),MATCH(ROW('Master Data'!$F$2:$L$4115),ROW('Master Data'!$F$2:$L$4115)),""),ROWS($A$2:B513)),(COLUMNS($A$2:B513)-1)*6+1)</f>
        <v>549</v>
      </c>
      <c r="D513" t="str" cm="1">
        <f t="array" ref="D513">INDEX('Master Data'!$F$2:$L$4115,SMALL(IF((INDEX('Master Data'!$F$2:$L$4115,,1)="failed"),MATCH(ROW('Master Data'!$F$2:$L$4115),ROW('Master Data'!$F$2:$L$4115)),""),ROWS($D$2:D513)),(COLUMNS($D$2:D513)-1)*6+1)</f>
        <v>failed</v>
      </c>
      <c r="E513" cm="1">
        <f t="array" ref="E513">INDEX('Master Data'!$F$2:$L$4115,SMALL(IF((INDEX('Master Data'!$F$2:$L$4115,,1)="failed"),MATCH(ROW('Master Data'!$F$2:$L$4115),ROW('Master Data'!$F$2:$L$4115)),""),ROWS($D$2:E513)),(COLUMNS($D$2:E513)-1)*6+1)</f>
        <v>4</v>
      </c>
    </row>
    <row r="514" spans="1:5" x14ac:dyDescent="0.25">
      <c r="A514" t="str" cm="1">
        <f t="array" ref="A514">INDEX('Master Data'!$F$2:$L$4115,SMALL(IF((INDEX('Master Data'!$F$2:$L$4115,,1)="successful"),MATCH(ROW('Master Data'!$F$2:$L$4115),ROW('Master Data'!$F$2:$L$4115)),""),ROWS(A$2:$A514)),(COLUMNS($A$2:A514)-1)*6+1)</f>
        <v>successful</v>
      </c>
      <c r="B514" cm="1">
        <f t="array" ref="B514">INDEX('Master Data'!$F$2:$L$4115,SMALL(IF((INDEX('Master Data'!$F$2:$L$4115,,1)="successful"),MATCH(ROW('Master Data'!$F$2:$L$4115),ROW('Master Data'!$F$2:$L$4115)),""),ROWS($A$2:B514)),(COLUMNS($A$2:B514)-1)*6+1)</f>
        <v>222</v>
      </c>
      <c r="D514" t="str" cm="1">
        <f t="array" ref="D514">INDEX('Master Data'!$F$2:$L$4115,SMALL(IF((INDEX('Master Data'!$F$2:$L$4115,,1)="failed"),MATCH(ROW('Master Data'!$F$2:$L$4115),ROW('Master Data'!$F$2:$L$4115)),""),ROWS($D$2:D514)),(COLUMNS($D$2:D514)-1)*6+1)</f>
        <v>failed</v>
      </c>
      <c r="E514" cm="1">
        <f t="array" ref="E514">INDEX('Master Data'!$F$2:$L$4115,SMALL(IF((INDEX('Master Data'!$F$2:$L$4115,,1)="failed"),MATCH(ROW('Master Data'!$F$2:$L$4115),ROW('Master Data'!$F$2:$L$4115)),""),ROWS($D$2:E514)),(COLUMNS($D$2:E514)-1)*6+1)</f>
        <v>10</v>
      </c>
    </row>
    <row r="515" spans="1:5" x14ac:dyDescent="0.25">
      <c r="A515" t="str" cm="1">
        <f t="array" ref="A515">INDEX('Master Data'!$F$2:$L$4115,SMALL(IF((INDEX('Master Data'!$F$2:$L$4115,,1)="successful"),MATCH(ROW('Master Data'!$F$2:$L$4115),ROW('Master Data'!$F$2:$L$4115)),""),ROWS(A$2:$A515)),(COLUMNS($A$2:A515)-1)*6+1)</f>
        <v>successful</v>
      </c>
      <c r="B515" cm="1">
        <f t="array" ref="B515">INDEX('Master Data'!$F$2:$L$4115,SMALL(IF((INDEX('Master Data'!$F$2:$L$4115,,1)="successful"),MATCH(ROW('Master Data'!$F$2:$L$4115),ROW('Master Data'!$F$2:$L$4115)),""),ROWS($A$2:B515)),(COLUMNS($A$2:B515)-1)*6+1)</f>
        <v>183</v>
      </c>
      <c r="D515" t="str" cm="1">
        <f t="array" ref="D515">INDEX('Master Data'!$F$2:$L$4115,SMALL(IF((INDEX('Master Data'!$F$2:$L$4115,,1)="failed"),MATCH(ROW('Master Data'!$F$2:$L$4115),ROW('Master Data'!$F$2:$L$4115)),""),ROWS($D$2:D515)),(COLUMNS($D$2:D515)-1)*6+1)</f>
        <v>failed</v>
      </c>
      <c r="E515" cm="1">
        <f t="array" ref="E515">INDEX('Master Data'!$F$2:$L$4115,SMALL(IF((INDEX('Master Data'!$F$2:$L$4115,,1)="failed"),MATCH(ROW('Master Data'!$F$2:$L$4115),ROW('Master Data'!$F$2:$L$4115)),""),ROWS($D$2:E515)),(COLUMNS($D$2:E515)-1)*6+1)</f>
        <v>8</v>
      </c>
    </row>
    <row r="516" spans="1:5" x14ac:dyDescent="0.25">
      <c r="A516" t="str" cm="1">
        <f t="array" ref="A516">INDEX('Master Data'!$F$2:$L$4115,SMALL(IF((INDEX('Master Data'!$F$2:$L$4115,,1)="successful"),MATCH(ROW('Master Data'!$F$2:$L$4115),ROW('Master Data'!$F$2:$L$4115)),""),ROWS(A$2:$A516)),(COLUMNS($A$2:A516)-1)*6+1)</f>
        <v>successful</v>
      </c>
      <c r="B516" cm="1">
        <f t="array" ref="B516">INDEX('Master Data'!$F$2:$L$4115,SMALL(IF((INDEX('Master Data'!$F$2:$L$4115,,1)="successful"),MATCH(ROW('Master Data'!$F$2:$L$4115),ROW('Master Data'!$F$2:$L$4115)),""),ROWS($A$2:B516)),(COLUMNS($A$2:B516)-1)*6+1)</f>
        <v>89</v>
      </c>
      <c r="D516" t="str" cm="1">
        <f t="array" ref="D516">INDEX('Master Data'!$F$2:$L$4115,SMALL(IF((INDEX('Master Data'!$F$2:$L$4115,,1)="failed"),MATCH(ROW('Master Data'!$F$2:$L$4115),ROW('Master Data'!$F$2:$L$4115)),""),ROWS($D$2:D516)),(COLUMNS($D$2:D516)-1)*6+1)</f>
        <v>failed</v>
      </c>
      <c r="E516" cm="1">
        <f t="array" ref="E516">INDEX('Master Data'!$F$2:$L$4115,SMALL(IF((INDEX('Master Data'!$F$2:$L$4115,,1)="failed"),MATCH(ROW('Master Data'!$F$2:$L$4115),ROW('Master Data'!$F$2:$L$4115)),""),ROWS($D$2:E516)),(COLUMNS($D$2:E516)-1)*6+1)</f>
        <v>3</v>
      </c>
    </row>
    <row r="517" spans="1:5" x14ac:dyDescent="0.25">
      <c r="A517" t="str" cm="1">
        <f t="array" ref="A517">INDEX('Master Data'!$F$2:$L$4115,SMALL(IF((INDEX('Master Data'!$F$2:$L$4115,,1)="successful"),MATCH(ROW('Master Data'!$F$2:$L$4115),ROW('Master Data'!$F$2:$L$4115)),""),ROWS(A$2:$A517)),(COLUMNS($A$2:A517)-1)*6+1)</f>
        <v>successful</v>
      </c>
      <c r="B517" cm="1">
        <f t="array" ref="B517">INDEX('Master Data'!$F$2:$L$4115,SMALL(IF((INDEX('Master Data'!$F$2:$L$4115,,1)="successful"),MATCH(ROW('Master Data'!$F$2:$L$4115),ROW('Master Data'!$F$2:$L$4115)),""),ROWS($A$2:B517)),(COLUMNS($A$2:B517)-1)*6+1)</f>
        <v>253</v>
      </c>
      <c r="D517" t="str" cm="1">
        <f t="array" ref="D517">INDEX('Master Data'!$F$2:$L$4115,SMALL(IF((INDEX('Master Data'!$F$2:$L$4115,,1)="failed"),MATCH(ROW('Master Data'!$F$2:$L$4115),ROW('Master Data'!$F$2:$L$4115)),""),ROWS($D$2:D517)),(COLUMNS($D$2:D517)-1)*6+1)</f>
        <v>failed</v>
      </c>
      <c r="E517" cm="1">
        <f t="array" ref="E517">INDEX('Master Data'!$F$2:$L$4115,SMALL(IF((INDEX('Master Data'!$F$2:$L$4115,,1)="failed"),MATCH(ROW('Master Data'!$F$2:$L$4115),ROW('Master Data'!$F$2:$L$4115)),""),ROWS($D$2:E517)),(COLUMNS($D$2:E517)-1)*6+1)</f>
        <v>1</v>
      </c>
    </row>
    <row r="518" spans="1:5" x14ac:dyDescent="0.25">
      <c r="A518" t="str" cm="1">
        <f t="array" ref="A518">INDEX('Master Data'!$F$2:$L$4115,SMALL(IF((INDEX('Master Data'!$F$2:$L$4115,,1)="successful"),MATCH(ROW('Master Data'!$F$2:$L$4115),ROW('Master Data'!$F$2:$L$4115)),""),ROWS(A$2:$A518)),(COLUMNS($A$2:A518)-1)*6+1)</f>
        <v>successful</v>
      </c>
      <c r="B518" cm="1">
        <f t="array" ref="B518">INDEX('Master Data'!$F$2:$L$4115,SMALL(IF((INDEX('Master Data'!$F$2:$L$4115,,1)="successful"),MATCH(ROW('Master Data'!$F$2:$L$4115),ROW('Master Data'!$F$2:$L$4115)),""),ROWS($A$2:B518)),(COLUMNS($A$2:B518)-1)*6+1)</f>
        <v>140</v>
      </c>
      <c r="D518" t="str" cm="1">
        <f t="array" ref="D518">INDEX('Master Data'!$F$2:$L$4115,SMALL(IF((INDEX('Master Data'!$F$2:$L$4115,,1)="failed"),MATCH(ROW('Master Data'!$F$2:$L$4115),ROW('Master Data'!$F$2:$L$4115)),""),ROWS($D$2:D518)),(COLUMNS($D$2:D518)-1)*6+1)</f>
        <v>failed</v>
      </c>
      <c r="E518" cm="1">
        <f t="array" ref="E518">INDEX('Master Data'!$F$2:$L$4115,SMALL(IF((INDEX('Master Data'!$F$2:$L$4115,,1)="failed"),MATCH(ROW('Master Data'!$F$2:$L$4115),ROW('Master Data'!$F$2:$L$4115)),""),ROWS($D$2:E518)),(COLUMNS($D$2:E518)-1)*6+1)</f>
        <v>0</v>
      </c>
    </row>
    <row r="519" spans="1:5" x14ac:dyDescent="0.25">
      <c r="A519" t="str" cm="1">
        <f t="array" ref="A519">INDEX('Master Data'!$F$2:$L$4115,SMALL(IF((INDEX('Master Data'!$F$2:$L$4115,,1)="successful"),MATCH(ROW('Master Data'!$F$2:$L$4115),ROW('Master Data'!$F$2:$L$4115)),""),ROWS(A$2:$A519)),(COLUMNS($A$2:A519)-1)*6+1)</f>
        <v>successful</v>
      </c>
      <c r="B519" cm="1">
        <f t="array" ref="B519">INDEX('Master Data'!$F$2:$L$4115,SMALL(IF((INDEX('Master Data'!$F$2:$L$4115,,1)="successful"),MATCH(ROW('Master Data'!$F$2:$L$4115),ROW('Master Data'!$F$2:$L$4115)),""),ROWS($A$2:B519)),(COLUMNS($A$2:B519)-1)*6+1)</f>
        <v>103</v>
      </c>
      <c r="D519" t="str" cm="1">
        <f t="array" ref="D519">INDEX('Master Data'!$F$2:$L$4115,SMALL(IF((INDEX('Master Data'!$F$2:$L$4115,,1)="failed"),MATCH(ROW('Master Data'!$F$2:$L$4115),ROW('Master Data'!$F$2:$L$4115)),""),ROWS($D$2:D519)),(COLUMNS($D$2:D519)-1)*6+1)</f>
        <v>failed</v>
      </c>
      <c r="E519" cm="1">
        <f t="array" ref="E519">INDEX('Master Data'!$F$2:$L$4115,SMALL(IF((INDEX('Master Data'!$F$2:$L$4115,,1)="failed"),MATCH(ROW('Master Data'!$F$2:$L$4115),ROW('Master Data'!$F$2:$L$4115)),""),ROWS($D$2:E519)),(COLUMNS($D$2:E519)-1)*6+1)</f>
        <v>5</v>
      </c>
    </row>
    <row r="520" spans="1:5" x14ac:dyDescent="0.25">
      <c r="A520" t="str" cm="1">
        <f t="array" ref="A520">INDEX('Master Data'!$F$2:$L$4115,SMALL(IF((INDEX('Master Data'!$F$2:$L$4115,,1)="successful"),MATCH(ROW('Master Data'!$F$2:$L$4115),ROW('Master Data'!$F$2:$L$4115)),""),ROWS(A$2:$A520)),(COLUMNS($A$2:A520)-1)*6+1)</f>
        <v>successful</v>
      </c>
      <c r="B520" cm="1">
        <f t="array" ref="B520">INDEX('Master Data'!$F$2:$L$4115,SMALL(IF((INDEX('Master Data'!$F$2:$L$4115,,1)="successful"),MATCH(ROW('Master Data'!$F$2:$L$4115),ROW('Master Data'!$F$2:$L$4115)),""),ROWS($A$2:B520)),(COLUMNS($A$2:B520)-1)*6+1)</f>
        <v>138</v>
      </c>
      <c r="D520" t="str" cm="1">
        <f t="array" ref="D520">INDEX('Master Data'!$F$2:$L$4115,SMALL(IF((INDEX('Master Data'!$F$2:$L$4115,,1)="failed"),MATCH(ROW('Master Data'!$F$2:$L$4115),ROW('Master Data'!$F$2:$L$4115)),""),ROWS($D$2:D520)),(COLUMNS($D$2:D520)-1)*6+1)</f>
        <v>failed</v>
      </c>
      <c r="E520" cm="1">
        <f t="array" ref="E520">INDEX('Master Data'!$F$2:$L$4115,SMALL(IF((INDEX('Master Data'!$F$2:$L$4115,,1)="failed"),MATCH(ROW('Master Data'!$F$2:$L$4115),ROW('Master Data'!$F$2:$L$4115)),""),ROWS($D$2:E520)),(COLUMNS($D$2:E520)-1)*6+1)</f>
        <v>0</v>
      </c>
    </row>
    <row r="521" spans="1:5" x14ac:dyDescent="0.25">
      <c r="A521" t="str" cm="1">
        <f t="array" ref="A521">INDEX('Master Data'!$F$2:$L$4115,SMALL(IF((INDEX('Master Data'!$F$2:$L$4115,,1)="successful"),MATCH(ROW('Master Data'!$F$2:$L$4115),ROW('Master Data'!$F$2:$L$4115)),""),ROWS(A$2:$A521)),(COLUMNS($A$2:A521)-1)*6+1)</f>
        <v>successful</v>
      </c>
      <c r="B521" cm="1">
        <f t="array" ref="B521">INDEX('Master Data'!$F$2:$L$4115,SMALL(IF((INDEX('Master Data'!$F$2:$L$4115,,1)="successful"),MATCH(ROW('Master Data'!$F$2:$L$4115),ROW('Master Data'!$F$2:$L$4115)),""),ROWS($A$2:B521)),(COLUMNS($A$2:B521)-1)*6+1)</f>
        <v>191</v>
      </c>
      <c r="D521" t="str" cm="1">
        <f t="array" ref="D521">INDEX('Master Data'!$F$2:$L$4115,SMALL(IF((INDEX('Master Data'!$F$2:$L$4115,,1)="failed"),MATCH(ROW('Master Data'!$F$2:$L$4115),ROW('Master Data'!$F$2:$L$4115)),""),ROWS($D$2:D521)),(COLUMNS($D$2:D521)-1)*6+1)</f>
        <v>failed</v>
      </c>
      <c r="E521" cm="1">
        <f t="array" ref="E521">INDEX('Master Data'!$F$2:$L$4115,SMALL(IF((INDEX('Master Data'!$F$2:$L$4115,,1)="failed"),MATCH(ROW('Master Data'!$F$2:$L$4115),ROW('Master Data'!$F$2:$L$4115)),""),ROWS($D$2:E521)),(COLUMNS($D$2:E521)-1)*6+1)</f>
        <v>3</v>
      </c>
    </row>
    <row r="522" spans="1:5" x14ac:dyDescent="0.25">
      <c r="A522" t="str" cm="1">
        <f t="array" ref="A522">INDEX('Master Data'!$F$2:$L$4115,SMALL(IF((INDEX('Master Data'!$F$2:$L$4115,,1)="successful"),MATCH(ROW('Master Data'!$F$2:$L$4115),ROW('Master Data'!$F$2:$L$4115)),""),ROWS(A$2:$A522)),(COLUMNS($A$2:A522)-1)*6+1)</f>
        <v>successful</v>
      </c>
      <c r="B522" cm="1">
        <f t="array" ref="B522">INDEX('Master Data'!$F$2:$L$4115,SMALL(IF((INDEX('Master Data'!$F$2:$L$4115,,1)="successful"),MATCH(ROW('Master Data'!$F$2:$L$4115),ROW('Master Data'!$F$2:$L$4115)),""),ROWS($A$2:B522)),(COLUMNS($A$2:B522)-1)*6+1)</f>
        <v>45</v>
      </c>
      <c r="D522" t="str" cm="1">
        <f t="array" ref="D522">INDEX('Master Data'!$F$2:$L$4115,SMALL(IF((INDEX('Master Data'!$F$2:$L$4115,,1)="failed"),MATCH(ROW('Master Data'!$F$2:$L$4115),ROW('Master Data'!$F$2:$L$4115)),""),ROWS($D$2:D522)),(COLUMNS($D$2:D522)-1)*6+1)</f>
        <v>failed</v>
      </c>
      <c r="E522" cm="1">
        <f t="array" ref="E522">INDEX('Master Data'!$F$2:$L$4115,SMALL(IF((INDEX('Master Data'!$F$2:$L$4115,,1)="failed"),MATCH(ROW('Master Data'!$F$2:$L$4115),ROW('Master Data'!$F$2:$L$4115)),""),ROWS($D$2:E522)),(COLUMNS($D$2:E522)-1)*6+1)</f>
        <v>7</v>
      </c>
    </row>
    <row r="523" spans="1:5" x14ac:dyDescent="0.25">
      <c r="A523" t="str" cm="1">
        <f t="array" ref="A523">INDEX('Master Data'!$F$2:$L$4115,SMALL(IF((INDEX('Master Data'!$F$2:$L$4115,,1)="successful"),MATCH(ROW('Master Data'!$F$2:$L$4115),ROW('Master Data'!$F$2:$L$4115)),""),ROWS(A$2:$A523)),(COLUMNS($A$2:A523)-1)*6+1)</f>
        <v>successful</v>
      </c>
      <c r="B523" cm="1">
        <f t="array" ref="B523">INDEX('Master Data'!$F$2:$L$4115,SMALL(IF((INDEX('Master Data'!$F$2:$L$4115,,1)="successful"),MATCH(ROW('Master Data'!$F$2:$L$4115),ROW('Master Data'!$F$2:$L$4115)),""),ROWS($A$2:B523)),(COLUMNS($A$2:B523)-1)*6+1)</f>
        <v>17</v>
      </c>
      <c r="D523" t="str" cm="1">
        <f t="array" ref="D523">INDEX('Master Data'!$F$2:$L$4115,SMALL(IF((INDEX('Master Data'!$F$2:$L$4115,,1)="failed"),MATCH(ROW('Master Data'!$F$2:$L$4115),ROW('Master Data'!$F$2:$L$4115)),""),ROWS($D$2:D523)),(COLUMNS($D$2:D523)-1)*6+1)</f>
        <v>failed</v>
      </c>
      <c r="E523" cm="1">
        <f t="array" ref="E523">INDEX('Master Data'!$F$2:$L$4115,SMALL(IF((INDEX('Master Data'!$F$2:$L$4115,,1)="failed"),MATCH(ROW('Master Data'!$F$2:$L$4115),ROW('Master Data'!$F$2:$L$4115)),""),ROWS($D$2:E523)),(COLUMNS($D$2:E523)-1)*6+1)</f>
        <v>0</v>
      </c>
    </row>
    <row r="524" spans="1:5" x14ac:dyDescent="0.25">
      <c r="A524" t="str" cm="1">
        <f t="array" ref="A524">INDEX('Master Data'!$F$2:$L$4115,SMALL(IF((INDEX('Master Data'!$F$2:$L$4115,,1)="successful"),MATCH(ROW('Master Data'!$F$2:$L$4115),ROW('Master Data'!$F$2:$L$4115)),""),ROWS(A$2:$A524)),(COLUMNS($A$2:A524)-1)*6+1)</f>
        <v>successful</v>
      </c>
      <c r="B524" cm="1">
        <f t="array" ref="B524">INDEX('Master Data'!$F$2:$L$4115,SMALL(IF((INDEX('Master Data'!$F$2:$L$4115,,1)="successful"),MATCH(ROW('Master Data'!$F$2:$L$4115),ROW('Master Data'!$F$2:$L$4115)),""),ROWS($A$2:B524)),(COLUMNS($A$2:B524)-1)*6+1)</f>
        <v>31</v>
      </c>
      <c r="D524" t="str" cm="1">
        <f t="array" ref="D524">INDEX('Master Data'!$F$2:$L$4115,SMALL(IF((INDEX('Master Data'!$F$2:$L$4115,,1)="failed"),MATCH(ROW('Master Data'!$F$2:$L$4115),ROW('Master Data'!$F$2:$L$4115)),""),ROWS($D$2:D524)),(COLUMNS($D$2:D524)-1)*6+1)</f>
        <v>failed</v>
      </c>
      <c r="E524" cm="1">
        <f t="array" ref="E524">INDEX('Master Data'!$F$2:$L$4115,SMALL(IF((INDEX('Master Data'!$F$2:$L$4115,,1)="failed"),MATCH(ROW('Master Data'!$F$2:$L$4115),ROW('Master Data'!$F$2:$L$4115)),""),ROWS($D$2:E524)),(COLUMNS($D$2:E524)-1)*6+1)</f>
        <v>2</v>
      </c>
    </row>
    <row r="525" spans="1:5" x14ac:dyDescent="0.25">
      <c r="A525" t="str" cm="1">
        <f t="array" ref="A525">INDEX('Master Data'!$F$2:$L$4115,SMALL(IF((INDEX('Master Data'!$F$2:$L$4115,,1)="successful"),MATCH(ROW('Master Data'!$F$2:$L$4115),ROW('Master Data'!$F$2:$L$4115)),""),ROWS(A$2:$A525)),(COLUMNS($A$2:A525)-1)*6+1)</f>
        <v>successful</v>
      </c>
      <c r="B525" cm="1">
        <f t="array" ref="B525">INDEX('Master Data'!$F$2:$L$4115,SMALL(IF((INDEX('Master Data'!$F$2:$L$4115,,1)="successful"),MATCH(ROW('Master Data'!$F$2:$L$4115),ROW('Master Data'!$F$2:$L$4115)),""),ROWS($A$2:B525)),(COLUMNS($A$2:B525)-1)*6+1)</f>
        <v>50</v>
      </c>
      <c r="D525" t="str" cm="1">
        <f t="array" ref="D525">INDEX('Master Data'!$F$2:$L$4115,SMALL(IF((INDEX('Master Data'!$F$2:$L$4115,,1)="failed"),MATCH(ROW('Master Data'!$F$2:$L$4115),ROW('Master Data'!$F$2:$L$4115)),""),ROWS($D$2:D525)),(COLUMNS($D$2:D525)-1)*6+1)</f>
        <v>failed</v>
      </c>
      <c r="E525" cm="1">
        <f t="array" ref="E525">INDEX('Master Data'!$F$2:$L$4115,SMALL(IF((INDEX('Master Data'!$F$2:$L$4115,,1)="failed"),MATCH(ROW('Master Data'!$F$2:$L$4115),ROW('Master Data'!$F$2:$L$4115)),""),ROWS($D$2:E525)),(COLUMNS($D$2:E525)-1)*6+1)</f>
        <v>23</v>
      </c>
    </row>
    <row r="526" spans="1:5" x14ac:dyDescent="0.25">
      <c r="A526" t="str" cm="1">
        <f t="array" ref="A526">INDEX('Master Data'!$F$2:$L$4115,SMALL(IF((INDEX('Master Data'!$F$2:$L$4115,,1)="successful"),MATCH(ROW('Master Data'!$F$2:$L$4115),ROW('Master Data'!$F$2:$L$4115)),""),ROWS(A$2:$A526)),(COLUMNS($A$2:A526)-1)*6+1)</f>
        <v>successful</v>
      </c>
      <c r="B526" cm="1">
        <f t="array" ref="B526">INDEX('Master Data'!$F$2:$L$4115,SMALL(IF((INDEX('Master Data'!$F$2:$L$4115,,1)="successful"),MATCH(ROW('Master Data'!$F$2:$L$4115),ROW('Master Data'!$F$2:$L$4115)),""),ROWS($A$2:B526)),(COLUMNS($A$2:B526)-1)*6+1)</f>
        <v>59</v>
      </c>
      <c r="D526" t="str" cm="1">
        <f t="array" ref="D526">INDEX('Master Data'!$F$2:$L$4115,SMALL(IF((INDEX('Master Data'!$F$2:$L$4115,,1)="failed"),MATCH(ROW('Master Data'!$F$2:$L$4115),ROW('Master Data'!$F$2:$L$4115)),""),ROWS($D$2:D526)),(COLUMNS($D$2:D526)-1)*6+1)</f>
        <v>failed</v>
      </c>
      <c r="E526" cm="1">
        <f t="array" ref="E526">INDEX('Master Data'!$F$2:$L$4115,SMALL(IF((INDEX('Master Data'!$F$2:$L$4115,,1)="failed"),MATCH(ROW('Master Data'!$F$2:$L$4115),ROW('Master Data'!$F$2:$L$4115)),""),ROWS($D$2:E526)),(COLUMNS($D$2:E526)-1)*6+1)</f>
        <v>1</v>
      </c>
    </row>
    <row r="527" spans="1:5" x14ac:dyDescent="0.25">
      <c r="A527" t="str" cm="1">
        <f t="array" ref="A527">INDEX('Master Data'!$F$2:$L$4115,SMALL(IF((INDEX('Master Data'!$F$2:$L$4115,,1)="successful"),MATCH(ROW('Master Data'!$F$2:$L$4115),ROW('Master Data'!$F$2:$L$4115)),""),ROWS(A$2:$A527)),(COLUMNS($A$2:A527)-1)*6+1)</f>
        <v>successful</v>
      </c>
      <c r="B527" cm="1">
        <f t="array" ref="B527">INDEX('Master Data'!$F$2:$L$4115,SMALL(IF((INDEX('Master Data'!$F$2:$L$4115,,1)="successful"),MATCH(ROW('Master Data'!$F$2:$L$4115),ROW('Master Data'!$F$2:$L$4115)),""),ROWS($A$2:B527)),(COLUMNS($A$2:B527)-1)*6+1)</f>
        <v>81</v>
      </c>
      <c r="D527" t="str" cm="1">
        <f t="array" ref="D527">INDEX('Master Data'!$F$2:$L$4115,SMALL(IF((INDEX('Master Data'!$F$2:$L$4115,,1)="failed"),MATCH(ROW('Master Data'!$F$2:$L$4115),ROW('Master Data'!$F$2:$L$4115)),""),ROWS($D$2:D527)),(COLUMNS($D$2:D527)-1)*6+1)</f>
        <v>failed</v>
      </c>
      <c r="E527" cm="1">
        <f t="array" ref="E527">INDEX('Master Data'!$F$2:$L$4115,SMALL(IF((INDEX('Master Data'!$F$2:$L$4115,,1)="failed"),MATCH(ROW('Master Data'!$F$2:$L$4115),ROW('Master Data'!$F$2:$L$4115)),""),ROWS($D$2:E527)),(COLUMNS($D$2:E527)-1)*6+1)</f>
        <v>2</v>
      </c>
    </row>
    <row r="528" spans="1:5" x14ac:dyDescent="0.25">
      <c r="A528" t="str" cm="1">
        <f t="array" ref="A528">INDEX('Master Data'!$F$2:$L$4115,SMALL(IF((INDEX('Master Data'!$F$2:$L$4115,,1)="successful"),MATCH(ROW('Master Data'!$F$2:$L$4115),ROW('Master Data'!$F$2:$L$4115)),""),ROWS(A$2:$A528)),(COLUMNS($A$2:A528)-1)*6+1)</f>
        <v>successful</v>
      </c>
      <c r="B528" cm="1">
        <f t="array" ref="B528">INDEX('Master Data'!$F$2:$L$4115,SMALL(IF((INDEX('Master Data'!$F$2:$L$4115,,1)="successful"),MATCH(ROW('Master Data'!$F$2:$L$4115),ROW('Master Data'!$F$2:$L$4115)),""),ROWS($A$2:B528)),(COLUMNS($A$2:B528)-1)*6+1)</f>
        <v>508</v>
      </c>
      <c r="D528" t="str" cm="1">
        <f t="array" ref="D528">INDEX('Master Data'!$F$2:$L$4115,SMALL(IF((INDEX('Master Data'!$F$2:$L$4115,,1)="failed"),MATCH(ROW('Master Data'!$F$2:$L$4115),ROW('Master Data'!$F$2:$L$4115)),""),ROWS($D$2:D528)),(COLUMNS($D$2:D528)-1)*6+1)</f>
        <v>failed</v>
      </c>
      <c r="E528" cm="1">
        <f t="array" ref="E528">INDEX('Master Data'!$F$2:$L$4115,SMALL(IF((INDEX('Master Data'!$F$2:$L$4115,,1)="failed"),MATCH(ROW('Master Data'!$F$2:$L$4115),ROW('Master Data'!$F$2:$L$4115)),""),ROWS($D$2:E528)),(COLUMNS($D$2:E528)-1)*6+1)</f>
        <v>3</v>
      </c>
    </row>
    <row r="529" spans="1:5" x14ac:dyDescent="0.25">
      <c r="A529" t="str" cm="1">
        <f t="array" ref="A529">INDEX('Master Data'!$F$2:$L$4115,SMALL(IF((INDEX('Master Data'!$F$2:$L$4115,,1)="successful"),MATCH(ROW('Master Data'!$F$2:$L$4115),ROW('Master Data'!$F$2:$L$4115)),""),ROWS(A$2:$A529)),(COLUMNS($A$2:A529)-1)*6+1)</f>
        <v>successful</v>
      </c>
      <c r="B529" cm="1">
        <f t="array" ref="B529">INDEX('Master Data'!$F$2:$L$4115,SMALL(IF((INDEX('Master Data'!$F$2:$L$4115,,1)="successful"),MATCH(ROW('Master Data'!$F$2:$L$4115),ROW('Master Data'!$F$2:$L$4115)),""),ROWS($A$2:B529)),(COLUMNS($A$2:B529)-1)*6+1)</f>
        <v>74</v>
      </c>
      <c r="D529" t="str" cm="1">
        <f t="array" ref="D529">INDEX('Master Data'!$F$2:$L$4115,SMALL(IF((INDEX('Master Data'!$F$2:$L$4115,,1)="failed"),MATCH(ROW('Master Data'!$F$2:$L$4115),ROW('Master Data'!$F$2:$L$4115)),""),ROWS($D$2:D529)),(COLUMNS($D$2:D529)-1)*6+1)</f>
        <v>failed</v>
      </c>
      <c r="E529" cm="1">
        <f t="array" ref="E529">INDEX('Master Data'!$F$2:$L$4115,SMALL(IF((INDEX('Master Data'!$F$2:$L$4115,,1)="failed"),MATCH(ROW('Master Data'!$F$2:$L$4115),ROW('Master Data'!$F$2:$L$4115)),""),ROWS($D$2:E529)),(COLUMNS($D$2:E529)-1)*6+1)</f>
        <v>0</v>
      </c>
    </row>
    <row r="530" spans="1:5" x14ac:dyDescent="0.25">
      <c r="A530" t="str" cm="1">
        <f t="array" ref="A530">INDEX('Master Data'!$F$2:$L$4115,SMALL(IF((INDEX('Master Data'!$F$2:$L$4115,,1)="successful"),MATCH(ROW('Master Data'!$F$2:$L$4115),ROW('Master Data'!$F$2:$L$4115)),""),ROWS(A$2:$A530)),(COLUMNS($A$2:A530)-1)*6+1)</f>
        <v>successful</v>
      </c>
      <c r="B530" cm="1">
        <f t="array" ref="B530">INDEX('Master Data'!$F$2:$L$4115,SMALL(IF((INDEX('Master Data'!$F$2:$L$4115,,1)="successful"),MATCH(ROW('Master Data'!$F$2:$L$4115),ROW('Master Data'!$F$2:$L$4115)),""),ROWS($A$2:B530)),(COLUMNS($A$2:B530)-1)*6+1)</f>
        <v>141</v>
      </c>
      <c r="D530" t="str" cm="1">
        <f t="array" ref="D530">INDEX('Master Data'!$F$2:$L$4115,SMALL(IF((INDEX('Master Data'!$F$2:$L$4115,,1)="failed"),MATCH(ROW('Master Data'!$F$2:$L$4115),ROW('Master Data'!$F$2:$L$4115)),""),ROWS($D$2:D530)),(COLUMNS($D$2:D530)-1)*6+1)</f>
        <v>failed</v>
      </c>
      <c r="E530" cm="1">
        <f t="array" ref="E530">INDEX('Master Data'!$F$2:$L$4115,SMALL(IF((INDEX('Master Data'!$F$2:$L$4115,,1)="failed"),MATCH(ROW('Master Data'!$F$2:$L$4115),ROW('Master Data'!$F$2:$L$4115)),""),ROWS($D$2:E530)),(COLUMNS($D$2:E530)-1)*6+1)</f>
        <v>13</v>
      </c>
    </row>
    <row r="531" spans="1:5" x14ac:dyDescent="0.25">
      <c r="A531" t="str" cm="1">
        <f t="array" ref="A531">INDEX('Master Data'!$F$2:$L$4115,SMALL(IF((INDEX('Master Data'!$F$2:$L$4115,,1)="successful"),MATCH(ROW('Master Data'!$F$2:$L$4115),ROW('Master Data'!$F$2:$L$4115)),""),ROWS(A$2:$A531)),(COLUMNS($A$2:A531)-1)*6+1)</f>
        <v>successful</v>
      </c>
      <c r="B531" cm="1">
        <f t="array" ref="B531">INDEX('Master Data'!$F$2:$L$4115,SMALL(IF((INDEX('Master Data'!$F$2:$L$4115,,1)="successful"),MATCH(ROW('Master Data'!$F$2:$L$4115),ROW('Master Data'!$F$2:$L$4115)),""),ROWS($A$2:B531)),(COLUMNS($A$2:B531)-1)*6+1)</f>
        <v>711</v>
      </c>
      <c r="D531" t="str" cm="1">
        <f t="array" ref="D531">INDEX('Master Data'!$F$2:$L$4115,SMALL(IF((INDEX('Master Data'!$F$2:$L$4115,,1)="failed"),MATCH(ROW('Master Data'!$F$2:$L$4115),ROW('Master Data'!$F$2:$L$4115)),""),ROWS($D$2:D531)),(COLUMNS($D$2:D531)-1)*6+1)</f>
        <v>failed</v>
      </c>
      <c r="E531" cm="1">
        <f t="array" ref="E531">INDEX('Master Data'!$F$2:$L$4115,SMALL(IF((INDEX('Master Data'!$F$2:$L$4115,,1)="failed"),MATCH(ROW('Master Data'!$F$2:$L$4115),ROW('Master Data'!$F$2:$L$4115)),""),ROWS($D$2:E531)),(COLUMNS($D$2:E531)-1)*6+1)</f>
        <v>1</v>
      </c>
    </row>
    <row r="532" spans="1:5" x14ac:dyDescent="0.25">
      <c r="A532" t="str" cm="1">
        <f t="array" ref="A532">INDEX('Master Data'!$F$2:$L$4115,SMALL(IF((INDEX('Master Data'!$F$2:$L$4115,,1)="successful"),MATCH(ROW('Master Data'!$F$2:$L$4115),ROW('Master Data'!$F$2:$L$4115)),""),ROWS(A$2:$A532)),(COLUMNS($A$2:A532)-1)*6+1)</f>
        <v>successful</v>
      </c>
      <c r="B532" cm="1">
        <f t="array" ref="B532">INDEX('Master Data'!$F$2:$L$4115,SMALL(IF((INDEX('Master Data'!$F$2:$L$4115,,1)="successful"),MATCH(ROW('Master Data'!$F$2:$L$4115),ROW('Master Data'!$F$2:$L$4115)),""),ROWS($A$2:B532)),(COLUMNS($A$2:B532)-1)*6+1)</f>
        <v>141</v>
      </c>
      <c r="D532" t="str" cm="1">
        <f t="array" ref="D532">INDEX('Master Data'!$F$2:$L$4115,SMALL(IF((INDEX('Master Data'!$F$2:$L$4115,,1)="failed"),MATCH(ROW('Master Data'!$F$2:$L$4115),ROW('Master Data'!$F$2:$L$4115)),""),ROWS($D$2:D532)),(COLUMNS($D$2:D532)-1)*6+1)</f>
        <v>failed</v>
      </c>
      <c r="E532" cm="1">
        <f t="array" ref="E532">INDEX('Master Data'!$F$2:$L$4115,SMALL(IF((INDEX('Master Data'!$F$2:$L$4115,,1)="failed"),MATCH(ROW('Master Data'!$F$2:$L$4115),ROW('Master Data'!$F$2:$L$4115)),""),ROWS($D$2:E532)),(COLUMNS($D$2:E532)-1)*6+1)</f>
        <v>1</v>
      </c>
    </row>
    <row r="533" spans="1:5" x14ac:dyDescent="0.25">
      <c r="A533" t="str" cm="1">
        <f t="array" ref="A533">INDEX('Master Data'!$F$2:$L$4115,SMALL(IF((INDEX('Master Data'!$F$2:$L$4115,,1)="successful"),MATCH(ROW('Master Data'!$F$2:$L$4115),ROW('Master Data'!$F$2:$L$4115)),""),ROWS(A$2:$A533)),(COLUMNS($A$2:A533)-1)*6+1)</f>
        <v>successful</v>
      </c>
      <c r="B533" cm="1">
        <f t="array" ref="B533">INDEX('Master Data'!$F$2:$L$4115,SMALL(IF((INDEX('Master Data'!$F$2:$L$4115,,1)="successful"),MATCH(ROW('Master Data'!$F$2:$L$4115),ROW('Master Data'!$F$2:$L$4115)),""),ROWS($A$2:B533)),(COLUMNS($A$2:B533)-1)*6+1)</f>
        <v>109</v>
      </c>
      <c r="D533" t="str" cm="1">
        <f t="array" ref="D533">INDEX('Master Data'!$F$2:$L$4115,SMALL(IF((INDEX('Master Data'!$F$2:$L$4115,,1)="failed"),MATCH(ROW('Master Data'!$F$2:$L$4115),ROW('Master Data'!$F$2:$L$4115)),""),ROWS($D$2:D533)),(COLUMNS($D$2:D533)-1)*6+1)</f>
        <v>failed</v>
      </c>
      <c r="E533" cm="1">
        <f t="array" ref="E533">INDEX('Master Data'!$F$2:$L$4115,SMALL(IF((INDEX('Master Data'!$F$2:$L$4115,,1)="failed"),MATCH(ROW('Master Data'!$F$2:$L$4115),ROW('Master Data'!$F$2:$L$4115)),""),ROWS($D$2:E533)),(COLUMNS($D$2:E533)-1)*6+1)</f>
        <v>1</v>
      </c>
    </row>
    <row r="534" spans="1:5" x14ac:dyDescent="0.25">
      <c r="A534" t="str" cm="1">
        <f t="array" ref="A534">INDEX('Master Data'!$F$2:$L$4115,SMALL(IF((INDEX('Master Data'!$F$2:$L$4115,,1)="successful"),MATCH(ROW('Master Data'!$F$2:$L$4115),ROW('Master Data'!$F$2:$L$4115)),""),ROWS(A$2:$A534)),(COLUMNS($A$2:A534)-1)*6+1)</f>
        <v>successful</v>
      </c>
      <c r="B534" cm="1">
        <f t="array" ref="B534">INDEX('Master Data'!$F$2:$L$4115,SMALL(IF((INDEX('Master Data'!$F$2:$L$4115,,1)="successful"),MATCH(ROW('Master Data'!$F$2:$L$4115),ROW('Master Data'!$F$2:$L$4115)),""),ROWS($A$2:B534)),(COLUMNS($A$2:B534)-1)*6+1)</f>
        <v>361</v>
      </c>
      <c r="D534" t="str" cm="1">
        <f t="array" ref="D534">INDEX('Master Data'!$F$2:$L$4115,SMALL(IF((INDEX('Master Data'!$F$2:$L$4115,,1)="failed"),MATCH(ROW('Master Data'!$F$2:$L$4115),ROW('Master Data'!$F$2:$L$4115)),""),ROWS($D$2:D534)),(COLUMNS($D$2:D534)-1)*6+1)</f>
        <v>failed</v>
      </c>
      <c r="E534" cm="1">
        <f t="array" ref="E534">INDEX('Master Data'!$F$2:$L$4115,SMALL(IF((INDEX('Master Data'!$F$2:$L$4115,,1)="failed"),MATCH(ROW('Master Data'!$F$2:$L$4115),ROW('Master Data'!$F$2:$L$4115)),""),ROWS($D$2:E534)),(COLUMNS($D$2:E534)-1)*6+1)</f>
        <v>6</v>
      </c>
    </row>
    <row r="535" spans="1:5" x14ac:dyDescent="0.25">
      <c r="A535" t="str" cm="1">
        <f t="array" ref="A535">INDEX('Master Data'!$F$2:$L$4115,SMALL(IF((INDEX('Master Data'!$F$2:$L$4115,,1)="successful"),MATCH(ROW('Master Data'!$F$2:$L$4115),ROW('Master Data'!$F$2:$L$4115)),""),ROWS(A$2:$A535)),(COLUMNS($A$2:A535)-1)*6+1)</f>
        <v>successful</v>
      </c>
      <c r="B535" cm="1">
        <f t="array" ref="B535">INDEX('Master Data'!$F$2:$L$4115,SMALL(IF((INDEX('Master Data'!$F$2:$L$4115,,1)="successful"),MATCH(ROW('Master Data'!$F$2:$L$4115),ROW('Master Data'!$F$2:$L$4115)),""),ROWS($A$2:B535)),(COLUMNS($A$2:B535)-1)*6+1)</f>
        <v>176</v>
      </c>
      <c r="D535" t="str" cm="1">
        <f t="array" ref="D535">INDEX('Master Data'!$F$2:$L$4115,SMALL(IF((INDEX('Master Data'!$F$2:$L$4115,,1)="failed"),MATCH(ROW('Master Data'!$F$2:$L$4115),ROW('Master Data'!$F$2:$L$4115)),""),ROWS($D$2:D535)),(COLUMNS($D$2:D535)-1)*6+1)</f>
        <v>failed</v>
      </c>
      <c r="E535" cm="1">
        <f t="array" ref="E535">INDEX('Master Data'!$F$2:$L$4115,SMALL(IF((INDEX('Master Data'!$F$2:$L$4115,,1)="failed"),MATCH(ROW('Master Data'!$F$2:$L$4115),ROW('Master Data'!$F$2:$L$4115)),""),ROWS($D$2:E535)),(COLUMNS($D$2:E535)-1)*6+1)</f>
        <v>39</v>
      </c>
    </row>
    <row r="536" spans="1:5" x14ac:dyDescent="0.25">
      <c r="A536" t="str" cm="1">
        <f t="array" ref="A536">INDEX('Master Data'!$F$2:$L$4115,SMALL(IF((INDEX('Master Data'!$F$2:$L$4115,,1)="successful"),MATCH(ROW('Master Data'!$F$2:$L$4115),ROW('Master Data'!$F$2:$L$4115)),""),ROWS(A$2:$A536)),(COLUMNS($A$2:A536)-1)*6+1)</f>
        <v>successful</v>
      </c>
      <c r="B536" cm="1">
        <f t="array" ref="B536">INDEX('Master Data'!$F$2:$L$4115,SMALL(IF((INDEX('Master Data'!$F$2:$L$4115,,1)="successful"),MATCH(ROW('Master Data'!$F$2:$L$4115),ROW('Master Data'!$F$2:$L$4115)),""),ROWS($A$2:B536)),(COLUMNS($A$2:B536)-1)*6+1)</f>
        <v>670</v>
      </c>
      <c r="D536" t="str" cm="1">
        <f t="array" ref="D536">INDEX('Master Data'!$F$2:$L$4115,SMALL(IF((INDEX('Master Data'!$F$2:$L$4115,,1)="failed"),MATCH(ROW('Master Data'!$F$2:$L$4115),ROW('Master Data'!$F$2:$L$4115)),""),ROWS($D$2:D536)),(COLUMNS($D$2:D536)-1)*6+1)</f>
        <v>failed</v>
      </c>
      <c r="E536" cm="1">
        <f t="array" ref="E536">INDEX('Master Data'!$F$2:$L$4115,SMALL(IF((INDEX('Master Data'!$F$2:$L$4115,,1)="failed"),MATCH(ROW('Master Data'!$F$2:$L$4115),ROW('Master Data'!$F$2:$L$4115)),""),ROWS($D$2:E536)),(COLUMNS($D$2:E536)-1)*6+1)</f>
        <v>4</v>
      </c>
    </row>
    <row r="537" spans="1:5" x14ac:dyDescent="0.25">
      <c r="A537" t="str" cm="1">
        <f t="array" ref="A537">INDEX('Master Data'!$F$2:$L$4115,SMALL(IF((INDEX('Master Data'!$F$2:$L$4115,,1)="successful"),MATCH(ROW('Master Data'!$F$2:$L$4115),ROW('Master Data'!$F$2:$L$4115)),""),ROWS(A$2:$A537)),(COLUMNS($A$2:A537)-1)*6+1)</f>
        <v>successful</v>
      </c>
      <c r="B537" cm="1">
        <f t="array" ref="B537">INDEX('Master Data'!$F$2:$L$4115,SMALL(IF((INDEX('Master Data'!$F$2:$L$4115,,1)="successful"),MATCH(ROW('Master Data'!$F$2:$L$4115),ROW('Master Data'!$F$2:$L$4115)),""),ROWS($A$2:B537)),(COLUMNS($A$2:B537)-1)*6+1)</f>
        <v>96</v>
      </c>
      <c r="D537" t="str" cm="1">
        <f t="array" ref="D537">INDEX('Master Data'!$F$2:$L$4115,SMALL(IF((INDEX('Master Data'!$F$2:$L$4115,,1)="failed"),MATCH(ROW('Master Data'!$F$2:$L$4115),ROW('Master Data'!$F$2:$L$4115)),""),ROWS($D$2:D537)),(COLUMNS($D$2:D537)-1)*6+1)</f>
        <v>failed</v>
      </c>
      <c r="E537" cm="1">
        <f t="array" ref="E537">INDEX('Master Data'!$F$2:$L$4115,SMALL(IF((INDEX('Master Data'!$F$2:$L$4115,,1)="failed"),MATCH(ROW('Master Data'!$F$2:$L$4115),ROW('Master Data'!$F$2:$L$4115)),""),ROWS($D$2:E537)),(COLUMNS($D$2:E537)-1)*6+1)</f>
        <v>1</v>
      </c>
    </row>
    <row r="538" spans="1:5" x14ac:dyDescent="0.25">
      <c r="A538" t="str" cm="1">
        <f t="array" ref="A538">INDEX('Master Data'!$F$2:$L$4115,SMALL(IF((INDEX('Master Data'!$F$2:$L$4115,,1)="successful"),MATCH(ROW('Master Data'!$F$2:$L$4115),ROW('Master Data'!$F$2:$L$4115)),""),ROWS(A$2:$A538)),(COLUMNS($A$2:A538)-1)*6+1)</f>
        <v>successful</v>
      </c>
      <c r="B538" cm="1">
        <f t="array" ref="B538">INDEX('Master Data'!$F$2:$L$4115,SMALL(IF((INDEX('Master Data'!$F$2:$L$4115,,1)="successful"),MATCH(ROW('Master Data'!$F$2:$L$4115),ROW('Master Data'!$F$2:$L$4115)),""),ROWS($A$2:B538)),(COLUMNS($A$2:B538)-1)*6+1)</f>
        <v>74</v>
      </c>
      <c r="D538" t="str" cm="1">
        <f t="array" ref="D538">INDEX('Master Data'!$F$2:$L$4115,SMALL(IF((INDEX('Master Data'!$F$2:$L$4115,,1)="failed"),MATCH(ROW('Master Data'!$F$2:$L$4115),ROW('Master Data'!$F$2:$L$4115)),""),ROWS($D$2:D538)),(COLUMNS($D$2:D538)-1)*6+1)</f>
        <v>failed</v>
      </c>
      <c r="E538" cm="1">
        <f t="array" ref="E538">INDEX('Master Data'!$F$2:$L$4115,SMALL(IF((INDEX('Master Data'!$F$2:$L$4115,,1)="failed"),MATCH(ROW('Master Data'!$F$2:$L$4115),ROW('Master Data'!$F$2:$L$4115)),""),ROWS($D$2:E538)),(COLUMNS($D$2:E538)-1)*6+1)</f>
        <v>0</v>
      </c>
    </row>
    <row r="539" spans="1:5" x14ac:dyDescent="0.25">
      <c r="A539" t="str" cm="1">
        <f t="array" ref="A539">INDEX('Master Data'!$F$2:$L$4115,SMALL(IF((INDEX('Master Data'!$F$2:$L$4115,,1)="successful"),MATCH(ROW('Master Data'!$F$2:$L$4115),ROW('Master Data'!$F$2:$L$4115)),""),ROWS(A$2:$A539)),(COLUMNS($A$2:A539)-1)*6+1)</f>
        <v>successful</v>
      </c>
      <c r="B539" cm="1">
        <f t="array" ref="B539">INDEX('Master Data'!$F$2:$L$4115,SMALL(IF((INDEX('Master Data'!$F$2:$L$4115,,1)="successful"),MATCH(ROW('Master Data'!$F$2:$L$4115),ROW('Master Data'!$F$2:$L$4115)),""),ROWS($A$2:B539)),(COLUMNS($A$2:B539)-1)*6+1)</f>
        <v>52</v>
      </c>
      <c r="D539" t="str" cm="1">
        <f t="array" ref="D539">INDEX('Master Data'!$F$2:$L$4115,SMALL(IF((INDEX('Master Data'!$F$2:$L$4115,,1)="failed"),MATCH(ROW('Master Data'!$F$2:$L$4115),ROW('Master Data'!$F$2:$L$4115)),""),ROWS($D$2:D539)),(COLUMNS($D$2:D539)-1)*6+1)</f>
        <v>failed</v>
      </c>
      <c r="E539" cm="1">
        <f t="array" ref="E539">INDEX('Master Data'!$F$2:$L$4115,SMALL(IF((INDEX('Master Data'!$F$2:$L$4115,,1)="failed"),MATCH(ROW('Master Data'!$F$2:$L$4115),ROW('Master Data'!$F$2:$L$4115)),""),ROWS($D$2:E539)),(COLUMNS($D$2:E539)-1)*6+1)</f>
        <v>0</v>
      </c>
    </row>
    <row r="540" spans="1:5" x14ac:dyDescent="0.25">
      <c r="A540" t="str" cm="1">
        <f t="array" ref="A540">INDEX('Master Data'!$F$2:$L$4115,SMALL(IF((INDEX('Master Data'!$F$2:$L$4115,,1)="successful"),MATCH(ROW('Master Data'!$F$2:$L$4115),ROW('Master Data'!$F$2:$L$4115)),""),ROWS(A$2:$A540)),(COLUMNS($A$2:A540)-1)*6+1)</f>
        <v>successful</v>
      </c>
      <c r="B540" cm="1">
        <f t="array" ref="B540">INDEX('Master Data'!$F$2:$L$4115,SMALL(IF((INDEX('Master Data'!$F$2:$L$4115,,1)="successful"),MATCH(ROW('Master Data'!$F$2:$L$4115),ROW('Master Data'!$F$2:$L$4115)),""),ROWS($A$2:B540)),(COLUMNS($A$2:B540)-1)*6+1)</f>
        <v>105</v>
      </c>
      <c r="D540" t="str" cm="1">
        <f t="array" ref="D540">INDEX('Master Data'!$F$2:$L$4115,SMALL(IF((INDEX('Master Data'!$F$2:$L$4115,,1)="failed"),MATCH(ROW('Master Data'!$F$2:$L$4115),ROW('Master Data'!$F$2:$L$4115)),""),ROWS($D$2:D540)),(COLUMNS($D$2:D540)-1)*6+1)</f>
        <v>failed</v>
      </c>
      <c r="E540" cm="1">
        <f t="array" ref="E540">INDEX('Master Data'!$F$2:$L$4115,SMALL(IF((INDEX('Master Data'!$F$2:$L$4115,,1)="failed"),MATCH(ROW('Master Data'!$F$2:$L$4115),ROW('Master Data'!$F$2:$L$4115)),""),ROWS($D$2:E540)),(COLUMNS($D$2:E540)-1)*6+1)</f>
        <v>0</v>
      </c>
    </row>
    <row r="541" spans="1:5" x14ac:dyDescent="0.25">
      <c r="A541" t="str" cm="1">
        <f t="array" ref="A541">INDEX('Master Data'!$F$2:$L$4115,SMALL(IF((INDEX('Master Data'!$F$2:$L$4115,,1)="successful"),MATCH(ROW('Master Data'!$F$2:$L$4115),ROW('Master Data'!$F$2:$L$4115)),""),ROWS(A$2:$A541)),(COLUMNS($A$2:A541)-1)*6+1)</f>
        <v>successful</v>
      </c>
      <c r="B541" cm="1">
        <f t="array" ref="B541">INDEX('Master Data'!$F$2:$L$4115,SMALL(IF((INDEX('Master Data'!$F$2:$L$4115,,1)="successful"),MATCH(ROW('Master Data'!$F$2:$L$4115),ROW('Master Data'!$F$2:$L$4115)),""),ROWS($A$2:B541)),(COLUMNS($A$2:B541)-1)*6+1)</f>
        <v>41</v>
      </c>
      <c r="D541" t="str" cm="1">
        <f t="array" ref="D541">INDEX('Master Data'!$F$2:$L$4115,SMALL(IF((INDEX('Master Data'!$F$2:$L$4115,,1)="failed"),MATCH(ROW('Master Data'!$F$2:$L$4115),ROW('Master Data'!$F$2:$L$4115)),""),ROWS($D$2:D541)),(COLUMNS($D$2:D541)-1)*6+1)</f>
        <v>failed</v>
      </c>
      <c r="E541" cm="1">
        <f t="array" ref="E541">INDEX('Master Data'!$F$2:$L$4115,SMALL(IF((INDEX('Master Data'!$F$2:$L$4115,,1)="failed"),MATCH(ROW('Master Data'!$F$2:$L$4115),ROW('Master Data'!$F$2:$L$4115)),""),ROWS($D$2:E541)),(COLUMNS($D$2:E541)-1)*6+1)</f>
        <v>8</v>
      </c>
    </row>
    <row r="542" spans="1:5" x14ac:dyDescent="0.25">
      <c r="A542" t="str" cm="1">
        <f t="array" ref="A542">INDEX('Master Data'!$F$2:$L$4115,SMALL(IF((INDEX('Master Data'!$F$2:$L$4115,,1)="successful"),MATCH(ROW('Master Data'!$F$2:$L$4115),ROW('Master Data'!$F$2:$L$4115)),""),ROWS(A$2:$A542)),(COLUMNS($A$2:A542)-1)*6+1)</f>
        <v>successful</v>
      </c>
      <c r="B542" cm="1">
        <f t="array" ref="B542">INDEX('Master Data'!$F$2:$L$4115,SMALL(IF((INDEX('Master Data'!$F$2:$L$4115,,1)="successful"),MATCH(ROW('Master Data'!$F$2:$L$4115),ROW('Master Data'!$F$2:$L$4115)),""),ROWS($A$2:B542)),(COLUMNS($A$2:B542)-1)*6+1)</f>
        <v>34</v>
      </c>
      <c r="D542" t="str" cm="1">
        <f t="array" ref="D542">INDEX('Master Data'!$F$2:$L$4115,SMALL(IF((INDEX('Master Data'!$F$2:$L$4115,,1)="failed"),MATCH(ROW('Master Data'!$F$2:$L$4115),ROW('Master Data'!$F$2:$L$4115)),""),ROWS($D$2:D542)),(COLUMNS($D$2:D542)-1)*6+1)</f>
        <v>failed</v>
      </c>
      <c r="E542" cm="1">
        <f t="array" ref="E542">INDEX('Master Data'!$F$2:$L$4115,SMALL(IF((INDEX('Master Data'!$F$2:$L$4115,,1)="failed"),MATCH(ROW('Master Data'!$F$2:$L$4115),ROW('Master Data'!$F$2:$L$4115)),""),ROWS($D$2:E542)),(COLUMNS($D$2:E542)-1)*6+1)</f>
        <v>0</v>
      </c>
    </row>
    <row r="543" spans="1:5" x14ac:dyDescent="0.25">
      <c r="A543" t="str" cm="1">
        <f t="array" ref="A543">INDEX('Master Data'!$F$2:$L$4115,SMALL(IF((INDEX('Master Data'!$F$2:$L$4115,,1)="successful"),MATCH(ROW('Master Data'!$F$2:$L$4115),ROW('Master Data'!$F$2:$L$4115)),""),ROWS(A$2:$A543)),(COLUMNS($A$2:A543)-1)*6+1)</f>
        <v>successful</v>
      </c>
      <c r="B543" cm="1">
        <f t="array" ref="B543">INDEX('Master Data'!$F$2:$L$4115,SMALL(IF((INDEX('Master Data'!$F$2:$L$4115,,1)="successful"),MATCH(ROW('Master Data'!$F$2:$L$4115),ROW('Master Data'!$F$2:$L$4115)),""),ROWS($A$2:B543)),(COLUMNS($A$2:B543)-1)*6+1)</f>
        <v>66</v>
      </c>
      <c r="D543" t="str" cm="1">
        <f t="array" ref="D543">INDEX('Master Data'!$F$2:$L$4115,SMALL(IF((INDEX('Master Data'!$F$2:$L$4115,,1)="failed"),MATCH(ROW('Master Data'!$F$2:$L$4115),ROW('Master Data'!$F$2:$L$4115)),""),ROWS($D$2:D543)),(COLUMNS($D$2:D543)-1)*6+1)</f>
        <v>failed</v>
      </c>
      <c r="E543" cm="1">
        <f t="array" ref="E543">INDEX('Master Data'!$F$2:$L$4115,SMALL(IF((INDEX('Master Data'!$F$2:$L$4115,,1)="failed"),MATCH(ROW('Master Data'!$F$2:$L$4115),ROW('Master Data'!$F$2:$L$4115)),""),ROWS($D$2:E543)),(COLUMNS($D$2:E543)-1)*6+1)</f>
        <v>1</v>
      </c>
    </row>
    <row r="544" spans="1:5" x14ac:dyDescent="0.25">
      <c r="A544" t="str" cm="1">
        <f t="array" ref="A544">INDEX('Master Data'!$F$2:$L$4115,SMALL(IF((INDEX('Master Data'!$F$2:$L$4115,,1)="successful"),MATCH(ROW('Master Data'!$F$2:$L$4115),ROW('Master Data'!$F$2:$L$4115)),""),ROWS(A$2:$A544)),(COLUMNS($A$2:A544)-1)*6+1)</f>
        <v>successful</v>
      </c>
      <c r="B544" cm="1">
        <f t="array" ref="B544">INDEX('Master Data'!$F$2:$L$4115,SMALL(IF((INDEX('Master Data'!$F$2:$L$4115,,1)="successful"),MATCH(ROW('Master Data'!$F$2:$L$4115),ROW('Master Data'!$F$2:$L$4115)),""),ROWS($A$2:B544)),(COLUMNS($A$2:B544)-1)*6+1)</f>
        <v>50</v>
      </c>
      <c r="D544" t="str" cm="1">
        <f t="array" ref="D544">INDEX('Master Data'!$F$2:$L$4115,SMALL(IF((INDEX('Master Data'!$F$2:$L$4115,,1)="failed"),MATCH(ROW('Master Data'!$F$2:$L$4115),ROW('Master Data'!$F$2:$L$4115)),""),ROWS($D$2:D544)),(COLUMNS($D$2:D544)-1)*6+1)</f>
        <v>failed</v>
      </c>
      <c r="E544" cm="1">
        <f t="array" ref="E544">INDEX('Master Data'!$F$2:$L$4115,SMALL(IF((INDEX('Master Data'!$F$2:$L$4115,,1)="failed"),MATCH(ROW('Master Data'!$F$2:$L$4115),ROW('Master Data'!$F$2:$L$4115)),""),ROWS($D$2:E544)),(COLUMNS($D$2:E544)-1)*6+1)</f>
        <v>12</v>
      </c>
    </row>
    <row r="545" spans="1:5" x14ac:dyDescent="0.25">
      <c r="A545" t="str" cm="1">
        <f t="array" ref="A545">INDEX('Master Data'!$F$2:$L$4115,SMALL(IF((INDEX('Master Data'!$F$2:$L$4115,,1)="successful"),MATCH(ROW('Master Data'!$F$2:$L$4115),ROW('Master Data'!$F$2:$L$4115)),""),ROWS(A$2:$A545)),(COLUMNS($A$2:A545)-1)*6+1)</f>
        <v>successful</v>
      </c>
      <c r="B545" cm="1">
        <f t="array" ref="B545">INDEX('Master Data'!$F$2:$L$4115,SMALL(IF((INDEX('Master Data'!$F$2:$L$4115,,1)="successful"),MATCH(ROW('Master Data'!$F$2:$L$4115),ROW('Master Data'!$F$2:$L$4115)),""),ROWS($A$2:B545)),(COLUMNS($A$2:B545)-1)*6+1)</f>
        <v>159</v>
      </c>
      <c r="D545" t="str" cm="1">
        <f t="array" ref="D545">INDEX('Master Data'!$F$2:$L$4115,SMALL(IF((INDEX('Master Data'!$F$2:$L$4115,,1)="failed"),MATCH(ROW('Master Data'!$F$2:$L$4115),ROW('Master Data'!$F$2:$L$4115)),""),ROWS($D$2:D545)),(COLUMNS($D$2:D545)-1)*6+1)</f>
        <v>failed</v>
      </c>
      <c r="E545" cm="1">
        <f t="array" ref="E545">INDEX('Master Data'!$F$2:$L$4115,SMALL(IF((INDEX('Master Data'!$F$2:$L$4115,,1)="failed"),MATCH(ROW('Master Data'!$F$2:$L$4115),ROW('Master Data'!$F$2:$L$4115)),""),ROWS($D$2:E545)),(COLUMNS($D$2:E545)-1)*6+1)</f>
        <v>0</v>
      </c>
    </row>
    <row r="546" spans="1:5" x14ac:dyDescent="0.25">
      <c r="A546" t="str" cm="1">
        <f t="array" ref="A546">INDEX('Master Data'!$F$2:$L$4115,SMALL(IF((INDEX('Master Data'!$F$2:$L$4115,,1)="successful"),MATCH(ROW('Master Data'!$F$2:$L$4115),ROW('Master Data'!$F$2:$L$4115)),""),ROWS(A$2:$A546)),(COLUMNS($A$2:A546)-1)*6+1)</f>
        <v>successful</v>
      </c>
      <c r="B546" cm="1">
        <f t="array" ref="B546">INDEX('Master Data'!$F$2:$L$4115,SMALL(IF((INDEX('Master Data'!$F$2:$L$4115,,1)="successful"),MATCH(ROW('Master Data'!$F$2:$L$4115),ROW('Master Data'!$F$2:$L$4115)),""),ROWS($A$2:B546)),(COLUMNS($A$2:B546)-1)*6+1)</f>
        <v>182</v>
      </c>
      <c r="D546" t="str" cm="1">
        <f t="array" ref="D546">INDEX('Master Data'!$F$2:$L$4115,SMALL(IF((INDEX('Master Data'!$F$2:$L$4115,,1)="failed"),MATCH(ROW('Master Data'!$F$2:$L$4115),ROW('Master Data'!$F$2:$L$4115)),""),ROWS($D$2:D546)),(COLUMNS($D$2:D546)-1)*6+1)</f>
        <v>failed</v>
      </c>
      <c r="E546" cm="1">
        <f t="array" ref="E546">INDEX('Master Data'!$F$2:$L$4115,SMALL(IF((INDEX('Master Data'!$F$2:$L$4115,,1)="failed"),MATCH(ROW('Master Data'!$F$2:$L$4115),ROW('Master Data'!$F$2:$L$4115)),""),ROWS($D$2:E546)),(COLUMNS($D$2:E546)-1)*6+1)</f>
        <v>3</v>
      </c>
    </row>
    <row r="547" spans="1:5" x14ac:dyDescent="0.25">
      <c r="A547" t="str" cm="1">
        <f t="array" ref="A547">INDEX('Master Data'!$F$2:$L$4115,SMALL(IF((INDEX('Master Data'!$F$2:$L$4115,,1)="successful"),MATCH(ROW('Master Data'!$F$2:$L$4115),ROW('Master Data'!$F$2:$L$4115)),""),ROWS(A$2:$A547)),(COLUMNS($A$2:A547)-1)*6+1)</f>
        <v>successful</v>
      </c>
      <c r="B547" cm="1">
        <f t="array" ref="B547">INDEX('Master Data'!$F$2:$L$4115,SMALL(IF((INDEX('Master Data'!$F$2:$L$4115,,1)="successful"),MATCH(ROW('Master Data'!$F$2:$L$4115),ROW('Master Data'!$F$2:$L$4115)),""),ROWS($A$2:B547)),(COLUMNS($A$2:B547)-1)*6+1)</f>
        <v>206</v>
      </c>
      <c r="D547" t="str" cm="1">
        <f t="array" ref="D547">INDEX('Master Data'!$F$2:$L$4115,SMALL(IF((INDEX('Master Data'!$F$2:$L$4115,,1)="failed"),MATCH(ROW('Master Data'!$F$2:$L$4115),ROW('Master Data'!$F$2:$L$4115)),""),ROWS($D$2:D547)),(COLUMNS($D$2:D547)-1)*6+1)</f>
        <v>failed</v>
      </c>
      <c r="E547" cm="1">
        <f t="array" ref="E547">INDEX('Master Data'!$F$2:$L$4115,SMALL(IF((INDEX('Master Data'!$F$2:$L$4115,,1)="failed"),MATCH(ROW('Master Data'!$F$2:$L$4115),ROW('Master Data'!$F$2:$L$4115)),""),ROWS($D$2:E547)),(COLUMNS($D$2:E547)-1)*6+1)</f>
        <v>2</v>
      </c>
    </row>
    <row r="548" spans="1:5" x14ac:dyDescent="0.25">
      <c r="A548" t="str" cm="1">
        <f t="array" ref="A548">INDEX('Master Data'!$F$2:$L$4115,SMALL(IF((INDEX('Master Data'!$F$2:$L$4115,,1)="successful"),MATCH(ROW('Master Data'!$F$2:$L$4115),ROW('Master Data'!$F$2:$L$4115)),""),ROWS(A$2:$A548)),(COLUMNS($A$2:A548)-1)*6+1)</f>
        <v>successful</v>
      </c>
      <c r="B548" cm="1">
        <f t="array" ref="B548">INDEX('Master Data'!$F$2:$L$4115,SMALL(IF((INDEX('Master Data'!$F$2:$L$4115,,1)="successful"),MATCH(ROW('Master Data'!$F$2:$L$4115),ROW('Master Data'!$F$2:$L$4115)),""),ROWS($A$2:B548)),(COLUMNS($A$2:B548)-1)*6+1)</f>
        <v>169</v>
      </c>
      <c r="D548" t="str" cm="1">
        <f t="array" ref="D548">INDEX('Master Data'!$F$2:$L$4115,SMALL(IF((INDEX('Master Data'!$F$2:$L$4115,,1)="failed"),MATCH(ROW('Master Data'!$F$2:$L$4115),ROW('Master Data'!$F$2:$L$4115)),""),ROWS($D$2:D548)),(COLUMNS($D$2:D548)-1)*6+1)</f>
        <v>failed</v>
      </c>
      <c r="E548" cm="1">
        <f t="array" ref="E548">INDEX('Master Data'!$F$2:$L$4115,SMALL(IF((INDEX('Master Data'!$F$2:$L$4115,,1)="failed"),MATCH(ROW('Master Data'!$F$2:$L$4115),ROW('Master Data'!$F$2:$L$4115)),""),ROWS($D$2:E548)),(COLUMNS($D$2:E548)-1)*6+1)</f>
        <v>6</v>
      </c>
    </row>
    <row r="549" spans="1:5" x14ac:dyDescent="0.25">
      <c r="A549" t="str" cm="1">
        <f t="array" ref="A549">INDEX('Master Data'!$F$2:$L$4115,SMALL(IF((INDEX('Master Data'!$F$2:$L$4115,,1)="successful"),MATCH(ROW('Master Data'!$F$2:$L$4115),ROW('Master Data'!$F$2:$L$4115)),""),ROWS(A$2:$A549)),(COLUMNS($A$2:A549)-1)*6+1)</f>
        <v>successful</v>
      </c>
      <c r="B549" cm="1">
        <f t="array" ref="B549">INDEX('Master Data'!$F$2:$L$4115,SMALL(IF((INDEX('Master Data'!$F$2:$L$4115,,1)="successful"),MATCH(ROW('Master Data'!$F$2:$L$4115),ROW('Master Data'!$F$2:$L$4115)),""),ROWS($A$2:B549)),(COLUMNS($A$2:B549)-1)*6+1)</f>
        <v>31</v>
      </c>
      <c r="D549" t="str" cm="1">
        <f t="array" ref="D549">INDEX('Master Data'!$F$2:$L$4115,SMALL(IF((INDEX('Master Data'!$F$2:$L$4115,,1)="failed"),MATCH(ROW('Master Data'!$F$2:$L$4115),ROW('Master Data'!$F$2:$L$4115)),""),ROWS($D$2:D549)),(COLUMNS($D$2:D549)-1)*6+1)</f>
        <v>failed</v>
      </c>
      <c r="E549" cm="1">
        <f t="array" ref="E549">INDEX('Master Data'!$F$2:$L$4115,SMALL(IF((INDEX('Master Data'!$F$2:$L$4115,,1)="failed"),MATCH(ROW('Master Data'!$F$2:$L$4115),ROW('Master Data'!$F$2:$L$4115)),""),ROWS($D$2:E549)),(COLUMNS($D$2:E549)-1)*6+1)</f>
        <v>0</v>
      </c>
    </row>
    <row r="550" spans="1:5" x14ac:dyDescent="0.25">
      <c r="A550" t="str" cm="1">
        <f t="array" ref="A550">INDEX('Master Data'!$F$2:$L$4115,SMALL(IF((INDEX('Master Data'!$F$2:$L$4115,,1)="successful"),MATCH(ROW('Master Data'!$F$2:$L$4115),ROW('Master Data'!$F$2:$L$4115)),""),ROWS(A$2:$A550)),(COLUMNS($A$2:A550)-1)*6+1)</f>
        <v>successful</v>
      </c>
      <c r="B550" cm="1">
        <f t="array" ref="B550">INDEX('Master Data'!$F$2:$L$4115,SMALL(IF((INDEX('Master Data'!$F$2:$L$4115,,1)="successful"),MATCH(ROW('Master Data'!$F$2:$L$4115),ROW('Master Data'!$F$2:$L$4115)),""),ROWS($A$2:B550)),(COLUMNS($A$2:B550)-1)*6+1)</f>
        <v>28</v>
      </c>
      <c r="D550" t="str" cm="1">
        <f t="array" ref="D550">INDEX('Master Data'!$F$2:$L$4115,SMALL(IF((INDEX('Master Data'!$F$2:$L$4115,,1)="failed"),MATCH(ROW('Master Data'!$F$2:$L$4115),ROW('Master Data'!$F$2:$L$4115)),""),ROWS($D$2:D550)),(COLUMNS($D$2:D550)-1)*6+1)</f>
        <v>failed</v>
      </c>
      <c r="E550" cm="1">
        <f t="array" ref="E550">INDEX('Master Data'!$F$2:$L$4115,SMALL(IF((INDEX('Master Data'!$F$2:$L$4115,,1)="failed"),MATCH(ROW('Master Data'!$F$2:$L$4115),ROW('Master Data'!$F$2:$L$4115)),""),ROWS($D$2:E550)),(COLUMNS($D$2:E550)-1)*6+1)</f>
        <v>15</v>
      </c>
    </row>
    <row r="551" spans="1:5" x14ac:dyDescent="0.25">
      <c r="A551" t="str" cm="1">
        <f t="array" ref="A551">INDEX('Master Data'!$F$2:$L$4115,SMALL(IF((INDEX('Master Data'!$F$2:$L$4115,,1)="successful"),MATCH(ROW('Master Data'!$F$2:$L$4115),ROW('Master Data'!$F$2:$L$4115)),""),ROWS(A$2:$A551)),(COLUMNS($A$2:A551)-1)*6+1)</f>
        <v>successful</v>
      </c>
      <c r="B551" cm="1">
        <f t="array" ref="B551">INDEX('Master Data'!$F$2:$L$4115,SMALL(IF((INDEX('Master Data'!$F$2:$L$4115,,1)="successful"),MATCH(ROW('Master Data'!$F$2:$L$4115),ROW('Master Data'!$F$2:$L$4115)),""),ROWS($A$2:B551)),(COLUMNS($A$2:B551)-1)*6+1)</f>
        <v>54</v>
      </c>
      <c r="D551" t="str" cm="1">
        <f t="array" ref="D551">INDEX('Master Data'!$F$2:$L$4115,SMALL(IF((INDEX('Master Data'!$F$2:$L$4115,,1)="failed"),MATCH(ROW('Master Data'!$F$2:$L$4115),ROW('Master Data'!$F$2:$L$4115)),""),ROWS($D$2:D551)),(COLUMNS($D$2:D551)-1)*6+1)</f>
        <v>failed</v>
      </c>
      <c r="E551" cm="1">
        <f t="array" ref="E551">INDEX('Master Data'!$F$2:$L$4115,SMALL(IF((INDEX('Master Data'!$F$2:$L$4115,,1)="failed"),MATCH(ROW('Master Data'!$F$2:$L$4115),ROW('Master Data'!$F$2:$L$4115)),""),ROWS($D$2:E551)),(COLUMNS($D$2:E551)-1)*6+1)</f>
        <v>1</v>
      </c>
    </row>
    <row r="552" spans="1:5" x14ac:dyDescent="0.25">
      <c r="A552" t="str" cm="1">
        <f t="array" ref="A552">INDEX('Master Data'!$F$2:$L$4115,SMALL(IF((INDEX('Master Data'!$F$2:$L$4115,,1)="successful"),MATCH(ROW('Master Data'!$F$2:$L$4115),ROW('Master Data'!$F$2:$L$4115)),""),ROWS(A$2:$A552)),(COLUMNS($A$2:A552)-1)*6+1)</f>
        <v>successful</v>
      </c>
      <c r="B552" cm="1">
        <f t="array" ref="B552">INDEX('Master Data'!$F$2:$L$4115,SMALL(IF((INDEX('Master Data'!$F$2:$L$4115,,1)="successful"),MATCH(ROW('Master Data'!$F$2:$L$4115),ROW('Master Data'!$F$2:$L$4115)),""),ROWS($A$2:B552)),(COLUMNS($A$2:B552)-1)*6+1)</f>
        <v>467</v>
      </c>
      <c r="D552" t="str" cm="1">
        <f t="array" ref="D552">INDEX('Master Data'!$F$2:$L$4115,SMALL(IF((INDEX('Master Data'!$F$2:$L$4115,,1)="failed"),MATCH(ROW('Master Data'!$F$2:$L$4115),ROW('Master Data'!$F$2:$L$4115)),""),ROWS($D$2:D552)),(COLUMNS($D$2:D552)-1)*6+1)</f>
        <v>failed</v>
      </c>
      <c r="E552" cm="1">
        <f t="array" ref="E552">INDEX('Master Data'!$F$2:$L$4115,SMALL(IF((INDEX('Master Data'!$F$2:$L$4115,,1)="failed"),MATCH(ROW('Master Data'!$F$2:$L$4115),ROW('Master Data'!$F$2:$L$4115)),""),ROWS($D$2:E552)),(COLUMNS($D$2:E552)-1)*6+1)</f>
        <v>3</v>
      </c>
    </row>
    <row r="553" spans="1:5" x14ac:dyDescent="0.25">
      <c r="A553" t="str" cm="1">
        <f t="array" ref="A553">INDEX('Master Data'!$F$2:$L$4115,SMALL(IF((INDEX('Master Data'!$F$2:$L$4115,,1)="successful"),MATCH(ROW('Master Data'!$F$2:$L$4115),ROW('Master Data'!$F$2:$L$4115)),""),ROWS(A$2:$A553)),(COLUMNS($A$2:A553)-1)*6+1)</f>
        <v>successful</v>
      </c>
      <c r="B553" cm="1">
        <f t="array" ref="B553">INDEX('Master Data'!$F$2:$L$4115,SMALL(IF((INDEX('Master Data'!$F$2:$L$4115,,1)="successful"),MATCH(ROW('Master Data'!$F$2:$L$4115),ROW('Master Data'!$F$2:$L$4115)),""),ROWS($A$2:B553)),(COLUMNS($A$2:B553)-1)*6+1)</f>
        <v>389</v>
      </c>
      <c r="D553" t="str" cm="1">
        <f t="array" ref="D553">INDEX('Master Data'!$F$2:$L$4115,SMALL(IF((INDEX('Master Data'!$F$2:$L$4115,,1)="failed"),MATCH(ROW('Master Data'!$F$2:$L$4115),ROW('Master Data'!$F$2:$L$4115)),""),ROWS($D$2:D553)),(COLUMNS($D$2:D553)-1)*6+1)</f>
        <v>failed</v>
      </c>
      <c r="E553" cm="1">
        <f t="array" ref="E553">INDEX('Master Data'!$F$2:$L$4115,SMALL(IF((INDEX('Master Data'!$F$2:$L$4115,,1)="failed"),MATCH(ROW('Master Data'!$F$2:$L$4115),ROW('Master Data'!$F$2:$L$4115)),""),ROWS($D$2:E553)),(COLUMNS($D$2:E553)-1)*6+1)</f>
        <v>8</v>
      </c>
    </row>
    <row r="554" spans="1:5" x14ac:dyDescent="0.25">
      <c r="A554" t="str" cm="1">
        <f t="array" ref="A554">INDEX('Master Data'!$F$2:$L$4115,SMALL(IF((INDEX('Master Data'!$F$2:$L$4115,,1)="successful"),MATCH(ROW('Master Data'!$F$2:$L$4115),ROW('Master Data'!$F$2:$L$4115)),""),ROWS(A$2:$A554)),(COLUMNS($A$2:A554)-1)*6+1)</f>
        <v>successful</v>
      </c>
      <c r="B554" cm="1">
        <f t="array" ref="B554">INDEX('Master Data'!$F$2:$L$4115,SMALL(IF((INDEX('Master Data'!$F$2:$L$4115,,1)="successful"),MATCH(ROW('Master Data'!$F$2:$L$4115),ROW('Master Data'!$F$2:$L$4115)),""),ROWS($A$2:B554)),(COLUMNS($A$2:B554)-1)*6+1)</f>
        <v>68</v>
      </c>
      <c r="D554" t="str" cm="1">
        <f t="array" ref="D554">INDEX('Master Data'!$F$2:$L$4115,SMALL(IF((INDEX('Master Data'!$F$2:$L$4115,,1)="failed"),MATCH(ROW('Master Data'!$F$2:$L$4115),ROW('Master Data'!$F$2:$L$4115)),""),ROWS($D$2:D554)),(COLUMNS($D$2:D554)-1)*6+1)</f>
        <v>failed</v>
      </c>
      <c r="E554" cm="1">
        <f t="array" ref="E554">INDEX('Master Data'!$F$2:$L$4115,SMALL(IF((INDEX('Master Data'!$F$2:$L$4115,,1)="failed"),MATCH(ROW('Master Data'!$F$2:$L$4115),ROW('Master Data'!$F$2:$L$4115)),""),ROWS($D$2:E554)),(COLUMNS($D$2:E554)-1)*6+1)</f>
        <v>0</v>
      </c>
    </row>
    <row r="555" spans="1:5" x14ac:dyDescent="0.25">
      <c r="A555" t="str" cm="1">
        <f t="array" ref="A555">INDEX('Master Data'!$F$2:$L$4115,SMALL(IF((INDEX('Master Data'!$F$2:$L$4115,,1)="successful"),MATCH(ROW('Master Data'!$F$2:$L$4115),ROW('Master Data'!$F$2:$L$4115)),""),ROWS(A$2:$A555)),(COLUMNS($A$2:A555)-1)*6+1)</f>
        <v>successful</v>
      </c>
      <c r="B555" cm="1">
        <f t="array" ref="B555">INDEX('Master Data'!$F$2:$L$4115,SMALL(IF((INDEX('Master Data'!$F$2:$L$4115,,1)="successful"),MATCH(ROW('Master Data'!$F$2:$L$4115),ROW('Master Data'!$F$2:$L$4115)),""),ROWS($A$2:B555)),(COLUMNS($A$2:B555)-1)*6+1)</f>
        <v>413</v>
      </c>
      <c r="D555" t="str" cm="1">
        <f t="array" ref="D555">INDEX('Master Data'!$F$2:$L$4115,SMALL(IF((INDEX('Master Data'!$F$2:$L$4115,,1)="failed"),MATCH(ROW('Master Data'!$F$2:$L$4115),ROW('Master Data'!$F$2:$L$4115)),""),ROWS($D$2:D555)),(COLUMNS($D$2:D555)-1)*6+1)</f>
        <v>failed</v>
      </c>
      <c r="E555" cm="1">
        <f t="array" ref="E555">INDEX('Master Data'!$F$2:$L$4115,SMALL(IF((INDEX('Master Data'!$F$2:$L$4115,,1)="failed"),MATCH(ROW('Master Data'!$F$2:$L$4115),ROW('Master Data'!$F$2:$L$4115)),""),ROWS($D$2:E555)),(COLUMNS($D$2:E555)-1)*6+1)</f>
        <v>3</v>
      </c>
    </row>
    <row r="556" spans="1:5" x14ac:dyDescent="0.25">
      <c r="A556" t="str" cm="1">
        <f t="array" ref="A556">INDEX('Master Data'!$F$2:$L$4115,SMALL(IF((INDEX('Master Data'!$F$2:$L$4115,,1)="successful"),MATCH(ROW('Master Data'!$F$2:$L$4115),ROW('Master Data'!$F$2:$L$4115)),""),ROWS(A$2:$A556)),(COLUMNS($A$2:A556)-1)*6+1)</f>
        <v>successful</v>
      </c>
      <c r="B556" cm="1">
        <f t="array" ref="B556">INDEX('Master Data'!$F$2:$L$4115,SMALL(IF((INDEX('Master Data'!$F$2:$L$4115,,1)="successful"),MATCH(ROW('Master Data'!$F$2:$L$4115),ROW('Master Data'!$F$2:$L$4115)),""),ROWS($A$2:B556)),(COLUMNS($A$2:B556)-1)*6+1)</f>
        <v>190</v>
      </c>
      <c r="D556" t="str" cm="1">
        <f t="array" ref="D556">INDEX('Master Data'!$F$2:$L$4115,SMALL(IF((INDEX('Master Data'!$F$2:$L$4115,,1)="failed"),MATCH(ROW('Master Data'!$F$2:$L$4115),ROW('Master Data'!$F$2:$L$4115)),""),ROWS($D$2:D556)),(COLUMNS($D$2:D556)-1)*6+1)</f>
        <v>failed</v>
      </c>
      <c r="E556" cm="1">
        <f t="array" ref="E556">INDEX('Master Data'!$F$2:$L$4115,SMALL(IF((INDEX('Master Data'!$F$2:$L$4115,,1)="failed"),MATCH(ROW('Master Data'!$F$2:$L$4115),ROW('Master Data'!$F$2:$L$4115)),""),ROWS($D$2:E556)),(COLUMNS($D$2:E556)-1)*6+1)</f>
        <v>3</v>
      </c>
    </row>
    <row r="557" spans="1:5" x14ac:dyDescent="0.25">
      <c r="A557" t="str" cm="1">
        <f t="array" ref="A557">INDEX('Master Data'!$F$2:$L$4115,SMALL(IF((INDEX('Master Data'!$F$2:$L$4115,,1)="successful"),MATCH(ROW('Master Data'!$F$2:$L$4115),ROW('Master Data'!$F$2:$L$4115)),""),ROWS(A$2:$A557)),(COLUMNS($A$2:A557)-1)*6+1)</f>
        <v>successful</v>
      </c>
      <c r="B557" cm="1">
        <f t="array" ref="B557">INDEX('Master Data'!$F$2:$L$4115,SMALL(IF((INDEX('Master Data'!$F$2:$L$4115,,1)="successful"),MATCH(ROW('Master Data'!$F$2:$L$4115),ROW('Master Data'!$F$2:$L$4115)),""),ROWS($A$2:B557)),(COLUMNS($A$2:B557)-1)*6+1)</f>
        <v>189</v>
      </c>
      <c r="D557" t="str" cm="1">
        <f t="array" ref="D557">INDEX('Master Data'!$F$2:$L$4115,SMALL(IF((INDEX('Master Data'!$F$2:$L$4115,,1)="failed"),MATCH(ROW('Master Data'!$F$2:$L$4115),ROW('Master Data'!$F$2:$L$4115)),""),ROWS($D$2:D557)),(COLUMNS($D$2:D557)-1)*6+1)</f>
        <v>failed</v>
      </c>
      <c r="E557" cm="1">
        <f t="array" ref="E557">INDEX('Master Data'!$F$2:$L$4115,SMALL(IF((INDEX('Master Data'!$F$2:$L$4115,,1)="failed"),MATCH(ROW('Master Data'!$F$2:$L$4115),ROW('Master Data'!$F$2:$L$4115)),""),ROWS($D$2:E557)),(COLUMNS($D$2:E557)-1)*6+1)</f>
        <v>0</v>
      </c>
    </row>
    <row r="558" spans="1:5" x14ac:dyDescent="0.25">
      <c r="A558" t="str" cm="1">
        <f t="array" ref="A558">INDEX('Master Data'!$F$2:$L$4115,SMALL(IF((INDEX('Master Data'!$F$2:$L$4115,,1)="successful"),MATCH(ROW('Master Data'!$F$2:$L$4115),ROW('Master Data'!$F$2:$L$4115)),""),ROWS(A$2:$A558)),(COLUMNS($A$2:A558)-1)*6+1)</f>
        <v>successful</v>
      </c>
      <c r="B558" cm="1">
        <f t="array" ref="B558">INDEX('Master Data'!$F$2:$L$4115,SMALL(IF((INDEX('Master Data'!$F$2:$L$4115,,1)="successful"),MATCH(ROW('Master Data'!$F$2:$L$4115),ROW('Master Data'!$F$2:$L$4115)),""),ROWS($A$2:B558)),(COLUMNS($A$2:B558)-1)*6+1)</f>
        <v>130</v>
      </c>
      <c r="D558" t="str" cm="1">
        <f t="array" ref="D558">INDEX('Master Data'!$F$2:$L$4115,SMALL(IF((INDEX('Master Data'!$F$2:$L$4115,,1)="failed"),MATCH(ROW('Master Data'!$F$2:$L$4115),ROW('Master Data'!$F$2:$L$4115)),""),ROWS($D$2:D558)),(COLUMNS($D$2:D558)-1)*6+1)</f>
        <v>failed</v>
      </c>
      <c r="E558" cm="1">
        <f t="array" ref="E558">INDEX('Master Data'!$F$2:$L$4115,SMALL(IF((INDEX('Master Data'!$F$2:$L$4115,,1)="failed"),MATCH(ROW('Master Data'!$F$2:$L$4115),ROW('Master Data'!$F$2:$L$4115)),""),ROWS($D$2:E558)),(COLUMNS($D$2:E558)-1)*6+1)</f>
        <v>19</v>
      </c>
    </row>
    <row r="559" spans="1:5" x14ac:dyDescent="0.25">
      <c r="A559" t="str" cm="1">
        <f t="array" ref="A559">INDEX('Master Data'!$F$2:$L$4115,SMALL(IF((INDEX('Master Data'!$F$2:$L$4115,,1)="successful"),MATCH(ROW('Master Data'!$F$2:$L$4115),ROW('Master Data'!$F$2:$L$4115)),""),ROWS(A$2:$A559)),(COLUMNS($A$2:A559)-1)*6+1)</f>
        <v>successful</v>
      </c>
      <c r="B559" cm="1">
        <f t="array" ref="B559">INDEX('Master Data'!$F$2:$L$4115,SMALL(IF((INDEX('Master Data'!$F$2:$L$4115,,1)="successful"),MATCH(ROW('Master Data'!$F$2:$L$4115),ROW('Master Data'!$F$2:$L$4115)),""),ROWS($A$2:B559)),(COLUMNS($A$2:B559)-1)*6+1)</f>
        <v>74</v>
      </c>
      <c r="D559" t="str" cm="1">
        <f t="array" ref="D559">INDEX('Master Data'!$F$2:$L$4115,SMALL(IF((INDEX('Master Data'!$F$2:$L$4115,,1)="failed"),MATCH(ROW('Master Data'!$F$2:$L$4115),ROW('Master Data'!$F$2:$L$4115)),""),ROWS($D$2:D559)),(COLUMNS($D$2:D559)-1)*6+1)</f>
        <v>failed</v>
      </c>
      <c r="E559" cm="1">
        <f t="array" ref="E559">INDEX('Master Data'!$F$2:$L$4115,SMALL(IF((INDEX('Master Data'!$F$2:$L$4115,,1)="failed"),MATCH(ROW('Master Data'!$F$2:$L$4115),ROW('Master Data'!$F$2:$L$4115)),""),ROWS($D$2:E559)),(COLUMNS($D$2:E559)-1)*6+1)</f>
        <v>0</v>
      </c>
    </row>
    <row r="560" spans="1:5" x14ac:dyDescent="0.25">
      <c r="A560" t="str" cm="1">
        <f t="array" ref="A560">INDEX('Master Data'!$F$2:$L$4115,SMALL(IF((INDEX('Master Data'!$F$2:$L$4115,,1)="successful"),MATCH(ROW('Master Data'!$F$2:$L$4115),ROW('Master Data'!$F$2:$L$4115)),""),ROWS(A$2:$A560)),(COLUMNS($A$2:A560)-1)*6+1)</f>
        <v>successful</v>
      </c>
      <c r="B560" cm="1">
        <f t="array" ref="B560">INDEX('Master Data'!$F$2:$L$4115,SMALL(IF((INDEX('Master Data'!$F$2:$L$4115,,1)="successful"),MATCH(ROW('Master Data'!$F$2:$L$4115),ROW('Master Data'!$F$2:$L$4115)),""),ROWS($A$2:B560)),(COLUMNS($A$2:B560)-1)*6+1)</f>
        <v>274</v>
      </c>
      <c r="D560" t="str" cm="1">
        <f t="array" ref="D560">INDEX('Master Data'!$F$2:$L$4115,SMALL(IF((INDEX('Master Data'!$F$2:$L$4115,,1)="failed"),MATCH(ROW('Master Data'!$F$2:$L$4115),ROW('Master Data'!$F$2:$L$4115)),""),ROWS($D$2:D560)),(COLUMNS($D$2:D560)-1)*6+1)</f>
        <v>failed</v>
      </c>
      <c r="E560" cm="1">
        <f t="array" ref="E560">INDEX('Master Data'!$F$2:$L$4115,SMALL(IF((INDEX('Master Data'!$F$2:$L$4115,,1)="failed"),MATCH(ROW('Master Data'!$F$2:$L$4115),ROW('Master Data'!$F$2:$L$4115)),""),ROWS($D$2:E560)),(COLUMNS($D$2:E560)-1)*6+1)</f>
        <v>2</v>
      </c>
    </row>
    <row r="561" spans="1:5" x14ac:dyDescent="0.25">
      <c r="A561" t="str" cm="1">
        <f t="array" ref="A561">INDEX('Master Data'!$F$2:$L$4115,SMALL(IF((INDEX('Master Data'!$F$2:$L$4115,,1)="successful"),MATCH(ROW('Master Data'!$F$2:$L$4115),ROW('Master Data'!$F$2:$L$4115)),""),ROWS(A$2:$A561)),(COLUMNS($A$2:A561)-1)*6+1)</f>
        <v>successful</v>
      </c>
      <c r="B561" cm="1">
        <f t="array" ref="B561">INDEX('Master Data'!$F$2:$L$4115,SMALL(IF((INDEX('Master Data'!$F$2:$L$4115,,1)="successful"),MATCH(ROW('Master Data'!$F$2:$L$4115),ROW('Master Data'!$F$2:$L$4115)),""),ROWS($A$2:B561)),(COLUMNS($A$2:B561)-1)*6+1)</f>
        <v>22</v>
      </c>
      <c r="D561" t="str" cm="1">
        <f t="array" ref="D561">INDEX('Master Data'!$F$2:$L$4115,SMALL(IF((INDEX('Master Data'!$F$2:$L$4115,,1)="failed"),MATCH(ROW('Master Data'!$F$2:$L$4115),ROW('Master Data'!$F$2:$L$4115)),""),ROWS($D$2:D561)),(COLUMNS($D$2:D561)-1)*6+1)</f>
        <v>failed</v>
      </c>
      <c r="E561" cm="1">
        <f t="array" ref="E561">INDEX('Master Data'!$F$2:$L$4115,SMALL(IF((INDEX('Master Data'!$F$2:$L$4115,,1)="failed"),MATCH(ROW('Master Data'!$F$2:$L$4115),ROW('Master Data'!$F$2:$L$4115)),""),ROWS($D$2:E561)),(COLUMNS($D$2:E561)-1)*6+1)</f>
        <v>0</v>
      </c>
    </row>
    <row r="562" spans="1:5" x14ac:dyDescent="0.25">
      <c r="A562" t="str" cm="1">
        <f t="array" ref="A562">INDEX('Master Data'!$F$2:$L$4115,SMALL(IF((INDEX('Master Data'!$F$2:$L$4115,,1)="successful"),MATCH(ROW('Master Data'!$F$2:$L$4115),ROW('Master Data'!$F$2:$L$4115)),""),ROWS(A$2:$A562)),(COLUMNS($A$2:A562)-1)*6+1)</f>
        <v>successful</v>
      </c>
      <c r="B562" cm="1">
        <f t="array" ref="B562">INDEX('Master Data'!$F$2:$L$4115,SMALL(IF((INDEX('Master Data'!$F$2:$L$4115,,1)="successful"),MATCH(ROW('Master Data'!$F$2:$L$4115),ROW('Master Data'!$F$2:$L$4115)),""),ROWS($A$2:B562)),(COLUMNS($A$2:B562)-1)*6+1)</f>
        <v>31</v>
      </c>
      <c r="D562" t="str" cm="1">
        <f t="array" ref="D562">INDEX('Master Data'!$F$2:$L$4115,SMALL(IF((INDEX('Master Data'!$F$2:$L$4115,,1)="failed"),MATCH(ROW('Master Data'!$F$2:$L$4115),ROW('Master Data'!$F$2:$L$4115)),""),ROWS($D$2:D562)),(COLUMNS($D$2:D562)-1)*6+1)</f>
        <v>failed</v>
      </c>
      <c r="E562" cm="1">
        <f t="array" ref="E562">INDEX('Master Data'!$F$2:$L$4115,SMALL(IF((INDEX('Master Data'!$F$2:$L$4115,,1)="failed"),MATCH(ROW('Master Data'!$F$2:$L$4115),ROW('Master Data'!$F$2:$L$4115)),""),ROWS($D$2:E562)),(COLUMNS($D$2:E562)-1)*6+1)</f>
        <v>0</v>
      </c>
    </row>
    <row r="563" spans="1:5" x14ac:dyDescent="0.25">
      <c r="A563" t="str" cm="1">
        <f t="array" ref="A563">INDEX('Master Data'!$F$2:$L$4115,SMALL(IF((INDEX('Master Data'!$F$2:$L$4115,,1)="successful"),MATCH(ROW('Master Data'!$F$2:$L$4115),ROW('Master Data'!$F$2:$L$4115)),""),ROWS(A$2:$A563)),(COLUMNS($A$2:A563)-1)*6+1)</f>
        <v>successful</v>
      </c>
      <c r="B563" cm="1">
        <f t="array" ref="B563">INDEX('Master Data'!$F$2:$L$4115,SMALL(IF((INDEX('Master Data'!$F$2:$L$4115,,1)="successful"),MATCH(ROW('Master Data'!$F$2:$L$4115),ROW('Master Data'!$F$2:$L$4115)),""),ROWS($A$2:B563)),(COLUMNS($A$2:B563)-1)*6+1)</f>
        <v>63</v>
      </c>
      <c r="D563" t="str" cm="1">
        <f t="array" ref="D563">INDEX('Master Data'!$F$2:$L$4115,SMALL(IF((INDEX('Master Data'!$F$2:$L$4115,,1)="failed"),MATCH(ROW('Master Data'!$F$2:$L$4115),ROW('Master Data'!$F$2:$L$4115)),""),ROWS($D$2:D563)),(COLUMNS($D$2:D563)-1)*6+1)</f>
        <v>failed</v>
      </c>
      <c r="E563" cm="1">
        <f t="array" ref="E563">INDEX('Master Data'!$F$2:$L$4115,SMALL(IF((INDEX('Master Data'!$F$2:$L$4115,,1)="failed"),MATCH(ROW('Master Data'!$F$2:$L$4115),ROW('Master Data'!$F$2:$L$4115)),""),ROWS($D$2:E563)),(COLUMNS($D$2:E563)-1)*6+1)</f>
        <v>25</v>
      </c>
    </row>
    <row r="564" spans="1:5" x14ac:dyDescent="0.25">
      <c r="A564" t="str" cm="1">
        <f t="array" ref="A564">INDEX('Master Data'!$F$2:$L$4115,SMALL(IF((INDEX('Master Data'!$F$2:$L$4115,,1)="successful"),MATCH(ROW('Master Data'!$F$2:$L$4115),ROW('Master Data'!$F$2:$L$4115)),""),ROWS(A$2:$A564)),(COLUMNS($A$2:A564)-1)*6+1)</f>
        <v>successful</v>
      </c>
      <c r="B564" cm="1">
        <f t="array" ref="B564">INDEX('Master Data'!$F$2:$L$4115,SMALL(IF((INDEX('Master Data'!$F$2:$L$4115,,1)="successful"),MATCH(ROW('Master Data'!$F$2:$L$4115),ROW('Master Data'!$F$2:$L$4115)),""),ROWS($A$2:B564)),(COLUMNS($A$2:B564)-1)*6+1)</f>
        <v>20</v>
      </c>
      <c r="D564" t="str" cm="1">
        <f t="array" ref="D564">INDEX('Master Data'!$F$2:$L$4115,SMALL(IF((INDEX('Master Data'!$F$2:$L$4115,,1)="failed"),MATCH(ROW('Master Data'!$F$2:$L$4115),ROW('Master Data'!$F$2:$L$4115)),""),ROWS($D$2:D564)),(COLUMNS($D$2:D564)-1)*6+1)</f>
        <v>failed</v>
      </c>
      <c r="E564" cm="1">
        <f t="array" ref="E564">INDEX('Master Data'!$F$2:$L$4115,SMALL(IF((INDEX('Master Data'!$F$2:$L$4115,,1)="failed"),MATCH(ROW('Master Data'!$F$2:$L$4115),ROW('Master Data'!$F$2:$L$4115)),""),ROWS($D$2:E564)),(COLUMNS($D$2:E564)-1)*6+1)</f>
        <v>8</v>
      </c>
    </row>
    <row r="565" spans="1:5" x14ac:dyDescent="0.25">
      <c r="A565" t="str" cm="1">
        <f t="array" ref="A565">INDEX('Master Data'!$F$2:$L$4115,SMALL(IF((INDEX('Master Data'!$F$2:$L$4115,,1)="successful"),MATCH(ROW('Master Data'!$F$2:$L$4115),ROW('Master Data'!$F$2:$L$4115)),""),ROWS(A$2:$A565)),(COLUMNS($A$2:A565)-1)*6+1)</f>
        <v>successful</v>
      </c>
      <c r="B565" cm="1">
        <f t="array" ref="B565">INDEX('Master Data'!$F$2:$L$4115,SMALL(IF((INDEX('Master Data'!$F$2:$L$4115,,1)="successful"),MATCH(ROW('Master Data'!$F$2:$L$4115),ROW('Master Data'!$F$2:$L$4115)),""),ROWS($A$2:B565)),(COLUMNS($A$2:B565)-1)*6+1)</f>
        <v>25</v>
      </c>
      <c r="D565" t="str" cm="1">
        <f t="array" ref="D565">INDEX('Master Data'!$F$2:$L$4115,SMALL(IF((INDEX('Master Data'!$F$2:$L$4115,,1)="failed"),MATCH(ROW('Master Data'!$F$2:$L$4115),ROW('Master Data'!$F$2:$L$4115)),""),ROWS($D$2:D565)),(COLUMNS($D$2:D565)-1)*6+1)</f>
        <v>failed</v>
      </c>
      <c r="E565" cm="1">
        <f t="array" ref="E565">INDEX('Master Data'!$F$2:$L$4115,SMALL(IF((INDEX('Master Data'!$F$2:$L$4115,,1)="failed"),MATCH(ROW('Master Data'!$F$2:$L$4115),ROW('Master Data'!$F$2:$L$4115)),""),ROWS($D$2:E565)),(COLUMNS($D$2:E565)-1)*6+1)</f>
        <v>16</v>
      </c>
    </row>
    <row r="566" spans="1:5" x14ac:dyDescent="0.25">
      <c r="A566" t="str" cm="1">
        <f t="array" ref="A566">INDEX('Master Data'!$F$2:$L$4115,SMALL(IF((INDEX('Master Data'!$F$2:$L$4115,,1)="successful"),MATCH(ROW('Master Data'!$F$2:$L$4115),ROW('Master Data'!$F$2:$L$4115)),""),ROWS(A$2:$A566)),(COLUMNS($A$2:A566)-1)*6+1)</f>
        <v>successful</v>
      </c>
      <c r="B566" cm="1">
        <f t="array" ref="B566">INDEX('Master Data'!$F$2:$L$4115,SMALL(IF((INDEX('Master Data'!$F$2:$L$4115,,1)="successful"),MATCH(ROW('Master Data'!$F$2:$L$4115),ROW('Master Data'!$F$2:$L$4115)),""),ROWS($A$2:B566)),(COLUMNS($A$2:B566)-1)*6+1)</f>
        <v>61</v>
      </c>
      <c r="D566" t="str" cm="1">
        <f t="array" ref="D566">INDEX('Master Data'!$F$2:$L$4115,SMALL(IF((INDEX('Master Data'!$F$2:$L$4115,,1)="failed"),MATCH(ROW('Master Data'!$F$2:$L$4115),ROW('Master Data'!$F$2:$L$4115)),""),ROWS($D$2:D566)),(COLUMNS($D$2:D566)-1)*6+1)</f>
        <v>failed</v>
      </c>
      <c r="E566" cm="1">
        <f t="array" ref="E566">INDEX('Master Data'!$F$2:$L$4115,SMALL(IF((INDEX('Master Data'!$F$2:$L$4115,,1)="failed"),MATCH(ROW('Master Data'!$F$2:$L$4115),ROW('Master Data'!$F$2:$L$4115)),""),ROWS($D$2:E566)),(COLUMNS($D$2:E566)-1)*6+1)</f>
        <v>3</v>
      </c>
    </row>
    <row r="567" spans="1:5" x14ac:dyDescent="0.25">
      <c r="A567" t="str" cm="1">
        <f t="array" ref="A567">INDEX('Master Data'!$F$2:$L$4115,SMALL(IF((INDEX('Master Data'!$F$2:$L$4115,,1)="successful"),MATCH(ROW('Master Data'!$F$2:$L$4115),ROW('Master Data'!$F$2:$L$4115)),""),ROWS(A$2:$A567)),(COLUMNS($A$2:A567)-1)*6+1)</f>
        <v>successful</v>
      </c>
      <c r="B567" cm="1">
        <f t="array" ref="B567">INDEX('Master Data'!$F$2:$L$4115,SMALL(IF((INDEX('Master Data'!$F$2:$L$4115,,1)="successful"),MATCH(ROW('Master Data'!$F$2:$L$4115),ROW('Master Data'!$F$2:$L$4115)),""),ROWS($A$2:B567)),(COLUMNS($A$2:B567)-1)*6+1)</f>
        <v>52</v>
      </c>
      <c r="D567" t="str" cm="1">
        <f t="array" ref="D567">INDEX('Master Data'!$F$2:$L$4115,SMALL(IF((INDEX('Master Data'!$F$2:$L$4115,,1)="failed"),MATCH(ROW('Master Data'!$F$2:$L$4115),ROW('Master Data'!$F$2:$L$4115)),""),ROWS($D$2:D567)),(COLUMNS($D$2:D567)-1)*6+1)</f>
        <v>failed</v>
      </c>
      <c r="E567" cm="1">
        <f t="array" ref="E567">INDEX('Master Data'!$F$2:$L$4115,SMALL(IF((INDEX('Master Data'!$F$2:$L$4115,,1)="failed"),MATCH(ROW('Master Data'!$F$2:$L$4115),ROW('Master Data'!$F$2:$L$4115)),""),ROWS($D$2:E567)),(COLUMNS($D$2:E567)-1)*6+1)</f>
        <v>3</v>
      </c>
    </row>
    <row r="568" spans="1:5" x14ac:dyDescent="0.25">
      <c r="A568" t="str" cm="1">
        <f t="array" ref="A568">INDEX('Master Data'!$F$2:$L$4115,SMALL(IF((INDEX('Master Data'!$F$2:$L$4115,,1)="successful"),MATCH(ROW('Master Data'!$F$2:$L$4115),ROW('Master Data'!$F$2:$L$4115)),""),ROWS(A$2:$A568)),(COLUMNS($A$2:A568)-1)*6+1)</f>
        <v>successful</v>
      </c>
      <c r="B568" cm="1">
        <f t="array" ref="B568">INDEX('Master Data'!$F$2:$L$4115,SMALL(IF((INDEX('Master Data'!$F$2:$L$4115,,1)="successful"),MATCH(ROW('Master Data'!$F$2:$L$4115),ROW('Master Data'!$F$2:$L$4115)),""),ROWS($A$2:B568)),(COLUMNS($A$2:B568)-1)*6+1)</f>
        <v>86</v>
      </c>
      <c r="D568" t="str" cm="1">
        <f t="array" ref="D568">INDEX('Master Data'!$F$2:$L$4115,SMALL(IF((INDEX('Master Data'!$F$2:$L$4115,,1)="failed"),MATCH(ROW('Master Data'!$F$2:$L$4115),ROW('Master Data'!$F$2:$L$4115)),""),ROWS($D$2:D568)),(COLUMNS($D$2:D568)-1)*6+1)</f>
        <v>failed</v>
      </c>
      <c r="E568" cm="1">
        <f t="array" ref="E568">INDEX('Master Data'!$F$2:$L$4115,SMALL(IF((INDEX('Master Data'!$F$2:$L$4115,,1)="failed"),MATCH(ROW('Master Data'!$F$2:$L$4115),ROW('Master Data'!$F$2:$L$4115)),""),ROWS($D$2:E568)),(COLUMNS($D$2:E568)-1)*6+1)</f>
        <v>2</v>
      </c>
    </row>
    <row r="569" spans="1:5" x14ac:dyDescent="0.25">
      <c r="A569" t="str" cm="1">
        <f t="array" ref="A569">INDEX('Master Data'!$F$2:$L$4115,SMALL(IF((INDEX('Master Data'!$F$2:$L$4115,,1)="successful"),MATCH(ROW('Master Data'!$F$2:$L$4115),ROW('Master Data'!$F$2:$L$4115)),""),ROWS(A$2:$A569)),(COLUMNS($A$2:A569)-1)*6+1)</f>
        <v>successful</v>
      </c>
      <c r="B569" cm="1">
        <f t="array" ref="B569">INDEX('Master Data'!$F$2:$L$4115,SMALL(IF((INDEX('Master Data'!$F$2:$L$4115,,1)="successful"),MATCH(ROW('Master Data'!$F$2:$L$4115),ROW('Master Data'!$F$2:$L$4115)),""),ROWS($A$2:B569)),(COLUMNS($A$2:B569)-1)*6+1)</f>
        <v>42</v>
      </c>
      <c r="D569" t="str" cm="1">
        <f t="array" ref="D569">INDEX('Master Data'!$F$2:$L$4115,SMALL(IF((INDEX('Master Data'!$F$2:$L$4115,,1)="failed"),MATCH(ROW('Master Data'!$F$2:$L$4115),ROW('Master Data'!$F$2:$L$4115)),""),ROWS($D$2:D569)),(COLUMNS($D$2:D569)-1)*6+1)</f>
        <v>failed</v>
      </c>
      <c r="E569" cm="1">
        <f t="array" ref="E569">INDEX('Master Data'!$F$2:$L$4115,SMALL(IF((INDEX('Master Data'!$F$2:$L$4115,,1)="failed"),MATCH(ROW('Master Data'!$F$2:$L$4115),ROW('Master Data'!$F$2:$L$4115)),""),ROWS($D$2:E569)),(COLUMNS($D$2:E569)-1)*6+1)</f>
        <v>1</v>
      </c>
    </row>
    <row r="570" spans="1:5" x14ac:dyDescent="0.25">
      <c r="A570" t="str" cm="1">
        <f t="array" ref="A570">INDEX('Master Data'!$F$2:$L$4115,SMALL(IF((INDEX('Master Data'!$F$2:$L$4115,,1)="successful"),MATCH(ROW('Master Data'!$F$2:$L$4115),ROW('Master Data'!$F$2:$L$4115)),""),ROWS(A$2:$A570)),(COLUMNS($A$2:A570)-1)*6+1)</f>
        <v>successful</v>
      </c>
      <c r="B570" cm="1">
        <f t="array" ref="B570">INDEX('Master Data'!$F$2:$L$4115,SMALL(IF((INDEX('Master Data'!$F$2:$L$4115,,1)="successful"),MATCH(ROW('Master Data'!$F$2:$L$4115),ROW('Master Data'!$F$2:$L$4115)),""),ROWS($A$2:B570)),(COLUMNS($A$2:B570)-1)*6+1)</f>
        <v>52</v>
      </c>
      <c r="D570" t="str" cm="1">
        <f t="array" ref="D570">INDEX('Master Data'!$F$2:$L$4115,SMALL(IF((INDEX('Master Data'!$F$2:$L$4115,,1)="failed"),MATCH(ROW('Master Data'!$F$2:$L$4115),ROW('Master Data'!$F$2:$L$4115)),""),ROWS($D$2:D570)),(COLUMNS($D$2:D570)-1)*6+1)</f>
        <v>failed</v>
      </c>
      <c r="E570" cm="1">
        <f t="array" ref="E570">INDEX('Master Data'!$F$2:$L$4115,SMALL(IF((INDEX('Master Data'!$F$2:$L$4115,,1)="failed"),MATCH(ROW('Master Data'!$F$2:$L$4115),ROW('Master Data'!$F$2:$L$4115)),""),ROWS($D$2:E570)),(COLUMNS($D$2:E570)-1)*6+1)</f>
        <v>0</v>
      </c>
    </row>
    <row r="571" spans="1:5" x14ac:dyDescent="0.25">
      <c r="A571" t="str" cm="1">
        <f t="array" ref="A571">INDEX('Master Data'!$F$2:$L$4115,SMALL(IF((INDEX('Master Data'!$F$2:$L$4115,,1)="successful"),MATCH(ROW('Master Data'!$F$2:$L$4115),ROW('Master Data'!$F$2:$L$4115)),""),ROWS(A$2:$A571)),(COLUMNS($A$2:A571)-1)*6+1)</f>
        <v>successful</v>
      </c>
      <c r="B571" cm="1">
        <f t="array" ref="B571">INDEX('Master Data'!$F$2:$L$4115,SMALL(IF((INDEX('Master Data'!$F$2:$L$4115,,1)="successful"),MATCH(ROW('Master Data'!$F$2:$L$4115),ROW('Master Data'!$F$2:$L$4115)),""),ROWS($A$2:B571)),(COLUMNS($A$2:B571)-1)*6+1)</f>
        <v>120</v>
      </c>
      <c r="D571" t="str" cm="1">
        <f t="array" ref="D571">INDEX('Master Data'!$F$2:$L$4115,SMALL(IF((INDEX('Master Data'!$F$2:$L$4115,,1)="failed"),MATCH(ROW('Master Data'!$F$2:$L$4115),ROW('Master Data'!$F$2:$L$4115)),""),ROWS($D$2:D571)),(COLUMNS($D$2:D571)-1)*6+1)</f>
        <v>failed</v>
      </c>
      <c r="E571" cm="1">
        <f t="array" ref="E571">INDEX('Master Data'!$F$2:$L$4115,SMALL(IF((INDEX('Master Data'!$F$2:$L$4115,,1)="failed"),MATCH(ROW('Master Data'!$F$2:$L$4115),ROW('Master Data'!$F$2:$L$4115)),""),ROWS($D$2:E571)),(COLUMNS($D$2:E571)-1)*6+1)</f>
        <v>1</v>
      </c>
    </row>
    <row r="572" spans="1:5" x14ac:dyDescent="0.25">
      <c r="A572" t="str" cm="1">
        <f t="array" ref="A572">INDEX('Master Data'!$F$2:$L$4115,SMALL(IF((INDEX('Master Data'!$F$2:$L$4115,,1)="successful"),MATCH(ROW('Master Data'!$F$2:$L$4115),ROW('Master Data'!$F$2:$L$4115)),""),ROWS(A$2:$A572)),(COLUMNS($A$2:A572)-1)*6+1)</f>
        <v>successful</v>
      </c>
      <c r="B572" cm="1">
        <f t="array" ref="B572">INDEX('Master Data'!$F$2:$L$4115,SMALL(IF((INDEX('Master Data'!$F$2:$L$4115,,1)="successful"),MATCH(ROW('Master Data'!$F$2:$L$4115),ROW('Master Data'!$F$2:$L$4115)),""),ROWS($A$2:B572)),(COLUMNS($A$2:B572)-1)*6+1)</f>
        <v>22</v>
      </c>
      <c r="D572" t="str" cm="1">
        <f t="array" ref="D572">INDEX('Master Data'!$F$2:$L$4115,SMALL(IF((INDEX('Master Data'!$F$2:$L$4115,,1)="failed"),MATCH(ROW('Master Data'!$F$2:$L$4115),ROW('Master Data'!$F$2:$L$4115)),""),ROWS($D$2:D572)),(COLUMNS($D$2:D572)-1)*6+1)</f>
        <v>failed</v>
      </c>
      <c r="E572" cm="1">
        <f t="array" ref="E572">INDEX('Master Data'!$F$2:$L$4115,SMALL(IF((INDEX('Master Data'!$F$2:$L$4115,,1)="failed"),MATCH(ROW('Master Data'!$F$2:$L$4115),ROW('Master Data'!$F$2:$L$4115)),""),ROWS($D$2:E572)),(COLUMNS($D$2:E572)-1)*6+1)</f>
        <v>19</v>
      </c>
    </row>
    <row r="573" spans="1:5" x14ac:dyDescent="0.25">
      <c r="A573" t="str" cm="1">
        <f t="array" ref="A573">INDEX('Master Data'!$F$2:$L$4115,SMALL(IF((INDEX('Master Data'!$F$2:$L$4115,,1)="successful"),MATCH(ROW('Master Data'!$F$2:$L$4115),ROW('Master Data'!$F$2:$L$4115)),""),ROWS(A$2:$A573)),(COLUMNS($A$2:A573)-1)*6+1)</f>
        <v>successful</v>
      </c>
      <c r="B573" cm="1">
        <f t="array" ref="B573">INDEX('Master Data'!$F$2:$L$4115,SMALL(IF((INDEX('Master Data'!$F$2:$L$4115,,1)="successful"),MATCH(ROW('Master Data'!$F$2:$L$4115),ROW('Master Data'!$F$2:$L$4115)),""),ROWS($A$2:B573)),(COLUMNS($A$2:B573)-1)*6+1)</f>
        <v>64</v>
      </c>
      <c r="D573" t="str" cm="1">
        <f t="array" ref="D573">INDEX('Master Data'!$F$2:$L$4115,SMALL(IF((INDEX('Master Data'!$F$2:$L$4115,,1)="failed"),MATCH(ROW('Master Data'!$F$2:$L$4115),ROW('Master Data'!$F$2:$L$4115)),""),ROWS($D$2:D573)),(COLUMNS($D$2:D573)-1)*6+1)</f>
        <v>failed</v>
      </c>
      <c r="E573" cm="1">
        <f t="array" ref="E573">INDEX('Master Data'!$F$2:$L$4115,SMALL(IF((INDEX('Master Data'!$F$2:$L$4115,,1)="failed"),MATCH(ROW('Master Data'!$F$2:$L$4115),ROW('Master Data'!$F$2:$L$4115)),""),ROWS($D$2:E573)),(COLUMNS($D$2:E573)-1)*6+1)</f>
        <v>9</v>
      </c>
    </row>
    <row r="574" spans="1:5" x14ac:dyDescent="0.25">
      <c r="A574" t="str" cm="1">
        <f t="array" ref="A574">INDEX('Master Data'!$F$2:$L$4115,SMALL(IF((INDEX('Master Data'!$F$2:$L$4115,,1)="successful"),MATCH(ROW('Master Data'!$F$2:$L$4115),ROW('Master Data'!$F$2:$L$4115)),""),ROWS(A$2:$A574)),(COLUMNS($A$2:A574)-1)*6+1)</f>
        <v>successful</v>
      </c>
      <c r="B574" cm="1">
        <f t="array" ref="B574">INDEX('Master Data'!$F$2:$L$4115,SMALL(IF((INDEX('Master Data'!$F$2:$L$4115,,1)="successful"),MATCH(ROW('Master Data'!$F$2:$L$4115),ROW('Master Data'!$F$2:$L$4115)),""),ROWS($A$2:B574)),(COLUMNS($A$2:B574)-1)*6+1)</f>
        <v>23</v>
      </c>
      <c r="D574" t="str" cm="1">
        <f t="array" ref="D574">INDEX('Master Data'!$F$2:$L$4115,SMALL(IF((INDEX('Master Data'!$F$2:$L$4115,,1)="failed"),MATCH(ROW('Master Data'!$F$2:$L$4115),ROW('Master Data'!$F$2:$L$4115)),""),ROWS($D$2:D574)),(COLUMNS($D$2:D574)-1)*6+1)</f>
        <v>failed</v>
      </c>
      <c r="E574" cm="1">
        <f t="array" ref="E574">INDEX('Master Data'!$F$2:$L$4115,SMALL(IF((INDEX('Master Data'!$F$2:$L$4115,,1)="failed"),MATCH(ROW('Master Data'!$F$2:$L$4115),ROW('Master Data'!$F$2:$L$4115)),""),ROWS($D$2:E574)),(COLUMNS($D$2:E574)-1)*6+1)</f>
        <v>1</v>
      </c>
    </row>
    <row r="575" spans="1:5" x14ac:dyDescent="0.25">
      <c r="A575" t="str" cm="1">
        <f t="array" ref="A575">INDEX('Master Data'!$F$2:$L$4115,SMALL(IF((INDEX('Master Data'!$F$2:$L$4115,,1)="successful"),MATCH(ROW('Master Data'!$F$2:$L$4115),ROW('Master Data'!$F$2:$L$4115)),""),ROWS(A$2:$A575)),(COLUMNS($A$2:A575)-1)*6+1)</f>
        <v>successful</v>
      </c>
      <c r="B575" cm="1">
        <f t="array" ref="B575">INDEX('Master Data'!$F$2:$L$4115,SMALL(IF((INDEX('Master Data'!$F$2:$L$4115,,1)="successful"),MATCH(ROW('Master Data'!$F$2:$L$4115),ROW('Master Data'!$F$2:$L$4115)),""),ROWS($A$2:B575)),(COLUMNS($A$2:B575)-1)*6+1)</f>
        <v>238</v>
      </c>
      <c r="D575" t="str" cm="1">
        <f t="array" ref="D575">INDEX('Master Data'!$F$2:$L$4115,SMALL(IF((INDEX('Master Data'!$F$2:$L$4115,,1)="failed"),MATCH(ROW('Master Data'!$F$2:$L$4115),ROW('Master Data'!$F$2:$L$4115)),""),ROWS($D$2:D575)),(COLUMNS($D$2:D575)-1)*6+1)</f>
        <v>failed</v>
      </c>
      <c r="E575" cm="1">
        <f t="array" ref="E575">INDEX('Master Data'!$F$2:$L$4115,SMALL(IF((INDEX('Master Data'!$F$2:$L$4115,,1)="failed"),MATCH(ROW('Master Data'!$F$2:$L$4115),ROW('Master Data'!$F$2:$L$4115)),""),ROWS($D$2:E575)),(COLUMNS($D$2:E575)-1)*6+1)</f>
        <v>0</v>
      </c>
    </row>
    <row r="576" spans="1:5" x14ac:dyDescent="0.25">
      <c r="A576" t="str" cm="1">
        <f t="array" ref="A576">INDEX('Master Data'!$F$2:$L$4115,SMALL(IF((INDEX('Master Data'!$F$2:$L$4115,,1)="successful"),MATCH(ROW('Master Data'!$F$2:$L$4115),ROW('Master Data'!$F$2:$L$4115)),""),ROWS(A$2:$A576)),(COLUMNS($A$2:A576)-1)*6+1)</f>
        <v>successful</v>
      </c>
      <c r="B576" cm="1">
        <f t="array" ref="B576">INDEX('Master Data'!$F$2:$L$4115,SMALL(IF((INDEX('Master Data'!$F$2:$L$4115,,1)="successful"),MATCH(ROW('Master Data'!$F$2:$L$4115),ROW('Master Data'!$F$2:$L$4115)),""),ROWS($A$2:B576)),(COLUMNS($A$2:B576)-1)*6+1)</f>
        <v>33</v>
      </c>
      <c r="D576" t="str" cm="1">
        <f t="array" ref="D576">INDEX('Master Data'!$F$2:$L$4115,SMALL(IF((INDEX('Master Data'!$F$2:$L$4115,,1)="failed"),MATCH(ROW('Master Data'!$F$2:$L$4115),ROW('Master Data'!$F$2:$L$4115)),""),ROWS($D$2:D576)),(COLUMNS($D$2:D576)-1)*6+1)</f>
        <v>failed</v>
      </c>
      <c r="E576" cm="1">
        <f t="array" ref="E576">INDEX('Master Data'!$F$2:$L$4115,SMALL(IF((INDEX('Master Data'!$F$2:$L$4115,,1)="failed"),MATCH(ROW('Master Data'!$F$2:$L$4115),ROW('Master Data'!$F$2:$L$4115)),""),ROWS($D$2:E576)),(COLUMNS($D$2:E576)-1)*6+1)</f>
        <v>1</v>
      </c>
    </row>
    <row r="577" spans="1:5" x14ac:dyDescent="0.25">
      <c r="A577" t="str" cm="1">
        <f t="array" ref="A577">INDEX('Master Data'!$F$2:$L$4115,SMALL(IF((INDEX('Master Data'!$F$2:$L$4115,,1)="successful"),MATCH(ROW('Master Data'!$F$2:$L$4115),ROW('Master Data'!$F$2:$L$4115)),""),ROWS(A$2:$A577)),(COLUMNS($A$2:A577)-1)*6+1)</f>
        <v>successful</v>
      </c>
      <c r="B577" cm="1">
        <f t="array" ref="B577">INDEX('Master Data'!$F$2:$L$4115,SMALL(IF((INDEX('Master Data'!$F$2:$L$4115,,1)="successful"),MATCH(ROW('Master Data'!$F$2:$L$4115),ROW('Master Data'!$F$2:$L$4115)),""),ROWS($A$2:B577)),(COLUMNS($A$2:B577)-1)*6+1)</f>
        <v>32</v>
      </c>
      <c r="D577" t="str" cm="1">
        <f t="array" ref="D577">INDEX('Master Data'!$F$2:$L$4115,SMALL(IF((INDEX('Master Data'!$F$2:$L$4115,,1)="failed"),MATCH(ROW('Master Data'!$F$2:$L$4115),ROW('Master Data'!$F$2:$L$4115)),""),ROWS($D$2:D577)),(COLUMNS($D$2:D577)-1)*6+1)</f>
        <v>failed</v>
      </c>
      <c r="E577" cm="1">
        <f t="array" ref="E577">INDEX('Master Data'!$F$2:$L$4115,SMALL(IF((INDEX('Master Data'!$F$2:$L$4115,,1)="failed"),MATCH(ROW('Master Data'!$F$2:$L$4115),ROW('Master Data'!$F$2:$L$4115)),""),ROWS($D$2:E577)),(COLUMNS($D$2:E577)-1)*6+1)</f>
        <v>5</v>
      </c>
    </row>
    <row r="578" spans="1:5" x14ac:dyDescent="0.25">
      <c r="A578" t="str" cm="1">
        <f t="array" ref="A578">INDEX('Master Data'!$F$2:$L$4115,SMALL(IF((INDEX('Master Data'!$F$2:$L$4115,,1)="successful"),MATCH(ROW('Master Data'!$F$2:$L$4115),ROW('Master Data'!$F$2:$L$4115)),""),ROWS(A$2:$A578)),(COLUMNS($A$2:A578)-1)*6+1)</f>
        <v>successful</v>
      </c>
      <c r="B578" cm="1">
        <f t="array" ref="B578">INDEX('Master Data'!$F$2:$L$4115,SMALL(IF((INDEX('Master Data'!$F$2:$L$4115,,1)="successful"),MATCH(ROW('Master Data'!$F$2:$L$4115),ROW('Master Data'!$F$2:$L$4115)),""),ROWS($A$2:B578)),(COLUMNS($A$2:B578)-1)*6+1)</f>
        <v>24</v>
      </c>
      <c r="D578" t="str" cm="1">
        <f t="array" ref="D578">INDEX('Master Data'!$F$2:$L$4115,SMALL(IF((INDEX('Master Data'!$F$2:$L$4115,,1)="failed"),MATCH(ROW('Master Data'!$F$2:$L$4115),ROW('Master Data'!$F$2:$L$4115)),""),ROWS($D$2:D578)),(COLUMNS($D$2:D578)-1)*6+1)</f>
        <v>failed</v>
      </c>
      <c r="E578" cm="1">
        <f t="array" ref="E578">INDEX('Master Data'!$F$2:$L$4115,SMALL(IF((INDEX('Master Data'!$F$2:$L$4115,,1)="failed"),MATCH(ROW('Master Data'!$F$2:$L$4115),ROW('Master Data'!$F$2:$L$4115)),""),ROWS($D$2:E578)),(COLUMNS($D$2:E578)-1)*6+1)</f>
        <v>85</v>
      </c>
    </row>
    <row r="579" spans="1:5" x14ac:dyDescent="0.25">
      <c r="A579" t="str" cm="1">
        <f t="array" ref="A579">INDEX('Master Data'!$F$2:$L$4115,SMALL(IF((INDEX('Master Data'!$F$2:$L$4115,,1)="successful"),MATCH(ROW('Master Data'!$F$2:$L$4115),ROW('Master Data'!$F$2:$L$4115)),""),ROWS(A$2:$A579)),(COLUMNS($A$2:A579)-1)*6+1)</f>
        <v>successful</v>
      </c>
      <c r="B579" cm="1">
        <f t="array" ref="B579">INDEX('Master Data'!$F$2:$L$4115,SMALL(IF((INDEX('Master Data'!$F$2:$L$4115,,1)="successful"),MATCH(ROW('Master Data'!$F$2:$L$4115),ROW('Master Data'!$F$2:$L$4115)),""),ROWS($A$2:B579)),(COLUMNS($A$2:B579)-1)*6+1)</f>
        <v>29</v>
      </c>
      <c r="D579" t="str" cm="1">
        <f t="array" ref="D579">INDEX('Master Data'!$F$2:$L$4115,SMALL(IF((INDEX('Master Data'!$F$2:$L$4115,,1)="failed"),MATCH(ROW('Master Data'!$F$2:$L$4115),ROW('Master Data'!$F$2:$L$4115)),""),ROWS($D$2:D579)),(COLUMNS($D$2:D579)-1)*6+1)</f>
        <v>failed</v>
      </c>
      <c r="E579" cm="1">
        <f t="array" ref="E579">INDEX('Master Data'!$F$2:$L$4115,SMALL(IF((INDEX('Master Data'!$F$2:$L$4115,,1)="failed"),MATCH(ROW('Master Data'!$F$2:$L$4115),ROW('Master Data'!$F$2:$L$4115)),""),ROWS($D$2:E579)),(COLUMNS($D$2:E579)-1)*6+1)</f>
        <v>3</v>
      </c>
    </row>
    <row r="580" spans="1:5" x14ac:dyDescent="0.25">
      <c r="A580" t="str" cm="1">
        <f t="array" ref="A580">INDEX('Master Data'!$F$2:$L$4115,SMALL(IF((INDEX('Master Data'!$F$2:$L$4115,,1)="successful"),MATCH(ROW('Master Data'!$F$2:$L$4115),ROW('Master Data'!$F$2:$L$4115)),""),ROWS(A$2:$A580)),(COLUMNS($A$2:A580)-1)*6+1)</f>
        <v>successful</v>
      </c>
      <c r="B580" cm="1">
        <f t="array" ref="B580">INDEX('Master Data'!$F$2:$L$4115,SMALL(IF((INDEX('Master Data'!$F$2:$L$4115,,1)="successful"),MATCH(ROW('Master Data'!$F$2:$L$4115),ROW('Master Data'!$F$2:$L$4115)),""),ROWS($A$2:B580)),(COLUMNS($A$2:B580)-1)*6+1)</f>
        <v>50</v>
      </c>
      <c r="D580" t="str" cm="1">
        <f t="array" ref="D580">INDEX('Master Data'!$F$2:$L$4115,SMALL(IF((INDEX('Master Data'!$F$2:$L$4115,,1)="failed"),MATCH(ROW('Master Data'!$F$2:$L$4115),ROW('Master Data'!$F$2:$L$4115)),""),ROWS($D$2:D580)),(COLUMNS($D$2:D580)-1)*6+1)</f>
        <v>failed</v>
      </c>
      <c r="E580" cm="1">
        <f t="array" ref="E580">INDEX('Master Data'!$F$2:$L$4115,SMALL(IF((INDEX('Master Data'!$F$2:$L$4115,,1)="failed"),MATCH(ROW('Master Data'!$F$2:$L$4115),ROW('Master Data'!$F$2:$L$4115)),""),ROWS($D$2:E580)),(COLUMNS($D$2:E580)-1)*6+1)</f>
        <v>4</v>
      </c>
    </row>
    <row r="581" spans="1:5" x14ac:dyDescent="0.25">
      <c r="A581" t="str" cm="1">
        <f t="array" ref="A581">INDEX('Master Data'!$F$2:$L$4115,SMALL(IF((INDEX('Master Data'!$F$2:$L$4115,,1)="successful"),MATCH(ROW('Master Data'!$F$2:$L$4115),ROW('Master Data'!$F$2:$L$4115)),""),ROWS(A$2:$A581)),(COLUMNS($A$2:A581)-1)*6+1)</f>
        <v>successful</v>
      </c>
      <c r="B581" cm="1">
        <f t="array" ref="B581">INDEX('Master Data'!$F$2:$L$4115,SMALL(IF((INDEX('Master Data'!$F$2:$L$4115,,1)="successful"),MATCH(ROW('Master Data'!$F$2:$L$4115),ROW('Master Data'!$F$2:$L$4115)),""),ROWS($A$2:B581)),(COLUMNS($A$2:B581)-1)*6+1)</f>
        <v>108</v>
      </c>
      <c r="D581" t="str" cm="1">
        <f t="array" ref="D581">INDEX('Master Data'!$F$2:$L$4115,SMALL(IF((INDEX('Master Data'!$F$2:$L$4115,,1)="failed"),MATCH(ROW('Master Data'!$F$2:$L$4115),ROW('Master Data'!$F$2:$L$4115)),""),ROWS($D$2:D581)),(COLUMNS($D$2:D581)-1)*6+1)</f>
        <v>failed</v>
      </c>
      <c r="E581" cm="1">
        <f t="array" ref="E581">INDEX('Master Data'!$F$2:$L$4115,SMALL(IF((INDEX('Master Data'!$F$2:$L$4115,,1)="failed"),MATCH(ROW('Master Data'!$F$2:$L$4115),ROW('Master Data'!$F$2:$L$4115)),""),ROWS($D$2:E581)),(COLUMNS($D$2:E581)-1)*6+1)</f>
        <v>3</v>
      </c>
    </row>
    <row r="582" spans="1:5" x14ac:dyDescent="0.25">
      <c r="A582" t="str" cm="1">
        <f t="array" ref="A582">INDEX('Master Data'!$F$2:$L$4115,SMALL(IF((INDEX('Master Data'!$F$2:$L$4115,,1)="successful"),MATCH(ROW('Master Data'!$F$2:$L$4115),ROW('Master Data'!$F$2:$L$4115)),""),ROWS(A$2:$A582)),(COLUMNS($A$2:A582)-1)*6+1)</f>
        <v>successful</v>
      </c>
      <c r="B582" cm="1">
        <f t="array" ref="B582">INDEX('Master Data'!$F$2:$L$4115,SMALL(IF((INDEX('Master Data'!$F$2:$L$4115,,1)="successful"),MATCH(ROW('Master Data'!$F$2:$L$4115),ROW('Master Data'!$F$2:$L$4115)),""),ROWS($A$2:B582)),(COLUMNS($A$2:B582)-1)*6+1)</f>
        <v>139</v>
      </c>
      <c r="D582" t="str" cm="1">
        <f t="array" ref="D582">INDEX('Master Data'!$F$2:$L$4115,SMALL(IF((INDEX('Master Data'!$F$2:$L$4115,,1)="failed"),MATCH(ROW('Master Data'!$F$2:$L$4115),ROW('Master Data'!$F$2:$L$4115)),""),ROWS($D$2:D582)),(COLUMNS($D$2:D582)-1)*6+1)</f>
        <v>failed</v>
      </c>
      <c r="E582" cm="1">
        <f t="array" ref="E582">INDEX('Master Data'!$F$2:$L$4115,SMALL(IF((INDEX('Master Data'!$F$2:$L$4115,,1)="failed"),MATCH(ROW('Master Data'!$F$2:$L$4115),ROW('Master Data'!$F$2:$L$4115)),""),ROWS($D$2:E582)),(COLUMNS($D$2:E582)-1)*6+1)</f>
        <v>5</v>
      </c>
    </row>
    <row r="583" spans="1:5" x14ac:dyDescent="0.25">
      <c r="A583" t="str" cm="1">
        <f t="array" ref="A583">INDEX('Master Data'!$F$2:$L$4115,SMALL(IF((INDEX('Master Data'!$F$2:$L$4115,,1)="successful"),MATCH(ROW('Master Data'!$F$2:$L$4115),ROW('Master Data'!$F$2:$L$4115)),""),ROWS(A$2:$A583)),(COLUMNS($A$2:A583)-1)*6+1)</f>
        <v>successful</v>
      </c>
      <c r="B583" cm="1">
        <f t="array" ref="B583">INDEX('Master Data'!$F$2:$L$4115,SMALL(IF((INDEX('Master Data'!$F$2:$L$4115,,1)="successful"),MATCH(ROW('Master Data'!$F$2:$L$4115),ROW('Master Data'!$F$2:$L$4115)),""),ROWS($A$2:B583)),(COLUMNS($A$2:B583)-1)*6+1)</f>
        <v>7</v>
      </c>
      <c r="D583" t="str" cm="1">
        <f t="array" ref="D583">INDEX('Master Data'!$F$2:$L$4115,SMALL(IF((INDEX('Master Data'!$F$2:$L$4115,,1)="failed"),MATCH(ROW('Master Data'!$F$2:$L$4115),ROW('Master Data'!$F$2:$L$4115)),""),ROWS($D$2:D583)),(COLUMNS($D$2:D583)-1)*6+1)</f>
        <v>failed</v>
      </c>
      <c r="E583" cm="1">
        <f t="array" ref="E583">INDEX('Master Data'!$F$2:$L$4115,SMALL(IF((INDEX('Master Data'!$F$2:$L$4115,,1)="failed"),MATCH(ROW('Master Data'!$F$2:$L$4115),ROW('Master Data'!$F$2:$L$4115)),""),ROWS($D$2:E583)),(COLUMNS($D$2:E583)-1)*6+1)</f>
        <v>17</v>
      </c>
    </row>
    <row r="584" spans="1:5" x14ac:dyDescent="0.25">
      <c r="A584" t="str" cm="1">
        <f t="array" ref="A584">INDEX('Master Data'!$F$2:$L$4115,SMALL(IF((INDEX('Master Data'!$F$2:$L$4115,,1)="successful"),MATCH(ROW('Master Data'!$F$2:$L$4115),ROW('Master Data'!$F$2:$L$4115)),""),ROWS(A$2:$A584)),(COLUMNS($A$2:A584)-1)*6+1)</f>
        <v>successful</v>
      </c>
      <c r="B584" cm="1">
        <f t="array" ref="B584">INDEX('Master Data'!$F$2:$L$4115,SMALL(IF((INDEX('Master Data'!$F$2:$L$4115,,1)="successful"),MATCH(ROW('Master Data'!$F$2:$L$4115),ROW('Master Data'!$F$2:$L$4115)),""),ROWS($A$2:B584)),(COLUMNS($A$2:B584)-1)*6+1)</f>
        <v>149</v>
      </c>
      <c r="D584" t="str" cm="1">
        <f t="array" ref="D584">INDEX('Master Data'!$F$2:$L$4115,SMALL(IF((INDEX('Master Data'!$F$2:$L$4115,,1)="failed"),MATCH(ROW('Master Data'!$F$2:$L$4115),ROW('Master Data'!$F$2:$L$4115)),""),ROWS($D$2:D584)),(COLUMNS($D$2:D584)-1)*6+1)</f>
        <v>failed</v>
      </c>
      <c r="E584" cm="1">
        <f t="array" ref="E584">INDEX('Master Data'!$F$2:$L$4115,SMALL(IF((INDEX('Master Data'!$F$2:$L$4115,,1)="failed"),MATCH(ROW('Master Data'!$F$2:$L$4115),ROW('Master Data'!$F$2:$L$4115)),""),ROWS($D$2:E584)),(COLUMNS($D$2:E584)-1)*6+1)</f>
        <v>3</v>
      </c>
    </row>
    <row r="585" spans="1:5" x14ac:dyDescent="0.25">
      <c r="A585" t="str" cm="1">
        <f t="array" ref="A585">INDEX('Master Data'!$F$2:$L$4115,SMALL(IF((INDEX('Master Data'!$F$2:$L$4115,,1)="successful"),MATCH(ROW('Master Data'!$F$2:$L$4115),ROW('Master Data'!$F$2:$L$4115)),""),ROWS(A$2:$A585)),(COLUMNS($A$2:A585)-1)*6+1)</f>
        <v>successful</v>
      </c>
      <c r="B585" cm="1">
        <f t="array" ref="B585">INDEX('Master Data'!$F$2:$L$4115,SMALL(IF((INDEX('Master Data'!$F$2:$L$4115,,1)="successful"),MATCH(ROW('Master Data'!$F$2:$L$4115),ROW('Master Data'!$F$2:$L$4115)),""),ROWS($A$2:B585)),(COLUMNS($A$2:B585)-1)*6+1)</f>
        <v>31</v>
      </c>
      <c r="D585" t="str" cm="1">
        <f t="array" ref="D585">INDEX('Master Data'!$F$2:$L$4115,SMALL(IF((INDEX('Master Data'!$F$2:$L$4115,,1)="failed"),MATCH(ROW('Master Data'!$F$2:$L$4115),ROW('Master Data'!$F$2:$L$4115)),""),ROWS($D$2:D585)),(COLUMNS($D$2:D585)-1)*6+1)</f>
        <v>failed</v>
      </c>
      <c r="E585" cm="1">
        <f t="array" ref="E585">INDEX('Master Data'!$F$2:$L$4115,SMALL(IF((INDEX('Master Data'!$F$2:$L$4115,,1)="failed"),MATCH(ROW('Master Data'!$F$2:$L$4115),ROW('Master Data'!$F$2:$L$4115)),""),ROWS($D$2:E585)),(COLUMNS($D$2:E585)-1)*6+1)</f>
        <v>2</v>
      </c>
    </row>
    <row r="586" spans="1:5" x14ac:dyDescent="0.25">
      <c r="A586" t="str" cm="1">
        <f t="array" ref="A586">INDEX('Master Data'!$F$2:$L$4115,SMALL(IF((INDEX('Master Data'!$F$2:$L$4115,,1)="successful"),MATCH(ROW('Master Data'!$F$2:$L$4115),ROW('Master Data'!$F$2:$L$4115)),""),ROWS(A$2:$A586)),(COLUMNS($A$2:A586)-1)*6+1)</f>
        <v>successful</v>
      </c>
      <c r="B586" cm="1">
        <f t="array" ref="B586">INDEX('Master Data'!$F$2:$L$4115,SMALL(IF((INDEX('Master Data'!$F$2:$L$4115,,1)="successful"),MATCH(ROW('Master Data'!$F$2:$L$4115),ROW('Master Data'!$F$2:$L$4115)),""),ROWS($A$2:B586)),(COLUMNS($A$2:B586)-1)*6+1)</f>
        <v>26</v>
      </c>
      <c r="D586" t="str" cm="1">
        <f t="array" ref="D586">INDEX('Master Data'!$F$2:$L$4115,SMALL(IF((INDEX('Master Data'!$F$2:$L$4115,,1)="failed"),MATCH(ROW('Master Data'!$F$2:$L$4115),ROW('Master Data'!$F$2:$L$4115)),""),ROWS($D$2:D586)),(COLUMNS($D$2:D586)-1)*6+1)</f>
        <v>failed</v>
      </c>
      <c r="E586" cm="1">
        <f t="array" ref="E586">INDEX('Master Data'!$F$2:$L$4115,SMALL(IF((INDEX('Master Data'!$F$2:$L$4115,,1)="failed"),MATCH(ROW('Master Data'!$F$2:$L$4115),ROW('Master Data'!$F$2:$L$4115)),""),ROWS($D$2:E586)),(COLUMNS($D$2:E586)-1)*6+1)</f>
        <v>6</v>
      </c>
    </row>
    <row r="587" spans="1:5" x14ac:dyDescent="0.25">
      <c r="A587" t="str" cm="1">
        <f t="array" ref="A587">INDEX('Master Data'!$F$2:$L$4115,SMALL(IF((INDEX('Master Data'!$F$2:$L$4115,,1)="successful"),MATCH(ROW('Master Data'!$F$2:$L$4115),ROW('Master Data'!$F$2:$L$4115)),""),ROWS(A$2:$A587)),(COLUMNS($A$2:A587)-1)*6+1)</f>
        <v>successful</v>
      </c>
      <c r="B587" cm="1">
        <f t="array" ref="B587">INDEX('Master Data'!$F$2:$L$4115,SMALL(IF((INDEX('Master Data'!$F$2:$L$4115,,1)="successful"),MATCH(ROW('Master Data'!$F$2:$L$4115),ROW('Master Data'!$F$2:$L$4115)),""),ROWS($A$2:B587)),(COLUMNS($A$2:B587)-1)*6+1)</f>
        <v>172</v>
      </c>
      <c r="D587" t="str" cm="1">
        <f t="array" ref="D587">INDEX('Master Data'!$F$2:$L$4115,SMALL(IF((INDEX('Master Data'!$F$2:$L$4115,,1)="failed"),MATCH(ROW('Master Data'!$F$2:$L$4115),ROW('Master Data'!$F$2:$L$4115)),""),ROWS($D$2:D587)),(COLUMNS($D$2:D587)-1)*6+1)</f>
        <v>failed</v>
      </c>
      <c r="E587" cm="1">
        <f t="array" ref="E587">INDEX('Master Data'!$F$2:$L$4115,SMALL(IF((INDEX('Master Data'!$F$2:$L$4115,,1)="failed"),MATCH(ROW('Master Data'!$F$2:$L$4115),ROW('Master Data'!$F$2:$L$4115)),""),ROWS($D$2:E587)),(COLUMNS($D$2:E587)-1)*6+1)</f>
        <v>0</v>
      </c>
    </row>
    <row r="588" spans="1:5" x14ac:dyDescent="0.25">
      <c r="A588" t="str" cm="1">
        <f t="array" ref="A588">INDEX('Master Data'!$F$2:$L$4115,SMALL(IF((INDEX('Master Data'!$F$2:$L$4115,,1)="successful"),MATCH(ROW('Master Data'!$F$2:$L$4115),ROW('Master Data'!$F$2:$L$4115)),""),ROWS(A$2:$A588)),(COLUMNS($A$2:A588)-1)*6+1)</f>
        <v>successful</v>
      </c>
      <c r="B588" cm="1">
        <f t="array" ref="B588">INDEX('Master Data'!$F$2:$L$4115,SMALL(IF((INDEX('Master Data'!$F$2:$L$4115,,1)="successful"),MATCH(ROW('Master Data'!$F$2:$L$4115),ROW('Master Data'!$F$2:$L$4115)),""),ROWS($A$2:B588)),(COLUMNS($A$2:B588)-1)*6+1)</f>
        <v>78</v>
      </c>
      <c r="D588" t="str" cm="1">
        <f t="array" ref="D588">INDEX('Master Data'!$F$2:$L$4115,SMALL(IF((INDEX('Master Data'!$F$2:$L$4115,,1)="failed"),MATCH(ROW('Master Data'!$F$2:$L$4115),ROW('Master Data'!$F$2:$L$4115)),""),ROWS($D$2:D588)),(COLUMNS($D$2:D588)-1)*6+1)</f>
        <v>failed</v>
      </c>
      <c r="E588" cm="1">
        <f t="array" ref="E588">INDEX('Master Data'!$F$2:$L$4115,SMALL(IF((INDEX('Master Data'!$F$2:$L$4115,,1)="failed"),MATCH(ROW('Master Data'!$F$2:$L$4115),ROW('Master Data'!$F$2:$L$4115)),""),ROWS($D$2:E588)),(COLUMNS($D$2:E588)-1)*6+1)</f>
        <v>1</v>
      </c>
    </row>
    <row r="589" spans="1:5" x14ac:dyDescent="0.25">
      <c r="A589" t="str" cm="1">
        <f t="array" ref="A589">INDEX('Master Data'!$F$2:$L$4115,SMALL(IF((INDEX('Master Data'!$F$2:$L$4115,,1)="successful"),MATCH(ROW('Master Data'!$F$2:$L$4115),ROW('Master Data'!$F$2:$L$4115)),""),ROWS(A$2:$A589)),(COLUMNS($A$2:A589)-1)*6+1)</f>
        <v>successful</v>
      </c>
      <c r="B589" cm="1">
        <f t="array" ref="B589">INDEX('Master Data'!$F$2:$L$4115,SMALL(IF((INDEX('Master Data'!$F$2:$L$4115,,1)="successful"),MATCH(ROW('Master Data'!$F$2:$L$4115),ROW('Master Data'!$F$2:$L$4115)),""),ROWS($A$2:B589)),(COLUMNS($A$2:B589)-1)*6+1)</f>
        <v>120</v>
      </c>
      <c r="D589" t="str" cm="1">
        <f t="array" ref="D589">INDEX('Master Data'!$F$2:$L$4115,SMALL(IF((INDEX('Master Data'!$F$2:$L$4115,,1)="failed"),MATCH(ROW('Master Data'!$F$2:$L$4115),ROW('Master Data'!$F$2:$L$4115)),""),ROWS($D$2:D589)),(COLUMNS($D$2:D589)-1)*6+1)</f>
        <v>failed</v>
      </c>
      <c r="E589" cm="1">
        <f t="array" ref="E589">INDEX('Master Data'!$F$2:$L$4115,SMALL(IF((INDEX('Master Data'!$F$2:$L$4115,,1)="failed"),MATCH(ROW('Master Data'!$F$2:$L$4115),ROW('Master Data'!$F$2:$L$4115)),""),ROWS($D$2:E589)),(COLUMNS($D$2:E589)-1)*6+1)</f>
        <v>3</v>
      </c>
    </row>
    <row r="590" spans="1:5" x14ac:dyDescent="0.25">
      <c r="A590" t="str" cm="1">
        <f t="array" ref="A590">INDEX('Master Data'!$F$2:$L$4115,SMALL(IF((INDEX('Master Data'!$F$2:$L$4115,,1)="successful"),MATCH(ROW('Master Data'!$F$2:$L$4115),ROW('Master Data'!$F$2:$L$4115)),""),ROWS(A$2:$A590)),(COLUMNS($A$2:A590)-1)*6+1)</f>
        <v>successful</v>
      </c>
      <c r="B590" cm="1">
        <f t="array" ref="B590">INDEX('Master Data'!$F$2:$L$4115,SMALL(IF((INDEX('Master Data'!$F$2:$L$4115,,1)="successful"),MATCH(ROW('Master Data'!$F$2:$L$4115),ROW('Master Data'!$F$2:$L$4115)),""),ROWS($A$2:B590)),(COLUMNS($A$2:B590)-1)*6+1)</f>
        <v>227</v>
      </c>
      <c r="D590" t="str" cm="1">
        <f t="array" ref="D590">INDEX('Master Data'!$F$2:$L$4115,SMALL(IF((INDEX('Master Data'!$F$2:$L$4115,,1)="failed"),MATCH(ROW('Master Data'!$F$2:$L$4115),ROW('Master Data'!$F$2:$L$4115)),""),ROWS($D$2:D590)),(COLUMNS($D$2:D590)-1)*6+1)</f>
        <v>failed</v>
      </c>
      <c r="E590" cm="1">
        <f t="array" ref="E590">INDEX('Master Data'!$F$2:$L$4115,SMALL(IF((INDEX('Master Data'!$F$2:$L$4115,,1)="failed"),MATCH(ROW('Master Data'!$F$2:$L$4115),ROW('Master Data'!$F$2:$L$4115)),""),ROWS($D$2:E590)),(COLUMNS($D$2:E590)-1)*6+1)</f>
        <v>13</v>
      </c>
    </row>
    <row r="591" spans="1:5" x14ac:dyDescent="0.25">
      <c r="A591" t="str" cm="1">
        <f t="array" ref="A591">INDEX('Master Data'!$F$2:$L$4115,SMALL(IF((INDEX('Master Data'!$F$2:$L$4115,,1)="successful"),MATCH(ROW('Master Data'!$F$2:$L$4115),ROW('Master Data'!$F$2:$L$4115)),""),ROWS(A$2:$A591)),(COLUMNS($A$2:A591)-1)*6+1)</f>
        <v>successful</v>
      </c>
      <c r="B591" cm="1">
        <f t="array" ref="B591">INDEX('Master Data'!$F$2:$L$4115,SMALL(IF((INDEX('Master Data'!$F$2:$L$4115,,1)="successful"),MATCH(ROW('Master Data'!$F$2:$L$4115),ROW('Master Data'!$F$2:$L$4115)),""),ROWS($A$2:B591)),(COLUMNS($A$2:B591)-1)*6+1)</f>
        <v>42</v>
      </c>
      <c r="D591" t="str" cm="1">
        <f t="array" ref="D591">INDEX('Master Data'!$F$2:$L$4115,SMALL(IF((INDEX('Master Data'!$F$2:$L$4115,,1)="failed"),MATCH(ROW('Master Data'!$F$2:$L$4115),ROW('Master Data'!$F$2:$L$4115)),""),ROWS($D$2:D591)),(COLUMNS($D$2:D591)-1)*6+1)</f>
        <v>failed</v>
      </c>
      <c r="E591" cm="1">
        <f t="array" ref="E591">INDEX('Master Data'!$F$2:$L$4115,SMALL(IF((INDEX('Master Data'!$F$2:$L$4115,,1)="failed"),MATCH(ROW('Master Data'!$F$2:$L$4115),ROW('Master Data'!$F$2:$L$4115)),""),ROWS($D$2:E591)),(COLUMNS($D$2:E591)-1)*6+1)</f>
        <v>1</v>
      </c>
    </row>
    <row r="592" spans="1:5" x14ac:dyDescent="0.25">
      <c r="A592" t="str" cm="1">
        <f t="array" ref="A592">INDEX('Master Data'!$F$2:$L$4115,SMALL(IF((INDEX('Master Data'!$F$2:$L$4115,,1)="successful"),MATCH(ROW('Master Data'!$F$2:$L$4115),ROW('Master Data'!$F$2:$L$4115)),""),ROWS(A$2:$A592)),(COLUMNS($A$2:A592)-1)*6+1)</f>
        <v>successful</v>
      </c>
      <c r="B592" cm="1">
        <f t="array" ref="B592">INDEX('Master Data'!$F$2:$L$4115,SMALL(IF((INDEX('Master Data'!$F$2:$L$4115,,1)="successful"),MATCH(ROW('Master Data'!$F$2:$L$4115),ROW('Master Data'!$F$2:$L$4115)),""),ROWS($A$2:B592)),(COLUMNS($A$2:B592)-1)*6+1)</f>
        <v>64</v>
      </c>
      <c r="D592" t="str" cm="1">
        <f t="array" ref="D592">INDEX('Master Data'!$F$2:$L$4115,SMALL(IF((INDEX('Master Data'!$F$2:$L$4115,,1)="failed"),MATCH(ROW('Master Data'!$F$2:$L$4115),ROW('Master Data'!$F$2:$L$4115)),""),ROWS($D$2:D592)),(COLUMNS($D$2:D592)-1)*6+1)</f>
        <v>failed</v>
      </c>
      <c r="E592" cm="1">
        <f t="array" ref="E592">INDEX('Master Data'!$F$2:$L$4115,SMALL(IF((INDEX('Master Data'!$F$2:$L$4115,,1)="failed"),MATCH(ROW('Master Data'!$F$2:$L$4115),ROW('Master Data'!$F$2:$L$4115)),""),ROWS($D$2:E592)),(COLUMNS($D$2:E592)-1)*6+1)</f>
        <v>1</v>
      </c>
    </row>
    <row r="593" spans="1:5" x14ac:dyDescent="0.25">
      <c r="A593" t="str" cm="1">
        <f t="array" ref="A593">INDEX('Master Data'!$F$2:$L$4115,SMALL(IF((INDEX('Master Data'!$F$2:$L$4115,,1)="successful"),MATCH(ROW('Master Data'!$F$2:$L$4115),ROW('Master Data'!$F$2:$L$4115)),""),ROWS(A$2:$A593)),(COLUMNS($A$2:A593)-1)*6+1)</f>
        <v>successful</v>
      </c>
      <c r="B593" cm="1">
        <f t="array" ref="B593">INDEX('Master Data'!$F$2:$L$4115,SMALL(IF((INDEX('Master Data'!$F$2:$L$4115,,1)="successful"),MATCH(ROW('Master Data'!$F$2:$L$4115),ROW('Master Data'!$F$2:$L$4115)),""),ROWS($A$2:B593)),(COLUMNS($A$2:B593)-1)*6+1)</f>
        <v>121</v>
      </c>
      <c r="D593" t="str" cm="1">
        <f t="array" ref="D593">INDEX('Master Data'!$F$2:$L$4115,SMALL(IF((INDEX('Master Data'!$F$2:$L$4115,,1)="failed"),MATCH(ROW('Master Data'!$F$2:$L$4115),ROW('Master Data'!$F$2:$L$4115)),""),ROWS($D$2:D593)),(COLUMNS($D$2:D593)-1)*6+1)</f>
        <v>failed</v>
      </c>
      <c r="E593" cm="1">
        <f t="array" ref="E593">INDEX('Master Data'!$F$2:$L$4115,SMALL(IF((INDEX('Master Data'!$F$2:$L$4115,,1)="failed"),MATCH(ROW('Master Data'!$F$2:$L$4115),ROW('Master Data'!$F$2:$L$4115)),""),ROWS($D$2:E593)),(COLUMNS($D$2:E593)-1)*6+1)</f>
        <v>9</v>
      </c>
    </row>
    <row r="594" spans="1:5" x14ac:dyDescent="0.25">
      <c r="A594" t="str" cm="1">
        <f t="array" ref="A594">INDEX('Master Data'!$F$2:$L$4115,SMALL(IF((INDEX('Master Data'!$F$2:$L$4115,,1)="successful"),MATCH(ROW('Master Data'!$F$2:$L$4115),ROW('Master Data'!$F$2:$L$4115)),""),ROWS(A$2:$A594)),(COLUMNS($A$2:A594)-1)*6+1)</f>
        <v>successful</v>
      </c>
      <c r="B594" cm="1">
        <f t="array" ref="B594">INDEX('Master Data'!$F$2:$L$4115,SMALL(IF((INDEX('Master Data'!$F$2:$L$4115,,1)="successful"),MATCH(ROW('Master Data'!$F$2:$L$4115),ROW('Master Data'!$F$2:$L$4115)),""),ROWS($A$2:B594)),(COLUMNS($A$2:B594)-1)*6+1)</f>
        <v>87</v>
      </c>
      <c r="D594" t="str" cm="1">
        <f t="array" ref="D594">INDEX('Master Data'!$F$2:$L$4115,SMALL(IF((INDEX('Master Data'!$F$2:$L$4115,,1)="failed"),MATCH(ROW('Master Data'!$F$2:$L$4115),ROW('Master Data'!$F$2:$L$4115)),""),ROWS($D$2:D594)),(COLUMNS($D$2:D594)-1)*6+1)</f>
        <v>failed</v>
      </c>
      <c r="E594" cm="1">
        <f t="array" ref="E594">INDEX('Master Data'!$F$2:$L$4115,SMALL(IF((INDEX('Master Data'!$F$2:$L$4115,,1)="failed"),MATCH(ROW('Master Data'!$F$2:$L$4115),ROW('Master Data'!$F$2:$L$4115)),""),ROWS($D$2:E594)),(COLUMNS($D$2:E594)-1)*6+1)</f>
        <v>0</v>
      </c>
    </row>
    <row r="595" spans="1:5" x14ac:dyDescent="0.25">
      <c r="A595" t="str" cm="1">
        <f t="array" ref="A595">INDEX('Master Data'!$F$2:$L$4115,SMALL(IF((INDEX('Master Data'!$F$2:$L$4115,,1)="successful"),MATCH(ROW('Master Data'!$F$2:$L$4115),ROW('Master Data'!$F$2:$L$4115)),""),ROWS(A$2:$A595)),(COLUMNS($A$2:A595)-1)*6+1)</f>
        <v>successful</v>
      </c>
      <c r="B595" cm="1">
        <f t="array" ref="B595">INDEX('Master Data'!$F$2:$L$4115,SMALL(IF((INDEX('Master Data'!$F$2:$L$4115,,1)="successful"),MATCH(ROW('Master Data'!$F$2:$L$4115),ROW('Master Data'!$F$2:$L$4115)),""),ROWS($A$2:B595)),(COLUMNS($A$2:B595)-1)*6+1)</f>
        <v>65</v>
      </c>
      <c r="D595" t="str" cm="1">
        <f t="array" ref="D595">INDEX('Master Data'!$F$2:$L$4115,SMALL(IF((INDEX('Master Data'!$F$2:$L$4115,,1)="failed"),MATCH(ROW('Master Data'!$F$2:$L$4115),ROW('Master Data'!$F$2:$L$4115)),""),ROWS($D$2:D595)),(COLUMNS($D$2:D595)-1)*6+1)</f>
        <v>failed</v>
      </c>
      <c r="E595" cm="1">
        <f t="array" ref="E595">INDEX('Master Data'!$F$2:$L$4115,SMALL(IF((INDEX('Master Data'!$F$2:$L$4115,,1)="failed"),MATCH(ROW('Master Data'!$F$2:$L$4115),ROW('Master Data'!$F$2:$L$4115)),""),ROWS($D$2:E595)),(COLUMNS($D$2:E595)-1)*6+1)</f>
        <v>2</v>
      </c>
    </row>
    <row r="596" spans="1:5" x14ac:dyDescent="0.25">
      <c r="A596" t="str" cm="1">
        <f t="array" ref="A596">INDEX('Master Data'!$F$2:$L$4115,SMALL(IF((INDEX('Master Data'!$F$2:$L$4115,,1)="successful"),MATCH(ROW('Master Data'!$F$2:$L$4115),ROW('Master Data'!$F$2:$L$4115)),""),ROWS(A$2:$A596)),(COLUMNS($A$2:A596)-1)*6+1)</f>
        <v>successful</v>
      </c>
      <c r="B596" cm="1">
        <f t="array" ref="B596">INDEX('Master Data'!$F$2:$L$4115,SMALL(IF((INDEX('Master Data'!$F$2:$L$4115,,1)="successful"),MATCH(ROW('Master Data'!$F$2:$L$4115),ROW('Master Data'!$F$2:$L$4115)),""),ROWS($A$2:B596)),(COLUMNS($A$2:B596)-1)*6+1)</f>
        <v>49</v>
      </c>
      <c r="D596" t="str" cm="1">
        <f t="array" ref="D596">INDEX('Master Data'!$F$2:$L$4115,SMALL(IF((INDEX('Master Data'!$F$2:$L$4115,,1)="failed"),MATCH(ROW('Master Data'!$F$2:$L$4115),ROW('Master Data'!$F$2:$L$4115)),""),ROWS($D$2:D596)),(COLUMNS($D$2:D596)-1)*6+1)</f>
        <v>failed</v>
      </c>
      <c r="E596" cm="1">
        <f t="array" ref="E596">INDEX('Master Data'!$F$2:$L$4115,SMALL(IF((INDEX('Master Data'!$F$2:$L$4115,,1)="failed"),MATCH(ROW('Master Data'!$F$2:$L$4115),ROW('Master Data'!$F$2:$L$4115)),""),ROWS($D$2:E596)),(COLUMNS($D$2:E596)-1)*6+1)</f>
        <v>1</v>
      </c>
    </row>
    <row r="597" spans="1:5" x14ac:dyDescent="0.25">
      <c r="A597" t="str" cm="1">
        <f t="array" ref="A597">INDEX('Master Data'!$F$2:$L$4115,SMALL(IF((INDEX('Master Data'!$F$2:$L$4115,,1)="successful"),MATCH(ROW('Master Data'!$F$2:$L$4115),ROW('Master Data'!$F$2:$L$4115)),""),ROWS(A$2:$A597)),(COLUMNS($A$2:A597)-1)*6+1)</f>
        <v>successful</v>
      </c>
      <c r="B597" cm="1">
        <f t="array" ref="B597">INDEX('Master Data'!$F$2:$L$4115,SMALL(IF((INDEX('Master Data'!$F$2:$L$4115,,1)="successful"),MATCH(ROW('Master Data'!$F$2:$L$4115),ROW('Master Data'!$F$2:$L$4115)),""),ROWS($A$2:B597)),(COLUMNS($A$2:B597)-1)*6+1)</f>
        <v>19</v>
      </c>
      <c r="D597" t="str" cm="1">
        <f t="array" ref="D597">INDEX('Master Data'!$F$2:$L$4115,SMALL(IF((INDEX('Master Data'!$F$2:$L$4115,,1)="failed"),MATCH(ROW('Master Data'!$F$2:$L$4115),ROW('Master Data'!$F$2:$L$4115)),""),ROWS($D$2:D597)),(COLUMNS($D$2:D597)-1)*6+1)</f>
        <v>failed</v>
      </c>
      <c r="E597" cm="1">
        <f t="array" ref="E597">INDEX('Master Data'!$F$2:$L$4115,SMALL(IF((INDEX('Master Data'!$F$2:$L$4115,,1)="failed"),MATCH(ROW('Master Data'!$F$2:$L$4115),ROW('Master Data'!$F$2:$L$4115)),""),ROWS($D$2:E597)),(COLUMNS($D$2:E597)-1)*6+1)</f>
        <v>10</v>
      </c>
    </row>
    <row r="598" spans="1:5" x14ac:dyDescent="0.25">
      <c r="A598" t="str" cm="1">
        <f t="array" ref="A598">INDEX('Master Data'!$F$2:$L$4115,SMALL(IF((INDEX('Master Data'!$F$2:$L$4115,,1)="successful"),MATCH(ROW('Master Data'!$F$2:$L$4115),ROW('Master Data'!$F$2:$L$4115)),""),ROWS(A$2:$A598)),(COLUMNS($A$2:A598)-1)*6+1)</f>
        <v>successful</v>
      </c>
      <c r="B598" cm="1">
        <f t="array" ref="B598">INDEX('Master Data'!$F$2:$L$4115,SMALL(IF((INDEX('Master Data'!$F$2:$L$4115,,1)="successful"),MATCH(ROW('Master Data'!$F$2:$L$4115),ROW('Master Data'!$F$2:$L$4115)),""),ROWS($A$2:B598)),(COLUMNS($A$2:B598)-1)*6+1)</f>
        <v>81</v>
      </c>
      <c r="D598" t="str" cm="1">
        <f t="array" ref="D598">INDEX('Master Data'!$F$2:$L$4115,SMALL(IF((INDEX('Master Data'!$F$2:$L$4115,,1)="failed"),MATCH(ROW('Master Data'!$F$2:$L$4115),ROW('Master Data'!$F$2:$L$4115)),""),ROWS($D$2:D598)),(COLUMNS($D$2:D598)-1)*6+1)</f>
        <v>failed</v>
      </c>
      <c r="E598" cm="1">
        <f t="array" ref="E598">INDEX('Master Data'!$F$2:$L$4115,SMALL(IF((INDEX('Master Data'!$F$2:$L$4115,,1)="failed"),MATCH(ROW('Master Data'!$F$2:$L$4115),ROW('Master Data'!$F$2:$L$4115)),""),ROWS($D$2:E598)),(COLUMNS($D$2:E598)-1)*6+1)</f>
        <v>3</v>
      </c>
    </row>
    <row r="599" spans="1:5" x14ac:dyDescent="0.25">
      <c r="A599" t="str" cm="1">
        <f t="array" ref="A599">INDEX('Master Data'!$F$2:$L$4115,SMALL(IF((INDEX('Master Data'!$F$2:$L$4115,,1)="successful"),MATCH(ROW('Master Data'!$F$2:$L$4115),ROW('Master Data'!$F$2:$L$4115)),""),ROWS(A$2:$A599)),(COLUMNS($A$2:A599)-1)*6+1)</f>
        <v>successful</v>
      </c>
      <c r="B599" cm="1">
        <f t="array" ref="B599">INDEX('Master Data'!$F$2:$L$4115,SMALL(IF((INDEX('Master Data'!$F$2:$L$4115,,1)="successful"),MATCH(ROW('Master Data'!$F$2:$L$4115),ROW('Master Data'!$F$2:$L$4115)),""),ROWS($A$2:B599)),(COLUMNS($A$2:B599)-1)*6+1)</f>
        <v>264</v>
      </c>
      <c r="D599" t="str" cm="1">
        <f t="array" ref="D599">INDEX('Master Data'!$F$2:$L$4115,SMALL(IF((INDEX('Master Data'!$F$2:$L$4115,,1)="failed"),MATCH(ROW('Master Data'!$F$2:$L$4115),ROW('Master Data'!$F$2:$L$4115)),""),ROWS($D$2:D599)),(COLUMNS($D$2:D599)-1)*6+1)</f>
        <v>failed</v>
      </c>
      <c r="E599" cm="1">
        <f t="array" ref="E599">INDEX('Master Data'!$F$2:$L$4115,SMALL(IF((INDEX('Master Data'!$F$2:$L$4115,,1)="failed"),MATCH(ROW('Master Data'!$F$2:$L$4115),ROW('Master Data'!$F$2:$L$4115)),""),ROWS($D$2:E599)),(COLUMNS($D$2:E599)-1)*6+1)</f>
        <v>2</v>
      </c>
    </row>
    <row r="600" spans="1:5" x14ac:dyDescent="0.25">
      <c r="A600" t="str" cm="1">
        <f t="array" ref="A600">INDEX('Master Data'!$F$2:$L$4115,SMALL(IF((INDEX('Master Data'!$F$2:$L$4115,,1)="successful"),MATCH(ROW('Master Data'!$F$2:$L$4115),ROW('Master Data'!$F$2:$L$4115)),""),ROWS(A$2:$A600)),(COLUMNS($A$2:A600)-1)*6+1)</f>
        <v>successful</v>
      </c>
      <c r="B600" cm="1">
        <f t="array" ref="B600">INDEX('Master Data'!$F$2:$L$4115,SMALL(IF((INDEX('Master Data'!$F$2:$L$4115,,1)="successful"),MATCH(ROW('Master Data'!$F$2:$L$4115),ROW('Master Data'!$F$2:$L$4115)),""),ROWS($A$2:B600)),(COLUMNS($A$2:B600)-1)*6+1)</f>
        <v>25</v>
      </c>
      <c r="D600" t="str" cm="1">
        <f t="array" ref="D600">INDEX('Master Data'!$F$2:$L$4115,SMALL(IF((INDEX('Master Data'!$F$2:$L$4115,,1)="failed"),MATCH(ROW('Master Data'!$F$2:$L$4115),ROW('Master Data'!$F$2:$L$4115)),""),ROWS($D$2:D600)),(COLUMNS($D$2:D600)-1)*6+1)</f>
        <v>failed</v>
      </c>
      <c r="E600" cm="1">
        <f t="array" ref="E600">INDEX('Master Data'!$F$2:$L$4115,SMALL(IF((INDEX('Master Data'!$F$2:$L$4115,,1)="failed"),MATCH(ROW('Master Data'!$F$2:$L$4115),ROW('Master Data'!$F$2:$L$4115)),""),ROWS($D$2:E600)),(COLUMNS($D$2:E600)-1)*6+1)</f>
        <v>2</v>
      </c>
    </row>
    <row r="601" spans="1:5" x14ac:dyDescent="0.25">
      <c r="A601" t="str" cm="1">
        <f t="array" ref="A601">INDEX('Master Data'!$F$2:$L$4115,SMALL(IF((INDEX('Master Data'!$F$2:$L$4115,,1)="successful"),MATCH(ROW('Master Data'!$F$2:$L$4115),ROW('Master Data'!$F$2:$L$4115)),""),ROWS(A$2:$A601)),(COLUMNS($A$2:A601)-1)*6+1)</f>
        <v>successful</v>
      </c>
      <c r="B601" cm="1">
        <f t="array" ref="B601">INDEX('Master Data'!$F$2:$L$4115,SMALL(IF((INDEX('Master Data'!$F$2:$L$4115,,1)="successful"),MATCH(ROW('Master Data'!$F$2:$L$4115),ROW('Master Data'!$F$2:$L$4115)),""),ROWS($A$2:B601)),(COLUMNS($A$2:B601)-1)*6+1)</f>
        <v>5</v>
      </c>
      <c r="D601" t="str" cm="1">
        <f t="array" ref="D601">INDEX('Master Data'!$F$2:$L$4115,SMALL(IF((INDEX('Master Data'!$F$2:$L$4115,,1)="failed"),MATCH(ROW('Master Data'!$F$2:$L$4115),ROW('Master Data'!$F$2:$L$4115)),""),ROWS($D$2:D601)),(COLUMNS($D$2:D601)-1)*6+1)</f>
        <v>failed</v>
      </c>
      <c r="E601" cm="1">
        <f t="array" ref="E601">INDEX('Master Data'!$F$2:$L$4115,SMALL(IF((INDEX('Master Data'!$F$2:$L$4115,,1)="failed"),MATCH(ROW('Master Data'!$F$2:$L$4115),ROW('Master Data'!$F$2:$L$4115)),""),ROWS($D$2:E601)),(COLUMNS($D$2:E601)-1)*6+1)</f>
        <v>1</v>
      </c>
    </row>
    <row r="602" spans="1:5" x14ac:dyDescent="0.25">
      <c r="A602" t="str" cm="1">
        <f t="array" ref="A602">INDEX('Master Data'!$F$2:$L$4115,SMALL(IF((INDEX('Master Data'!$F$2:$L$4115,,1)="successful"),MATCH(ROW('Master Data'!$F$2:$L$4115),ROW('Master Data'!$F$2:$L$4115)),""),ROWS(A$2:$A602)),(COLUMNS($A$2:A602)-1)*6+1)</f>
        <v>successful</v>
      </c>
      <c r="B602" cm="1">
        <f t="array" ref="B602">INDEX('Master Data'!$F$2:$L$4115,SMALL(IF((INDEX('Master Data'!$F$2:$L$4115,,1)="successful"),MATCH(ROW('Master Data'!$F$2:$L$4115),ROW('Master Data'!$F$2:$L$4115)),""),ROWS($A$2:B602)),(COLUMNS($A$2:B602)-1)*6+1)</f>
        <v>144</v>
      </c>
      <c r="D602" t="str" cm="1">
        <f t="array" ref="D602">INDEX('Master Data'!$F$2:$L$4115,SMALL(IF((INDEX('Master Data'!$F$2:$L$4115,,1)="failed"),MATCH(ROW('Master Data'!$F$2:$L$4115),ROW('Master Data'!$F$2:$L$4115)),""),ROWS($D$2:D602)),(COLUMNS($D$2:D602)-1)*6+1)</f>
        <v>failed</v>
      </c>
      <c r="E602" cm="1">
        <f t="array" ref="E602">INDEX('Master Data'!$F$2:$L$4115,SMALL(IF((INDEX('Master Data'!$F$2:$L$4115,,1)="failed"),MATCH(ROW('Master Data'!$F$2:$L$4115),ROW('Master Data'!$F$2:$L$4115)),""),ROWS($D$2:E602)),(COLUMNS($D$2:E602)-1)*6+1)</f>
        <v>14</v>
      </c>
    </row>
    <row r="603" spans="1:5" x14ac:dyDescent="0.25">
      <c r="A603" t="str" cm="1">
        <f t="array" ref="A603">INDEX('Master Data'!$F$2:$L$4115,SMALL(IF((INDEX('Master Data'!$F$2:$L$4115,,1)="successful"),MATCH(ROW('Master Data'!$F$2:$L$4115),ROW('Master Data'!$F$2:$L$4115)),""),ROWS(A$2:$A603)),(COLUMNS($A$2:A603)-1)*6+1)</f>
        <v>successful</v>
      </c>
      <c r="B603" cm="1">
        <f t="array" ref="B603">INDEX('Master Data'!$F$2:$L$4115,SMALL(IF((INDEX('Master Data'!$F$2:$L$4115,,1)="successful"),MATCH(ROW('Master Data'!$F$2:$L$4115),ROW('Master Data'!$F$2:$L$4115)),""),ROWS($A$2:B603)),(COLUMNS($A$2:B603)-1)*6+1)</f>
        <v>92</v>
      </c>
      <c r="D603" t="str" cm="1">
        <f t="array" ref="D603">INDEX('Master Data'!$F$2:$L$4115,SMALL(IF((INDEX('Master Data'!$F$2:$L$4115,,1)="failed"),MATCH(ROW('Master Data'!$F$2:$L$4115),ROW('Master Data'!$F$2:$L$4115)),""),ROWS($D$2:D603)),(COLUMNS($D$2:D603)-1)*6+1)</f>
        <v>failed</v>
      </c>
      <c r="E603" cm="1">
        <f t="array" ref="E603">INDEX('Master Data'!$F$2:$L$4115,SMALL(IF((INDEX('Master Data'!$F$2:$L$4115,,1)="failed"),MATCH(ROW('Master Data'!$F$2:$L$4115),ROW('Master Data'!$F$2:$L$4115)),""),ROWS($D$2:E603)),(COLUMNS($D$2:E603)-1)*6+1)</f>
        <v>0</v>
      </c>
    </row>
    <row r="604" spans="1:5" x14ac:dyDescent="0.25">
      <c r="A604" t="str" cm="1">
        <f t="array" ref="A604">INDEX('Master Data'!$F$2:$L$4115,SMALL(IF((INDEX('Master Data'!$F$2:$L$4115,,1)="successful"),MATCH(ROW('Master Data'!$F$2:$L$4115),ROW('Master Data'!$F$2:$L$4115)),""),ROWS(A$2:$A604)),(COLUMNS($A$2:A604)-1)*6+1)</f>
        <v>successful</v>
      </c>
      <c r="B604" cm="1">
        <f t="array" ref="B604">INDEX('Master Data'!$F$2:$L$4115,SMALL(IF((INDEX('Master Data'!$F$2:$L$4115,,1)="successful"),MATCH(ROW('Master Data'!$F$2:$L$4115),ROW('Master Data'!$F$2:$L$4115)),""),ROWS($A$2:B604)),(COLUMNS($A$2:B604)-1)*6+1)</f>
        <v>147</v>
      </c>
      <c r="D604" t="str" cm="1">
        <f t="array" ref="D604">INDEX('Master Data'!$F$2:$L$4115,SMALL(IF((INDEX('Master Data'!$F$2:$L$4115,,1)="failed"),MATCH(ROW('Master Data'!$F$2:$L$4115),ROW('Master Data'!$F$2:$L$4115)),""),ROWS($D$2:D604)),(COLUMNS($D$2:D604)-1)*6+1)</f>
        <v>failed</v>
      </c>
      <c r="E604" cm="1">
        <f t="array" ref="E604">INDEX('Master Data'!$F$2:$L$4115,SMALL(IF((INDEX('Master Data'!$F$2:$L$4115,,1)="failed"),MATCH(ROW('Master Data'!$F$2:$L$4115),ROW('Master Data'!$F$2:$L$4115)),""),ROWS($D$2:E604)),(COLUMNS($D$2:E604)-1)*6+1)</f>
        <v>0</v>
      </c>
    </row>
    <row r="605" spans="1:5" x14ac:dyDescent="0.25">
      <c r="A605" t="str" cm="1">
        <f t="array" ref="A605">INDEX('Master Data'!$F$2:$L$4115,SMALL(IF((INDEX('Master Data'!$F$2:$L$4115,,1)="successful"),MATCH(ROW('Master Data'!$F$2:$L$4115),ROW('Master Data'!$F$2:$L$4115)),""),ROWS(A$2:$A605)),(COLUMNS($A$2:A605)-1)*6+1)</f>
        <v>successful</v>
      </c>
      <c r="B605" cm="1">
        <f t="array" ref="B605">INDEX('Master Data'!$F$2:$L$4115,SMALL(IF((INDEX('Master Data'!$F$2:$L$4115,,1)="successful"),MATCH(ROW('Master Data'!$F$2:$L$4115),ROW('Master Data'!$F$2:$L$4115)),""),ROWS($A$2:B605)),(COLUMNS($A$2:B605)-1)*6+1)</f>
        <v>90</v>
      </c>
      <c r="D605" t="str" cm="1">
        <f t="array" ref="D605">INDEX('Master Data'!$F$2:$L$4115,SMALL(IF((INDEX('Master Data'!$F$2:$L$4115,,1)="failed"),MATCH(ROW('Master Data'!$F$2:$L$4115),ROW('Master Data'!$F$2:$L$4115)),""),ROWS($D$2:D605)),(COLUMNS($D$2:D605)-1)*6+1)</f>
        <v>failed</v>
      </c>
      <c r="E605" cm="1">
        <f t="array" ref="E605">INDEX('Master Data'!$F$2:$L$4115,SMALL(IF((INDEX('Master Data'!$F$2:$L$4115,,1)="failed"),MATCH(ROW('Master Data'!$F$2:$L$4115),ROW('Master Data'!$F$2:$L$4115)),""),ROWS($D$2:E605)),(COLUMNS($D$2:E605)-1)*6+1)</f>
        <v>4</v>
      </c>
    </row>
    <row r="606" spans="1:5" x14ac:dyDescent="0.25">
      <c r="A606" t="str" cm="1">
        <f t="array" ref="A606">INDEX('Master Data'!$F$2:$L$4115,SMALL(IF((INDEX('Master Data'!$F$2:$L$4115,,1)="successful"),MATCH(ROW('Master Data'!$F$2:$L$4115),ROW('Master Data'!$F$2:$L$4115)),""),ROWS(A$2:$A606)),(COLUMNS($A$2:A606)-1)*6+1)</f>
        <v>successful</v>
      </c>
      <c r="B606" cm="1">
        <f t="array" ref="B606">INDEX('Master Data'!$F$2:$L$4115,SMALL(IF((INDEX('Master Data'!$F$2:$L$4115,,1)="successful"),MATCH(ROW('Master Data'!$F$2:$L$4115),ROW('Master Data'!$F$2:$L$4115)),""),ROWS($A$2:B606)),(COLUMNS($A$2:B606)-1)*6+1)</f>
        <v>87</v>
      </c>
      <c r="D606" t="str" cm="1">
        <f t="array" ref="D606">INDEX('Master Data'!$F$2:$L$4115,SMALL(IF((INDEX('Master Data'!$F$2:$L$4115,,1)="failed"),MATCH(ROW('Master Data'!$F$2:$L$4115),ROW('Master Data'!$F$2:$L$4115)),""),ROWS($D$2:D606)),(COLUMNS($D$2:D606)-1)*6+1)</f>
        <v>failed</v>
      </c>
      <c r="E606" cm="1">
        <f t="array" ref="E606">INDEX('Master Data'!$F$2:$L$4115,SMALL(IF((INDEX('Master Data'!$F$2:$L$4115,,1)="failed"),MATCH(ROW('Master Data'!$F$2:$L$4115),ROW('Master Data'!$F$2:$L$4115)),""),ROWS($D$2:E606)),(COLUMNS($D$2:E606)-1)*6+1)</f>
        <v>3</v>
      </c>
    </row>
    <row r="607" spans="1:5" x14ac:dyDescent="0.25">
      <c r="A607" t="str" cm="1">
        <f t="array" ref="A607">INDEX('Master Data'!$F$2:$L$4115,SMALL(IF((INDEX('Master Data'!$F$2:$L$4115,,1)="successful"),MATCH(ROW('Master Data'!$F$2:$L$4115),ROW('Master Data'!$F$2:$L$4115)),""),ROWS(A$2:$A607)),(COLUMNS($A$2:A607)-1)*6+1)</f>
        <v>successful</v>
      </c>
      <c r="B607" cm="1">
        <f t="array" ref="B607">INDEX('Master Data'!$F$2:$L$4115,SMALL(IF((INDEX('Master Data'!$F$2:$L$4115,,1)="successful"),MATCH(ROW('Master Data'!$F$2:$L$4115),ROW('Master Data'!$F$2:$L$4115)),""),ROWS($A$2:B607)),(COLUMNS($A$2:B607)-1)*6+1)</f>
        <v>406</v>
      </c>
      <c r="D607" t="str" cm="1">
        <f t="array" ref="D607">INDEX('Master Data'!$F$2:$L$4115,SMALL(IF((INDEX('Master Data'!$F$2:$L$4115,,1)="failed"),MATCH(ROW('Master Data'!$F$2:$L$4115),ROW('Master Data'!$F$2:$L$4115)),""),ROWS($D$2:D607)),(COLUMNS($D$2:D607)-1)*6+1)</f>
        <v>failed</v>
      </c>
      <c r="E607" cm="1">
        <f t="array" ref="E607">INDEX('Master Data'!$F$2:$L$4115,SMALL(IF((INDEX('Master Data'!$F$2:$L$4115,,1)="failed"),MATCH(ROW('Master Data'!$F$2:$L$4115),ROW('Master Data'!$F$2:$L$4115)),""),ROWS($D$2:E607)),(COLUMNS($D$2:E607)-1)*6+1)</f>
        <v>0</v>
      </c>
    </row>
    <row r="608" spans="1:5" x14ac:dyDescent="0.25">
      <c r="A608" t="str" cm="1">
        <f t="array" ref="A608">INDEX('Master Data'!$F$2:$L$4115,SMALL(IF((INDEX('Master Data'!$F$2:$L$4115,,1)="successful"),MATCH(ROW('Master Data'!$F$2:$L$4115),ROW('Master Data'!$F$2:$L$4115)),""),ROWS(A$2:$A608)),(COLUMNS($A$2:A608)-1)*6+1)</f>
        <v>successful</v>
      </c>
      <c r="B608" cm="1">
        <f t="array" ref="B608">INDEX('Master Data'!$F$2:$L$4115,SMALL(IF((INDEX('Master Data'!$F$2:$L$4115,,1)="successful"),MATCH(ROW('Master Data'!$F$2:$L$4115),ROW('Master Data'!$F$2:$L$4115)),""),ROWS($A$2:B608)),(COLUMNS($A$2:B608)-1)*6+1)</f>
        <v>20</v>
      </c>
      <c r="D608" t="str" cm="1">
        <f t="array" ref="D608">INDEX('Master Data'!$F$2:$L$4115,SMALL(IF((INDEX('Master Data'!$F$2:$L$4115,,1)="failed"),MATCH(ROW('Master Data'!$F$2:$L$4115),ROW('Master Data'!$F$2:$L$4115)),""),ROWS($D$2:D608)),(COLUMNS($D$2:D608)-1)*6+1)</f>
        <v>failed</v>
      </c>
      <c r="E608" cm="1">
        <f t="array" ref="E608">INDEX('Master Data'!$F$2:$L$4115,SMALL(IF((INDEX('Master Data'!$F$2:$L$4115,,1)="failed"),MATCH(ROW('Master Data'!$F$2:$L$4115),ROW('Master Data'!$F$2:$L$4115)),""),ROWS($D$2:E608)),(COLUMNS($D$2:E608)-1)*6+1)</f>
        <v>5</v>
      </c>
    </row>
    <row r="609" spans="1:5" x14ac:dyDescent="0.25">
      <c r="A609" t="str" cm="1">
        <f t="array" ref="A609">INDEX('Master Data'!$F$2:$L$4115,SMALL(IF((INDEX('Master Data'!$F$2:$L$4115,,1)="successful"),MATCH(ROW('Master Data'!$F$2:$L$4115),ROW('Master Data'!$F$2:$L$4115)),""),ROWS(A$2:$A609)),(COLUMNS($A$2:A609)-1)*6+1)</f>
        <v>successful</v>
      </c>
      <c r="B609" cm="1">
        <f t="array" ref="B609">INDEX('Master Data'!$F$2:$L$4115,SMALL(IF((INDEX('Master Data'!$F$2:$L$4115,,1)="successful"),MATCH(ROW('Master Data'!$F$2:$L$4115),ROW('Master Data'!$F$2:$L$4115)),""),ROWS($A$2:B609)),(COLUMNS($A$2:B609)-1)*6+1)</f>
        <v>70</v>
      </c>
      <c r="D609" t="str" cm="1">
        <f t="array" ref="D609">INDEX('Master Data'!$F$2:$L$4115,SMALL(IF((INDEX('Master Data'!$F$2:$L$4115,,1)="failed"),MATCH(ROW('Master Data'!$F$2:$L$4115),ROW('Master Data'!$F$2:$L$4115)),""),ROWS($D$2:D609)),(COLUMNS($D$2:D609)-1)*6+1)</f>
        <v>failed</v>
      </c>
      <c r="E609" cm="1">
        <f t="array" ref="E609">INDEX('Master Data'!$F$2:$L$4115,SMALL(IF((INDEX('Master Data'!$F$2:$L$4115,,1)="failed"),MATCH(ROW('Master Data'!$F$2:$L$4115),ROW('Master Data'!$F$2:$L$4115)),""),ROWS($D$2:E609)),(COLUMNS($D$2:E609)-1)*6+1)</f>
        <v>47</v>
      </c>
    </row>
    <row r="610" spans="1:5" x14ac:dyDescent="0.25">
      <c r="A610" t="str" cm="1">
        <f t="array" ref="A610">INDEX('Master Data'!$F$2:$L$4115,SMALL(IF((INDEX('Master Data'!$F$2:$L$4115,,1)="successful"),MATCH(ROW('Master Data'!$F$2:$L$4115),ROW('Master Data'!$F$2:$L$4115)),""),ROWS(A$2:$A610)),(COLUMNS($A$2:A610)-1)*6+1)</f>
        <v>successful</v>
      </c>
      <c r="B610" cm="1">
        <f t="array" ref="B610">INDEX('Master Data'!$F$2:$L$4115,SMALL(IF((INDEX('Master Data'!$F$2:$L$4115,,1)="successful"),MATCH(ROW('Master Data'!$F$2:$L$4115),ROW('Master Data'!$F$2:$L$4115)),""),ROWS($A$2:B610)),(COLUMNS($A$2:B610)-1)*6+1)</f>
        <v>16</v>
      </c>
      <c r="D610" t="str" cm="1">
        <f t="array" ref="D610">INDEX('Master Data'!$F$2:$L$4115,SMALL(IF((INDEX('Master Data'!$F$2:$L$4115,,1)="failed"),MATCH(ROW('Master Data'!$F$2:$L$4115),ROW('Master Data'!$F$2:$L$4115)),""),ROWS($D$2:D610)),(COLUMNS($D$2:D610)-1)*6+1)</f>
        <v>failed</v>
      </c>
      <c r="E610" cm="1">
        <f t="array" ref="E610">INDEX('Master Data'!$F$2:$L$4115,SMALL(IF((INDEX('Master Data'!$F$2:$L$4115,,1)="failed"),MATCH(ROW('Master Data'!$F$2:$L$4115),ROW('Master Data'!$F$2:$L$4115)),""),ROWS($D$2:E610)),(COLUMNS($D$2:E610)-1)*6+1)</f>
        <v>0</v>
      </c>
    </row>
    <row r="611" spans="1:5" x14ac:dyDescent="0.25">
      <c r="A611" t="str" cm="1">
        <f t="array" ref="A611">INDEX('Master Data'!$F$2:$L$4115,SMALL(IF((INDEX('Master Data'!$F$2:$L$4115,,1)="successful"),MATCH(ROW('Master Data'!$F$2:$L$4115),ROW('Master Data'!$F$2:$L$4115)),""),ROWS(A$2:$A611)),(COLUMNS($A$2:A611)-1)*6+1)</f>
        <v>successful</v>
      </c>
      <c r="B611" cm="1">
        <f t="array" ref="B611">INDEX('Master Data'!$F$2:$L$4115,SMALL(IF((INDEX('Master Data'!$F$2:$L$4115,,1)="successful"),MATCH(ROW('Master Data'!$F$2:$L$4115),ROW('Master Data'!$F$2:$L$4115)),""),ROWS($A$2:B611)),(COLUMNS($A$2:B611)-1)*6+1)</f>
        <v>52</v>
      </c>
      <c r="D611" t="str" cm="1">
        <f t="array" ref="D611">INDEX('Master Data'!$F$2:$L$4115,SMALL(IF((INDEX('Master Data'!$F$2:$L$4115,,1)="failed"),MATCH(ROW('Master Data'!$F$2:$L$4115),ROW('Master Data'!$F$2:$L$4115)),""),ROWS($D$2:D611)),(COLUMNS($D$2:D611)-1)*6+1)</f>
        <v>failed</v>
      </c>
      <c r="E611" cm="1">
        <f t="array" ref="E611">INDEX('Master Data'!$F$2:$L$4115,SMALL(IF((INDEX('Master Data'!$F$2:$L$4115,,1)="failed"),MATCH(ROW('Master Data'!$F$2:$L$4115),ROW('Master Data'!$F$2:$L$4115)),""),ROWS($D$2:E611)),(COLUMNS($D$2:E611)-1)*6+1)</f>
        <v>10</v>
      </c>
    </row>
    <row r="612" spans="1:5" x14ac:dyDescent="0.25">
      <c r="A612" t="str" cm="1">
        <f t="array" ref="A612">INDEX('Master Data'!$F$2:$L$4115,SMALL(IF((INDEX('Master Data'!$F$2:$L$4115,,1)="successful"),MATCH(ROW('Master Data'!$F$2:$L$4115),ROW('Master Data'!$F$2:$L$4115)),""),ROWS(A$2:$A612)),(COLUMNS($A$2:A612)-1)*6+1)</f>
        <v>successful</v>
      </c>
      <c r="B612" cm="1">
        <f t="array" ref="B612">INDEX('Master Data'!$F$2:$L$4115,SMALL(IF((INDEX('Master Data'!$F$2:$L$4115,,1)="successful"),MATCH(ROW('Master Data'!$F$2:$L$4115),ROW('Master Data'!$F$2:$L$4115)),""),ROWS($A$2:B612)),(COLUMNS($A$2:B612)-1)*6+1)</f>
        <v>66</v>
      </c>
      <c r="D612" t="str" cm="1">
        <f t="array" ref="D612">INDEX('Master Data'!$F$2:$L$4115,SMALL(IF((INDEX('Master Data'!$F$2:$L$4115,,1)="failed"),MATCH(ROW('Master Data'!$F$2:$L$4115),ROW('Master Data'!$F$2:$L$4115)),""),ROWS($D$2:D612)),(COLUMNS($D$2:D612)-1)*6+1)</f>
        <v>failed</v>
      </c>
      <c r="E612" cm="1">
        <f t="array" ref="E612">INDEX('Master Data'!$F$2:$L$4115,SMALL(IF((INDEX('Master Data'!$F$2:$L$4115,,1)="failed"),MATCH(ROW('Master Data'!$F$2:$L$4115),ROW('Master Data'!$F$2:$L$4115)),""),ROWS($D$2:E612)),(COLUMNS($D$2:E612)-1)*6+1)</f>
        <v>11</v>
      </c>
    </row>
    <row r="613" spans="1:5" x14ac:dyDescent="0.25">
      <c r="A613" t="str" cm="1">
        <f t="array" ref="A613">INDEX('Master Data'!$F$2:$L$4115,SMALL(IF((INDEX('Master Data'!$F$2:$L$4115,,1)="successful"),MATCH(ROW('Master Data'!$F$2:$L$4115),ROW('Master Data'!$F$2:$L$4115)),""),ROWS(A$2:$A613)),(COLUMNS($A$2:A613)-1)*6+1)</f>
        <v>successful</v>
      </c>
      <c r="B613" cm="1">
        <f t="array" ref="B613">INDEX('Master Data'!$F$2:$L$4115,SMALL(IF((INDEX('Master Data'!$F$2:$L$4115,,1)="successful"),MATCH(ROW('Master Data'!$F$2:$L$4115),ROW('Master Data'!$F$2:$L$4115)),""),ROWS($A$2:B613)),(COLUMNS($A$2:B613)-1)*6+1)</f>
        <v>109</v>
      </c>
      <c r="D613" t="str" cm="1">
        <f t="array" ref="D613">INDEX('Master Data'!$F$2:$L$4115,SMALL(IF((INDEX('Master Data'!$F$2:$L$4115,,1)="failed"),MATCH(ROW('Master Data'!$F$2:$L$4115),ROW('Master Data'!$F$2:$L$4115)),""),ROWS($D$2:D613)),(COLUMNS($D$2:D613)-1)*6+1)</f>
        <v>failed</v>
      </c>
      <c r="E613" cm="1">
        <f t="array" ref="E613">INDEX('Master Data'!$F$2:$L$4115,SMALL(IF((INDEX('Master Data'!$F$2:$L$4115,,1)="failed"),MATCH(ROW('Master Data'!$F$2:$L$4115),ROW('Master Data'!$F$2:$L$4115)),""),ROWS($D$2:E613)),(COLUMNS($D$2:E613)-1)*6+1)</f>
        <v>2</v>
      </c>
    </row>
    <row r="614" spans="1:5" x14ac:dyDescent="0.25">
      <c r="A614" t="str" cm="1">
        <f t="array" ref="A614">INDEX('Master Data'!$F$2:$L$4115,SMALL(IF((INDEX('Master Data'!$F$2:$L$4115,,1)="successful"),MATCH(ROW('Master Data'!$F$2:$L$4115),ROW('Master Data'!$F$2:$L$4115)),""),ROWS(A$2:$A614)),(COLUMNS($A$2:A614)-1)*6+1)</f>
        <v>successful</v>
      </c>
      <c r="B614" cm="1">
        <f t="array" ref="B614">INDEX('Master Data'!$F$2:$L$4115,SMALL(IF((INDEX('Master Data'!$F$2:$L$4115,,1)="successful"),MATCH(ROW('Master Data'!$F$2:$L$4115),ROW('Master Data'!$F$2:$L$4115)),""),ROWS($A$2:B614)),(COLUMNS($A$2:B614)-1)*6+1)</f>
        <v>168</v>
      </c>
      <c r="D614" t="str" cm="1">
        <f t="array" ref="D614">INDEX('Master Data'!$F$2:$L$4115,SMALL(IF((INDEX('Master Data'!$F$2:$L$4115,,1)="failed"),MATCH(ROW('Master Data'!$F$2:$L$4115),ROW('Master Data'!$F$2:$L$4115)),""),ROWS($D$2:D614)),(COLUMNS($D$2:D614)-1)*6+1)</f>
        <v>failed</v>
      </c>
      <c r="E614" cm="1">
        <f t="array" ref="E614">INDEX('Master Data'!$F$2:$L$4115,SMALL(IF((INDEX('Master Data'!$F$2:$L$4115,,1)="failed"),MATCH(ROW('Master Data'!$F$2:$L$4115),ROW('Master Data'!$F$2:$L$4115)),""),ROWS($D$2:E614)),(COLUMNS($D$2:E614)-1)*6+1)</f>
        <v>2</v>
      </c>
    </row>
    <row r="615" spans="1:5" x14ac:dyDescent="0.25">
      <c r="A615" t="str" cm="1">
        <f t="array" ref="A615">INDEX('Master Data'!$F$2:$L$4115,SMALL(IF((INDEX('Master Data'!$F$2:$L$4115,,1)="successful"),MATCH(ROW('Master Data'!$F$2:$L$4115),ROW('Master Data'!$F$2:$L$4115)),""),ROWS(A$2:$A615)),(COLUMNS($A$2:A615)-1)*6+1)</f>
        <v>successful</v>
      </c>
      <c r="B615" cm="1">
        <f t="array" ref="B615">INDEX('Master Data'!$F$2:$L$4115,SMALL(IF((INDEX('Master Data'!$F$2:$L$4115,,1)="successful"),MATCH(ROW('Master Data'!$F$2:$L$4115),ROW('Master Data'!$F$2:$L$4115)),""),ROWS($A$2:B615)),(COLUMNS($A$2:B615)-1)*6+1)</f>
        <v>31</v>
      </c>
      <c r="D615" t="str" cm="1">
        <f t="array" ref="D615">INDEX('Master Data'!$F$2:$L$4115,SMALL(IF((INDEX('Master Data'!$F$2:$L$4115,,1)="failed"),MATCH(ROW('Master Data'!$F$2:$L$4115),ROW('Master Data'!$F$2:$L$4115)),""),ROWS($D$2:D615)),(COLUMNS($D$2:D615)-1)*6+1)</f>
        <v>failed</v>
      </c>
      <c r="E615" cm="1">
        <f t="array" ref="E615">INDEX('Master Data'!$F$2:$L$4115,SMALL(IF((INDEX('Master Data'!$F$2:$L$4115,,1)="failed"),MATCH(ROW('Master Data'!$F$2:$L$4115),ROW('Master Data'!$F$2:$L$4115)),""),ROWS($D$2:E615)),(COLUMNS($D$2:E615)-1)*6+1)</f>
        <v>22</v>
      </c>
    </row>
    <row r="616" spans="1:5" x14ac:dyDescent="0.25">
      <c r="A616" t="str" cm="1">
        <f t="array" ref="A616">INDEX('Master Data'!$F$2:$L$4115,SMALL(IF((INDEX('Master Data'!$F$2:$L$4115,,1)="successful"),MATCH(ROW('Master Data'!$F$2:$L$4115),ROW('Master Data'!$F$2:$L$4115)),""),ROWS(A$2:$A616)),(COLUMNS($A$2:A616)-1)*6+1)</f>
        <v>successful</v>
      </c>
      <c r="B616" cm="1">
        <f t="array" ref="B616">INDEX('Master Data'!$F$2:$L$4115,SMALL(IF((INDEX('Master Data'!$F$2:$L$4115,,1)="successful"),MATCH(ROW('Master Data'!$F$2:$L$4115),ROW('Master Data'!$F$2:$L$4115)),""),ROWS($A$2:B616)),(COLUMNS($A$2:B616)-1)*6+1)</f>
        <v>133</v>
      </c>
      <c r="D616" t="str" cm="1">
        <f t="array" ref="D616">INDEX('Master Data'!$F$2:$L$4115,SMALL(IF((INDEX('Master Data'!$F$2:$L$4115,,1)="failed"),MATCH(ROW('Master Data'!$F$2:$L$4115),ROW('Master Data'!$F$2:$L$4115)),""),ROWS($D$2:D616)),(COLUMNS($D$2:D616)-1)*6+1)</f>
        <v>failed</v>
      </c>
      <c r="E616" cm="1">
        <f t="array" ref="E616">INDEX('Master Data'!$F$2:$L$4115,SMALL(IF((INDEX('Master Data'!$F$2:$L$4115,,1)="failed"),MATCH(ROW('Master Data'!$F$2:$L$4115),ROW('Master Data'!$F$2:$L$4115)),""),ROWS($D$2:E616)),(COLUMNS($D$2:E616)-1)*6+1)</f>
        <v>8</v>
      </c>
    </row>
    <row r="617" spans="1:5" x14ac:dyDescent="0.25">
      <c r="A617" t="str" cm="1">
        <f t="array" ref="A617">INDEX('Master Data'!$F$2:$L$4115,SMALL(IF((INDEX('Master Data'!$F$2:$L$4115,,1)="successful"),MATCH(ROW('Master Data'!$F$2:$L$4115),ROW('Master Data'!$F$2:$L$4115)),""),ROWS(A$2:$A617)),(COLUMNS($A$2:A617)-1)*6+1)</f>
        <v>successful</v>
      </c>
      <c r="B617" cm="1">
        <f t="array" ref="B617">INDEX('Master Data'!$F$2:$L$4115,SMALL(IF((INDEX('Master Data'!$F$2:$L$4115,,1)="successful"),MATCH(ROW('Master Data'!$F$2:$L$4115),ROW('Master Data'!$F$2:$L$4115)),""),ROWS($A$2:B617)),(COLUMNS($A$2:B617)-1)*6+1)</f>
        <v>151</v>
      </c>
      <c r="D617" t="str" cm="1">
        <f t="array" ref="D617">INDEX('Master Data'!$F$2:$L$4115,SMALL(IF((INDEX('Master Data'!$F$2:$L$4115,,1)="failed"),MATCH(ROW('Master Data'!$F$2:$L$4115),ROW('Master Data'!$F$2:$L$4115)),""),ROWS($D$2:D617)),(COLUMNS($D$2:D617)-1)*6+1)</f>
        <v>failed</v>
      </c>
      <c r="E617" cm="1">
        <f t="array" ref="E617">INDEX('Master Data'!$F$2:$L$4115,SMALL(IF((INDEX('Master Data'!$F$2:$L$4115,,1)="failed"),MATCH(ROW('Master Data'!$F$2:$L$4115),ROW('Master Data'!$F$2:$L$4115)),""),ROWS($D$2:E617)),(COLUMNS($D$2:E617)-1)*6+1)</f>
        <v>6</v>
      </c>
    </row>
    <row r="618" spans="1:5" x14ac:dyDescent="0.25">
      <c r="A618" t="str" cm="1">
        <f t="array" ref="A618">INDEX('Master Data'!$F$2:$L$4115,SMALL(IF((INDEX('Master Data'!$F$2:$L$4115,,1)="successful"),MATCH(ROW('Master Data'!$F$2:$L$4115),ROW('Master Data'!$F$2:$L$4115)),""),ROWS(A$2:$A618)),(COLUMNS($A$2:A618)-1)*6+1)</f>
        <v>successful</v>
      </c>
      <c r="B618" cm="1">
        <f t="array" ref="B618">INDEX('Master Data'!$F$2:$L$4115,SMALL(IF((INDEX('Master Data'!$F$2:$L$4115,,1)="successful"),MATCH(ROW('Master Data'!$F$2:$L$4115),ROW('Master Data'!$F$2:$L$4115)),""),ROWS($A$2:B618)),(COLUMNS($A$2:B618)-1)*6+1)</f>
        <v>5</v>
      </c>
      <c r="D618" t="str" cm="1">
        <f t="array" ref="D618">INDEX('Master Data'!$F$2:$L$4115,SMALL(IF((INDEX('Master Data'!$F$2:$L$4115,,1)="failed"),MATCH(ROW('Master Data'!$F$2:$L$4115),ROW('Master Data'!$F$2:$L$4115)),""),ROWS($D$2:D618)),(COLUMNS($D$2:D618)-1)*6+1)</f>
        <v>failed</v>
      </c>
      <c r="E618" cm="1">
        <f t="array" ref="E618">INDEX('Master Data'!$F$2:$L$4115,SMALL(IF((INDEX('Master Data'!$F$2:$L$4115,,1)="failed"),MATCH(ROW('Master Data'!$F$2:$L$4115),ROW('Master Data'!$F$2:$L$4115)),""),ROWS($D$2:E618)),(COLUMNS($D$2:E618)-1)*6+1)</f>
        <v>1</v>
      </c>
    </row>
    <row r="619" spans="1:5" x14ac:dyDescent="0.25">
      <c r="A619" t="str" cm="1">
        <f t="array" ref="A619">INDEX('Master Data'!$F$2:$L$4115,SMALL(IF((INDEX('Master Data'!$F$2:$L$4115,,1)="successful"),MATCH(ROW('Master Data'!$F$2:$L$4115),ROW('Master Data'!$F$2:$L$4115)),""),ROWS(A$2:$A619)),(COLUMNS($A$2:A619)-1)*6+1)</f>
        <v>successful</v>
      </c>
      <c r="B619" cm="1">
        <f t="array" ref="B619">INDEX('Master Data'!$F$2:$L$4115,SMALL(IF((INDEX('Master Data'!$F$2:$L$4115,,1)="successful"),MATCH(ROW('Master Data'!$F$2:$L$4115),ROW('Master Data'!$F$2:$L$4115)),""),ROWS($A$2:B619)),(COLUMNS($A$2:B619)-1)*6+1)</f>
        <v>73</v>
      </c>
      <c r="D619" t="str" cm="1">
        <f t="array" ref="D619">INDEX('Master Data'!$F$2:$L$4115,SMALL(IF((INDEX('Master Data'!$F$2:$L$4115,,1)="failed"),MATCH(ROW('Master Data'!$F$2:$L$4115),ROW('Master Data'!$F$2:$L$4115)),""),ROWS($D$2:D619)),(COLUMNS($D$2:D619)-1)*6+1)</f>
        <v>failed</v>
      </c>
      <c r="E619" cm="1">
        <f t="array" ref="E619">INDEX('Master Data'!$F$2:$L$4115,SMALL(IF((INDEX('Master Data'!$F$2:$L$4115,,1)="failed"),MATCH(ROW('Master Data'!$F$2:$L$4115),ROW('Master Data'!$F$2:$L$4115)),""),ROWS($D$2:E619)),(COLUMNS($D$2:E619)-1)*6+1)</f>
        <v>3</v>
      </c>
    </row>
    <row r="620" spans="1:5" x14ac:dyDescent="0.25">
      <c r="A620" t="str" cm="1">
        <f t="array" ref="A620">INDEX('Master Data'!$F$2:$L$4115,SMALL(IF((INDEX('Master Data'!$F$2:$L$4115,,1)="successful"),MATCH(ROW('Master Data'!$F$2:$L$4115),ROW('Master Data'!$F$2:$L$4115)),""),ROWS(A$2:$A620)),(COLUMNS($A$2:A620)-1)*6+1)</f>
        <v>successful</v>
      </c>
      <c r="B620" cm="1">
        <f t="array" ref="B620">INDEX('Master Data'!$F$2:$L$4115,SMALL(IF((INDEX('Master Data'!$F$2:$L$4115,,1)="successful"),MATCH(ROW('Master Data'!$F$2:$L$4115),ROW('Master Data'!$F$2:$L$4115)),""),ROWS($A$2:B620)),(COLUMNS($A$2:B620)-1)*6+1)</f>
        <v>148</v>
      </c>
      <c r="D620" t="str" cm="1">
        <f t="array" ref="D620">INDEX('Master Data'!$F$2:$L$4115,SMALL(IF((INDEX('Master Data'!$F$2:$L$4115,,1)="failed"),MATCH(ROW('Master Data'!$F$2:$L$4115),ROW('Master Data'!$F$2:$L$4115)),""),ROWS($D$2:D620)),(COLUMNS($D$2:D620)-1)*6+1)</f>
        <v>failed</v>
      </c>
      <c r="E620" cm="1">
        <f t="array" ref="E620">INDEX('Master Data'!$F$2:$L$4115,SMALL(IF((INDEX('Master Data'!$F$2:$L$4115,,1)="failed"),MATCH(ROW('Master Data'!$F$2:$L$4115),ROW('Master Data'!$F$2:$L$4115)),""),ROWS($D$2:E620)),(COLUMNS($D$2:E620)-1)*6+1)</f>
        <v>0</v>
      </c>
    </row>
    <row r="621" spans="1:5" x14ac:dyDescent="0.25">
      <c r="A621" t="str" cm="1">
        <f t="array" ref="A621">INDEX('Master Data'!$F$2:$L$4115,SMALL(IF((INDEX('Master Data'!$F$2:$L$4115,,1)="successful"),MATCH(ROW('Master Data'!$F$2:$L$4115),ROW('Master Data'!$F$2:$L$4115)),""),ROWS(A$2:$A621)),(COLUMNS($A$2:A621)-1)*6+1)</f>
        <v>successful</v>
      </c>
      <c r="B621" cm="1">
        <f t="array" ref="B621">INDEX('Master Data'!$F$2:$L$4115,SMALL(IF((INDEX('Master Data'!$F$2:$L$4115,,1)="successful"),MATCH(ROW('Master Data'!$F$2:$L$4115),ROW('Master Data'!$F$2:$L$4115)),""),ROWS($A$2:B621)),(COLUMNS($A$2:B621)-1)*6+1)</f>
        <v>93</v>
      </c>
      <c r="D621" t="str" cm="1">
        <f t="array" ref="D621">INDEX('Master Data'!$F$2:$L$4115,SMALL(IF((INDEX('Master Data'!$F$2:$L$4115,,1)="failed"),MATCH(ROW('Master Data'!$F$2:$L$4115),ROW('Master Data'!$F$2:$L$4115)),""),ROWS($D$2:D621)),(COLUMNS($D$2:D621)-1)*6+1)</f>
        <v>failed</v>
      </c>
      <c r="E621" cm="1">
        <f t="array" ref="E621">INDEX('Master Data'!$F$2:$L$4115,SMALL(IF((INDEX('Master Data'!$F$2:$L$4115,,1)="failed"),MATCH(ROW('Master Data'!$F$2:$L$4115),ROW('Master Data'!$F$2:$L$4115)),""),ROWS($D$2:E621)),(COLUMNS($D$2:E621)-1)*6+1)</f>
        <v>0</v>
      </c>
    </row>
    <row r="622" spans="1:5" x14ac:dyDescent="0.25">
      <c r="A622" t="str" cm="1">
        <f t="array" ref="A622">INDEX('Master Data'!$F$2:$L$4115,SMALL(IF((INDEX('Master Data'!$F$2:$L$4115,,1)="successful"),MATCH(ROW('Master Data'!$F$2:$L$4115),ROW('Master Data'!$F$2:$L$4115)),""),ROWS(A$2:$A622)),(COLUMNS($A$2:A622)-1)*6+1)</f>
        <v>successful</v>
      </c>
      <c r="B622" cm="1">
        <f t="array" ref="B622">INDEX('Master Data'!$F$2:$L$4115,SMALL(IF((INDEX('Master Data'!$F$2:$L$4115,,1)="successful"),MATCH(ROW('Master Data'!$F$2:$L$4115),ROW('Master Data'!$F$2:$L$4115)),""),ROWS($A$2:B622)),(COLUMNS($A$2:B622)-1)*6+1)</f>
        <v>63</v>
      </c>
      <c r="D622" t="str" cm="1">
        <f t="array" ref="D622">INDEX('Master Data'!$F$2:$L$4115,SMALL(IF((INDEX('Master Data'!$F$2:$L$4115,,1)="failed"),MATCH(ROW('Master Data'!$F$2:$L$4115),ROW('Master Data'!$F$2:$L$4115)),""),ROWS($D$2:D622)),(COLUMNS($D$2:D622)-1)*6+1)</f>
        <v>failed</v>
      </c>
      <c r="E622" cm="1">
        <f t="array" ref="E622">INDEX('Master Data'!$F$2:$L$4115,SMALL(IF((INDEX('Master Data'!$F$2:$L$4115,,1)="failed"),MATCH(ROW('Master Data'!$F$2:$L$4115),ROW('Master Data'!$F$2:$L$4115)),""),ROWS($D$2:E622)),(COLUMNS($D$2:E622)-1)*6+1)</f>
        <v>0</v>
      </c>
    </row>
    <row r="623" spans="1:5" x14ac:dyDescent="0.25">
      <c r="A623" t="str" cm="1">
        <f t="array" ref="A623">INDEX('Master Data'!$F$2:$L$4115,SMALL(IF((INDEX('Master Data'!$F$2:$L$4115,,1)="successful"),MATCH(ROW('Master Data'!$F$2:$L$4115),ROW('Master Data'!$F$2:$L$4115)),""),ROWS(A$2:$A623)),(COLUMNS($A$2:A623)-1)*6+1)</f>
        <v>successful</v>
      </c>
      <c r="B623" cm="1">
        <f t="array" ref="B623">INDEX('Master Data'!$F$2:$L$4115,SMALL(IF((INDEX('Master Data'!$F$2:$L$4115,,1)="successful"),MATCH(ROW('Master Data'!$F$2:$L$4115),ROW('Master Data'!$F$2:$L$4115)),""),ROWS($A$2:B623)),(COLUMNS($A$2:B623)-1)*6+1)</f>
        <v>134</v>
      </c>
      <c r="D623" t="str" cm="1">
        <f t="array" ref="D623">INDEX('Master Data'!$F$2:$L$4115,SMALL(IF((INDEX('Master Data'!$F$2:$L$4115,,1)="failed"),MATCH(ROW('Master Data'!$F$2:$L$4115),ROW('Master Data'!$F$2:$L$4115)),""),ROWS($D$2:D623)),(COLUMNS($D$2:D623)-1)*6+1)</f>
        <v>failed</v>
      </c>
      <c r="E623" cm="1">
        <f t="array" ref="E623">INDEX('Master Data'!$F$2:$L$4115,SMALL(IF((INDEX('Master Data'!$F$2:$L$4115,,1)="failed"),MATCH(ROW('Master Data'!$F$2:$L$4115),ROW('Master Data'!$F$2:$L$4115)),""),ROWS($D$2:E623)),(COLUMNS($D$2:E623)-1)*6+1)</f>
        <v>0</v>
      </c>
    </row>
    <row r="624" spans="1:5" x14ac:dyDescent="0.25">
      <c r="A624" t="str" cm="1">
        <f t="array" ref="A624">INDEX('Master Data'!$F$2:$L$4115,SMALL(IF((INDEX('Master Data'!$F$2:$L$4115,,1)="successful"),MATCH(ROW('Master Data'!$F$2:$L$4115),ROW('Master Data'!$F$2:$L$4115)),""),ROWS(A$2:$A624)),(COLUMNS($A$2:A624)-1)*6+1)</f>
        <v>successful</v>
      </c>
      <c r="B624" cm="1">
        <f t="array" ref="B624">INDEX('Master Data'!$F$2:$L$4115,SMALL(IF((INDEX('Master Data'!$F$2:$L$4115,,1)="successful"),MATCH(ROW('Master Data'!$F$2:$L$4115),ROW('Master Data'!$F$2:$L$4115)),""),ROWS($A$2:B624)),(COLUMNS($A$2:B624)-1)*6+1)</f>
        <v>14</v>
      </c>
      <c r="D624" t="str" cm="1">
        <f t="array" ref="D624">INDEX('Master Data'!$F$2:$L$4115,SMALL(IF((INDEX('Master Data'!$F$2:$L$4115,,1)="failed"),MATCH(ROW('Master Data'!$F$2:$L$4115),ROW('Master Data'!$F$2:$L$4115)),""),ROWS($D$2:D624)),(COLUMNS($D$2:D624)-1)*6+1)</f>
        <v>failed</v>
      </c>
      <c r="E624" cm="1">
        <f t="array" ref="E624">INDEX('Master Data'!$F$2:$L$4115,SMALL(IF((INDEX('Master Data'!$F$2:$L$4115,,1)="failed"),MATCH(ROW('Master Data'!$F$2:$L$4115),ROW('Master Data'!$F$2:$L$4115)),""),ROWS($D$2:E624)),(COLUMNS($D$2:E624)-1)*6+1)</f>
        <v>0</v>
      </c>
    </row>
    <row r="625" spans="1:5" x14ac:dyDescent="0.25">
      <c r="A625" t="str" cm="1">
        <f t="array" ref="A625">INDEX('Master Data'!$F$2:$L$4115,SMALL(IF((INDEX('Master Data'!$F$2:$L$4115,,1)="successful"),MATCH(ROW('Master Data'!$F$2:$L$4115),ROW('Master Data'!$F$2:$L$4115)),""),ROWS(A$2:$A625)),(COLUMNS($A$2:A625)-1)*6+1)</f>
        <v>successful</v>
      </c>
      <c r="B625" cm="1">
        <f t="array" ref="B625">INDEX('Master Data'!$F$2:$L$4115,SMALL(IF((INDEX('Master Data'!$F$2:$L$4115,,1)="successful"),MATCH(ROW('Master Data'!$F$2:$L$4115),ROW('Master Data'!$F$2:$L$4115)),""),ROWS($A$2:B625)),(COLUMNS($A$2:B625)-1)*6+1)</f>
        <v>78</v>
      </c>
      <c r="D625" t="str" cm="1">
        <f t="array" ref="D625">INDEX('Master Data'!$F$2:$L$4115,SMALL(IF((INDEX('Master Data'!$F$2:$L$4115,,1)="failed"),MATCH(ROW('Master Data'!$F$2:$L$4115),ROW('Master Data'!$F$2:$L$4115)),""),ROWS($D$2:D625)),(COLUMNS($D$2:D625)-1)*6+1)</f>
        <v>failed</v>
      </c>
      <c r="E625" cm="1">
        <f t="array" ref="E625">INDEX('Master Data'!$F$2:$L$4115,SMALL(IF((INDEX('Master Data'!$F$2:$L$4115,,1)="failed"),MATCH(ROW('Master Data'!$F$2:$L$4115),ROW('Master Data'!$F$2:$L$4115)),""),ROWS($D$2:E625)),(COLUMNS($D$2:E625)-1)*6+1)</f>
        <v>3</v>
      </c>
    </row>
    <row r="626" spans="1:5" x14ac:dyDescent="0.25">
      <c r="A626" t="str" cm="1">
        <f t="array" ref="A626">INDEX('Master Data'!$F$2:$L$4115,SMALL(IF((INDEX('Master Data'!$F$2:$L$4115,,1)="successful"),MATCH(ROW('Master Data'!$F$2:$L$4115),ROW('Master Data'!$F$2:$L$4115)),""),ROWS(A$2:$A626)),(COLUMNS($A$2:A626)-1)*6+1)</f>
        <v>successful</v>
      </c>
      <c r="B626" cm="1">
        <f t="array" ref="B626">INDEX('Master Data'!$F$2:$L$4115,SMALL(IF((INDEX('Master Data'!$F$2:$L$4115,,1)="successful"),MATCH(ROW('Master Data'!$F$2:$L$4115),ROW('Master Data'!$F$2:$L$4115)),""),ROWS($A$2:B626)),(COLUMNS($A$2:B626)-1)*6+1)</f>
        <v>112</v>
      </c>
      <c r="D626" t="str" cm="1">
        <f t="array" ref="D626">INDEX('Master Data'!$F$2:$L$4115,SMALL(IF((INDEX('Master Data'!$F$2:$L$4115,,1)="failed"),MATCH(ROW('Master Data'!$F$2:$L$4115),ROW('Master Data'!$F$2:$L$4115)),""),ROWS($D$2:D626)),(COLUMNS($D$2:D626)-1)*6+1)</f>
        <v>failed</v>
      </c>
      <c r="E626" cm="1">
        <f t="array" ref="E626">INDEX('Master Data'!$F$2:$L$4115,SMALL(IF((INDEX('Master Data'!$F$2:$L$4115,,1)="failed"),MATCH(ROW('Master Data'!$F$2:$L$4115),ROW('Master Data'!$F$2:$L$4115)),""),ROWS($D$2:E626)),(COLUMNS($D$2:E626)-1)*6+1)</f>
        <v>0</v>
      </c>
    </row>
    <row r="627" spans="1:5" x14ac:dyDescent="0.25">
      <c r="A627" t="str" cm="1">
        <f t="array" ref="A627">INDEX('Master Data'!$F$2:$L$4115,SMALL(IF((INDEX('Master Data'!$F$2:$L$4115,,1)="successful"),MATCH(ROW('Master Data'!$F$2:$L$4115),ROW('Master Data'!$F$2:$L$4115)),""),ROWS(A$2:$A627)),(COLUMNS($A$2:A627)-1)*6+1)</f>
        <v>successful</v>
      </c>
      <c r="B627" cm="1">
        <f t="array" ref="B627">INDEX('Master Data'!$F$2:$L$4115,SMALL(IF((INDEX('Master Data'!$F$2:$L$4115,,1)="successful"),MATCH(ROW('Master Data'!$F$2:$L$4115),ROW('Master Data'!$F$2:$L$4115)),""),ROWS($A$2:B627)),(COLUMNS($A$2:B627)-1)*6+1)</f>
        <v>34</v>
      </c>
      <c r="D627" t="str" cm="1">
        <f t="array" ref="D627">INDEX('Master Data'!$F$2:$L$4115,SMALL(IF((INDEX('Master Data'!$F$2:$L$4115,,1)="failed"),MATCH(ROW('Master Data'!$F$2:$L$4115),ROW('Master Data'!$F$2:$L$4115)),""),ROWS($D$2:D627)),(COLUMNS($D$2:D627)-1)*6+1)</f>
        <v>failed</v>
      </c>
      <c r="E627" cm="1">
        <f t="array" ref="E627">INDEX('Master Data'!$F$2:$L$4115,SMALL(IF((INDEX('Master Data'!$F$2:$L$4115,,1)="failed"),MATCH(ROW('Master Data'!$F$2:$L$4115),ROW('Master Data'!$F$2:$L$4115)),""),ROWS($D$2:E627)),(COLUMNS($D$2:E627)-1)*6+1)</f>
        <v>0</v>
      </c>
    </row>
    <row r="628" spans="1:5" x14ac:dyDescent="0.25">
      <c r="A628" t="str" cm="1">
        <f t="array" ref="A628">INDEX('Master Data'!$F$2:$L$4115,SMALL(IF((INDEX('Master Data'!$F$2:$L$4115,,1)="successful"),MATCH(ROW('Master Data'!$F$2:$L$4115),ROW('Master Data'!$F$2:$L$4115)),""),ROWS(A$2:$A628)),(COLUMNS($A$2:A628)-1)*6+1)</f>
        <v>successful</v>
      </c>
      <c r="B628" cm="1">
        <f t="array" ref="B628">INDEX('Master Data'!$F$2:$L$4115,SMALL(IF((INDEX('Master Data'!$F$2:$L$4115,,1)="successful"),MATCH(ROW('Master Data'!$F$2:$L$4115),ROW('Master Data'!$F$2:$L$4115)),""),ROWS($A$2:B628)),(COLUMNS($A$2:B628)-1)*6+1)</f>
        <v>19</v>
      </c>
      <c r="D628" t="str" cm="1">
        <f t="array" ref="D628">INDEX('Master Data'!$F$2:$L$4115,SMALL(IF((INDEX('Master Data'!$F$2:$L$4115,,1)="failed"),MATCH(ROW('Master Data'!$F$2:$L$4115),ROW('Master Data'!$F$2:$L$4115)),""),ROWS($D$2:D628)),(COLUMNS($D$2:D628)-1)*6+1)</f>
        <v>failed</v>
      </c>
      <c r="E628" cm="1">
        <f t="array" ref="E628">INDEX('Master Data'!$F$2:$L$4115,SMALL(IF((INDEX('Master Data'!$F$2:$L$4115,,1)="failed"),MATCH(ROW('Master Data'!$F$2:$L$4115),ROW('Master Data'!$F$2:$L$4115)),""),ROWS($D$2:E628)),(COLUMNS($D$2:E628)-1)*6+1)</f>
        <v>1</v>
      </c>
    </row>
    <row r="629" spans="1:5" x14ac:dyDescent="0.25">
      <c r="A629" t="str" cm="1">
        <f t="array" ref="A629">INDEX('Master Data'!$F$2:$L$4115,SMALL(IF((INDEX('Master Data'!$F$2:$L$4115,,1)="successful"),MATCH(ROW('Master Data'!$F$2:$L$4115),ROW('Master Data'!$F$2:$L$4115)),""),ROWS(A$2:$A629)),(COLUMNS($A$2:A629)-1)*6+1)</f>
        <v>successful</v>
      </c>
      <c r="B629" cm="1">
        <f t="array" ref="B629">INDEX('Master Data'!$F$2:$L$4115,SMALL(IF((INDEX('Master Data'!$F$2:$L$4115,,1)="successful"),MATCH(ROW('Master Data'!$F$2:$L$4115),ROW('Master Data'!$F$2:$L$4115)),""),ROWS($A$2:B629)),(COLUMNS($A$2:B629)-1)*6+1)</f>
        <v>13</v>
      </c>
      <c r="D629" t="str" cm="1">
        <f t="array" ref="D629">INDEX('Master Data'!$F$2:$L$4115,SMALL(IF((INDEX('Master Data'!$F$2:$L$4115,,1)="failed"),MATCH(ROW('Master Data'!$F$2:$L$4115),ROW('Master Data'!$F$2:$L$4115)),""),ROWS($D$2:D629)),(COLUMNS($D$2:D629)-1)*6+1)</f>
        <v>failed</v>
      </c>
      <c r="E629" cm="1">
        <f t="array" ref="E629">INDEX('Master Data'!$F$2:$L$4115,SMALL(IF((INDEX('Master Data'!$F$2:$L$4115,,1)="failed"),MATCH(ROW('Master Data'!$F$2:$L$4115),ROW('Master Data'!$F$2:$L$4115)),""),ROWS($D$2:E629)),(COLUMNS($D$2:E629)-1)*6+1)</f>
        <v>6</v>
      </c>
    </row>
    <row r="630" spans="1:5" x14ac:dyDescent="0.25">
      <c r="A630" t="str" cm="1">
        <f t="array" ref="A630">INDEX('Master Data'!$F$2:$L$4115,SMALL(IF((INDEX('Master Data'!$F$2:$L$4115,,1)="successful"),MATCH(ROW('Master Data'!$F$2:$L$4115),ROW('Master Data'!$F$2:$L$4115)),""),ROWS(A$2:$A630)),(COLUMNS($A$2:A630)-1)*6+1)</f>
        <v>successful</v>
      </c>
      <c r="B630" cm="1">
        <f t="array" ref="B630">INDEX('Master Data'!$F$2:$L$4115,SMALL(IF((INDEX('Master Data'!$F$2:$L$4115,,1)="successful"),MATCH(ROW('Master Data'!$F$2:$L$4115),ROW('Master Data'!$F$2:$L$4115)),""),ROWS($A$2:B630)),(COLUMNS($A$2:B630)-1)*6+1)</f>
        <v>104</v>
      </c>
      <c r="D630" t="str" cm="1">
        <f t="array" ref="D630">INDEX('Master Data'!$F$2:$L$4115,SMALL(IF((INDEX('Master Data'!$F$2:$L$4115,,1)="failed"),MATCH(ROW('Master Data'!$F$2:$L$4115),ROW('Master Data'!$F$2:$L$4115)),""),ROWS($D$2:D630)),(COLUMNS($D$2:D630)-1)*6+1)</f>
        <v>failed</v>
      </c>
      <c r="E630" cm="1">
        <f t="array" ref="E630">INDEX('Master Data'!$F$2:$L$4115,SMALL(IF((INDEX('Master Data'!$F$2:$L$4115,,1)="failed"),MATCH(ROW('Master Data'!$F$2:$L$4115),ROW('Master Data'!$F$2:$L$4115)),""),ROWS($D$2:E630)),(COLUMNS($D$2:E630)-1)*6+1)</f>
        <v>1</v>
      </c>
    </row>
    <row r="631" spans="1:5" x14ac:dyDescent="0.25">
      <c r="A631" t="str" cm="1">
        <f t="array" ref="A631">INDEX('Master Data'!$F$2:$L$4115,SMALL(IF((INDEX('Master Data'!$F$2:$L$4115,,1)="successful"),MATCH(ROW('Master Data'!$F$2:$L$4115),ROW('Master Data'!$F$2:$L$4115)),""),ROWS(A$2:$A631)),(COLUMNS($A$2:A631)-1)*6+1)</f>
        <v>successful</v>
      </c>
      <c r="B631" cm="1">
        <f t="array" ref="B631">INDEX('Master Data'!$F$2:$L$4115,SMALL(IF((INDEX('Master Data'!$F$2:$L$4115,,1)="successful"),MATCH(ROW('Master Data'!$F$2:$L$4115),ROW('Master Data'!$F$2:$L$4115)),""),ROWS($A$2:B631)),(COLUMNS($A$2:B631)-1)*6+1)</f>
        <v>52</v>
      </c>
      <c r="D631" t="str" cm="1">
        <f t="array" ref="D631">INDEX('Master Data'!$F$2:$L$4115,SMALL(IF((INDEX('Master Data'!$F$2:$L$4115,,1)="failed"),MATCH(ROW('Master Data'!$F$2:$L$4115),ROW('Master Data'!$F$2:$L$4115)),""),ROWS($D$2:D631)),(COLUMNS($D$2:D631)-1)*6+1)</f>
        <v>failed</v>
      </c>
      <c r="E631" cm="1">
        <f t="array" ref="E631">INDEX('Master Data'!$F$2:$L$4115,SMALL(IF((INDEX('Master Data'!$F$2:$L$4115,,1)="failed"),MATCH(ROW('Master Data'!$F$2:$L$4115),ROW('Master Data'!$F$2:$L$4115)),""),ROWS($D$2:E631)),(COLUMNS($D$2:E631)-1)*6+1)</f>
        <v>2</v>
      </c>
    </row>
    <row r="632" spans="1:5" x14ac:dyDescent="0.25">
      <c r="A632" t="str" cm="1">
        <f t="array" ref="A632">INDEX('Master Data'!$F$2:$L$4115,SMALL(IF((INDEX('Master Data'!$F$2:$L$4115,,1)="successful"),MATCH(ROW('Master Data'!$F$2:$L$4115),ROW('Master Data'!$F$2:$L$4115)),""),ROWS(A$2:$A632)),(COLUMNS($A$2:A632)-1)*6+1)</f>
        <v>successful</v>
      </c>
      <c r="B632" cm="1">
        <f t="array" ref="B632">INDEX('Master Data'!$F$2:$L$4115,SMALL(IF((INDEX('Master Data'!$F$2:$L$4115,,1)="successful"),MATCH(ROW('Master Data'!$F$2:$L$4115),ROW('Master Data'!$F$2:$L$4115)),""),ROWS($A$2:B632)),(COLUMNS($A$2:B632)-1)*6+1)</f>
        <v>17</v>
      </c>
      <c r="D632" t="str" cm="1">
        <f t="array" ref="D632">INDEX('Master Data'!$F$2:$L$4115,SMALL(IF((INDEX('Master Data'!$F$2:$L$4115,,1)="failed"),MATCH(ROW('Master Data'!$F$2:$L$4115),ROW('Master Data'!$F$2:$L$4115)),""),ROWS($D$2:D632)),(COLUMNS($D$2:D632)-1)*6+1)</f>
        <v>failed</v>
      </c>
      <c r="E632" cm="1">
        <f t="array" ref="E632">INDEX('Master Data'!$F$2:$L$4115,SMALL(IF((INDEX('Master Data'!$F$2:$L$4115,,1)="failed"),MATCH(ROW('Master Data'!$F$2:$L$4115),ROW('Master Data'!$F$2:$L$4115)),""),ROWS($D$2:E632)),(COLUMNS($D$2:E632)-1)*6+1)</f>
        <v>0</v>
      </c>
    </row>
    <row r="633" spans="1:5" x14ac:dyDescent="0.25">
      <c r="A633" t="str" cm="1">
        <f t="array" ref="A633">INDEX('Master Data'!$F$2:$L$4115,SMALL(IF((INDEX('Master Data'!$F$2:$L$4115,,1)="successful"),MATCH(ROW('Master Data'!$F$2:$L$4115),ROW('Master Data'!$F$2:$L$4115)),""),ROWS(A$2:$A633)),(COLUMNS($A$2:A633)-1)*6+1)</f>
        <v>successful</v>
      </c>
      <c r="B633" cm="1">
        <f t="array" ref="B633">INDEX('Master Data'!$F$2:$L$4115,SMALL(IF((INDEX('Master Data'!$F$2:$L$4115,,1)="successful"),MATCH(ROW('Master Data'!$F$2:$L$4115),ROW('Master Data'!$F$2:$L$4115)),""),ROWS($A$2:B633)),(COLUMNS($A$2:B633)-1)*6+1)</f>
        <v>82</v>
      </c>
      <c r="D633" t="str" cm="1">
        <f t="array" ref="D633">INDEX('Master Data'!$F$2:$L$4115,SMALL(IF((INDEX('Master Data'!$F$2:$L$4115,,1)="failed"),MATCH(ROW('Master Data'!$F$2:$L$4115),ROW('Master Data'!$F$2:$L$4115)),""),ROWS($D$2:D633)),(COLUMNS($D$2:D633)-1)*6+1)</f>
        <v>failed</v>
      </c>
      <c r="E633" cm="1">
        <f t="array" ref="E633">INDEX('Master Data'!$F$2:$L$4115,SMALL(IF((INDEX('Master Data'!$F$2:$L$4115,,1)="failed"),MATCH(ROW('Master Data'!$F$2:$L$4115),ROW('Master Data'!$F$2:$L$4115)),""),ROWS($D$2:E633)),(COLUMNS($D$2:E633)-1)*6+1)</f>
        <v>3</v>
      </c>
    </row>
    <row r="634" spans="1:5" x14ac:dyDescent="0.25">
      <c r="A634" t="str" cm="1">
        <f t="array" ref="A634">INDEX('Master Data'!$F$2:$L$4115,SMALL(IF((INDEX('Master Data'!$F$2:$L$4115,,1)="successful"),MATCH(ROW('Master Data'!$F$2:$L$4115),ROW('Master Data'!$F$2:$L$4115)),""),ROWS(A$2:$A634)),(COLUMNS($A$2:A634)-1)*6+1)</f>
        <v>successful</v>
      </c>
      <c r="B634" cm="1">
        <f t="array" ref="B634">INDEX('Master Data'!$F$2:$L$4115,SMALL(IF((INDEX('Master Data'!$F$2:$L$4115,,1)="successful"),MATCH(ROW('Master Data'!$F$2:$L$4115),ROW('Master Data'!$F$2:$L$4115)),""),ROWS($A$2:B634)),(COLUMNS($A$2:B634)-1)*6+1)</f>
        <v>73</v>
      </c>
      <c r="D634" t="str" cm="1">
        <f t="array" ref="D634">INDEX('Master Data'!$F$2:$L$4115,SMALL(IF((INDEX('Master Data'!$F$2:$L$4115,,1)="failed"),MATCH(ROW('Master Data'!$F$2:$L$4115),ROW('Master Data'!$F$2:$L$4115)),""),ROWS($D$2:D634)),(COLUMNS($D$2:D634)-1)*6+1)</f>
        <v>failed</v>
      </c>
      <c r="E634" cm="1">
        <f t="array" ref="E634">INDEX('Master Data'!$F$2:$L$4115,SMALL(IF((INDEX('Master Data'!$F$2:$L$4115,,1)="failed"),MATCH(ROW('Master Data'!$F$2:$L$4115),ROW('Master Data'!$F$2:$L$4115)),""),ROWS($D$2:E634)),(COLUMNS($D$2:E634)-1)*6+1)</f>
        <v>3</v>
      </c>
    </row>
    <row r="635" spans="1:5" x14ac:dyDescent="0.25">
      <c r="A635" t="str" cm="1">
        <f t="array" ref="A635">INDEX('Master Data'!$F$2:$L$4115,SMALL(IF((INDEX('Master Data'!$F$2:$L$4115,,1)="successful"),MATCH(ROW('Master Data'!$F$2:$L$4115),ROW('Master Data'!$F$2:$L$4115)),""),ROWS(A$2:$A635)),(COLUMNS($A$2:A635)-1)*6+1)</f>
        <v>successful</v>
      </c>
      <c r="B635" cm="1">
        <f t="array" ref="B635">INDEX('Master Data'!$F$2:$L$4115,SMALL(IF((INDEX('Master Data'!$F$2:$L$4115,,1)="successful"),MATCH(ROW('Master Data'!$F$2:$L$4115),ROW('Master Data'!$F$2:$L$4115)),""),ROWS($A$2:B635)),(COLUMNS($A$2:B635)-1)*6+1)</f>
        <v>158</v>
      </c>
      <c r="D635" t="str" cm="1">
        <f t="array" ref="D635">INDEX('Master Data'!$F$2:$L$4115,SMALL(IF((INDEX('Master Data'!$F$2:$L$4115,,1)="failed"),MATCH(ROW('Master Data'!$F$2:$L$4115),ROW('Master Data'!$F$2:$L$4115)),""),ROWS($D$2:D635)),(COLUMNS($D$2:D635)-1)*6+1)</f>
        <v>failed</v>
      </c>
      <c r="E635" cm="1">
        <f t="array" ref="E635">INDEX('Master Data'!$F$2:$L$4115,SMALL(IF((INDEX('Master Data'!$F$2:$L$4115,,1)="failed"),MATCH(ROW('Master Data'!$F$2:$L$4115),ROW('Master Data'!$F$2:$L$4115)),""),ROWS($D$2:E635)),(COLUMNS($D$2:E635)-1)*6+1)</f>
        <v>0</v>
      </c>
    </row>
    <row r="636" spans="1:5" x14ac:dyDescent="0.25">
      <c r="A636" t="str" cm="1">
        <f t="array" ref="A636">INDEX('Master Data'!$F$2:$L$4115,SMALL(IF((INDEX('Master Data'!$F$2:$L$4115,,1)="successful"),MATCH(ROW('Master Data'!$F$2:$L$4115),ROW('Master Data'!$F$2:$L$4115)),""),ROWS(A$2:$A636)),(COLUMNS($A$2:A636)-1)*6+1)</f>
        <v>successful</v>
      </c>
      <c r="B636" cm="1">
        <f t="array" ref="B636">INDEX('Master Data'!$F$2:$L$4115,SMALL(IF((INDEX('Master Data'!$F$2:$L$4115,,1)="successful"),MATCH(ROW('Master Data'!$F$2:$L$4115),ROW('Master Data'!$F$2:$L$4115)),""),ROWS($A$2:B636)),(COLUMNS($A$2:B636)-1)*6+1)</f>
        <v>65</v>
      </c>
      <c r="D636" t="str" cm="1">
        <f t="array" ref="D636">INDEX('Master Data'!$F$2:$L$4115,SMALL(IF((INDEX('Master Data'!$F$2:$L$4115,,1)="failed"),MATCH(ROW('Master Data'!$F$2:$L$4115),ROW('Master Data'!$F$2:$L$4115)),""),ROWS($D$2:D636)),(COLUMNS($D$2:D636)-1)*6+1)</f>
        <v>failed</v>
      </c>
      <c r="E636" cm="1">
        <f t="array" ref="E636">INDEX('Master Data'!$F$2:$L$4115,SMALL(IF((INDEX('Master Data'!$F$2:$L$4115,,1)="failed"),MATCH(ROW('Master Data'!$F$2:$L$4115),ROW('Master Data'!$F$2:$L$4115)),""),ROWS($D$2:E636)),(COLUMNS($D$2:E636)-1)*6+1)</f>
        <v>6</v>
      </c>
    </row>
    <row r="637" spans="1:5" x14ac:dyDescent="0.25">
      <c r="A637" t="str" cm="1">
        <f t="array" ref="A637">INDEX('Master Data'!$F$2:$L$4115,SMALL(IF((INDEX('Master Data'!$F$2:$L$4115,,1)="successful"),MATCH(ROW('Master Data'!$F$2:$L$4115),ROW('Master Data'!$F$2:$L$4115)),""),ROWS(A$2:$A637)),(COLUMNS($A$2:A637)-1)*6+1)</f>
        <v>successful</v>
      </c>
      <c r="B637" cm="1">
        <f t="array" ref="B637">INDEX('Master Data'!$F$2:$L$4115,SMALL(IF((INDEX('Master Data'!$F$2:$L$4115,,1)="successful"),MATCH(ROW('Master Data'!$F$2:$L$4115),ROW('Master Data'!$F$2:$L$4115)),""),ROWS($A$2:B637)),(COLUMNS($A$2:B637)-1)*6+1)</f>
        <v>184</v>
      </c>
      <c r="D637" t="str" cm="1">
        <f t="array" ref="D637">INDEX('Master Data'!$F$2:$L$4115,SMALL(IF((INDEX('Master Data'!$F$2:$L$4115,,1)="failed"),MATCH(ROW('Master Data'!$F$2:$L$4115),ROW('Master Data'!$F$2:$L$4115)),""),ROWS($D$2:D637)),(COLUMNS($D$2:D637)-1)*6+1)</f>
        <v>failed</v>
      </c>
      <c r="E637" cm="1">
        <f t="array" ref="E637">INDEX('Master Data'!$F$2:$L$4115,SMALL(IF((INDEX('Master Data'!$F$2:$L$4115,,1)="failed"),MATCH(ROW('Master Data'!$F$2:$L$4115),ROW('Master Data'!$F$2:$L$4115)),""),ROWS($D$2:E637)),(COLUMNS($D$2:E637)-1)*6+1)</f>
        <v>0</v>
      </c>
    </row>
    <row r="638" spans="1:5" x14ac:dyDescent="0.25">
      <c r="A638" t="str" cm="1">
        <f t="array" ref="A638">INDEX('Master Data'!$F$2:$L$4115,SMALL(IF((INDEX('Master Data'!$F$2:$L$4115,,1)="successful"),MATCH(ROW('Master Data'!$F$2:$L$4115),ROW('Master Data'!$F$2:$L$4115)),""),ROWS(A$2:$A638)),(COLUMNS($A$2:A638)-1)*6+1)</f>
        <v>successful</v>
      </c>
      <c r="B638" cm="1">
        <f t="array" ref="B638">INDEX('Master Data'!$F$2:$L$4115,SMALL(IF((INDEX('Master Data'!$F$2:$L$4115,,1)="successful"),MATCH(ROW('Master Data'!$F$2:$L$4115),ROW('Master Data'!$F$2:$L$4115)),""),ROWS($A$2:B638)),(COLUMNS($A$2:B638)-1)*6+1)</f>
        <v>34</v>
      </c>
      <c r="D638" t="str" cm="1">
        <f t="array" ref="D638">INDEX('Master Data'!$F$2:$L$4115,SMALL(IF((INDEX('Master Data'!$F$2:$L$4115,,1)="failed"),MATCH(ROW('Master Data'!$F$2:$L$4115),ROW('Master Data'!$F$2:$L$4115)),""),ROWS($D$2:D638)),(COLUMNS($D$2:D638)-1)*6+1)</f>
        <v>failed</v>
      </c>
      <c r="E638" cm="1">
        <f t="array" ref="E638">INDEX('Master Data'!$F$2:$L$4115,SMALL(IF((INDEX('Master Data'!$F$2:$L$4115,,1)="failed"),MATCH(ROW('Master Data'!$F$2:$L$4115),ROW('Master Data'!$F$2:$L$4115)),""),ROWS($D$2:E638)),(COLUMNS($D$2:E638)-1)*6+1)</f>
        <v>19</v>
      </c>
    </row>
    <row r="639" spans="1:5" x14ac:dyDescent="0.25">
      <c r="A639" t="str" cm="1">
        <f t="array" ref="A639">INDEX('Master Data'!$F$2:$L$4115,SMALL(IF((INDEX('Master Data'!$F$2:$L$4115,,1)="successful"),MATCH(ROW('Master Data'!$F$2:$L$4115),ROW('Master Data'!$F$2:$L$4115)),""),ROWS(A$2:$A639)),(COLUMNS($A$2:A639)-1)*6+1)</f>
        <v>successful</v>
      </c>
      <c r="B639" cm="1">
        <f t="array" ref="B639">INDEX('Master Data'!$F$2:$L$4115,SMALL(IF((INDEX('Master Data'!$F$2:$L$4115,,1)="successful"),MATCH(ROW('Master Data'!$F$2:$L$4115),ROW('Master Data'!$F$2:$L$4115)),""),ROWS($A$2:B639)),(COLUMNS($A$2:B639)-1)*6+1)</f>
        <v>240</v>
      </c>
      <c r="D639" t="str" cm="1">
        <f t="array" ref="D639">INDEX('Master Data'!$F$2:$L$4115,SMALL(IF((INDEX('Master Data'!$F$2:$L$4115,,1)="failed"),MATCH(ROW('Master Data'!$F$2:$L$4115),ROW('Master Data'!$F$2:$L$4115)),""),ROWS($D$2:D639)),(COLUMNS($D$2:D639)-1)*6+1)</f>
        <v>failed</v>
      </c>
      <c r="E639" cm="1">
        <f t="array" ref="E639">INDEX('Master Data'!$F$2:$L$4115,SMALL(IF((INDEX('Master Data'!$F$2:$L$4115,,1)="failed"),MATCH(ROW('Master Data'!$F$2:$L$4115),ROW('Master Data'!$F$2:$L$4115)),""),ROWS($D$2:E639)),(COLUMNS($D$2:E639)-1)*6+1)</f>
        <v>1</v>
      </c>
    </row>
    <row r="640" spans="1:5" x14ac:dyDescent="0.25">
      <c r="A640" t="str" cm="1">
        <f t="array" ref="A640">INDEX('Master Data'!$F$2:$L$4115,SMALL(IF((INDEX('Master Data'!$F$2:$L$4115,,1)="successful"),MATCH(ROW('Master Data'!$F$2:$L$4115),ROW('Master Data'!$F$2:$L$4115)),""),ROWS(A$2:$A640)),(COLUMNS($A$2:A640)-1)*6+1)</f>
        <v>successful</v>
      </c>
      <c r="B640" cm="1">
        <f t="array" ref="B640">INDEX('Master Data'!$F$2:$L$4115,SMALL(IF((INDEX('Master Data'!$F$2:$L$4115,,1)="successful"),MATCH(ROW('Master Data'!$F$2:$L$4115),ROW('Master Data'!$F$2:$L$4115)),""),ROWS($A$2:B640)),(COLUMNS($A$2:B640)-1)*6+1)</f>
        <v>113</v>
      </c>
      <c r="D640" t="str" cm="1">
        <f t="array" ref="D640">INDEX('Master Data'!$F$2:$L$4115,SMALL(IF((INDEX('Master Data'!$F$2:$L$4115,,1)="failed"),MATCH(ROW('Master Data'!$F$2:$L$4115),ROW('Master Data'!$F$2:$L$4115)),""),ROWS($D$2:D640)),(COLUMNS($D$2:D640)-1)*6+1)</f>
        <v>failed</v>
      </c>
      <c r="E640" cm="1">
        <f t="array" ref="E640">INDEX('Master Data'!$F$2:$L$4115,SMALL(IF((INDEX('Master Data'!$F$2:$L$4115,,1)="failed"),MATCH(ROW('Master Data'!$F$2:$L$4115),ROW('Master Data'!$F$2:$L$4115)),""),ROWS($D$2:E640)),(COLUMNS($D$2:E640)-1)*6+1)</f>
        <v>2</v>
      </c>
    </row>
    <row r="641" spans="1:5" x14ac:dyDescent="0.25">
      <c r="A641" t="str" cm="1">
        <f t="array" ref="A641">INDEX('Master Data'!$F$2:$L$4115,SMALL(IF((INDEX('Master Data'!$F$2:$L$4115,,1)="successful"),MATCH(ROW('Master Data'!$F$2:$L$4115),ROW('Master Data'!$F$2:$L$4115)),""),ROWS(A$2:$A641)),(COLUMNS($A$2:A641)-1)*6+1)</f>
        <v>successful</v>
      </c>
      <c r="B641" cm="1">
        <f t="array" ref="B641">INDEX('Master Data'!$F$2:$L$4115,SMALL(IF((INDEX('Master Data'!$F$2:$L$4115,,1)="successful"),MATCH(ROW('Master Data'!$F$2:$L$4115),ROW('Master Data'!$F$2:$L$4115)),""),ROWS($A$2:B641)),(COLUMNS($A$2:B641)-1)*6+1)</f>
        <v>66</v>
      </c>
      <c r="D641" t="str" cm="1">
        <f t="array" ref="D641">INDEX('Master Data'!$F$2:$L$4115,SMALL(IF((INDEX('Master Data'!$F$2:$L$4115,,1)="failed"),MATCH(ROW('Master Data'!$F$2:$L$4115),ROW('Master Data'!$F$2:$L$4115)),""),ROWS($D$2:D641)),(COLUMNS($D$2:D641)-1)*6+1)</f>
        <v>failed</v>
      </c>
      <c r="E641" cm="1">
        <f t="array" ref="E641">INDEX('Master Data'!$F$2:$L$4115,SMALL(IF((INDEX('Master Data'!$F$2:$L$4115,,1)="failed"),MATCH(ROW('Master Data'!$F$2:$L$4115),ROW('Master Data'!$F$2:$L$4115)),""),ROWS($D$2:E641)),(COLUMNS($D$2:E641)-1)*6+1)</f>
        <v>0</v>
      </c>
    </row>
    <row r="642" spans="1:5" x14ac:dyDescent="0.25">
      <c r="A642" t="str" cm="1">
        <f t="array" ref="A642">INDEX('Master Data'!$F$2:$L$4115,SMALL(IF((INDEX('Master Data'!$F$2:$L$4115,,1)="successful"),MATCH(ROW('Master Data'!$F$2:$L$4115),ROW('Master Data'!$F$2:$L$4115)),""),ROWS(A$2:$A642)),(COLUMNS($A$2:A642)-1)*6+1)</f>
        <v>successful</v>
      </c>
      <c r="B642" cm="1">
        <f t="array" ref="B642">INDEX('Master Data'!$F$2:$L$4115,SMALL(IF((INDEX('Master Data'!$F$2:$L$4115,,1)="successful"),MATCH(ROW('Master Data'!$F$2:$L$4115),ROW('Master Data'!$F$2:$L$4115)),""),ROWS($A$2:B642)),(COLUMNS($A$2:B642)-1)*6+1)</f>
        <v>340</v>
      </c>
      <c r="D642" t="str" cm="1">
        <f t="array" ref="D642">INDEX('Master Data'!$F$2:$L$4115,SMALL(IF((INDEX('Master Data'!$F$2:$L$4115,,1)="failed"),MATCH(ROW('Master Data'!$F$2:$L$4115),ROW('Master Data'!$F$2:$L$4115)),""),ROWS($D$2:D642)),(COLUMNS($D$2:D642)-1)*6+1)</f>
        <v>failed</v>
      </c>
      <c r="E642" cm="1">
        <f t="array" ref="E642">INDEX('Master Data'!$F$2:$L$4115,SMALL(IF((INDEX('Master Data'!$F$2:$L$4115,,1)="failed"),MATCH(ROW('Master Data'!$F$2:$L$4115),ROW('Master Data'!$F$2:$L$4115)),""),ROWS($D$2:E642)),(COLUMNS($D$2:E642)-1)*6+1)</f>
        <v>11</v>
      </c>
    </row>
    <row r="643" spans="1:5" x14ac:dyDescent="0.25">
      <c r="A643" t="str" cm="1">
        <f t="array" ref="A643">INDEX('Master Data'!$F$2:$L$4115,SMALL(IF((INDEX('Master Data'!$F$2:$L$4115,,1)="successful"),MATCH(ROW('Master Data'!$F$2:$L$4115),ROW('Master Data'!$F$2:$L$4115)),""),ROWS(A$2:$A643)),(COLUMNS($A$2:A643)-1)*6+1)</f>
        <v>successful</v>
      </c>
      <c r="B643" cm="1">
        <f t="array" ref="B643">INDEX('Master Data'!$F$2:$L$4115,SMALL(IF((INDEX('Master Data'!$F$2:$L$4115,,1)="successful"),MATCH(ROW('Master Data'!$F$2:$L$4115),ROW('Master Data'!$F$2:$L$4115)),""),ROWS($A$2:B643)),(COLUMNS($A$2:B643)-1)*6+1)</f>
        <v>150</v>
      </c>
      <c r="D643" t="str" cm="1">
        <f t="array" ref="D643">INDEX('Master Data'!$F$2:$L$4115,SMALL(IF((INDEX('Master Data'!$F$2:$L$4115,,1)="failed"),MATCH(ROW('Master Data'!$F$2:$L$4115),ROW('Master Data'!$F$2:$L$4115)),""),ROWS($D$2:D643)),(COLUMNS($D$2:D643)-1)*6+1)</f>
        <v>failed</v>
      </c>
      <c r="E643" cm="1">
        <f t="array" ref="E643">INDEX('Master Data'!$F$2:$L$4115,SMALL(IF((INDEX('Master Data'!$F$2:$L$4115,,1)="failed"),MATCH(ROW('Master Data'!$F$2:$L$4115),ROW('Master Data'!$F$2:$L$4115)),""),ROWS($D$2:E643)),(COLUMNS($D$2:E643)-1)*6+1)</f>
        <v>0</v>
      </c>
    </row>
    <row r="644" spans="1:5" x14ac:dyDescent="0.25">
      <c r="A644" t="str" cm="1">
        <f t="array" ref="A644">INDEX('Master Data'!$F$2:$L$4115,SMALL(IF((INDEX('Master Data'!$F$2:$L$4115,,1)="successful"),MATCH(ROW('Master Data'!$F$2:$L$4115),ROW('Master Data'!$F$2:$L$4115)),""),ROWS(A$2:$A644)),(COLUMNS($A$2:A644)-1)*6+1)</f>
        <v>successful</v>
      </c>
      <c r="B644" cm="1">
        <f t="array" ref="B644">INDEX('Master Data'!$F$2:$L$4115,SMALL(IF((INDEX('Master Data'!$F$2:$L$4115,,1)="successful"),MATCH(ROW('Master Data'!$F$2:$L$4115),ROW('Master Data'!$F$2:$L$4115)),""),ROWS($A$2:B644)),(COLUMNS($A$2:B644)-1)*6+1)</f>
        <v>25</v>
      </c>
      <c r="D644" t="str" cm="1">
        <f t="array" ref="D644">INDEX('Master Data'!$F$2:$L$4115,SMALL(IF((INDEX('Master Data'!$F$2:$L$4115,,1)="failed"),MATCH(ROW('Master Data'!$F$2:$L$4115),ROW('Master Data'!$F$2:$L$4115)),""),ROWS($D$2:D644)),(COLUMNS($D$2:D644)-1)*6+1)</f>
        <v>failed</v>
      </c>
      <c r="E644" cm="1">
        <f t="array" ref="E644">INDEX('Master Data'!$F$2:$L$4115,SMALL(IF((INDEX('Master Data'!$F$2:$L$4115,,1)="failed"),MATCH(ROW('Master Data'!$F$2:$L$4115),ROW('Master Data'!$F$2:$L$4115)),""),ROWS($D$2:E644)),(COLUMNS($D$2:E644)-1)*6+1)</f>
        <v>0</v>
      </c>
    </row>
    <row r="645" spans="1:5" x14ac:dyDescent="0.25">
      <c r="A645" t="str" cm="1">
        <f t="array" ref="A645">INDEX('Master Data'!$F$2:$L$4115,SMALL(IF((INDEX('Master Data'!$F$2:$L$4115,,1)="successful"),MATCH(ROW('Master Data'!$F$2:$L$4115),ROW('Master Data'!$F$2:$L$4115)),""),ROWS(A$2:$A645)),(COLUMNS($A$2:A645)-1)*6+1)</f>
        <v>successful</v>
      </c>
      <c r="B645" cm="1">
        <f t="array" ref="B645">INDEX('Master Data'!$F$2:$L$4115,SMALL(IF((INDEX('Master Data'!$F$2:$L$4115,,1)="successful"),MATCH(ROW('Master Data'!$F$2:$L$4115),ROW('Master Data'!$F$2:$L$4115)),""),ROWS($A$2:B645)),(COLUMNS($A$2:B645)-1)*6+1)</f>
        <v>234</v>
      </c>
      <c r="D645" t="str" cm="1">
        <f t="array" ref="D645">INDEX('Master Data'!$F$2:$L$4115,SMALL(IF((INDEX('Master Data'!$F$2:$L$4115,,1)="failed"),MATCH(ROW('Master Data'!$F$2:$L$4115),ROW('Master Data'!$F$2:$L$4115)),""),ROWS($D$2:D645)),(COLUMNS($D$2:D645)-1)*6+1)</f>
        <v>failed</v>
      </c>
      <c r="E645" cm="1">
        <f t="array" ref="E645">INDEX('Master Data'!$F$2:$L$4115,SMALL(IF((INDEX('Master Data'!$F$2:$L$4115,,1)="failed"),MATCH(ROW('Master Data'!$F$2:$L$4115),ROW('Master Data'!$F$2:$L$4115)),""),ROWS($D$2:E645)),(COLUMNS($D$2:E645)-1)*6+1)</f>
        <v>1</v>
      </c>
    </row>
    <row r="646" spans="1:5" x14ac:dyDescent="0.25">
      <c r="A646" t="str" cm="1">
        <f t="array" ref="A646">INDEX('Master Data'!$F$2:$L$4115,SMALL(IF((INDEX('Master Data'!$F$2:$L$4115,,1)="successful"),MATCH(ROW('Master Data'!$F$2:$L$4115),ROW('Master Data'!$F$2:$L$4115)),""),ROWS(A$2:$A646)),(COLUMNS($A$2:A646)-1)*6+1)</f>
        <v>successful</v>
      </c>
      <c r="B646" cm="1">
        <f t="array" ref="B646">INDEX('Master Data'!$F$2:$L$4115,SMALL(IF((INDEX('Master Data'!$F$2:$L$4115,,1)="successful"),MATCH(ROW('Master Data'!$F$2:$L$4115),ROW('Master Data'!$F$2:$L$4115)),""),ROWS($A$2:B646)),(COLUMNS($A$2:B646)-1)*6+1)</f>
        <v>2602</v>
      </c>
      <c r="D646" t="str" cm="1">
        <f t="array" ref="D646">INDEX('Master Data'!$F$2:$L$4115,SMALL(IF((INDEX('Master Data'!$F$2:$L$4115,,1)="failed"),MATCH(ROW('Master Data'!$F$2:$L$4115),ROW('Master Data'!$F$2:$L$4115)),""),ROWS($D$2:D646)),(COLUMNS($D$2:D646)-1)*6+1)</f>
        <v>failed</v>
      </c>
      <c r="E646" cm="1">
        <f t="array" ref="E646">INDEX('Master Data'!$F$2:$L$4115,SMALL(IF((INDEX('Master Data'!$F$2:$L$4115,,1)="failed"),MATCH(ROW('Master Data'!$F$2:$L$4115),ROW('Master Data'!$F$2:$L$4115)),""),ROWS($D$2:E646)),(COLUMNS($D$2:E646)-1)*6+1)</f>
        <v>3</v>
      </c>
    </row>
    <row r="647" spans="1:5" x14ac:dyDescent="0.25">
      <c r="A647" t="str" cm="1">
        <f t="array" ref="A647">INDEX('Master Data'!$F$2:$L$4115,SMALL(IF((INDEX('Master Data'!$F$2:$L$4115,,1)="successful"),MATCH(ROW('Master Data'!$F$2:$L$4115),ROW('Master Data'!$F$2:$L$4115)),""),ROWS(A$2:$A647)),(COLUMNS($A$2:A647)-1)*6+1)</f>
        <v>successful</v>
      </c>
      <c r="B647" cm="1">
        <f t="array" ref="B647">INDEX('Master Data'!$F$2:$L$4115,SMALL(IF((INDEX('Master Data'!$F$2:$L$4115,,1)="successful"),MATCH(ROW('Master Data'!$F$2:$L$4115),ROW('Master Data'!$F$2:$L$4115)),""),ROWS($A$2:B647)),(COLUMNS($A$2:B647)-1)*6+1)</f>
        <v>248</v>
      </c>
      <c r="D647" t="str" cm="1">
        <f t="array" ref="D647">INDEX('Master Data'!$F$2:$L$4115,SMALL(IF((INDEX('Master Data'!$F$2:$L$4115,,1)="failed"),MATCH(ROW('Master Data'!$F$2:$L$4115),ROW('Master Data'!$F$2:$L$4115)),""),ROWS($D$2:D647)),(COLUMNS($D$2:D647)-1)*6+1)</f>
        <v>failed</v>
      </c>
      <c r="E647" cm="1">
        <f t="array" ref="E647">INDEX('Master Data'!$F$2:$L$4115,SMALL(IF((INDEX('Master Data'!$F$2:$L$4115,,1)="failed"),MATCH(ROW('Master Data'!$F$2:$L$4115),ROW('Master Data'!$F$2:$L$4115)),""),ROWS($D$2:E647)),(COLUMNS($D$2:E647)-1)*6+1)</f>
        <v>1</v>
      </c>
    </row>
    <row r="648" spans="1:5" x14ac:dyDescent="0.25">
      <c r="A648" t="str" cm="1">
        <f t="array" ref="A648">INDEX('Master Data'!$F$2:$L$4115,SMALL(IF((INDEX('Master Data'!$F$2:$L$4115,,1)="successful"),MATCH(ROW('Master Data'!$F$2:$L$4115),ROW('Master Data'!$F$2:$L$4115)),""),ROWS(A$2:$A648)),(COLUMNS($A$2:A648)-1)*6+1)</f>
        <v>successful</v>
      </c>
      <c r="B648" cm="1">
        <f t="array" ref="B648">INDEX('Master Data'!$F$2:$L$4115,SMALL(IF((INDEX('Master Data'!$F$2:$L$4115,,1)="successful"),MATCH(ROW('Master Data'!$F$2:$L$4115),ROW('Master Data'!$F$2:$L$4115)),""),ROWS($A$2:B648)),(COLUMNS($A$2:B648)-1)*6+1)</f>
        <v>600</v>
      </c>
      <c r="D648" t="str" cm="1">
        <f t="array" ref="D648">INDEX('Master Data'!$F$2:$L$4115,SMALL(IF((INDEX('Master Data'!$F$2:$L$4115,,1)="failed"),MATCH(ROW('Master Data'!$F$2:$L$4115),ROW('Master Data'!$F$2:$L$4115)),""),ROWS($D$2:D648)),(COLUMNS($D$2:D648)-1)*6+1)</f>
        <v>failed</v>
      </c>
      <c r="E648" cm="1">
        <f t="array" ref="E648">INDEX('Master Data'!$F$2:$L$4115,SMALL(IF((INDEX('Master Data'!$F$2:$L$4115,,1)="failed"),MATCH(ROW('Master Data'!$F$2:$L$4115),ROW('Master Data'!$F$2:$L$4115)),""),ROWS($D$2:E648)),(COLUMNS($D$2:E648)-1)*6+1)</f>
        <v>15</v>
      </c>
    </row>
    <row r="649" spans="1:5" x14ac:dyDescent="0.25">
      <c r="A649" t="str" cm="1">
        <f t="array" ref="A649">INDEX('Master Data'!$F$2:$L$4115,SMALL(IF((INDEX('Master Data'!$F$2:$L$4115,,1)="successful"),MATCH(ROW('Master Data'!$F$2:$L$4115),ROW('Master Data'!$F$2:$L$4115)),""),ROWS(A$2:$A649)),(COLUMNS($A$2:A649)-1)*6+1)</f>
        <v>successful</v>
      </c>
      <c r="B649" cm="1">
        <f t="array" ref="B649">INDEX('Master Data'!$F$2:$L$4115,SMALL(IF((INDEX('Master Data'!$F$2:$L$4115,,1)="successful"),MATCH(ROW('Master Data'!$F$2:$L$4115),ROW('Master Data'!$F$2:$L$4115)),""),ROWS($A$2:B649)),(COLUMNS($A$2:B649)-1)*6+1)</f>
        <v>293</v>
      </c>
      <c r="D649" t="str" cm="1">
        <f t="array" ref="D649">INDEX('Master Data'!$F$2:$L$4115,SMALL(IF((INDEX('Master Data'!$F$2:$L$4115,,1)="failed"),MATCH(ROW('Master Data'!$F$2:$L$4115),ROW('Master Data'!$F$2:$L$4115)),""),ROWS($D$2:D649)),(COLUMNS($D$2:D649)-1)*6+1)</f>
        <v>failed</v>
      </c>
      <c r="E649" cm="1">
        <f t="array" ref="E649">INDEX('Master Data'!$F$2:$L$4115,SMALL(IF((INDEX('Master Data'!$F$2:$L$4115,,1)="failed"),MATCH(ROW('Master Data'!$F$2:$L$4115),ROW('Master Data'!$F$2:$L$4115)),""),ROWS($D$2:E649)),(COLUMNS($D$2:E649)-1)*6+1)</f>
        <v>2</v>
      </c>
    </row>
    <row r="650" spans="1:5" x14ac:dyDescent="0.25">
      <c r="A650" t="str" cm="1">
        <f t="array" ref="A650">INDEX('Master Data'!$F$2:$L$4115,SMALL(IF((INDEX('Master Data'!$F$2:$L$4115,,1)="successful"),MATCH(ROW('Master Data'!$F$2:$L$4115),ROW('Master Data'!$F$2:$L$4115)),""),ROWS(A$2:$A650)),(COLUMNS($A$2:A650)-1)*6+1)</f>
        <v>successful</v>
      </c>
      <c r="B650" cm="1">
        <f t="array" ref="B650">INDEX('Master Data'!$F$2:$L$4115,SMALL(IF((INDEX('Master Data'!$F$2:$L$4115,,1)="successful"),MATCH(ROW('Master Data'!$F$2:$L$4115),ROW('Master Data'!$F$2:$L$4115)),""),ROWS($A$2:B650)),(COLUMNS($A$2:B650)-1)*6+1)</f>
        <v>321</v>
      </c>
      <c r="D650" t="str" cm="1">
        <f t="array" ref="D650">INDEX('Master Data'!$F$2:$L$4115,SMALL(IF((INDEX('Master Data'!$F$2:$L$4115,,1)="failed"),MATCH(ROW('Master Data'!$F$2:$L$4115),ROW('Master Data'!$F$2:$L$4115)),""),ROWS($D$2:D650)),(COLUMNS($D$2:D650)-1)*6+1)</f>
        <v>failed</v>
      </c>
      <c r="E650" cm="1">
        <f t="array" ref="E650">INDEX('Master Data'!$F$2:$L$4115,SMALL(IF((INDEX('Master Data'!$F$2:$L$4115,,1)="failed"),MATCH(ROW('Master Data'!$F$2:$L$4115),ROW('Master Data'!$F$2:$L$4115)),""),ROWS($D$2:E650)),(COLUMNS($D$2:E650)-1)*6+1)</f>
        <v>1</v>
      </c>
    </row>
    <row r="651" spans="1:5" x14ac:dyDescent="0.25">
      <c r="A651" t="str" cm="1">
        <f t="array" ref="A651">INDEX('Master Data'!$F$2:$L$4115,SMALL(IF((INDEX('Master Data'!$F$2:$L$4115,,1)="successful"),MATCH(ROW('Master Data'!$F$2:$L$4115),ROW('Master Data'!$F$2:$L$4115)),""),ROWS(A$2:$A651)),(COLUMNS($A$2:A651)-1)*6+1)</f>
        <v>successful</v>
      </c>
      <c r="B651" cm="1">
        <f t="array" ref="B651">INDEX('Master Data'!$F$2:$L$4115,SMALL(IF((INDEX('Master Data'!$F$2:$L$4115,,1)="successful"),MATCH(ROW('Master Data'!$F$2:$L$4115),ROW('Master Data'!$F$2:$L$4115)),""),ROWS($A$2:B651)),(COLUMNS($A$2:B651)-1)*6+1)</f>
        <v>81</v>
      </c>
      <c r="D651" t="str" cm="1">
        <f t="array" ref="D651">INDEX('Master Data'!$F$2:$L$4115,SMALL(IF((INDEX('Master Data'!$F$2:$L$4115,,1)="failed"),MATCH(ROW('Master Data'!$F$2:$L$4115),ROW('Master Data'!$F$2:$L$4115)),""),ROWS($D$2:D651)),(COLUMNS($D$2:D651)-1)*6+1)</f>
        <v>failed</v>
      </c>
      <c r="E651" cm="1">
        <f t="array" ref="E651">INDEX('Master Data'!$F$2:$L$4115,SMALL(IF((INDEX('Master Data'!$F$2:$L$4115,,1)="failed"),MATCH(ROW('Master Data'!$F$2:$L$4115),ROW('Master Data'!$F$2:$L$4115)),""),ROWS($D$2:E651)),(COLUMNS($D$2:E651)-1)*6+1)</f>
        <v>1</v>
      </c>
    </row>
    <row r="652" spans="1:5" x14ac:dyDescent="0.25">
      <c r="A652" t="str" cm="1">
        <f t="array" ref="A652">INDEX('Master Data'!$F$2:$L$4115,SMALL(IF((INDEX('Master Data'!$F$2:$L$4115,,1)="successful"),MATCH(ROW('Master Data'!$F$2:$L$4115),ROW('Master Data'!$F$2:$L$4115)),""),ROWS(A$2:$A652)),(COLUMNS($A$2:A652)-1)*6+1)</f>
        <v>successful</v>
      </c>
      <c r="B652" cm="1">
        <f t="array" ref="B652">INDEX('Master Data'!$F$2:$L$4115,SMALL(IF((INDEX('Master Data'!$F$2:$L$4115,,1)="successful"),MATCH(ROW('Master Data'!$F$2:$L$4115),ROW('Master Data'!$F$2:$L$4115)),""),ROWS($A$2:B652)),(COLUMNS($A$2:B652)-1)*6+1)</f>
        <v>343</v>
      </c>
      <c r="D652" t="str" cm="1">
        <f t="array" ref="D652">INDEX('Master Data'!$F$2:$L$4115,SMALL(IF((INDEX('Master Data'!$F$2:$L$4115,,1)="failed"),MATCH(ROW('Master Data'!$F$2:$L$4115),ROW('Master Data'!$F$2:$L$4115)),""),ROWS($D$2:D652)),(COLUMNS($D$2:D652)-1)*6+1)</f>
        <v>failed</v>
      </c>
      <c r="E652" cm="1">
        <f t="array" ref="E652">INDEX('Master Data'!$F$2:$L$4115,SMALL(IF((INDEX('Master Data'!$F$2:$L$4115,,1)="failed"),MATCH(ROW('Master Data'!$F$2:$L$4115),ROW('Master Data'!$F$2:$L$4115)),""),ROWS($D$2:E652)),(COLUMNS($D$2:E652)-1)*6+1)</f>
        <v>0</v>
      </c>
    </row>
    <row r="653" spans="1:5" x14ac:dyDescent="0.25">
      <c r="A653" t="str" cm="1">
        <f t="array" ref="A653">INDEX('Master Data'!$F$2:$L$4115,SMALL(IF((INDEX('Master Data'!$F$2:$L$4115,,1)="successful"),MATCH(ROW('Master Data'!$F$2:$L$4115),ROW('Master Data'!$F$2:$L$4115)),""),ROWS(A$2:$A653)),(COLUMNS($A$2:A653)-1)*6+1)</f>
        <v>successful</v>
      </c>
      <c r="B653" cm="1">
        <f t="array" ref="B653">INDEX('Master Data'!$F$2:$L$4115,SMALL(IF((INDEX('Master Data'!$F$2:$L$4115,,1)="successful"),MATCH(ROW('Master Data'!$F$2:$L$4115),ROW('Master Data'!$F$2:$L$4115)),""),ROWS($A$2:B653)),(COLUMNS($A$2:B653)-1)*6+1)</f>
        <v>336</v>
      </c>
      <c r="D653" t="str" cm="1">
        <f t="array" ref="D653">INDEX('Master Data'!$F$2:$L$4115,SMALL(IF((INDEX('Master Data'!$F$2:$L$4115,,1)="failed"),MATCH(ROW('Master Data'!$F$2:$L$4115),ROW('Master Data'!$F$2:$L$4115)),""),ROWS($D$2:D653)),(COLUMNS($D$2:D653)-1)*6+1)</f>
        <v>failed</v>
      </c>
      <c r="E653" cm="1">
        <f t="array" ref="E653">INDEX('Master Data'!$F$2:$L$4115,SMALL(IF((INDEX('Master Data'!$F$2:$L$4115,,1)="failed"),MATCH(ROW('Master Data'!$F$2:$L$4115),ROW('Master Data'!$F$2:$L$4115)),""),ROWS($D$2:E653)),(COLUMNS($D$2:E653)-1)*6+1)</f>
        <v>1</v>
      </c>
    </row>
    <row r="654" spans="1:5" x14ac:dyDescent="0.25">
      <c r="A654" t="str" cm="1">
        <f t="array" ref="A654">INDEX('Master Data'!$F$2:$L$4115,SMALL(IF((INDEX('Master Data'!$F$2:$L$4115,,1)="successful"),MATCH(ROW('Master Data'!$F$2:$L$4115),ROW('Master Data'!$F$2:$L$4115)),""),ROWS(A$2:$A654)),(COLUMNS($A$2:A654)-1)*6+1)</f>
        <v>successful</v>
      </c>
      <c r="B654" cm="1">
        <f t="array" ref="B654">INDEX('Master Data'!$F$2:$L$4115,SMALL(IF((INDEX('Master Data'!$F$2:$L$4115,,1)="successful"),MATCH(ROW('Master Data'!$F$2:$L$4115),ROW('Master Data'!$F$2:$L$4115)),""),ROWS($A$2:B654)),(COLUMNS($A$2:B654)-1)*6+1)</f>
        <v>47</v>
      </c>
      <c r="D654" t="str" cm="1">
        <f t="array" ref="D654">INDEX('Master Data'!$F$2:$L$4115,SMALL(IF((INDEX('Master Data'!$F$2:$L$4115,,1)="failed"),MATCH(ROW('Master Data'!$F$2:$L$4115),ROW('Master Data'!$F$2:$L$4115)),""),ROWS($D$2:D654)),(COLUMNS($D$2:D654)-1)*6+1)</f>
        <v>failed</v>
      </c>
      <c r="E654" cm="1">
        <f t="array" ref="E654">INDEX('Master Data'!$F$2:$L$4115,SMALL(IF((INDEX('Master Data'!$F$2:$L$4115,,1)="failed"),MATCH(ROW('Master Data'!$F$2:$L$4115),ROW('Master Data'!$F$2:$L$4115)),""),ROWS($D$2:E654)),(COLUMNS($D$2:E654)-1)*6+1)</f>
        <v>11</v>
      </c>
    </row>
    <row r="655" spans="1:5" x14ac:dyDescent="0.25">
      <c r="A655" t="str" cm="1">
        <f t="array" ref="A655">INDEX('Master Data'!$F$2:$L$4115,SMALL(IF((INDEX('Master Data'!$F$2:$L$4115,,1)="successful"),MATCH(ROW('Master Data'!$F$2:$L$4115),ROW('Master Data'!$F$2:$L$4115)),""),ROWS(A$2:$A655)),(COLUMNS($A$2:A655)-1)*6+1)</f>
        <v>successful</v>
      </c>
      <c r="B655" cm="1">
        <f t="array" ref="B655">INDEX('Master Data'!$F$2:$L$4115,SMALL(IF((INDEX('Master Data'!$F$2:$L$4115,,1)="successful"),MATCH(ROW('Master Data'!$F$2:$L$4115),ROW('Master Data'!$F$2:$L$4115)),""),ROWS($A$2:B655)),(COLUMNS($A$2:B655)-1)*6+1)</f>
        <v>76</v>
      </c>
      <c r="D655" t="str" cm="1">
        <f t="array" ref="D655">INDEX('Master Data'!$F$2:$L$4115,SMALL(IF((INDEX('Master Data'!$F$2:$L$4115,,1)="failed"),MATCH(ROW('Master Data'!$F$2:$L$4115),ROW('Master Data'!$F$2:$L$4115)),""),ROWS($D$2:D655)),(COLUMNS($D$2:D655)-1)*6+1)</f>
        <v>failed</v>
      </c>
      <c r="E655" cm="1">
        <f t="array" ref="E655">INDEX('Master Data'!$F$2:$L$4115,SMALL(IF((INDEX('Master Data'!$F$2:$L$4115,,1)="failed"),MATCH(ROW('Master Data'!$F$2:$L$4115),ROW('Master Data'!$F$2:$L$4115)),""),ROWS($D$2:E655)),(COLUMNS($D$2:E655)-1)*6+1)</f>
        <v>0</v>
      </c>
    </row>
    <row r="656" spans="1:5" x14ac:dyDescent="0.25">
      <c r="A656" t="str" cm="1">
        <f t="array" ref="A656">INDEX('Master Data'!$F$2:$L$4115,SMALL(IF((INDEX('Master Data'!$F$2:$L$4115,,1)="successful"),MATCH(ROW('Master Data'!$F$2:$L$4115),ROW('Master Data'!$F$2:$L$4115)),""),ROWS(A$2:$A656)),(COLUMNS($A$2:A656)-1)*6+1)</f>
        <v>successful</v>
      </c>
      <c r="B656" cm="1">
        <f t="array" ref="B656">INDEX('Master Data'!$F$2:$L$4115,SMALL(IF((INDEX('Master Data'!$F$2:$L$4115,,1)="successful"),MATCH(ROW('Master Data'!$F$2:$L$4115),ROW('Master Data'!$F$2:$L$4115)),""),ROWS($A$2:B656)),(COLUMNS($A$2:B656)-1)*6+1)</f>
        <v>441</v>
      </c>
      <c r="D656" t="str" cm="1">
        <f t="array" ref="D656">INDEX('Master Data'!$F$2:$L$4115,SMALL(IF((INDEX('Master Data'!$F$2:$L$4115,,1)="failed"),MATCH(ROW('Master Data'!$F$2:$L$4115),ROW('Master Data'!$F$2:$L$4115)),""),ROWS($D$2:D656)),(COLUMNS($D$2:D656)-1)*6+1)</f>
        <v>failed</v>
      </c>
      <c r="E656" cm="1">
        <f t="array" ref="E656">INDEX('Master Data'!$F$2:$L$4115,SMALL(IF((INDEX('Master Data'!$F$2:$L$4115,,1)="failed"),MATCH(ROW('Master Data'!$F$2:$L$4115),ROW('Master Data'!$F$2:$L$4115)),""),ROWS($D$2:E656)),(COLUMNS($D$2:E656)-1)*6+1)</f>
        <v>1</v>
      </c>
    </row>
    <row r="657" spans="1:5" x14ac:dyDescent="0.25">
      <c r="A657" t="str" cm="1">
        <f t="array" ref="A657">INDEX('Master Data'!$F$2:$L$4115,SMALL(IF((INDEX('Master Data'!$F$2:$L$4115,,1)="successful"),MATCH(ROW('Master Data'!$F$2:$L$4115),ROW('Master Data'!$F$2:$L$4115)),""),ROWS(A$2:$A657)),(COLUMNS($A$2:A657)-1)*6+1)</f>
        <v>successful</v>
      </c>
      <c r="B657" cm="1">
        <f t="array" ref="B657">INDEX('Master Data'!$F$2:$L$4115,SMALL(IF((INDEX('Master Data'!$F$2:$L$4115,,1)="successful"),MATCH(ROW('Master Data'!$F$2:$L$4115),ROW('Master Data'!$F$2:$L$4115)),""),ROWS($A$2:B657)),(COLUMNS($A$2:B657)-1)*6+1)</f>
        <v>916</v>
      </c>
      <c r="D657" t="str" cm="1">
        <f t="array" ref="D657">INDEX('Master Data'!$F$2:$L$4115,SMALL(IF((INDEX('Master Data'!$F$2:$L$4115,,1)="failed"),MATCH(ROW('Master Data'!$F$2:$L$4115),ROW('Master Data'!$F$2:$L$4115)),""),ROWS($D$2:D657)),(COLUMNS($D$2:D657)-1)*6+1)</f>
        <v>failed</v>
      </c>
      <c r="E657" cm="1">
        <f t="array" ref="E657">INDEX('Master Data'!$F$2:$L$4115,SMALL(IF((INDEX('Master Data'!$F$2:$L$4115,,1)="failed"),MATCH(ROW('Master Data'!$F$2:$L$4115),ROW('Master Data'!$F$2:$L$4115)),""),ROWS($D$2:E657)),(COLUMNS($D$2:E657)-1)*6+1)</f>
        <v>6</v>
      </c>
    </row>
    <row r="658" spans="1:5" x14ac:dyDescent="0.25">
      <c r="A658" t="str" cm="1">
        <f t="array" ref="A658">INDEX('Master Data'!$F$2:$L$4115,SMALL(IF((INDEX('Master Data'!$F$2:$L$4115,,1)="successful"),MATCH(ROW('Master Data'!$F$2:$L$4115),ROW('Master Data'!$F$2:$L$4115)),""),ROWS(A$2:$A658)),(COLUMNS($A$2:A658)-1)*6+1)</f>
        <v>successful</v>
      </c>
      <c r="B658" cm="1">
        <f t="array" ref="B658">INDEX('Master Data'!$F$2:$L$4115,SMALL(IF((INDEX('Master Data'!$F$2:$L$4115,,1)="successful"),MATCH(ROW('Master Data'!$F$2:$L$4115),ROW('Master Data'!$F$2:$L$4115)),""),ROWS($A$2:B658)),(COLUMNS($A$2:B658)-1)*6+1)</f>
        <v>369</v>
      </c>
      <c r="D658" t="str" cm="1">
        <f t="array" ref="D658">INDEX('Master Data'!$F$2:$L$4115,SMALL(IF((INDEX('Master Data'!$F$2:$L$4115,,1)="failed"),MATCH(ROW('Master Data'!$F$2:$L$4115),ROW('Master Data'!$F$2:$L$4115)),""),ROWS($D$2:D658)),(COLUMNS($D$2:D658)-1)*6+1)</f>
        <v>failed</v>
      </c>
      <c r="E658" cm="1">
        <f t="array" ref="E658">INDEX('Master Data'!$F$2:$L$4115,SMALL(IF((INDEX('Master Data'!$F$2:$L$4115,,1)="failed"),MATCH(ROW('Master Data'!$F$2:$L$4115),ROW('Master Data'!$F$2:$L$4115)),""),ROWS($D$2:E658)),(COLUMNS($D$2:E658)-1)*6+1)</f>
        <v>7</v>
      </c>
    </row>
    <row r="659" spans="1:5" x14ac:dyDescent="0.25">
      <c r="A659" t="str" cm="1">
        <f t="array" ref="A659">INDEX('Master Data'!$F$2:$L$4115,SMALL(IF((INDEX('Master Data'!$F$2:$L$4115,,1)="successful"),MATCH(ROW('Master Data'!$F$2:$L$4115),ROW('Master Data'!$F$2:$L$4115)),""),ROWS(A$2:$A659)),(COLUMNS($A$2:A659)-1)*6+1)</f>
        <v>successful</v>
      </c>
      <c r="B659" cm="1">
        <f t="array" ref="B659">INDEX('Master Data'!$F$2:$L$4115,SMALL(IF((INDEX('Master Data'!$F$2:$L$4115,,1)="successful"),MATCH(ROW('Master Data'!$F$2:$L$4115),ROW('Master Data'!$F$2:$L$4115)),""),ROWS($A$2:B659)),(COLUMNS($A$2:B659)-1)*6+1)</f>
        <v>20242</v>
      </c>
      <c r="D659" t="str" cm="1">
        <f t="array" ref="D659">INDEX('Master Data'!$F$2:$L$4115,SMALL(IF((INDEX('Master Data'!$F$2:$L$4115,,1)="failed"),MATCH(ROW('Master Data'!$F$2:$L$4115),ROW('Master Data'!$F$2:$L$4115)),""),ROWS($D$2:D659)),(COLUMNS($D$2:D659)-1)*6+1)</f>
        <v>failed</v>
      </c>
      <c r="E659" cm="1">
        <f t="array" ref="E659">INDEX('Master Data'!$F$2:$L$4115,SMALL(IF((INDEX('Master Data'!$F$2:$L$4115,,1)="failed"),MATCH(ROW('Master Data'!$F$2:$L$4115),ROW('Master Data'!$F$2:$L$4115)),""),ROWS($D$2:E659)),(COLUMNS($D$2:E659)-1)*6+1)</f>
        <v>0</v>
      </c>
    </row>
    <row r="660" spans="1:5" x14ac:dyDescent="0.25">
      <c r="A660" t="str" cm="1">
        <f t="array" ref="A660">INDEX('Master Data'!$F$2:$L$4115,SMALL(IF((INDEX('Master Data'!$F$2:$L$4115,,1)="successful"),MATCH(ROW('Master Data'!$F$2:$L$4115),ROW('Master Data'!$F$2:$L$4115)),""),ROWS(A$2:$A660)),(COLUMNS($A$2:A660)-1)*6+1)</f>
        <v>successful</v>
      </c>
      <c r="B660" cm="1">
        <f t="array" ref="B660">INDEX('Master Data'!$F$2:$L$4115,SMALL(IF((INDEX('Master Data'!$F$2:$L$4115,,1)="successful"),MATCH(ROW('Master Data'!$F$2:$L$4115),ROW('Master Data'!$F$2:$L$4115)),""),ROWS($A$2:B660)),(COLUMNS($A$2:B660)-1)*6+1)</f>
        <v>71</v>
      </c>
      <c r="D660" t="str" cm="1">
        <f t="array" ref="D660">INDEX('Master Data'!$F$2:$L$4115,SMALL(IF((INDEX('Master Data'!$F$2:$L$4115,,1)="failed"),MATCH(ROW('Master Data'!$F$2:$L$4115),ROW('Master Data'!$F$2:$L$4115)),""),ROWS($D$2:D660)),(COLUMNS($D$2:D660)-1)*6+1)</f>
        <v>failed</v>
      </c>
      <c r="E660" cm="1">
        <f t="array" ref="E660">INDEX('Master Data'!$F$2:$L$4115,SMALL(IF((INDEX('Master Data'!$F$2:$L$4115,,1)="failed"),MATCH(ROW('Master Data'!$F$2:$L$4115),ROW('Master Data'!$F$2:$L$4115)),""),ROWS($D$2:E660)),(COLUMNS($D$2:E660)-1)*6+1)</f>
        <v>16</v>
      </c>
    </row>
    <row r="661" spans="1:5" x14ac:dyDescent="0.25">
      <c r="A661" t="str" cm="1">
        <f t="array" ref="A661">INDEX('Master Data'!$F$2:$L$4115,SMALL(IF((INDEX('Master Data'!$F$2:$L$4115,,1)="successful"),MATCH(ROW('Master Data'!$F$2:$L$4115),ROW('Master Data'!$F$2:$L$4115)),""),ROWS(A$2:$A661)),(COLUMNS($A$2:A661)-1)*6+1)</f>
        <v>successful</v>
      </c>
      <c r="B661" cm="1">
        <f t="array" ref="B661">INDEX('Master Data'!$F$2:$L$4115,SMALL(IF((INDEX('Master Data'!$F$2:$L$4115,,1)="successful"),MATCH(ROW('Master Data'!$F$2:$L$4115),ROW('Master Data'!$F$2:$L$4115)),""),ROWS($A$2:B661)),(COLUMNS($A$2:B661)-1)*6+1)</f>
        <v>635</v>
      </c>
      <c r="D661" t="str" cm="1">
        <f t="array" ref="D661">INDEX('Master Data'!$F$2:$L$4115,SMALL(IF((INDEX('Master Data'!$F$2:$L$4115,,1)="failed"),MATCH(ROW('Master Data'!$F$2:$L$4115),ROW('Master Data'!$F$2:$L$4115)),""),ROWS($D$2:D661)),(COLUMNS($D$2:D661)-1)*6+1)</f>
        <v>failed</v>
      </c>
      <c r="E661" cm="1">
        <f t="array" ref="E661">INDEX('Master Data'!$F$2:$L$4115,SMALL(IF((INDEX('Master Data'!$F$2:$L$4115,,1)="failed"),MATCH(ROW('Master Data'!$F$2:$L$4115),ROW('Master Data'!$F$2:$L$4115)),""),ROWS($D$2:E661)),(COLUMNS($D$2:E661)-1)*6+1)</f>
        <v>0</v>
      </c>
    </row>
    <row r="662" spans="1:5" x14ac:dyDescent="0.25">
      <c r="A662" t="str" cm="1">
        <f t="array" ref="A662">INDEX('Master Data'!$F$2:$L$4115,SMALL(IF((INDEX('Master Data'!$F$2:$L$4115,,1)="successful"),MATCH(ROW('Master Data'!$F$2:$L$4115),ROW('Master Data'!$F$2:$L$4115)),""),ROWS(A$2:$A662)),(COLUMNS($A$2:A662)-1)*6+1)</f>
        <v>successful</v>
      </c>
      <c r="B662" cm="1">
        <f t="array" ref="B662">INDEX('Master Data'!$F$2:$L$4115,SMALL(IF((INDEX('Master Data'!$F$2:$L$4115,,1)="successful"),MATCH(ROW('Master Data'!$F$2:$L$4115),ROW('Master Data'!$F$2:$L$4115)),""),ROWS($A$2:B662)),(COLUMNS($A$2:B662)-1)*6+1)</f>
        <v>885</v>
      </c>
      <c r="D662" t="str" cm="1">
        <f t="array" ref="D662">INDEX('Master Data'!$F$2:$L$4115,SMALL(IF((INDEX('Master Data'!$F$2:$L$4115,,1)="failed"),MATCH(ROW('Master Data'!$F$2:$L$4115),ROW('Master Data'!$F$2:$L$4115)),""),ROWS($D$2:D662)),(COLUMNS($D$2:D662)-1)*6+1)</f>
        <v>failed</v>
      </c>
      <c r="E662" cm="1">
        <f t="array" ref="E662">INDEX('Master Data'!$F$2:$L$4115,SMALL(IF((INDEX('Master Data'!$F$2:$L$4115,,1)="failed"),MATCH(ROW('Master Data'!$F$2:$L$4115),ROW('Master Data'!$F$2:$L$4115)),""),ROWS($D$2:E662)),(COLUMNS($D$2:E662)-1)*6+1)</f>
        <v>0</v>
      </c>
    </row>
    <row r="663" spans="1:5" x14ac:dyDescent="0.25">
      <c r="A663" t="str" cm="1">
        <f t="array" ref="A663">INDEX('Master Data'!$F$2:$L$4115,SMALL(IF((INDEX('Master Data'!$F$2:$L$4115,,1)="successful"),MATCH(ROW('Master Data'!$F$2:$L$4115),ROW('Master Data'!$F$2:$L$4115)),""),ROWS(A$2:$A663)),(COLUMNS($A$2:A663)-1)*6+1)</f>
        <v>successful</v>
      </c>
      <c r="B663" cm="1">
        <f t="array" ref="B663">INDEX('Master Data'!$F$2:$L$4115,SMALL(IF((INDEX('Master Data'!$F$2:$L$4115,,1)="successful"),MATCH(ROW('Master Data'!$F$2:$L$4115),ROW('Master Data'!$F$2:$L$4115)),""),ROWS($A$2:B663)),(COLUMNS($A$2:B663)-1)*6+1)</f>
        <v>329</v>
      </c>
      <c r="D663" t="str" cm="1">
        <f t="array" ref="D663">INDEX('Master Data'!$F$2:$L$4115,SMALL(IF((INDEX('Master Data'!$F$2:$L$4115,,1)="failed"),MATCH(ROW('Master Data'!$F$2:$L$4115),ROW('Master Data'!$F$2:$L$4115)),""),ROWS($D$2:D663)),(COLUMNS($D$2:D663)-1)*6+1)</f>
        <v>failed</v>
      </c>
      <c r="E663" cm="1">
        <f t="array" ref="E663">INDEX('Master Data'!$F$2:$L$4115,SMALL(IF((INDEX('Master Data'!$F$2:$L$4115,,1)="failed"),MATCH(ROW('Master Data'!$F$2:$L$4115),ROW('Master Data'!$F$2:$L$4115)),""),ROWS($D$2:E663)),(COLUMNS($D$2:E663)-1)*6+1)</f>
        <v>0</v>
      </c>
    </row>
    <row r="664" spans="1:5" x14ac:dyDescent="0.25">
      <c r="A664" t="str" cm="1">
        <f t="array" ref="A664">INDEX('Master Data'!$F$2:$L$4115,SMALL(IF((INDEX('Master Data'!$F$2:$L$4115,,1)="successful"),MATCH(ROW('Master Data'!$F$2:$L$4115),ROW('Master Data'!$F$2:$L$4115)),""),ROWS(A$2:$A664)),(COLUMNS($A$2:A664)-1)*6+1)</f>
        <v>successful</v>
      </c>
      <c r="B664" cm="1">
        <f t="array" ref="B664">INDEX('Master Data'!$F$2:$L$4115,SMALL(IF((INDEX('Master Data'!$F$2:$L$4115,,1)="successful"),MATCH(ROW('Master Data'!$F$2:$L$4115),ROW('Master Data'!$F$2:$L$4115)),""),ROWS($A$2:B664)),(COLUMNS($A$2:B664)-1)*6+1)</f>
        <v>71</v>
      </c>
      <c r="D664" t="str" cm="1">
        <f t="array" ref="D664">INDEX('Master Data'!$F$2:$L$4115,SMALL(IF((INDEX('Master Data'!$F$2:$L$4115,,1)="failed"),MATCH(ROW('Master Data'!$F$2:$L$4115),ROW('Master Data'!$F$2:$L$4115)),""),ROWS($D$2:D664)),(COLUMNS($D$2:D664)-1)*6+1)</f>
        <v>failed</v>
      </c>
      <c r="E664" cm="1">
        <f t="array" ref="E664">INDEX('Master Data'!$F$2:$L$4115,SMALL(IF((INDEX('Master Data'!$F$2:$L$4115,,1)="failed"),MATCH(ROW('Master Data'!$F$2:$L$4115),ROW('Master Data'!$F$2:$L$4115)),""),ROWS($D$2:E664)),(COLUMNS($D$2:E664)-1)*6+1)</f>
        <v>12</v>
      </c>
    </row>
    <row r="665" spans="1:5" x14ac:dyDescent="0.25">
      <c r="A665" t="str" cm="1">
        <f t="array" ref="A665">INDEX('Master Data'!$F$2:$L$4115,SMALL(IF((INDEX('Master Data'!$F$2:$L$4115,,1)="successful"),MATCH(ROW('Master Data'!$F$2:$L$4115),ROW('Master Data'!$F$2:$L$4115)),""),ROWS(A$2:$A665)),(COLUMNS($A$2:A665)-1)*6+1)</f>
        <v>successful</v>
      </c>
      <c r="B665" cm="1">
        <f t="array" ref="B665">INDEX('Master Data'!$F$2:$L$4115,SMALL(IF((INDEX('Master Data'!$F$2:$L$4115,,1)="successful"),MATCH(ROW('Master Data'!$F$2:$L$4115),ROW('Master Data'!$F$2:$L$4115)),""),ROWS($A$2:B665)),(COLUMNS($A$2:B665)-1)*6+1)</f>
        <v>269</v>
      </c>
      <c r="D665" t="str" cm="1">
        <f t="array" ref="D665">INDEX('Master Data'!$F$2:$L$4115,SMALL(IF((INDEX('Master Data'!$F$2:$L$4115,,1)="failed"),MATCH(ROW('Master Data'!$F$2:$L$4115),ROW('Master Data'!$F$2:$L$4115)),""),ROWS($D$2:D665)),(COLUMNS($D$2:D665)-1)*6+1)</f>
        <v>failed</v>
      </c>
      <c r="E665" cm="1">
        <f t="array" ref="E665">INDEX('Master Data'!$F$2:$L$4115,SMALL(IF((INDEX('Master Data'!$F$2:$L$4115,,1)="failed"),MATCH(ROW('Master Data'!$F$2:$L$4115),ROW('Master Data'!$F$2:$L$4115)),""),ROWS($D$2:E665)),(COLUMNS($D$2:E665)-1)*6+1)</f>
        <v>1</v>
      </c>
    </row>
    <row r="666" spans="1:5" x14ac:dyDescent="0.25">
      <c r="A666" t="str" cm="1">
        <f t="array" ref="A666">INDEX('Master Data'!$F$2:$L$4115,SMALL(IF((INDEX('Master Data'!$F$2:$L$4115,,1)="successful"),MATCH(ROW('Master Data'!$F$2:$L$4115),ROW('Master Data'!$F$2:$L$4115)),""),ROWS(A$2:$A666)),(COLUMNS($A$2:A666)-1)*6+1)</f>
        <v>successful</v>
      </c>
      <c r="B666" cm="1">
        <f t="array" ref="B666">INDEX('Master Data'!$F$2:$L$4115,SMALL(IF((INDEX('Master Data'!$F$2:$L$4115,,1)="successful"),MATCH(ROW('Master Data'!$F$2:$L$4115),ROW('Master Data'!$F$2:$L$4115)),""),ROWS($A$2:B666)),(COLUMNS($A$2:B666)-1)*6+1)</f>
        <v>345</v>
      </c>
      <c r="D666" t="str" cm="1">
        <f t="array" ref="D666">INDEX('Master Data'!$F$2:$L$4115,SMALL(IF((INDEX('Master Data'!$F$2:$L$4115,,1)="failed"),MATCH(ROW('Master Data'!$F$2:$L$4115),ROW('Master Data'!$F$2:$L$4115)),""),ROWS($D$2:D666)),(COLUMNS($D$2:D666)-1)*6+1)</f>
        <v>failed</v>
      </c>
      <c r="E666" cm="1">
        <f t="array" ref="E666">INDEX('Master Data'!$F$2:$L$4115,SMALL(IF((INDEX('Master Data'!$F$2:$L$4115,,1)="failed"),MATCH(ROW('Master Data'!$F$2:$L$4115),ROW('Master Data'!$F$2:$L$4115)),""),ROWS($D$2:E666)),(COLUMNS($D$2:E666)-1)*6+1)</f>
        <v>3</v>
      </c>
    </row>
    <row r="667" spans="1:5" x14ac:dyDescent="0.25">
      <c r="A667" t="str" cm="1">
        <f t="array" ref="A667">INDEX('Master Data'!$F$2:$L$4115,SMALL(IF((INDEX('Master Data'!$F$2:$L$4115,,1)="successful"),MATCH(ROW('Master Data'!$F$2:$L$4115),ROW('Master Data'!$F$2:$L$4115)),""),ROWS(A$2:$A667)),(COLUMNS($A$2:A667)-1)*6+1)</f>
        <v>successful</v>
      </c>
      <c r="B667" cm="1">
        <f t="array" ref="B667">INDEX('Master Data'!$F$2:$L$4115,SMALL(IF((INDEX('Master Data'!$F$2:$L$4115,,1)="successful"),MATCH(ROW('Master Data'!$F$2:$L$4115),ROW('Master Data'!$F$2:$L$4115)),""),ROWS($A$2:B667)),(COLUMNS($A$2:B667)-1)*6+1)</f>
        <v>43</v>
      </c>
      <c r="D667" t="str" cm="1">
        <f t="array" ref="D667">INDEX('Master Data'!$F$2:$L$4115,SMALL(IF((INDEX('Master Data'!$F$2:$L$4115,,1)="failed"),MATCH(ROW('Master Data'!$F$2:$L$4115),ROW('Master Data'!$F$2:$L$4115)),""),ROWS($D$2:D667)),(COLUMNS($D$2:D667)-1)*6+1)</f>
        <v>failed</v>
      </c>
      <c r="E667" cm="1">
        <f t="array" ref="E667">INDEX('Master Data'!$F$2:$L$4115,SMALL(IF((INDEX('Master Data'!$F$2:$L$4115,,1)="failed"),MATCH(ROW('Master Data'!$F$2:$L$4115),ROW('Master Data'!$F$2:$L$4115)),""),ROWS($D$2:E667)),(COLUMNS($D$2:E667)-1)*6+1)</f>
        <v>1</v>
      </c>
    </row>
    <row r="668" spans="1:5" x14ac:dyDescent="0.25">
      <c r="A668" t="str" cm="1">
        <f t="array" ref="A668">INDEX('Master Data'!$F$2:$L$4115,SMALL(IF((INDEX('Master Data'!$F$2:$L$4115,,1)="successful"),MATCH(ROW('Master Data'!$F$2:$L$4115),ROW('Master Data'!$F$2:$L$4115)),""),ROWS(A$2:$A668)),(COLUMNS($A$2:A668)-1)*6+1)</f>
        <v>successful</v>
      </c>
      <c r="B668" cm="1">
        <f t="array" ref="B668">INDEX('Master Data'!$F$2:$L$4115,SMALL(IF((INDEX('Master Data'!$F$2:$L$4115,,1)="successful"),MATCH(ROW('Master Data'!$F$2:$L$4115),ROW('Master Data'!$F$2:$L$4115)),""),ROWS($A$2:B668)),(COLUMNS($A$2:B668)-1)*6+1)</f>
        <v>33</v>
      </c>
      <c r="D668" t="str" cm="1">
        <f t="array" ref="D668">INDEX('Master Data'!$F$2:$L$4115,SMALL(IF((INDEX('Master Data'!$F$2:$L$4115,,1)="failed"),MATCH(ROW('Master Data'!$F$2:$L$4115),ROW('Master Data'!$F$2:$L$4115)),""),ROWS($D$2:D668)),(COLUMNS($D$2:D668)-1)*6+1)</f>
        <v>failed</v>
      </c>
      <c r="E668" cm="1">
        <f t="array" ref="E668">INDEX('Master Data'!$F$2:$L$4115,SMALL(IF((INDEX('Master Data'!$F$2:$L$4115,,1)="failed"),MATCH(ROW('Master Data'!$F$2:$L$4115),ROW('Master Data'!$F$2:$L$4115)),""),ROWS($D$2:E668)),(COLUMNS($D$2:E668)-1)*6+1)</f>
        <v>4</v>
      </c>
    </row>
    <row r="669" spans="1:5" x14ac:dyDescent="0.25">
      <c r="A669" t="str" cm="1">
        <f t="array" ref="A669">INDEX('Master Data'!$F$2:$L$4115,SMALL(IF((INDEX('Master Data'!$F$2:$L$4115,,1)="successful"),MATCH(ROW('Master Data'!$F$2:$L$4115),ROW('Master Data'!$F$2:$L$4115)),""),ROWS(A$2:$A669)),(COLUMNS($A$2:A669)-1)*6+1)</f>
        <v>successful</v>
      </c>
      <c r="B669" cm="1">
        <f t="array" ref="B669">INDEX('Master Data'!$F$2:$L$4115,SMALL(IF((INDEX('Master Data'!$F$2:$L$4115,,1)="successful"),MATCH(ROW('Master Data'!$F$2:$L$4115),ROW('Master Data'!$F$2:$L$4115)),""),ROWS($A$2:B669)),(COLUMNS($A$2:B669)-1)*6+1)</f>
        <v>211</v>
      </c>
      <c r="D669" t="str" cm="1">
        <f t="array" ref="D669">INDEX('Master Data'!$F$2:$L$4115,SMALL(IF((INDEX('Master Data'!$F$2:$L$4115,,1)="failed"),MATCH(ROW('Master Data'!$F$2:$L$4115),ROW('Master Data'!$F$2:$L$4115)),""),ROWS($D$2:D669)),(COLUMNS($D$2:D669)-1)*6+1)</f>
        <v>failed</v>
      </c>
      <c r="E669" cm="1">
        <f t="array" ref="E669">INDEX('Master Data'!$F$2:$L$4115,SMALL(IF((INDEX('Master Data'!$F$2:$L$4115,,1)="failed"),MATCH(ROW('Master Data'!$F$2:$L$4115),ROW('Master Data'!$F$2:$L$4115)),""),ROWS($D$2:E669)),(COLUMNS($D$2:E669)-1)*6+1)</f>
        <v>1</v>
      </c>
    </row>
    <row r="670" spans="1:5" x14ac:dyDescent="0.25">
      <c r="A670" t="str" cm="1">
        <f t="array" ref="A670">INDEX('Master Data'!$F$2:$L$4115,SMALL(IF((INDEX('Master Data'!$F$2:$L$4115,,1)="successful"),MATCH(ROW('Master Data'!$F$2:$L$4115),ROW('Master Data'!$F$2:$L$4115)),""),ROWS(A$2:$A670)),(COLUMNS($A$2:A670)-1)*6+1)</f>
        <v>successful</v>
      </c>
      <c r="B670" cm="1">
        <f t="array" ref="B670">INDEX('Master Data'!$F$2:$L$4115,SMALL(IF((INDEX('Master Data'!$F$2:$L$4115,,1)="successful"),MATCH(ROW('Master Data'!$F$2:$L$4115),ROW('Master Data'!$F$2:$L$4115)),""),ROWS($A$2:B670)),(COLUMNS($A$2:B670)-1)*6+1)</f>
        <v>196</v>
      </c>
      <c r="D670" t="str" cm="1">
        <f t="array" ref="D670">INDEX('Master Data'!$F$2:$L$4115,SMALL(IF((INDEX('Master Data'!$F$2:$L$4115,,1)="failed"),MATCH(ROW('Master Data'!$F$2:$L$4115),ROW('Master Data'!$F$2:$L$4115)),""),ROWS($D$2:D670)),(COLUMNS($D$2:D670)-1)*6+1)</f>
        <v>failed</v>
      </c>
      <c r="E670" cm="1">
        <f t="array" ref="E670">INDEX('Master Data'!$F$2:$L$4115,SMALL(IF((INDEX('Master Data'!$F$2:$L$4115,,1)="failed"),MATCH(ROW('Master Data'!$F$2:$L$4115),ROW('Master Data'!$F$2:$L$4115)),""),ROWS($D$2:E670)),(COLUMNS($D$2:E670)-1)*6+1)</f>
        <v>3</v>
      </c>
    </row>
    <row r="671" spans="1:5" x14ac:dyDescent="0.25">
      <c r="A671" t="str" cm="1">
        <f t="array" ref="A671">INDEX('Master Data'!$F$2:$L$4115,SMALL(IF((INDEX('Master Data'!$F$2:$L$4115,,1)="successful"),MATCH(ROW('Master Data'!$F$2:$L$4115),ROW('Master Data'!$F$2:$L$4115)),""),ROWS(A$2:$A671)),(COLUMNS($A$2:A671)-1)*6+1)</f>
        <v>successful</v>
      </c>
      <c r="B671" cm="1">
        <f t="array" ref="B671">INDEX('Master Data'!$F$2:$L$4115,SMALL(IF((INDEX('Master Data'!$F$2:$L$4115,,1)="successful"),MATCH(ROW('Master Data'!$F$2:$L$4115),ROW('Master Data'!$F$2:$L$4115)),""),ROWS($A$2:B671)),(COLUMNS($A$2:B671)-1)*6+1)</f>
        <v>405</v>
      </c>
      <c r="D671" t="str" cm="1">
        <f t="array" ref="D671">INDEX('Master Data'!$F$2:$L$4115,SMALL(IF((INDEX('Master Data'!$F$2:$L$4115,,1)="failed"),MATCH(ROW('Master Data'!$F$2:$L$4115),ROW('Master Data'!$F$2:$L$4115)),""),ROWS($D$2:D671)),(COLUMNS($D$2:D671)-1)*6+1)</f>
        <v>failed</v>
      </c>
      <c r="E671" cm="1">
        <f t="array" ref="E671">INDEX('Master Data'!$F$2:$L$4115,SMALL(IF((INDEX('Master Data'!$F$2:$L$4115,,1)="failed"),MATCH(ROW('Master Data'!$F$2:$L$4115),ROW('Master Data'!$F$2:$L$4115)),""),ROWS($D$2:E671)),(COLUMNS($D$2:E671)-1)*6+1)</f>
        <v>1</v>
      </c>
    </row>
    <row r="672" spans="1:5" x14ac:dyDescent="0.25">
      <c r="A672" t="str" cm="1">
        <f t="array" ref="A672">INDEX('Master Data'!$F$2:$L$4115,SMALL(IF((INDEX('Master Data'!$F$2:$L$4115,,1)="successful"),MATCH(ROW('Master Data'!$F$2:$L$4115),ROW('Master Data'!$F$2:$L$4115)),""),ROWS(A$2:$A672)),(COLUMNS($A$2:A672)-1)*6+1)</f>
        <v>successful</v>
      </c>
      <c r="B672" cm="1">
        <f t="array" ref="B672">INDEX('Master Data'!$F$2:$L$4115,SMALL(IF((INDEX('Master Data'!$F$2:$L$4115,,1)="successful"),MATCH(ROW('Master Data'!$F$2:$L$4115),ROW('Master Data'!$F$2:$L$4115)),""),ROWS($A$2:B672)),(COLUMNS($A$2:B672)-1)*6+1)</f>
        <v>206</v>
      </c>
      <c r="D672" t="str" cm="1">
        <f t="array" ref="D672">INDEX('Master Data'!$F$2:$L$4115,SMALL(IF((INDEX('Master Data'!$F$2:$L$4115,,1)="failed"),MATCH(ROW('Master Data'!$F$2:$L$4115),ROW('Master Data'!$F$2:$L$4115)),""),ROWS($D$2:D672)),(COLUMNS($D$2:D672)-1)*6+1)</f>
        <v>failed</v>
      </c>
      <c r="E672" cm="1">
        <f t="array" ref="E672">INDEX('Master Data'!$F$2:$L$4115,SMALL(IF((INDEX('Master Data'!$F$2:$L$4115,,1)="failed"),MATCH(ROW('Master Data'!$F$2:$L$4115),ROW('Master Data'!$F$2:$L$4115)),""),ROWS($D$2:E672)),(COLUMNS($D$2:E672)-1)*6+1)</f>
        <v>0</v>
      </c>
    </row>
    <row r="673" spans="1:5" x14ac:dyDescent="0.25">
      <c r="A673" t="str" cm="1">
        <f t="array" ref="A673">INDEX('Master Data'!$F$2:$L$4115,SMALL(IF((INDEX('Master Data'!$F$2:$L$4115,,1)="successful"),MATCH(ROW('Master Data'!$F$2:$L$4115),ROW('Master Data'!$F$2:$L$4115)),""),ROWS(A$2:$A673)),(COLUMNS($A$2:A673)-1)*6+1)</f>
        <v>successful</v>
      </c>
      <c r="B673" cm="1">
        <f t="array" ref="B673">INDEX('Master Data'!$F$2:$L$4115,SMALL(IF((INDEX('Master Data'!$F$2:$L$4115,,1)="successful"),MATCH(ROW('Master Data'!$F$2:$L$4115),ROW('Master Data'!$F$2:$L$4115)),""),ROWS($A$2:B673)),(COLUMNS($A$2:B673)-1)*6+1)</f>
        <v>335</v>
      </c>
      <c r="D673" t="str" cm="1">
        <f t="array" ref="D673">INDEX('Master Data'!$F$2:$L$4115,SMALL(IF((INDEX('Master Data'!$F$2:$L$4115,,1)="failed"),MATCH(ROW('Master Data'!$F$2:$L$4115),ROW('Master Data'!$F$2:$L$4115)),""),ROWS($D$2:D673)),(COLUMNS($D$2:D673)-1)*6+1)</f>
        <v>failed</v>
      </c>
      <c r="E673" cm="1">
        <f t="array" ref="E673">INDEX('Master Data'!$F$2:$L$4115,SMALL(IF((INDEX('Master Data'!$F$2:$L$4115,,1)="failed"),MATCH(ROW('Master Data'!$F$2:$L$4115),ROW('Master Data'!$F$2:$L$4115)),""),ROWS($D$2:E673)),(COLUMNS($D$2:E673)-1)*6+1)</f>
        <v>12</v>
      </c>
    </row>
    <row r="674" spans="1:5" x14ac:dyDescent="0.25">
      <c r="A674" t="str" cm="1">
        <f t="array" ref="A674">INDEX('Master Data'!$F$2:$L$4115,SMALL(IF((INDEX('Master Data'!$F$2:$L$4115,,1)="successful"),MATCH(ROW('Master Data'!$F$2:$L$4115),ROW('Master Data'!$F$2:$L$4115)),""),ROWS(A$2:$A674)),(COLUMNS($A$2:A674)-1)*6+1)</f>
        <v>successful</v>
      </c>
      <c r="B674" cm="1">
        <f t="array" ref="B674">INDEX('Master Data'!$F$2:$L$4115,SMALL(IF((INDEX('Master Data'!$F$2:$L$4115,,1)="successful"),MATCH(ROW('Master Data'!$F$2:$L$4115),ROW('Master Data'!$F$2:$L$4115)),""),ROWS($A$2:B674)),(COLUMNS($A$2:B674)-1)*6+1)</f>
        <v>215</v>
      </c>
      <c r="D674" t="str" cm="1">
        <f t="array" ref="D674">INDEX('Master Data'!$F$2:$L$4115,SMALL(IF((INDEX('Master Data'!$F$2:$L$4115,,1)="failed"),MATCH(ROW('Master Data'!$F$2:$L$4115),ROW('Master Data'!$F$2:$L$4115)),""),ROWS($D$2:D674)),(COLUMNS($D$2:D674)-1)*6+1)</f>
        <v>failed</v>
      </c>
      <c r="E674" cm="1">
        <f t="array" ref="E674">INDEX('Master Data'!$F$2:$L$4115,SMALL(IF((INDEX('Master Data'!$F$2:$L$4115,,1)="failed"),MATCH(ROW('Master Data'!$F$2:$L$4115),ROW('Master Data'!$F$2:$L$4115)),""),ROWS($D$2:E674)),(COLUMNS($D$2:E674)-1)*6+1)</f>
        <v>0</v>
      </c>
    </row>
    <row r="675" spans="1:5" x14ac:dyDescent="0.25">
      <c r="A675" t="str" cm="1">
        <f t="array" ref="A675">INDEX('Master Data'!$F$2:$L$4115,SMALL(IF((INDEX('Master Data'!$F$2:$L$4115,,1)="successful"),MATCH(ROW('Master Data'!$F$2:$L$4115),ROW('Master Data'!$F$2:$L$4115)),""),ROWS(A$2:$A675)),(COLUMNS($A$2:A675)-1)*6+1)</f>
        <v>successful</v>
      </c>
      <c r="B675" cm="1">
        <f t="array" ref="B675">INDEX('Master Data'!$F$2:$L$4115,SMALL(IF((INDEX('Master Data'!$F$2:$L$4115,,1)="successful"),MATCH(ROW('Master Data'!$F$2:$L$4115),ROW('Master Data'!$F$2:$L$4115)),""),ROWS($A$2:B675)),(COLUMNS($A$2:B675)-1)*6+1)</f>
        <v>176</v>
      </c>
      <c r="D675" t="str" cm="1">
        <f t="array" ref="D675">INDEX('Master Data'!$F$2:$L$4115,SMALL(IF((INDEX('Master Data'!$F$2:$L$4115,,1)="failed"),MATCH(ROW('Master Data'!$F$2:$L$4115),ROW('Master Data'!$F$2:$L$4115)),""),ROWS($D$2:D675)),(COLUMNS($D$2:D675)-1)*6+1)</f>
        <v>failed</v>
      </c>
      <c r="E675" cm="1">
        <f t="array" ref="E675">INDEX('Master Data'!$F$2:$L$4115,SMALL(IF((INDEX('Master Data'!$F$2:$L$4115,,1)="failed"),MATCH(ROW('Master Data'!$F$2:$L$4115),ROW('Master Data'!$F$2:$L$4115)),""),ROWS($D$2:E675)),(COLUMNS($D$2:E675)-1)*6+1)</f>
        <v>1</v>
      </c>
    </row>
    <row r="676" spans="1:5" x14ac:dyDescent="0.25">
      <c r="A676" t="str" cm="1">
        <f t="array" ref="A676">INDEX('Master Data'!$F$2:$L$4115,SMALL(IF((INDEX('Master Data'!$F$2:$L$4115,,1)="successful"),MATCH(ROW('Master Data'!$F$2:$L$4115),ROW('Master Data'!$F$2:$L$4115)),""),ROWS(A$2:$A676)),(COLUMNS($A$2:A676)-1)*6+1)</f>
        <v>successful</v>
      </c>
      <c r="B676" cm="1">
        <f t="array" ref="B676">INDEX('Master Data'!$F$2:$L$4115,SMALL(IF((INDEX('Master Data'!$F$2:$L$4115,,1)="successful"),MATCH(ROW('Master Data'!$F$2:$L$4115),ROW('Master Data'!$F$2:$L$4115)),""),ROWS($A$2:B676)),(COLUMNS($A$2:B676)-1)*6+1)</f>
        <v>555</v>
      </c>
      <c r="D676" t="str" cm="1">
        <f t="array" ref="D676">INDEX('Master Data'!$F$2:$L$4115,SMALL(IF((INDEX('Master Data'!$F$2:$L$4115,,1)="failed"),MATCH(ROW('Master Data'!$F$2:$L$4115),ROW('Master Data'!$F$2:$L$4115)),""),ROWS($D$2:D676)),(COLUMNS($D$2:D676)-1)*6+1)</f>
        <v>failed</v>
      </c>
      <c r="E676" cm="1">
        <f t="array" ref="E676">INDEX('Master Data'!$F$2:$L$4115,SMALL(IF((INDEX('Master Data'!$F$2:$L$4115,,1)="failed"),MATCH(ROW('Master Data'!$F$2:$L$4115),ROW('Master Data'!$F$2:$L$4115)),""),ROWS($D$2:E676)),(COLUMNS($D$2:E676)-1)*6+1)</f>
        <v>0</v>
      </c>
    </row>
    <row r="677" spans="1:5" x14ac:dyDescent="0.25">
      <c r="A677" t="str" cm="1">
        <f t="array" ref="A677">INDEX('Master Data'!$F$2:$L$4115,SMALL(IF((INDEX('Master Data'!$F$2:$L$4115,,1)="successful"),MATCH(ROW('Master Data'!$F$2:$L$4115),ROW('Master Data'!$F$2:$L$4115)),""),ROWS(A$2:$A677)),(COLUMNS($A$2:A677)-1)*6+1)</f>
        <v>successful</v>
      </c>
      <c r="B677" cm="1">
        <f t="array" ref="B677">INDEX('Master Data'!$F$2:$L$4115,SMALL(IF((INDEX('Master Data'!$F$2:$L$4115,,1)="successful"),MATCH(ROW('Master Data'!$F$2:$L$4115),ROW('Master Data'!$F$2:$L$4115)),""),ROWS($A$2:B677)),(COLUMNS($A$2:B677)-1)*6+1)</f>
        <v>116</v>
      </c>
      <c r="D677" t="str" cm="1">
        <f t="array" ref="D677">INDEX('Master Data'!$F$2:$L$4115,SMALL(IF((INDEX('Master Data'!$F$2:$L$4115,,1)="failed"),MATCH(ROW('Master Data'!$F$2:$L$4115),ROW('Master Data'!$F$2:$L$4115)),""),ROWS($D$2:D677)),(COLUMNS($D$2:D677)-1)*6+1)</f>
        <v>failed</v>
      </c>
      <c r="E677" cm="1">
        <f t="array" ref="E677">INDEX('Master Data'!$F$2:$L$4115,SMALL(IF((INDEX('Master Data'!$F$2:$L$4115,,1)="failed"),MATCH(ROW('Master Data'!$F$2:$L$4115),ROW('Master Data'!$F$2:$L$4115)),""),ROWS($D$2:E677)),(COLUMNS($D$2:E677)-1)*6+1)</f>
        <v>0</v>
      </c>
    </row>
    <row r="678" spans="1:5" x14ac:dyDescent="0.25">
      <c r="A678" t="str" cm="1">
        <f t="array" ref="A678">INDEX('Master Data'!$F$2:$L$4115,SMALL(IF((INDEX('Master Data'!$F$2:$L$4115,,1)="successful"),MATCH(ROW('Master Data'!$F$2:$L$4115),ROW('Master Data'!$F$2:$L$4115)),""),ROWS(A$2:$A678)),(COLUMNS($A$2:A678)-1)*6+1)</f>
        <v>successful</v>
      </c>
      <c r="B678" cm="1">
        <f t="array" ref="B678">INDEX('Master Data'!$F$2:$L$4115,SMALL(IF((INDEX('Master Data'!$F$2:$L$4115,,1)="successful"),MATCH(ROW('Master Data'!$F$2:$L$4115),ROW('Master Data'!$F$2:$L$4115)),""),ROWS($A$2:B678)),(COLUMNS($A$2:B678)-1)*6+1)</f>
        <v>615</v>
      </c>
      <c r="D678" t="str" cm="1">
        <f t="array" ref="D678">INDEX('Master Data'!$F$2:$L$4115,SMALL(IF((INDEX('Master Data'!$F$2:$L$4115,,1)="failed"),MATCH(ROW('Master Data'!$F$2:$L$4115),ROW('Master Data'!$F$2:$L$4115)),""),ROWS($D$2:D678)),(COLUMNS($D$2:D678)-1)*6+1)</f>
        <v>failed</v>
      </c>
      <c r="E678" cm="1">
        <f t="array" ref="E678">INDEX('Master Data'!$F$2:$L$4115,SMALL(IF((INDEX('Master Data'!$F$2:$L$4115,,1)="failed"),MATCH(ROW('Master Data'!$F$2:$L$4115),ROW('Master Data'!$F$2:$L$4115)),""),ROWS($D$2:E678)),(COLUMNS($D$2:E678)-1)*6+1)</f>
        <v>2</v>
      </c>
    </row>
    <row r="679" spans="1:5" x14ac:dyDescent="0.25">
      <c r="A679" t="str" cm="1">
        <f t="array" ref="A679">INDEX('Master Data'!$F$2:$L$4115,SMALL(IF((INDEX('Master Data'!$F$2:$L$4115,,1)="successful"),MATCH(ROW('Master Data'!$F$2:$L$4115),ROW('Master Data'!$F$2:$L$4115)),""),ROWS(A$2:$A679)),(COLUMNS($A$2:A679)-1)*6+1)</f>
        <v>successful</v>
      </c>
      <c r="B679" cm="1">
        <f t="array" ref="B679">INDEX('Master Data'!$F$2:$L$4115,SMALL(IF((INDEX('Master Data'!$F$2:$L$4115,,1)="successful"),MATCH(ROW('Master Data'!$F$2:$L$4115),ROW('Master Data'!$F$2:$L$4115)),""),ROWS($A$2:B679)),(COLUMNS($A$2:B679)-1)*6+1)</f>
        <v>236</v>
      </c>
      <c r="D679" t="str" cm="1">
        <f t="array" ref="D679">INDEX('Master Data'!$F$2:$L$4115,SMALL(IF((INDEX('Master Data'!$F$2:$L$4115,,1)="failed"),MATCH(ROW('Master Data'!$F$2:$L$4115),ROW('Master Data'!$F$2:$L$4115)),""),ROWS($D$2:D679)),(COLUMNS($D$2:D679)-1)*6+1)</f>
        <v>failed</v>
      </c>
      <c r="E679" cm="1">
        <f t="array" ref="E679">INDEX('Master Data'!$F$2:$L$4115,SMALL(IF((INDEX('Master Data'!$F$2:$L$4115,,1)="failed"),MATCH(ROW('Master Data'!$F$2:$L$4115),ROW('Master Data'!$F$2:$L$4115)),""),ROWS($D$2:E679)),(COLUMNS($D$2:E679)-1)*6+1)</f>
        <v>92</v>
      </c>
    </row>
    <row r="680" spans="1:5" x14ac:dyDescent="0.25">
      <c r="A680" t="str" cm="1">
        <f t="array" ref="A680">INDEX('Master Data'!$F$2:$L$4115,SMALL(IF((INDEX('Master Data'!$F$2:$L$4115,,1)="successful"),MATCH(ROW('Master Data'!$F$2:$L$4115),ROW('Master Data'!$F$2:$L$4115)),""),ROWS(A$2:$A680)),(COLUMNS($A$2:A680)-1)*6+1)</f>
        <v>successful</v>
      </c>
      <c r="B680" cm="1">
        <f t="array" ref="B680">INDEX('Master Data'!$F$2:$L$4115,SMALL(IF((INDEX('Master Data'!$F$2:$L$4115,,1)="successful"),MATCH(ROW('Master Data'!$F$2:$L$4115),ROW('Master Data'!$F$2:$L$4115)),""),ROWS($A$2:B680)),(COLUMNS($A$2:B680)-1)*6+1)</f>
        <v>145</v>
      </c>
      <c r="D680" t="str" cm="1">
        <f t="array" ref="D680">INDEX('Master Data'!$F$2:$L$4115,SMALL(IF((INDEX('Master Data'!$F$2:$L$4115,,1)="failed"),MATCH(ROW('Master Data'!$F$2:$L$4115),ROW('Master Data'!$F$2:$L$4115)),""),ROWS($D$2:D680)),(COLUMNS($D$2:D680)-1)*6+1)</f>
        <v>failed</v>
      </c>
      <c r="E680" cm="1">
        <f t="array" ref="E680">INDEX('Master Data'!$F$2:$L$4115,SMALL(IF((INDEX('Master Data'!$F$2:$L$4115,,1)="failed"),MATCH(ROW('Master Data'!$F$2:$L$4115),ROW('Master Data'!$F$2:$L$4115)),""),ROWS($D$2:E680)),(COLUMNS($D$2:E680)-1)*6+1)</f>
        <v>0</v>
      </c>
    </row>
    <row r="681" spans="1:5" x14ac:dyDescent="0.25">
      <c r="A681" t="str" cm="1">
        <f t="array" ref="A681">INDEX('Master Data'!$F$2:$L$4115,SMALL(IF((INDEX('Master Data'!$F$2:$L$4115,,1)="successful"),MATCH(ROW('Master Data'!$F$2:$L$4115),ROW('Master Data'!$F$2:$L$4115)),""),ROWS(A$2:$A681)),(COLUMNS($A$2:A681)-1)*6+1)</f>
        <v>successful</v>
      </c>
      <c r="B681" cm="1">
        <f t="array" ref="B681">INDEX('Master Data'!$F$2:$L$4115,SMALL(IF((INDEX('Master Data'!$F$2:$L$4115,,1)="successful"),MATCH(ROW('Master Data'!$F$2:$L$4115),ROW('Master Data'!$F$2:$L$4115)),""),ROWS($A$2:B681)),(COLUMNS($A$2:B681)-1)*6+1)</f>
        <v>167</v>
      </c>
      <c r="D681" t="str" cm="1">
        <f t="array" ref="D681">INDEX('Master Data'!$F$2:$L$4115,SMALL(IF((INDEX('Master Data'!$F$2:$L$4115,,1)="failed"),MATCH(ROW('Master Data'!$F$2:$L$4115),ROW('Master Data'!$F$2:$L$4115)),""),ROWS($D$2:D681)),(COLUMNS($D$2:D681)-1)*6+1)</f>
        <v>failed</v>
      </c>
      <c r="E681" cm="1">
        <f t="array" ref="E681">INDEX('Master Data'!$F$2:$L$4115,SMALL(IF((INDEX('Master Data'!$F$2:$L$4115,,1)="failed"),MATCH(ROW('Master Data'!$F$2:$L$4115),ROW('Master Data'!$F$2:$L$4115)),""),ROWS($D$2:E681)),(COLUMNS($D$2:E681)-1)*6+1)</f>
        <v>3</v>
      </c>
    </row>
    <row r="682" spans="1:5" x14ac:dyDescent="0.25">
      <c r="A682" t="str" cm="1">
        <f t="array" ref="A682">INDEX('Master Data'!$F$2:$L$4115,SMALL(IF((INDEX('Master Data'!$F$2:$L$4115,,1)="successful"),MATCH(ROW('Master Data'!$F$2:$L$4115),ROW('Master Data'!$F$2:$L$4115)),""),ROWS(A$2:$A682)),(COLUMNS($A$2:A682)-1)*6+1)</f>
        <v>successful</v>
      </c>
      <c r="B682" cm="1">
        <f t="array" ref="B682">INDEX('Master Data'!$F$2:$L$4115,SMALL(IF((INDEX('Master Data'!$F$2:$L$4115,,1)="successful"),MATCH(ROW('Master Data'!$F$2:$L$4115),ROW('Master Data'!$F$2:$L$4115)),""),ROWS($A$2:B682)),(COLUMNS($A$2:B682)-1)*6+1)</f>
        <v>235</v>
      </c>
      <c r="D682" t="str" cm="1">
        <f t="array" ref="D682">INDEX('Master Data'!$F$2:$L$4115,SMALL(IF((INDEX('Master Data'!$F$2:$L$4115,,1)="failed"),MATCH(ROW('Master Data'!$F$2:$L$4115),ROW('Master Data'!$F$2:$L$4115)),""),ROWS($D$2:D682)),(COLUMNS($D$2:D682)-1)*6+1)</f>
        <v>failed</v>
      </c>
      <c r="E682" cm="1">
        <f t="array" ref="E682">INDEX('Master Data'!$F$2:$L$4115,SMALL(IF((INDEX('Master Data'!$F$2:$L$4115,,1)="failed"),MATCH(ROW('Master Data'!$F$2:$L$4115),ROW('Master Data'!$F$2:$L$4115)),""),ROWS($D$2:E682)),(COLUMNS($D$2:E682)-1)*6+1)</f>
        <v>10</v>
      </c>
    </row>
    <row r="683" spans="1:5" x14ac:dyDescent="0.25">
      <c r="A683" t="str" cm="1">
        <f t="array" ref="A683">INDEX('Master Data'!$F$2:$L$4115,SMALL(IF((INDEX('Master Data'!$F$2:$L$4115,,1)="successful"),MATCH(ROW('Master Data'!$F$2:$L$4115),ROW('Master Data'!$F$2:$L$4115)),""),ROWS(A$2:$A683)),(COLUMNS($A$2:A683)-1)*6+1)</f>
        <v>successful</v>
      </c>
      <c r="B683" cm="1">
        <f t="array" ref="B683">INDEX('Master Data'!$F$2:$L$4115,SMALL(IF((INDEX('Master Data'!$F$2:$L$4115,,1)="successful"),MATCH(ROW('Master Data'!$F$2:$L$4115),ROW('Master Data'!$F$2:$L$4115)),""),ROWS($A$2:B683)),(COLUMNS($A$2:B683)-1)*6+1)</f>
        <v>452</v>
      </c>
      <c r="D683" t="str" cm="1">
        <f t="array" ref="D683">INDEX('Master Data'!$F$2:$L$4115,SMALL(IF((INDEX('Master Data'!$F$2:$L$4115,,1)="failed"),MATCH(ROW('Master Data'!$F$2:$L$4115),ROW('Master Data'!$F$2:$L$4115)),""),ROWS($D$2:D683)),(COLUMNS($D$2:D683)-1)*6+1)</f>
        <v>failed</v>
      </c>
      <c r="E683" cm="1">
        <f t="array" ref="E683">INDEX('Master Data'!$F$2:$L$4115,SMALL(IF((INDEX('Master Data'!$F$2:$L$4115,,1)="failed"),MATCH(ROW('Master Data'!$F$2:$L$4115),ROW('Master Data'!$F$2:$L$4115)),""),ROWS($D$2:E683)),(COLUMNS($D$2:E683)-1)*6+1)</f>
        <v>7</v>
      </c>
    </row>
    <row r="684" spans="1:5" x14ac:dyDescent="0.25">
      <c r="A684" t="str" cm="1">
        <f t="array" ref="A684">INDEX('Master Data'!$F$2:$L$4115,SMALL(IF((INDEX('Master Data'!$F$2:$L$4115,,1)="successful"),MATCH(ROW('Master Data'!$F$2:$L$4115),ROW('Master Data'!$F$2:$L$4115)),""),ROWS(A$2:$A684)),(COLUMNS($A$2:A684)-1)*6+1)</f>
        <v>successful</v>
      </c>
      <c r="B684" cm="1">
        <f t="array" ref="B684">INDEX('Master Data'!$F$2:$L$4115,SMALL(IF((INDEX('Master Data'!$F$2:$L$4115,,1)="successful"),MATCH(ROW('Master Data'!$F$2:$L$4115),ROW('Master Data'!$F$2:$L$4115)),""),ROWS($A$2:B684)),(COLUMNS($A$2:B684)-1)*6+1)</f>
        <v>241</v>
      </c>
      <c r="D684" t="str" cm="1">
        <f t="array" ref="D684">INDEX('Master Data'!$F$2:$L$4115,SMALL(IF((INDEX('Master Data'!$F$2:$L$4115,,1)="failed"),MATCH(ROW('Master Data'!$F$2:$L$4115),ROW('Master Data'!$F$2:$L$4115)),""),ROWS($D$2:D684)),(COLUMNS($D$2:D684)-1)*6+1)</f>
        <v>failed</v>
      </c>
      <c r="E684" cm="1">
        <f t="array" ref="E684">INDEX('Master Data'!$F$2:$L$4115,SMALL(IF((INDEX('Master Data'!$F$2:$L$4115,,1)="failed"),MATCH(ROW('Master Data'!$F$2:$L$4115),ROW('Master Data'!$F$2:$L$4115)),""),ROWS($D$2:E684)),(COLUMNS($D$2:E684)-1)*6+1)</f>
        <v>3</v>
      </c>
    </row>
    <row r="685" spans="1:5" x14ac:dyDescent="0.25">
      <c r="A685" t="str" cm="1">
        <f t="array" ref="A685">INDEX('Master Data'!$F$2:$L$4115,SMALL(IF((INDEX('Master Data'!$F$2:$L$4115,,1)="successful"),MATCH(ROW('Master Data'!$F$2:$L$4115),ROW('Master Data'!$F$2:$L$4115)),""),ROWS(A$2:$A685)),(COLUMNS($A$2:A685)-1)*6+1)</f>
        <v>successful</v>
      </c>
      <c r="B685" cm="1">
        <f t="array" ref="B685">INDEX('Master Data'!$F$2:$L$4115,SMALL(IF((INDEX('Master Data'!$F$2:$L$4115,,1)="successful"),MATCH(ROW('Master Data'!$F$2:$L$4115),ROW('Master Data'!$F$2:$L$4115)),""),ROWS($A$2:B685)),(COLUMNS($A$2:B685)-1)*6+1)</f>
        <v>28</v>
      </c>
      <c r="D685" t="str" cm="1">
        <f t="array" ref="D685">INDEX('Master Data'!$F$2:$L$4115,SMALL(IF((INDEX('Master Data'!$F$2:$L$4115,,1)="failed"),MATCH(ROW('Master Data'!$F$2:$L$4115),ROW('Master Data'!$F$2:$L$4115)),""),ROWS($D$2:D685)),(COLUMNS($D$2:D685)-1)*6+1)</f>
        <v>failed</v>
      </c>
      <c r="E685" cm="1">
        <f t="array" ref="E685">INDEX('Master Data'!$F$2:$L$4115,SMALL(IF((INDEX('Master Data'!$F$2:$L$4115,,1)="failed"),MATCH(ROW('Master Data'!$F$2:$L$4115),ROW('Master Data'!$F$2:$L$4115)),""),ROWS($D$2:E685)),(COLUMNS($D$2:E685)-1)*6+1)</f>
        <v>0</v>
      </c>
    </row>
    <row r="686" spans="1:5" x14ac:dyDescent="0.25">
      <c r="A686" t="str" cm="1">
        <f t="array" ref="A686">INDEX('Master Data'!$F$2:$L$4115,SMALL(IF((INDEX('Master Data'!$F$2:$L$4115,,1)="successful"),MATCH(ROW('Master Data'!$F$2:$L$4115),ROW('Master Data'!$F$2:$L$4115)),""),ROWS(A$2:$A686)),(COLUMNS($A$2:A686)-1)*6+1)</f>
        <v>successful</v>
      </c>
      <c r="B686" cm="1">
        <f t="array" ref="B686">INDEX('Master Data'!$F$2:$L$4115,SMALL(IF((INDEX('Master Data'!$F$2:$L$4115,,1)="successful"),MATCH(ROW('Master Data'!$F$2:$L$4115),ROW('Master Data'!$F$2:$L$4115)),""),ROWS($A$2:B686)),(COLUMNS($A$2:B686)-1)*6+1)</f>
        <v>140</v>
      </c>
      <c r="D686" t="str" cm="1">
        <f t="array" ref="D686">INDEX('Master Data'!$F$2:$L$4115,SMALL(IF((INDEX('Master Data'!$F$2:$L$4115,,1)="failed"),MATCH(ROW('Master Data'!$F$2:$L$4115),ROW('Master Data'!$F$2:$L$4115)),""),ROWS($D$2:D686)),(COLUMNS($D$2:D686)-1)*6+1)</f>
        <v>failed</v>
      </c>
      <c r="E686" cm="1">
        <f t="array" ref="E686">INDEX('Master Data'!$F$2:$L$4115,SMALL(IF((INDEX('Master Data'!$F$2:$L$4115,,1)="failed"),MATCH(ROW('Master Data'!$F$2:$L$4115),ROW('Master Data'!$F$2:$L$4115)),""),ROWS($D$2:E686)),(COLUMNS($D$2:E686)-1)*6+1)</f>
        <v>1</v>
      </c>
    </row>
    <row r="687" spans="1:5" x14ac:dyDescent="0.25">
      <c r="A687" t="str" cm="1">
        <f t="array" ref="A687">INDEX('Master Data'!$F$2:$L$4115,SMALL(IF((INDEX('Master Data'!$F$2:$L$4115,,1)="successful"),MATCH(ROW('Master Data'!$F$2:$L$4115),ROW('Master Data'!$F$2:$L$4115)),""),ROWS(A$2:$A687)),(COLUMNS($A$2:A687)-1)*6+1)</f>
        <v>successful</v>
      </c>
      <c r="B687" cm="1">
        <f t="array" ref="B687">INDEX('Master Data'!$F$2:$L$4115,SMALL(IF((INDEX('Master Data'!$F$2:$L$4115,,1)="successful"),MATCH(ROW('Master Data'!$F$2:$L$4115),ROW('Master Data'!$F$2:$L$4115)),""),ROWS($A$2:B687)),(COLUMNS($A$2:B687)-1)*6+1)</f>
        <v>280</v>
      </c>
      <c r="D687" t="str" cm="1">
        <f t="array" ref="D687">INDEX('Master Data'!$F$2:$L$4115,SMALL(IF((INDEX('Master Data'!$F$2:$L$4115,,1)="failed"),MATCH(ROW('Master Data'!$F$2:$L$4115),ROW('Master Data'!$F$2:$L$4115)),""),ROWS($D$2:D687)),(COLUMNS($D$2:D687)-1)*6+1)</f>
        <v>failed</v>
      </c>
      <c r="E687" cm="1">
        <f t="array" ref="E687">INDEX('Master Data'!$F$2:$L$4115,SMALL(IF((INDEX('Master Data'!$F$2:$L$4115,,1)="failed"),MATCH(ROW('Master Data'!$F$2:$L$4115),ROW('Master Data'!$F$2:$L$4115)),""),ROWS($D$2:E687)),(COLUMNS($D$2:E687)-1)*6+1)</f>
        <v>0</v>
      </c>
    </row>
    <row r="688" spans="1:5" x14ac:dyDescent="0.25">
      <c r="A688" t="str" cm="1">
        <f t="array" ref="A688">INDEX('Master Data'!$F$2:$L$4115,SMALL(IF((INDEX('Master Data'!$F$2:$L$4115,,1)="successful"),MATCH(ROW('Master Data'!$F$2:$L$4115),ROW('Master Data'!$F$2:$L$4115)),""),ROWS(A$2:$A688)),(COLUMNS($A$2:A688)-1)*6+1)</f>
        <v>successful</v>
      </c>
      <c r="B688" cm="1">
        <f t="array" ref="B688">INDEX('Master Data'!$F$2:$L$4115,SMALL(IF((INDEX('Master Data'!$F$2:$L$4115,,1)="successful"),MATCH(ROW('Master Data'!$F$2:$L$4115),ROW('Master Data'!$F$2:$L$4115)),""),ROWS($A$2:B688)),(COLUMNS($A$2:B688)-1)*6+1)</f>
        <v>70</v>
      </c>
      <c r="D688" t="str" cm="1">
        <f t="array" ref="D688">INDEX('Master Data'!$F$2:$L$4115,SMALL(IF((INDEX('Master Data'!$F$2:$L$4115,,1)="failed"),MATCH(ROW('Master Data'!$F$2:$L$4115),ROW('Master Data'!$F$2:$L$4115)),""),ROWS($D$2:D688)),(COLUMNS($D$2:D688)-1)*6+1)</f>
        <v>failed</v>
      </c>
      <c r="E688" cm="1">
        <f t="array" ref="E688">INDEX('Master Data'!$F$2:$L$4115,SMALL(IF((INDEX('Master Data'!$F$2:$L$4115,,1)="failed"),MATCH(ROW('Master Data'!$F$2:$L$4115),ROW('Master Data'!$F$2:$L$4115)),""),ROWS($D$2:E688)),(COLUMNS($D$2:E688)-1)*6+1)</f>
        <v>9</v>
      </c>
    </row>
    <row r="689" spans="1:5" x14ac:dyDescent="0.25">
      <c r="A689" t="str" cm="1">
        <f t="array" ref="A689">INDEX('Master Data'!$F$2:$L$4115,SMALL(IF((INDEX('Master Data'!$F$2:$L$4115,,1)="successful"),MATCH(ROW('Master Data'!$F$2:$L$4115),ROW('Master Data'!$F$2:$L$4115)),""),ROWS(A$2:$A689)),(COLUMNS($A$2:A689)-1)*6+1)</f>
        <v>successful</v>
      </c>
      <c r="B689" cm="1">
        <f t="array" ref="B689">INDEX('Master Data'!$F$2:$L$4115,SMALL(IF((INDEX('Master Data'!$F$2:$L$4115,,1)="successful"),MATCH(ROW('Master Data'!$F$2:$L$4115),ROW('Master Data'!$F$2:$L$4115)),""),ROWS($A$2:B689)),(COLUMNS($A$2:B689)-1)*6+1)</f>
        <v>160</v>
      </c>
      <c r="D689" t="str" cm="1">
        <f t="array" ref="D689">INDEX('Master Data'!$F$2:$L$4115,SMALL(IF((INDEX('Master Data'!$F$2:$L$4115,,1)="failed"),MATCH(ROW('Master Data'!$F$2:$L$4115),ROW('Master Data'!$F$2:$L$4115)),""),ROWS($D$2:D689)),(COLUMNS($D$2:D689)-1)*6+1)</f>
        <v>failed</v>
      </c>
      <c r="E689" cm="1">
        <f t="array" ref="E689">INDEX('Master Data'!$F$2:$L$4115,SMALL(IF((INDEX('Master Data'!$F$2:$L$4115,,1)="failed"),MATCH(ROW('Master Data'!$F$2:$L$4115),ROW('Master Data'!$F$2:$L$4115)),""),ROWS($D$2:E689)),(COLUMNS($D$2:E689)-1)*6+1)</f>
        <v>2</v>
      </c>
    </row>
    <row r="690" spans="1:5" x14ac:dyDescent="0.25">
      <c r="A690" t="str" cm="1">
        <f t="array" ref="A690">INDEX('Master Data'!$F$2:$L$4115,SMALL(IF((INDEX('Master Data'!$F$2:$L$4115,,1)="successful"),MATCH(ROW('Master Data'!$F$2:$L$4115),ROW('Master Data'!$F$2:$L$4115)),""),ROWS(A$2:$A690)),(COLUMNS($A$2:A690)-1)*6+1)</f>
        <v>successful</v>
      </c>
      <c r="B690" cm="1">
        <f t="array" ref="B690">INDEX('Master Data'!$F$2:$L$4115,SMALL(IF((INDEX('Master Data'!$F$2:$L$4115,,1)="successful"),MATCH(ROW('Master Data'!$F$2:$L$4115),ROW('Master Data'!$F$2:$L$4115)),""),ROWS($A$2:B690)),(COLUMNS($A$2:B690)-1)*6+1)</f>
        <v>141</v>
      </c>
      <c r="D690" t="str" cm="1">
        <f t="array" ref="D690">INDEX('Master Data'!$F$2:$L$4115,SMALL(IF((INDEX('Master Data'!$F$2:$L$4115,,1)="failed"),MATCH(ROW('Master Data'!$F$2:$L$4115),ROW('Master Data'!$F$2:$L$4115)),""),ROWS($D$2:D690)),(COLUMNS($D$2:D690)-1)*6+1)</f>
        <v>failed</v>
      </c>
      <c r="E690" cm="1">
        <f t="array" ref="E690">INDEX('Master Data'!$F$2:$L$4115,SMALL(IF((INDEX('Master Data'!$F$2:$L$4115,,1)="failed"),MATCH(ROW('Master Data'!$F$2:$L$4115),ROW('Master Data'!$F$2:$L$4115)),""),ROWS($D$2:E690)),(COLUMNS($D$2:E690)-1)*6+1)</f>
        <v>1</v>
      </c>
    </row>
    <row r="691" spans="1:5" x14ac:dyDescent="0.25">
      <c r="A691" t="str" cm="1">
        <f t="array" ref="A691">INDEX('Master Data'!$F$2:$L$4115,SMALL(IF((INDEX('Master Data'!$F$2:$L$4115,,1)="successful"),MATCH(ROW('Master Data'!$F$2:$L$4115),ROW('Master Data'!$F$2:$L$4115)),""),ROWS(A$2:$A691)),(COLUMNS($A$2:A691)-1)*6+1)</f>
        <v>successful</v>
      </c>
      <c r="B691" cm="1">
        <f t="array" ref="B691">INDEX('Master Data'!$F$2:$L$4115,SMALL(IF((INDEX('Master Data'!$F$2:$L$4115,,1)="successful"),MATCH(ROW('Master Data'!$F$2:$L$4115),ROW('Master Data'!$F$2:$L$4115)),""),ROWS($A$2:B691)),(COLUMNS($A$2:B691)-1)*6+1)</f>
        <v>874</v>
      </c>
      <c r="D691" t="str" cm="1">
        <f t="array" ref="D691">INDEX('Master Data'!$F$2:$L$4115,SMALL(IF((INDEX('Master Data'!$F$2:$L$4115,,1)="failed"),MATCH(ROW('Master Data'!$F$2:$L$4115),ROW('Master Data'!$F$2:$L$4115)),""),ROWS($D$2:D691)),(COLUMNS($D$2:D691)-1)*6+1)</f>
        <v>failed</v>
      </c>
      <c r="E691" cm="1">
        <f t="array" ref="E691">INDEX('Master Data'!$F$2:$L$4115,SMALL(IF((INDEX('Master Data'!$F$2:$L$4115,,1)="failed"),MATCH(ROW('Master Data'!$F$2:$L$4115),ROW('Master Data'!$F$2:$L$4115)),""),ROWS($D$2:E691)),(COLUMNS($D$2:E691)-1)*6+1)</f>
        <v>2</v>
      </c>
    </row>
    <row r="692" spans="1:5" x14ac:dyDescent="0.25">
      <c r="A692" t="str" cm="1">
        <f t="array" ref="A692">INDEX('Master Data'!$F$2:$L$4115,SMALL(IF((INDEX('Master Data'!$F$2:$L$4115,,1)="successful"),MATCH(ROW('Master Data'!$F$2:$L$4115),ROW('Master Data'!$F$2:$L$4115)),""),ROWS(A$2:$A692)),(COLUMNS($A$2:A692)-1)*6+1)</f>
        <v>successful</v>
      </c>
      <c r="B692" cm="1">
        <f t="array" ref="B692">INDEX('Master Data'!$F$2:$L$4115,SMALL(IF((INDEX('Master Data'!$F$2:$L$4115,,1)="successful"),MATCH(ROW('Master Data'!$F$2:$L$4115),ROW('Master Data'!$F$2:$L$4115)),""),ROWS($A$2:B692)),(COLUMNS($A$2:B692)-1)*6+1)</f>
        <v>73</v>
      </c>
      <c r="D692" t="str" cm="1">
        <f t="array" ref="D692">INDEX('Master Data'!$F$2:$L$4115,SMALL(IF((INDEX('Master Data'!$F$2:$L$4115,,1)="failed"),MATCH(ROW('Master Data'!$F$2:$L$4115),ROW('Master Data'!$F$2:$L$4115)),""),ROWS($D$2:D692)),(COLUMNS($D$2:D692)-1)*6+1)</f>
        <v>failed</v>
      </c>
      <c r="E692" cm="1">
        <f t="array" ref="E692">INDEX('Master Data'!$F$2:$L$4115,SMALL(IF((INDEX('Master Data'!$F$2:$L$4115,,1)="failed"),MATCH(ROW('Master Data'!$F$2:$L$4115),ROW('Master Data'!$F$2:$L$4115)),""),ROWS($D$2:E692)),(COLUMNS($D$2:E692)-1)*6+1)</f>
        <v>11</v>
      </c>
    </row>
    <row r="693" spans="1:5" x14ac:dyDescent="0.25">
      <c r="A693" t="str" cm="1">
        <f t="array" ref="A693">INDEX('Master Data'!$F$2:$L$4115,SMALL(IF((INDEX('Master Data'!$F$2:$L$4115,,1)="successful"),MATCH(ROW('Master Data'!$F$2:$L$4115),ROW('Master Data'!$F$2:$L$4115)),""),ROWS(A$2:$A693)),(COLUMNS($A$2:A693)-1)*6+1)</f>
        <v>successful</v>
      </c>
      <c r="B693" cm="1">
        <f t="array" ref="B693">INDEX('Master Data'!$F$2:$L$4115,SMALL(IF((INDEX('Master Data'!$F$2:$L$4115,,1)="successful"),MATCH(ROW('Master Data'!$F$2:$L$4115),ROW('Master Data'!$F$2:$L$4115)),""),ROWS($A$2:B693)),(COLUMNS($A$2:B693)-1)*6+1)</f>
        <v>294</v>
      </c>
      <c r="D693" t="str" cm="1">
        <f t="array" ref="D693">INDEX('Master Data'!$F$2:$L$4115,SMALL(IF((INDEX('Master Data'!$F$2:$L$4115,,1)="failed"),MATCH(ROW('Master Data'!$F$2:$L$4115),ROW('Master Data'!$F$2:$L$4115)),""),ROWS($D$2:D693)),(COLUMNS($D$2:D693)-1)*6+1)</f>
        <v>failed</v>
      </c>
      <c r="E693" cm="1">
        <f t="array" ref="E693">INDEX('Master Data'!$F$2:$L$4115,SMALL(IF((INDEX('Master Data'!$F$2:$L$4115,,1)="failed"),MATCH(ROW('Master Data'!$F$2:$L$4115),ROW('Master Data'!$F$2:$L$4115)),""),ROWS($D$2:E693)),(COLUMNS($D$2:E693)-1)*6+1)</f>
        <v>0</v>
      </c>
    </row>
    <row r="694" spans="1:5" x14ac:dyDescent="0.25">
      <c r="A694" t="str" cm="1">
        <f t="array" ref="A694">INDEX('Master Data'!$F$2:$L$4115,SMALL(IF((INDEX('Master Data'!$F$2:$L$4115,,1)="successful"),MATCH(ROW('Master Data'!$F$2:$L$4115),ROW('Master Data'!$F$2:$L$4115)),""),ROWS(A$2:$A694)),(COLUMNS($A$2:A694)-1)*6+1)</f>
        <v>successful</v>
      </c>
      <c r="B694" cm="1">
        <f t="array" ref="B694">INDEX('Master Data'!$F$2:$L$4115,SMALL(IF((INDEX('Master Data'!$F$2:$L$4115,,1)="successful"),MATCH(ROW('Master Data'!$F$2:$L$4115),ROW('Master Data'!$F$2:$L$4115)),""),ROWS($A$2:B694)),(COLUMNS($A$2:B694)-1)*6+1)</f>
        <v>740</v>
      </c>
      <c r="D694" t="str" cm="1">
        <f t="array" ref="D694">INDEX('Master Data'!$F$2:$L$4115,SMALL(IF((INDEX('Master Data'!$F$2:$L$4115,,1)="failed"),MATCH(ROW('Master Data'!$F$2:$L$4115),ROW('Master Data'!$F$2:$L$4115)),""),ROWS($D$2:D694)),(COLUMNS($D$2:D694)-1)*6+1)</f>
        <v>failed</v>
      </c>
      <c r="E694" cm="1">
        <f t="array" ref="E694">INDEX('Master Data'!$F$2:$L$4115,SMALL(IF((INDEX('Master Data'!$F$2:$L$4115,,1)="failed"),MATCH(ROW('Master Data'!$F$2:$L$4115),ROW('Master Data'!$F$2:$L$4115)),""),ROWS($D$2:E694)),(COLUMNS($D$2:E694)-1)*6+1)</f>
        <v>0</v>
      </c>
    </row>
    <row r="695" spans="1:5" x14ac:dyDescent="0.25">
      <c r="A695" t="str" cm="1">
        <f t="array" ref="A695">INDEX('Master Data'!$F$2:$L$4115,SMALL(IF((INDEX('Master Data'!$F$2:$L$4115,,1)="successful"),MATCH(ROW('Master Data'!$F$2:$L$4115),ROW('Master Data'!$F$2:$L$4115)),""),ROWS(A$2:$A695)),(COLUMNS($A$2:A695)-1)*6+1)</f>
        <v>successful</v>
      </c>
      <c r="B695" cm="1">
        <f t="array" ref="B695">INDEX('Master Data'!$F$2:$L$4115,SMALL(IF((INDEX('Master Data'!$F$2:$L$4115,,1)="successful"),MATCH(ROW('Master Data'!$F$2:$L$4115),ROW('Master Data'!$F$2:$L$4115)),""),ROWS($A$2:B695)),(COLUMNS($A$2:B695)-1)*6+1)</f>
        <v>369</v>
      </c>
      <c r="D695" t="str" cm="1">
        <f t="array" ref="D695">INDEX('Master Data'!$F$2:$L$4115,SMALL(IF((INDEX('Master Data'!$F$2:$L$4115,,1)="failed"),MATCH(ROW('Master Data'!$F$2:$L$4115),ROW('Master Data'!$F$2:$L$4115)),""),ROWS($D$2:D695)),(COLUMNS($D$2:D695)-1)*6+1)</f>
        <v>failed</v>
      </c>
      <c r="E695" cm="1">
        <f t="array" ref="E695">INDEX('Master Data'!$F$2:$L$4115,SMALL(IF((INDEX('Master Data'!$F$2:$L$4115,,1)="failed"),MATCH(ROW('Master Data'!$F$2:$L$4115),ROW('Master Data'!$F$2:$L$4115)),""),ROWS($D$2:E695)),(COLUMNS($D$2:E695)-1)*6+1)</f>
        <v>9</v>
      </c>
    </row>
    <row r="696" spans="1:5" x14ac:dyDescent="0.25">
      <c r="A696" t="str" cm="1">
        <f t="array" ref="A696">INDEX('Master Data'!$F$2:$L$4115,SMALL(IF((INDEX('Master Data'!$F$2:$L$4115,,1)="successful"),MATCH(ROW('Master Data'!$F$2:$L$4115),ROW('Master Data'!$F$2:$L$4115)),""),ROWS(A$2:$A696)),(COLUMNS($A$2:A696)-1)*6+1)</f>
        <v>successful</v>
      </c>
      <c r="B696" cm="1">
        <f t="array" ref="B696">INDEX('Master Data'!$F$2:$L$4115,SMALL(IF((INDEX('Master Data'!$F$2:$L$4115,,1)="successful"),MATCH(ROW('Master Data'!$F$2:$L$4115),ROW('Master Data'!$F$2:$L$4115)),""),ROWS($A$2:B696)),(COLUMNS($A$2:B696)-1)*6+1)</f>
        <v>110</v>
      </c>
      <c r="D696" t="str" cm="1">
        <f t="array" ref="D696">INDEX('Master Data'!$F$2:$L$4115,SMALL(IF((INDEX('Master Data'!$F$2:$L$4115,,1)="failed"),MATCH(ROW('Master Data'!$F$2:$L$4115),ROW('Master Data'!$F$2:$L$4115)),""),ROWS($D$2:D696)),(COLUMNS($D$2:D696)-1)*6+1)</f>
        <v>failed</v>
      </c>
      <c r="E696" cm="1">
        <f t="array" ref="E696">INDEX('Master Data'!$F$2:$L$4115,SMALL(IF((INDEX('Master Data'!$F$2:$L$4115,,1)="failed"),MATCH(ROW('Master Data'!$F$2:$L$4115),ROW('Master Data'!$F$2:$L$4115)),""),ROWS($D$2:E696)),(COLUMNS($D$2:E696)-1)*6+1)</f>
        <v>0</v>
      </c>
    </row>
    <row r="697" spans="1:5" x14ac:dyDescent="0.25">
      <c r="A697" t="str" cm="1">
        <f t="array" ref="A697">INDEX('Master Data'!$F$2:$L$4115,SMALL(IF((INDEX('Master Data'!$F$2:$L$4115,,1)="successful"),MATCH(ROW('Master Data'!$F$2:$L$4115),ROW('Master Data'!$F$2:$L$4115)),""),ROWS(A$2:$A697)),(COLUMNS($A$2:A697)-1)*6+1)</f>
        <v>successful</v>
      </c>
      <c r="B697" cm="1">
        <f t="array" ref="B697">INDEX('Master Data'!$F$2:$L$4115,SMALL(IF((INDEX('Master Data'!$F$2:$L$4115,,1)="successful"),MATCH(ROW('Master Data'!$F$2:$L$4115),ROW('Master Data'!$F$2:$L$4115)),""),ROWS($A$2:B697)),(COLUMNS($A$2:B697)-1)*6+1)</f>
        <v>455</v>
      </c>
      <c r="D697" t="str" cm="1">
        <f t="array" ref="D697">INDEX('Master Data'!$F$2:$L$4115,SMALL(IF((INDEX('Master Data'!$F$2:$L$4115,,1)="failed"),MATCH(ROW('Master Data'!$F$2:$L$4115),ROW('Master Data'!$F$2:$L$4115)),""),ROWS($D$2:D697)),(COLUMNS($D$2:D697)-1)*6+1)</f>
        <v>failed</v>
      </c>
      <c r="E697" cm="1">
        <f t="array" ref="E697">INDEX('Master Data'!$F$2:$L$4115,SMALL(IF((INDEX('Master Data'!$F$2:$L$4115,,1)="failed"),MATCH(ROW('Master Data'!$F$2:$L$4115),ROW('Master Data'!$F$2:$L$4115)),""),ROWS($D$2:E697)),(COLUMNS($D$2:E697)-1)*6+1)</f>
        <v>4</v>
      </c>
    </row>
    <row r="698" spans="1:5" x14ac:dyDescent="0.25">
      <c r="A698" t="str" cm="1">
        <f t="array" ref="A698">INDEX('Master Data'!$F$2:$L$4115,SMALL(IF((INDEX('Master Data'!$F$2:$L$4115,,1)="successful"),MATCH(ROW('Master Data'!$F$2:$L$4115),ROW('Master Data'!$F$2:$L$4115)),""),ROWS(A$2:$A698)),(COLUMNS($A$2:A698)-1)*6+1)</f>
        <v>successful</v>
      </c>
      <c r="B698" cm="1">
        <f t="array" ref="B698">INDEX('Master Data'!$F$2:$L$4115,SMALL(IF((INDEX('Master Data'!$F$2:$L$4115,,1)="successful"),MATCH(ROW('Master Data'!$F$2:$L$4115),ROW('Master Data'!$F$2:$L$4115)),""),ROWS($A$2:B698)),(COLUMNS($A$2:B698)-1)*6+1)</f>
        <v>224</v>
      </c>
      <c r="D698" t="str" cm="1">
        <f t="array" ref="D698">INDEX('Master Data'!$F$2:$L$4115,SMALL(IF((INDEX('Master Data'!$F$2:$L$4115,,1)="failed"),MATCH(ROW('Master Data'!$F$2:$L$4115),ROW('Master Data'!$F$2:$L$4115)),""),ROWS($D$2:D698)),(COLUMNS($D$2:D698)-1)*6+1)</f>
        <v>failed</v>
      </c>
      <c r="E698" cm="1">
        <f t="array" ref="E698">INDEX('Master Data'!$F$2:$L$4115,SMALL(IF((INDEX('Master Data'!$F$2:$L$4115,,1)="failed"),MATCH(ROW('Master Data'!$F$2:$L$4115),ROW('Master Data'!$F$2:$L$4115)),""),ROWS($D$2:E698)),(COLUMNS($D$2:E698)-1)*6+1)</f>
        <v>1</v>
      </c>
    </row>
    <row r="699" spans="1:5" x14ac:dyDescent="0.25">
      <c r="A699" t="str" cm="1">
        <f t="array" ref="A699">INDEX('Master Data'!$F$2:$L$4115,SMALL(IF((INDEX('Master Data'!$F$2:$L$4115,,1)="successful"),MATCH(ROW('Master Data'!$F$2:$L$4115),ROW('Master Data'!$F$2:$L$4115)),""),ROWS(A$2:$A699)),(COLUMNS($A$2:A699)-1)*6+1)</f>
        <v>successful</v>
      </c>
      <c r="B699" cm="1">
        <f t="array" ref="B699">INDEX('Master Data'!$F$2:$L$4115,SMALL(IF((INDEX('Master Data'!$F$2:$L$4115,,1)="successful"),MATCH(ROW('Master Data'!$F$2:$L$4115),ROW('Master Data'!$F$2:$L$4115)),""),ROWS($A$2:B699)),(COLUMNS($A$2:B699)-1)*6+1)</f>
        <v>46</v>
      </c>
      <c r="D699" t="str" cm="1">
        <f t="array" ref="D699">INDEX('Master Data'!$F$2:$L$4115,SMALL(IF((INDEX('Master Data'!$F$2:$L$4115,,1)="failed"),MATCH(ROW('Master Data'!$F$2:$L$4115),ROW('Master Data'!$F$2:$L$4115)),""),ROWS($D$2:D699)),(COLUMNS($D$2:D699)-1)*6+1)</f>
        <v>failed</v>
      </c>
      <c r="E699" cm="1">
        <f t="array" ref="E699">INDEX('Master Data'!$F$2:$L$4115,SMALL(IF((INDEX('Master Data'!$F$2:$L$4115,,1)="failed"),MATCH(ROW('Master Data'!$F$2:$L$4115),ROW('Master Data'!$F$2:$L$4115)),""),ROWS($D$2:E699)),(COLUMNS($D$2:E699)-1)*6+1)</f>
        <v>2</v>
      </c>
    </row>
    <row r="700" spans="1:5" x14ac:dyDescent="0.25">
      <c r="A700" t="str" cm="1">
        <f t="array" ref="A700">INDEX('Master Data'!$F$2:$L$4115,SMALL(IF((INDEX('Master Data'!$F$2:$L$4115,,1)="successful"),MATCH(ROW('Master Data'!$F$2:$L$4115),ROW('Master Data'!$F$2:$L$4115)),""),ROWS(A$2:$A700)),(COLUMNS($A$2:A700)-1)*6+1)</f>
        <v>successful</v>
      </c>
      <c r="B700" cm="1">
        <f t="array" ref="B700">INDEX('Master Data'!$F$2:$L$4115,SMALL(IF((INDEX('Master Data'!$F$2:$L$4115,,1)="successful"),MATCH(ROW('Master Data'!$F$2:$L$4115),ROW('Master Data'!$F$2:$L$4115)),""),ROWS($A$2:B700)),(COLUMNS($A$2:B700)-1)*6+1)</f>
        <v>284</v>
      </c>
      <c r="D700" t="str" cm="1">
        <f t="array" ref="D700">INDEX('Master Data'!$F$2:$L$4115,SMALL(IF((INDEX('Master Data'!$F$2:$L$4115,,1)="failed"),MATCH(ROW('Master Data'!$F$2:$L$4115),ROW('Master Data'!$F$2:$L$4115)),""),ROWS($D$2:D700)),(COLUMNS($D$2:D700)-1)*6+1)</f>
        <v>failed</v>
      </c>
      <c r="E700" cm="1">
        <f t="array" ref="E700">INDEX('Master Data'!$F$2:$L$4115,SMALL(IF((INDEX('Master Data'!$F$2:$L$4115,,1)="failed"),MATCH(ROW('Master Data'!$F$2:$L$4115),ROW('Master Data'!$F$2:$L$4115)),""),ROWS($D$2:E700)),(COLUMNS($D$2:E700)-1)*6+1)</f>
        <v>0</v>
      </c>
    </row>
    <row r="701" spans="1:5" x14ac:dyDescent="0.25">
      <c r="A701" t="str" cm="1">
        <f t="array" ref="A701">INDEX('Master Data'!$F$2:$L$4115,SMALL(IF((INDEX('Master Data'!$F$2:$L$4115,,1)="successful"),MATCH(ROW('Master Data'!$F$2:$L$4115),ROW('Master Data'!$F$2:$L$4115)),""),ROWS(A$2:$A701)),(COLUMNS($A$2:A701)-1)*6+1)</f>
        <v>successful</v>
      </c>
      <c r="B701" cm="1">
        <f t="array" ref="B701">INDEX('Master Data'!$F$2:$L$4115,SMALL(IF((INDEX('Master Data'!$F$2:$L$4115,,1)="successful"),MATCH(ROW('Master Data'!$F$2:$L$4115),ROW('Master Data'!$F$2:$L$4115)),""),ROWS($A$2:B701)),(COLUMNS($A$2:B701)-1)*6+1)</f>
        <v>98</v>
      </c>
      <c r="D701" t="str" cm="1">
        <f t="array" ref="D701">INDEX('Master Data'!$F$2:$L$4115,SMALL(IF((INDEX('Master Data'!$F$2:$L$4115,,1)="failed"),MATCH(ROW('Master Data'!$F$2:$L$4115),ROW('Master Data'!$F$2:$L$4115)),""),ROWS($D$2:D701)),(COLUMNS($D$2:D701)-1)*6+1)</f>
        <v>failed</v>
      </c>
      <c r="E701" cm="1">
        <f t="array" ref="E701">INDEX('Master Data'!$F$2:$L$4115,SMALL(IF((INDEX('Master Data'!$F$2:$L$4115,,1)="failed"),MATCH(ROW('Master Data'!$F$2:$L$4115),ROW('Master Data'!$F$2:$L$4115)),""),ROWS($D$2:E701)),(COLUMNS($D$2:E701)-1)*6+1)</f>
        <v>1</v>
      </c>
    </row>
    <row r="702" spans="1:5" x14ac:dyDescent="0.25">
      <c r="A702" t="str" cm="1">
        <f t="array" ref="A702">INDEX('Master Data'!$F$2:$L$4115,SMALL(IF((INDEX('Master Data'!$F$2:$L$4115,,1)="successful"),MATCH(ROW('Master Data'!$F$2:$L$4115),ROW('Master Data'!$F$2:$L$4115)),""),ROWS(A$2:$A702)),(COLUMNS($A$2:A702)-1)*6+1)</f>
        <v>successful</v>
      </c>
      <c r="B702" cm="1">
        <f t="array" ref="B702">INDEX('Master Data'!$F$2:$L$4115,SMALL(IF((INDEX('Master Data'!$F$2:$L$4115,,1)="successful"),MATCH(ROW('Master Data'!$F$2:$L$4115),ROW('Master Data'!$F$2:$L$4115)),""),ROWS($A$2:B702)),(COLUMNS($A$2:B702)-1)*6+1)</f>
        <v>56</v>
      </c>
      <c r="D702" t="str" cm="1">
        <f t="array" ref="D702">INDEX('Master Data'!$F$2:$L$4115,SMALL(IF((INDEX('Master Data'!$F$2:$L$4115,,1)="failed"),MATCH(ROW('Master Data'!$F$2:$L$4115),ROW('Master Data'!$F$2:$L$4115)),""),ROWS($D$2:D702)),(COLUMNS($D$2:D702)-1)*6+1)</f>
        <v>failed</v>
      </c>
      <c r="E702" cm="1">
        <f t="array" ref="E702">INDEX('Master Data'!$F$2:$L$4115,SMALL(IF((INDEX('Master Data'!$F$2:$L$4115,,1)="failed"),MATCH(ROW('Master Data'!$F$2:$L$4115),ROW('Master Data'!$F$2:$L$4115)),""),ROWS($D$2:E702)),(COLUMNS($D$2:E702)-1)*6+1)</f>
        <v>17</v>
      </c>
    </row>
    <row r="703" spans="1:5" x14ac:dyDescent="0.25">
      <c r="A703" t="str" cm="1">
        <f t="array" ref="A703">INDEX('Master Data'!$F$2:$L$4115,SMALL(IF((INDEX('Master Data'!$F$2:$L$4115,,1)="successful"),MATCH(ROW('Master Data'!$F$2:$L$4115),ROW('Master Data'!$F$2:$L$4115)),""),ROWS(A$2:$A703)),(COLUMNS($A$2:A703)-1)*6+1)</f>
        <v>successful</v>
      </c>
      <c r="B703" cm="1">
        <f t="array" ref="B703">INDEX('Master Data'!$F$2:$L$4115,SMALL(IF((INDEX('Master Data'!$F$2:$L$4115,,1)="successful"),MATCH(ROW('Master Data'!$F$2:$L$4115),ROW('Master Data'!$F$2:$L$4115)),""),ROWS($A$2:B703)),(COLUMNS($A$2:B703)-1)*6+1)</f>
        <v>32</v>
      </c>
      <c r="D703" t="str" cm="1">
        <f t="array" ref="D703">INDEX('Master Data'!$F$2:$L$4115,SMALL(IF((INDEX('Master Data'!$F$2:$L$4115,,1)="failed"),MATCH(ROW('Master Data'!$F$2:$L$4115),ROW('Master Data'!$F$2:$L$4115)),""),ROWS($D$2:D703)),(COLUMNS($D$2:D703)-1)*6+1)</f>
        <v>failed</v>
      </c>
      <c r="E703" cm="1">
        <f t="array" ref="E703">INDEX('Master Data'!$F$2:$L$4115,SMALL(IF((INDEX('Master Data'!$F$2:$L$4115,,1)="failed"),MATCH(ROW('Master Data'!$F$2:$L$4115),ROW('Master Data'!$F$2:$L$4115)),""),ROWS($D$2:E703)),(COLUMNS($D$2:E703)-1)*6+1)</f>
        <v>2</v>
      </c>
    </row>
    <row r="704" spans="1:5" x14ac:dyDescent="0.25">
      <c r="A704" t="str" cm="1">
        <f t="array" ref="A704">INDEX('Master Data'!$F$2:$L$4115,SMALL(IF((INDEX('Master Data'!$F$2:$L$4115,,1)="successful"),MATCH(ROW('Master Data'!$F$2:$L$4115),ROW('Master Data'!$F$2:$L$4115)),""),ROWS(A$2:$A704)),(COLUMNS($A$2:A704)-1)*6+1)</f>
        <v>successful</v>
      </c>
      <c r="B704" cm="1">
        <f t="array" ref="B704">INDEX('Master Data'!$F$2:$L$4115,SMALL(IF((INDEX('Master Data'!$F$2:$L$4115,,1)="successful"),MATCH(ROW('Master Data'!$F$2:$L$4115),ROW('Master Data'!$F$2:$L$4115)),""),ROWS($A$2:B704)),(COLUMNS($A$2:B704)-1)*6+1)</f>
        <v>30</v>
      </c>
      <c r="D704" t="str" cm="1">
        <f t="array" ref="D704">INDEX('Master Data'!$F$2:$L$4115,SMALL(IF((INDEX('Master Data'!$F$2:$L$4115,,1)="failed"),MATCH(ROW('Master Data'!$F$2:$L$4115),ROW('Master Data'!$F$2:$L$4115)),""),ROWS($D$2:D704)),(COLUMNS($D$2:D704)-1)*6+1)</f>
        <v>failed</v>
      </c>
      <c r="E704" cm="1">
        <f t="array" ref="E704">INDEX('Master Data'!$F$2:$L$4115,SMALL(IF((INDEX('Master Data'!$F$2:$L$4115,,1)="failed"),MATCH(ROW('Master Data'!$F$2:$L$4115),ROW('Master Data'!$F$2:$L$4115)),""),ROWS($D$2:E704)),(COLUMNS($D$2:E704)-1)*6+1)</f>
        <v>3</v>
      </c>
    </row>
    <row r="705" spans="1:5" x14ac:dyDescent="0.25">
      <c r="A705" t="str" cm="1">
        <f t="array" ref="A705">INDEX('Master Data'!$F$2:$L$4115,SMALL(IF((INDEX('Master Data'!$F$2:$L$4115,,1)="successful"),MATCH(ROW('Master Data'!$F$2:$L$4115),ROW('Master Data'!$F$2:$L$4115)),""),ROWS(A$2:$A705)),(COLUMNS($A$2:A705)-1)*6+1)</f>
        <v>successful</v>
      </c>
      <c r="B705" cm="1">
        <f t="array" ref="B705">INDEX('Master Data'!$F$2:$L$4115,SMALL(IF((INDEX('Master Data'!$F$2:$L$4115,,1)="successful"),MATCH(ROW('Master Data'!$F$2:$L$4115),ROW('Master Data'!$F$2:$L$4115)),""),ROWS($A$2:B705)),(COLUMNS($A$2:B705)-1)*6+1)</f>
        <v>70</v>
      </c>
      <c r="D705" t="str" cm="1">
        <f t="array" ref="D705">INDEX('Master Data'!$F$2:$L$4115,SMALL(IF((INDEX('Master Data'!$F$2:$L$4115,,1)="failed"),MATCH(ROW('Master Data'!$F$2:$L$4115),ROW('Master Data'!$F$2:$L$4115)),""),ROWS($D$2:D705)),(COLUMNS($D$2:D705)-1)*6+1)</f>
        <v>failed</v>
      </c>
      <c r="E705" cm="1">
        <f t="array" ref="E705">INDEX('Master Data'!$F$2:$L$4115,SMALL(IF((INDEX('Master Data'!$F$2:$L$4115,,1)="failed"),MATCH(ROW('Master Data'!$F$2:$L$4115),ROW('Master Data'!$F$2:$L$4115)),""),ROWS($D$2:E705)),(COLUMNS($D$2:E705)-1)*6+1)</f>
        <v>41</v>
      </c>
    </row>
    <row r="706" spans="1:5" x14ac:dyDescent="0.25">
      <c r="A706" t="str" cm="1">
        <f t="array" ref="A706">INDEX('Master Data'!$F$2:$L$4115,SMALL(IF((INDEX('Master Data'!$F$2:$L$4115,,1)="successful"),MATCH(ROW('Master Data'!$F$2:$L$4115),ROW('Master Data'!$F$2:$L$4115)),""),ROWS(A$2:$A706)),(COLUMNS($A$2:A706)-1)*6+1)</f>
        <v>successful</v>
      </c>
      <c r="B706" cm="1">
        <f t="array" ref="B706">INDEX('Master Data'!$F$2:$L$4115,SMALL(IF((INDEX('Master Data'!$F$2:$L$4115,,1)="successful"),MATCH(ROW('Master Data'!$F$2:$L$4115),ROW('Master Data'!$F$2:$L$4115)),""),ROWS($A$2:B706)),(COLUMNS($A$2:B706)-1)*6+1)</f>
        <v>44</v>
      </c>
      <c r="D706" t="str" cm="1">
        <f t="array" ref="D706">INDEX('Master Data'!$F$2:$L$4115,SMALL(IF((INDEX('Master Data'!$F$2:$L$4115,,1)="failed"),MATCH(ROW('Master Data'!$F$2:$L$4115),ROW('Master Data'!$F$2:$L$4115)),""),ROWS($D$2:D706)),(COLUMNS($D$2:D706)-1)*6+1)</f>
        <v>failed</v>
      </c>
      <c r="E706" cm="1">
        <f t="array" ref="E706">INDEX('Master Data'!$F$2:$L$4115,SMALL(IF((INDEX('Master Data'!$F$2:$L$4115,,1)="failed"),MATCH(ROW('Master Data'!$F$2:$L$4115),ROW('Master Data'!$F$2:$L$4115)),""),ROWS($D$2:E706)),(COLUMNS($D$2:E706)-1)*6+1)</f>
        <v>2</v>
      </c>
    </row>
    <row r="707" spans="1:5" x14ac:dyDescent="0.25">
      <c r="A707" t="str" cm="1">
        <f t="array" ref="A707">INDEX('Master Data'!$F$2:$L$4115,SMALL(IF((INDEX('Master Data'!$F$2:$L$4115,,1)="successful"),MATCH(ROW('Master Data'!$F$2:$L$4115),ROW('Master Data'!$F$2:$L$4115)),""),ROWS(A$2:$A707)),(COLUMNS($A$2:A707)-1)*6+1)</f>
        <v>successful</v>
      </c>
      <c r="B707" cm="1">
        <f t="array" ref="B707">INDEX('Master Data'!$F$2:$L$4115,SMALL(IF((INDEX('Master Data'!$F$2:$L$4115,,1)="successful"),MATCH(ROW('Master Data'!$F$2:$L$4115),ROW('Master Data'!$F$2:$L$4115)),""),ROWS($A$2:B707)),(COLUMNS($A$2:B707)-1)*6+1)</f>
        <v>92</v>
      </c>
      <c r="D707" t="str" cm="1">
        <f t="array" ref="D707">INDEX('Master Data'!$F$2:$L$4115,SMALL(IF((INDEX('Master Data'!$F$2:$L$4115,,1)="failed"),MATCH(ROW('Master Data'!$F$2:$L$4115),ROW('Master Data'!$F$2:$L$4115)),""),ROWS($D$2:D707)),(COLUMNS($D$2:D707)-1)*6+1)</f>
        <v>failed</v>
      </c>
      <c r="E707" cm="1">
        <f t="array" ref="E707">INDEX('Master Data'!$F$2:$L$4115,SMALL(IF((INDEX('Master Data'!$F$2:$L$4115,,1)="failed"),MATCH(ROW('Master Data'!$F$2:$L$4115),ROW('Master Data'!$F$2:$L$4115)),""),ROWS($D$2:E707)),(COLUMNS($D$2:E707)-1)*6+1)</f>
        <v>3</v>
      </c>
    </row>
    <row r="708" spans="1:5" x14ac:dyDescent="0.25">
      <c r="A708" t="str" cm="1">
        <f t="array" ref="A708">INDEX('Master Data'!$F$2:$L$4115,SMALL(IF((INDEX('Master Data'!$F$2:$L$4115,,1)="successful"),MATCH(ROW('Master Data'!$F$2:$L$4115),ROW('Master Data'!$F$2:$L$4115)),""),ROWS(A$2:$A708)),(COLUMNS($A$2:A708)-1)*6+1)</f>
        <v>successful</v>
      </c>
      <c r="B708" cm="1">
        <f t="array" ref="B708">INDEX('Master Data'!$F$2:$L$4115,SMALL(IF((INDEX('Master Data'!$F$2:$L$4115,,1)="successful"),MATCH(ROW('Master Data'!$F$2:$L$4115),ROW('Master Data'!$F$2:$L$4115)),""),ROWS($A$2:B708)),(COLUMNS($A$2:B708)-1)*6+1)</f>
        <v>205</v>
      </c>
      <c r="D708" t="str" cm="1">
        <f t="array" ref="D708">INDEX('Master Data'!$F$2:$L$4115,SMALL(IF((INDEX('Master Data'!$F$2:$L$4115,,1)="failed"),MATCH(ROW('Master Data'!$F$2:$L$4115),ROW('Master Data'!$F$2:$L$4115)),""),ROWS($D$2:D708)),(COLUMNS($D$2:D708)-1)*6+1)</f>
        <v>failed</v>
      </c>
      <c r="E708" cm="1">
        <f t="array" ref="E708">INDEX('Master Data'!$F$2:$L$4115,SMALL(IF((INDEX('Master Data'!$F$2:$L$4115,,1)="failed"),MATCH(ROW('Master Data'!$F$2:$L$4115),ROW('Master Data'!$F$2:$L$4115)),""),ROWS($D$2:E708)),(COLUMNS($D$2:E708)-1)*6+1)</f>
        <v>8</v>
      </c>
    </row>
    <row r="709" spans="1:5" x14ac:dyDescent="0.25">
      <c r="A709" t="str" cm="1">
        <f t="array" ref="A709">INDEX('Master Data'!$F$2:$L$4115,SMALL(IF((INDEX('Master Data'!$F$2:$L$4115,,1)="successful"),MATCH(ROW('Master Data'!$F$2:$L$4115),ROW('Master Data'!$F$2:$L$4115)),""),ROWS(A$2:$A709)),(COLUMNS($A$2:A709)-1)*6+1)</f>
        <v>successful</v>
      </c>
      <c r="B709" cm="1">
        <f t="array" ref="B709">INDEX('Master Data'!$F$2:$L$4115,SMALL(IF((INDEX('Master Data'!$F$2:$L$4115,,1)="successful"),MATCH(ROW('Master Data'!$F$2:$L$4115),ROW('Master Data'!$F$2:$L$4115)),""),ROWS($A$2:B709)),(COLUMNS($A$2:B709)-1)*6+1)</f>
        <v>23</v>
      </c>
      <c r="D709" t="str" cm="1">
        <f t="array" ref="D709">INDEX('Master Data'!$F$2:$L$4115,SMALL(IF((INDEX('Master Data'!$F$2:$L$4115,,1)="failed"),MATCH(ROW('Master Data'!$F$2:$L$4115),ROW('Master Data'!$F$2:$L$4115)),""),ROWS($D$2:D709)),(COLUMNS($D$2:D709)-1)*6+1)</f>
        <v>failed</v>
      </c>
      <c r="E709" cm="1">
        <f t="array" ref="E709">INDEX('Master Data'!$F$2:$L$4115,SMALL(IF((INDEX('Master Data'!$F$2:$L$4115,,1)="failed"),MATCH(ROW('Master Data'!$F$2:$L$4115),ROW('Master Data'!$F$2:$L$4115)),""),ROWS($D$2:E709)),(COLUMNS($D$2:E709)-1)*6+1)</f>
        <v>0</v>
      </c>
    </row>
    <row r="710" spans="1:5" x14ac:dyDescent="0.25">
      <c r="A710" t="str" cm="1">
        <f t="array" ref="A710">INDEX('Master Data'!$F$2:$L$4115,SMALL(IF((INDEX('Master Data'!$F$2:$L$4115,,1)="successful"),MATCH(ROW('Master Data'!$F$2:$L$4115),ROW('Master Data'!$F$2:$L$4115)),""),ROWS(A$2:$A710)),(COLUMNS($A$2:A710)-1)*6+1)</f>
        <v>successful</v>
      </c>
      <c r="B710" cm="1">
        <f t="array" ref="B710">INDEX('Master Data'!$F$2:$L$4115,SMALL(IF((INDEX('Master Data'!$F$2:$L$4115,,1)="successful"),MATCH(ROW('Master Data'!$F$2:$L$4115),ROW('Master Data'!$F$2:$L$4115)),""),ROWS($A$2:B710)),(COLUMNS($A$2:B710)-1)*6+1)</f>
        <v>4</v>
      </c>
      <c r="D710" t="str" cm="1">
        <f t="array" ref="D710">INDEX('Master Data'!$F$2:$L$4115,SMALL(IF((INDEX('Master Data'!$F$2:$L$4115,,1)="failed"),MATCH(ROW('Master Data'!$F$2:$L$4115),ROW('Master Data'!$F$2:$L$4115)),""),ROWS($D$2:D710)),(COLUMNS($D$2:D710)-1)*6+1)</f>
        <v>failed</v>
      </c>
      <c r="E710" cm="1">
        <f t="array" ref="E710">INDEX('Master Data'!$F$2:$L$4115,SMALL(IF((INDEX('Master Data'!$F$2:$L$4115,,1)="failed"),MATCH(ROW('Master Data'!$F$2:$L$4115),ROW('Master Data'!$F$2:$L$4115)),""),ROWS($D$2:E710)),(COLUMNS($D$2:E710)-1)*6+1)</f>
        <v>1</v>
      </c>
    </row>
    <row r="711" spans="1:5" x14ac:dyDescent="0.25">
      <c r="A711" t="str" cm="1">
        <f t="array" ref="A711">INDEX('Master Data'!$F$2:$L$4115,SMALL(IF((INDEX('Master Data'!$F$2:$L$4115,,1)="successful"),MATCH(ROW('Master Data'!$F$2:$L$4115),ROW('Master Data'!$F$2:$L$4115)),""),ROWS(A$2:$A711)),(COLUMNS($A$2:A711)-1)*6+1)</f>
        <v>successful</v>
      </c>
      <c r="B711" cm="1">
        <f t="array" ref="B711">INDEX('Master Data'!$F$2:$L$4115,SMALL(IF((INDEX('Master Data'!$F$2:$L$4115,,1)="successful"),MATCH(ROW('Master Data'!$F$2:$L$4115),ROW('Master Data'!$F$2:$L$4115)),""),ROWS($A$2:B711)),(COLUMNS($A$2:B711)-1)*6+1)</f>
        <v>112</v>
      </c>
      <c r="D711" t="str" cm="1">
        <f t="array" ref="D711">INDEX('Master Data'!$F$2:$L$4115,SMALL(IF((INDEX('Master Data'!$F$2:$L$4115,,1)="failed"),MATCH(ROW('Master Data'!$F$2:$L$4115),ROW('Master Data'!$F$2:$L$4115)),""),ROWS($D$2:D711)),(COLUMNS($D$2:D711)-1)*6+1)</f>
        <v>failed</v>
      </c>
      <c r="E711" cm="1">
        <f t="array" ref="E711">INDEX('Master Data'!$F$2:$L$4115,SMALL(IF((INDEX('Master Data'!$F$2:$L$4115,,1)="failed"),MATCH(ROW('Master Data'!$F$2:$L$4115),ROW('Master Data'!$F$2:$L$4115)),""),ROWS($D$2:E711)),(COLUMNS($D$2:E711)-1)*6+1)</f>
        <v>3</v>
      </c>
    </row>
    <row r="712" spans="1:5" x14ac:dyDescent="0.25">
      <c r="A712" t="str" cm="1">
        <f t="array" ref="A712">INDEX('Master Data'!$F$2:$L$4115,SMALL(IF((INDEX('Master Data'!$F$2:$L$4115,,1)="successful"),MATCH(ROW('Master Data'!$F$2:$L$4115),ROW('Master Data'!$F$2:$L$4115)),""),ROWS(A$2:$A712)),(COLUMNS($A$2:A712)-1)*6+1)</f>
        <v>successful</v>
      </c>
      <c r="B712" cm="1">
        <f t="array" ref="B712">INDEX('Master Data'!$F$2:$L$4115,SMALL(IF((INDEX('Master Data'!$F$2:$L$4115,,1)="successful"),MATCH(ROW('Master Data'!$F$2:$L$4115),ROW('Master Data'!$F$2:$L$4115)),""),ROWS($A$2:B712)),(COLUMNS($A$2:B712)-1)*6+1)</f>
        <v>27</v>
      </c>
      <c r="D712" t="str" cm="1">
        <f t="array" ref="D712">INDEX('Master Data'!$F$2:$L$4115,SMALL(IF((INDEX('Master Data'!$F$2:$L$4115,,1)="failed"),MATCH(ROW('Master Data'!$F$2:$L$4115),ROW('Master Data'!$F$2:$L$4115)),""),ROWS($D$2:D712)),(COLUMNS($D$2:D712)-1)*6+1)</f>
        <v>failed</v>
      </c>
      <c r="E712" cm="1">
        <f t="array" ref="E712">INDEX('Master Data'!$F$2:$L$4115,SMALL(IF((INDEX('Master Data'!$F$2:$L$4115,,1)="failed"),MATCH(ROW('Master Data'!$F$2:$L$4115),ROW('Master Data'!$F$2:$L$4115)),""),ROWS($D$2:E712)),(COLUMNS($D$2:E712)-1)*6+1)</f>
        <v>4</v>
      </c>
    </row>
    <row r="713" spans="1:5" x14ac:dyDescent="0.25">
      <c r="A713" t="str" cm="1">
        <f t="array" ref="A713">INDEX('Master Data'!$F$2:$L$4115,SMALL(IF((INDEX('Master Data'!$F$2:$L$4115,,1)="successful"),MATCH(ROW('Master Data'!$F$2:$L$4115),ROW('Master Data'!$F$2:$L$4115)),""),ROWS(A$2:$A713)),(COLUMNS($A$2:A713)-1)*6+1)</f>
        <v>successful</v>
      </c>
      <c r="B713" cm="1">
        <f t="array" ref="B713">INDEX('Master Data'!$F$2:$L$4115,SMALL(IF((INDEX('Master Data'!$F$2:$L$4115,,1)="successful"),MATCH(ROW('Master Data'!$F$2:$L$4115),ROW('Master Data'!$F$2:$L$4115)),""),ROWS($A$2:B713)),(COLUMNS($A$2:B713)-1)*6+1)</f>
        <v>11</v>
      </c>
      <c r="D713" t="str" cm="1">
        <f t="array" ref="D713">INDEX('Master Data'!$F$2:$L$4115,SMALL(IF((INDEX('Master Data'!$F$2:$L$4115,,1)="failed"),MATCH(ROW('Master Data'!$F$2:$L$4115),ROW('Master Data'!$F$2:$L$4115)),""),ROWS($D$2:D713)),(COLUMNS($D$2:D713)-1)*6+1)</f>
        <v>failed</v>
      </c>
      <c r="E713" cm="1">
        <f t="array" ref="E713">INDEX('Master Data'!$F$2:$L$4115,SMALL(IF((INDEX('Master Data'!$F$2:$L$4115,,1)="failed"),MATCH(ROW('Master Data'!$F$2:$L$4115),ROW('Master Data'!$F$2:$L$4115)),""),ROWS($D$2:E713)),(COLUMNS($D$2:E713)-1)*6+1)</f>
        <v>9</v>
      </c>
    </row>
    <row r="714" spans="1:5" x14ac:dyDescent="0.25">
      <c r="A714" t="str" cm="1">
        <f t="array" ref="A714">INDEX('Master Data'!$F$2:$L$4115,SMALL(IF((INDEX('Master Data'!$F$2:$L$4115,,1)="successful"),MATCH(ROW('Master Data'!$F$2:$L$4115),ROW('Master Data'!$F$2:$L$4115)),""),ROWS(A$2:$A714)),(COLUMNS($A$2:A714)-1)*6+1)</f>
        <v>successful</v>
      </c>
      <c r="B714" cm="1">
        <f t="array" ref="B714">INDEX('Master Data'!$F$2:$L$4115,SMALL(IF((INDEX('Master Data'!$F$2:$L$4115,,1)="successful"),MATCH(ROW('Master Data'!$F$2:$L$4115),ROW('Master Data'!$F$2:$L$4115)),""),ROWS($A$2:B714)),(COLUMNS($A$2:B714)-1)*6+1)</f>
        <v>26</v>
      </c>
      <c r="D714" t="str" cm="1">
        <f t="array" ref="D714">INDEX('Master Data'!$F$2:$L$4115,SMALL(IF((INDEX('Master Data'!$F$2:$L$4115,,1)="failed"),MATCH(ROW('Master Data'!$F$2:$L$4115),ROW('Master Data'!$F$2:$L$4115)),""),ROWS($D$2:D714)),(COLUMNS($D$2:D714)-1)*6+1)</f>
        <v>failed</v>
      </c>
      <c r="E714" cm="1">
        <f t="array" ref="E714">INDEX('Master Data'!$F$2:$L$4115,SMALL(IF((INDEX('Master Data'!$F$2:$L$4115,,1)="failed"),MATCH(ROW('Master Data'!$F$2:$L$4115),ROW('Master Data'!$F$2:$L$4115)),""),ROWS($D$2:E714)),(COLUMNS($D$2:E714)-1)*6+1)</f>
        <v>16</v>
      </c>
    </row>
    <row r="715" spans="1:5" x14ac:dyDescent="0.25">
      <c r="A715" t="str" cm="1">
        <f t="array" ref="A715">INDEX('Master Data'!$F$2:$L$4115,SMALL(IF((INDEX('Master Data'!$F$2:$L$4115,,1)="successful"),MATCH(ROW('Master Data'!$F$2:$L$4115),ROW('Master Data'!$F$2:$L$4115)),""),ROWS(A$2:$A715)),(COLUMNS($A$2:A715)-1)*6+1)</f>
        <v>successful</v>
      </c>
      <c r="B715" cm="1">
        <f t="array" ref="B715">INDEX('Master Data'!$F$2:$L$4115,SMALL(IF((INDEX('Master Data'!$F$2:$L$4115,,1)="successful"),MATCH(ROW('Master Data'!$F$2:$L$4115),ROW('Master Data'!$F$2:$L$4115)),""),ROWS($A$2:B715)),(COLUMNS($A$2:B715)-1)*6+1)</f>
        <v>77</v>
      </c>
      <c r="D715" t="str" cm="1">
        <f t="array" ref="D715">INDEX('Master Data'!$F$2:$L$4115,SMALL(IF((INDEX('Master Data'!$F$2:$L$4115,,1)="failed"),MATCH(ROW('Master Data'!$F$2:$L$4115),ROW('Master Data'!$F$2:$L$4115)),""),ROWS($D$2:D715)),(COLUMNS($D$2:D715)-1)*6+1)</f>
        <v>failed</v>
      </c>
      <c r="E715" cm="1">
        <f t="array" ref="E715">INDEX('Master Data'!$F$2:$L$4115,SMALL(IF((INDEX('Master Data'!$F$2:$L$4115,,1)="failed"),MATCH(ROW('Master Data'!$F$2:$L$4115),ROW('Master Data'!$F$2:$L$4115)),""),ROWS($D$2:E715)),(COLUMNS($D$2:E715)-1)*6+1)</f>
        <v>1</v>
      </c>
    </row>
    <row r="716" spans="1:5" x14ac:dyDescent="0.25">
      <c r="A716" t="str" cm="1">
        <f t="array" ref="A716">INDEX('Master Data'!$F$2:$L$4115,SMALL(IF((INDEX('Master Data'!$F$2:$L$4115,,1)="successful"),MATCH(ROW('Master Data'!$F$2:$L$4115),ROW('Master Data'!$F$2:$L$4115)),""),ROWS(A$2:$A716)),(COLUMNS($A$2:A716)-1)*6+1)</f>
        <v>successful</v>
      </c>
      <c r="B716" cm="1">
        <f t="array" ref="B716">INDEX('Master Data'!$F$2:$L$4115,SMALL(IF((INDEX('Master Data'!$F$2:$L$4115,,1)="successful"),MATCH(ROW('Master Data'!$F$2:$L$4115),ROW('Master Data'!$F$2:$L$4115)),""),ROWS($A$2:B716)),(COLUMNS($A$2:B716)-1)*6+1)</f>
        <v>136</v>
      </c>
      <c r="D716" t="str" cm="1">
        <f t="array" ref="D716">INDEX('Master Data'!$F$2:$L$4115,SMALL(IF((INDEX('Master Data'!$F$2:$L$4115,,1)="failed"),MATCH(ROW('Master Data'!$F$2:$L$4115),ROW('Master Data'!$F$2:$L$4115)),""),ROWS($D$2:D716)),(COLUMNS($D$2:D716)-1)*6+1)</f>
        <v>failed</v>
      </c>
      <c r="E716" cm="1">
        <f t="array" ref="E716">INDEX('Master Data'!$F$2:$L$4115,SMALL(IF((INDEX('Master Data'!$F$2:$L$4115,,1)="failed"),MATCH(ROW('Master Data'!$F$2:$L$4115),ROW('Master Data'!$F$2:$L$4115)),""),ROWS($D$2:E716)),(COLUMNS($D$2:E716)-1)*6+1)</f>
        <v>7</v>
      </c>
    </row>
    <row r="717" spans="1:5" x14ac:dyDescent="0.25">
      <c r="A717" t="str" cm="1">
        <f t="array" ref="A717">INDEX('Master Data'!$F$2:$L$4115,SMALL(IF((INDEX('Master Data'!$F$2:$L$4115,,1)="successful"),MATCH(ROW('Master Data'!$F$2:$L$4115),ROW('Master Data'!$F$2:$L$4115)),""),ROWS(A$2:$A717)),(COLUMNS($A$2:A717)-1)*6+1)</f>
        <v>successful</v>
      </c>
      <c r="B717" cm="1">
        <f t="array" ref="B717">INDEX('Master Data'!$F$2:$L$4115,SMALL(IF((INDEX('Master Data'!$F$2:$L$4115,,1)="successful"),MATCH(ROW('Master Data'!$F$2:$L$4115),ROW('Master Data'!$F$2:$L$4115)),""),ROWS($A$2:B717)),(COLUMNS($A$2:B717)-1)*6+1)</f>
        <v>157</v>
      </c>
      <c r="D717" t="str" cm="1">
        <f t="array" ref="D717">INDEX('Master Data'!$F$2:$L$4115,SMALL(IF((INDEX('Master Data'!$F$2:$L$4115,,1)="failed"),MATCH(ROW('Master Data'!$F$2:$L$4115),ROW('Master Data'!$F$2:$L$4115)),""),ROWS($D$2:D717)),(COLUMNS($D$2:D717)-1)*6+1)</f>
        <v>failed</v>
      </c>
      <c r="E717" cm="1">
        <f t="array" ref="E717">INDEX('Master Data'!$F$2:$L$4115,SMALL(IF((INDEX('Master Data'!$F$2:$L$4115,,1)="failed"),MATCH(ROW('Master Data'!$F$2:$L$4115),ROW('Master Data'!$F$2:$L$4115)),""),ROWS($D$2:E717)),(COLUMNS($D$2:E717)-1)*6+1)</f>
        <v>0</v>
      </c>
    </row>
    <row r="718" spans="1:5" x14ac:dyDescent="0.25">
      <c r="A718" t="str" cm="1">
        <f t="array" ref="A718">INDEX('Master Data'!$F$2:$L$4115,SMALL(IF((INDEX('Master Data'!$F$2:$L$4115,,1)="successful"),MATCH(ROW('Master Data'!$F$2:$L$4115),ROW('Master Data'!$F$2:$L$4115)),""),ROWS(A$2:$A718)),(COLUMNS($A$2:A718)-1)*6+1)</f>
        <v>successful</v>
      </c>
      <c r="B718" cm="1">
        <f t="array" ref="B718">INDEX('Master Data'!$F$2:$L$4115,SMALL(IF((INDEX('Master Data'!$F$2:$L$4115,,1)="successful"),MATCH(ROW('Master Data'!$F$2:$L$4115),ROW('Master Data'!$F$2:$L$4115)),""),ROWS($A$2:B718)),(COLUMNS($A$2:B718)-1)*6+1)</f>
        <v>158</v>
      </c>
      <c r="D718" t="str" cm="1">
        <f t="array" ref="D718">INDEX('Master Data'!$F$2:$L$4115,SMALL(IF((INDEX('Master Data'!$F$2:$L$4115,,1)="failed"),MATCH(ROW('Master Data'!$F$2:$L$4115),ROW('Master Data'!$F$2:$L$4115)),""),ROWS($D$2:D718)),(COLUMNS($D$2:D718)-1)*6+1)</f>
        <v>failed</v>
      </c>
      <c r="E718" cm="1">
        <f t="array" ref="E718">INDEX('Master Data'!$F$2:$L$4115,SMALL(IF((INDEX('Master Data'!$F$2:$L$4115,,1)="failed"),MATCH(ROW('Master Data'!$F$2:$L$4115),ROW('Master Data'!$F$2:$L$4115)),""),ROWS($D$2:E718)),(COLUMNS($D$2:E718)-1)*6+1)</f>
        <v>0</v>
      </c>
    </row>
    <row r="719" spans="1:5" x14ac:dyDescent="0.25">
      <c r="A719" t="str" cm="1">
        <f t="array" ref="A719">INDEX('Master Data'!$F$2:$L$4115,SMALL(IF((INDEX('Master Data'!$F$2:$L$4115,,1)="successful"),MATCH(ROW('Master Data'!$F$2:$L$4115),ROW('Master Data'!$F$2:$L$4115)),""),ROWS(A$2:$A719)),(COLUMNS($A$2:A719)-1)*6+1)</f>
        <v>successful</v>
      </c>
      <c r="B719" cm="1">
        <f t="array" ref="B719">INDEX('Master Data'!$F$2:$L$4115,SMALL(IF((INDEX('Master Data'!$F$2:$L$4115,,1)="successful"),MATCH(ROW('Master Data'!$F$2:$L$4115),ROW('Master Data'!$F$2:$L$4115)),""),ROWS($A$2:B719)),(COLUMNS($A$2:B719)-1)*6+1)</f>
        <v>27</v>
      </c>
      <c r="D719" t="str" cm="1">
        <f t="array" ref="D719">INDEX('Master Data'!$F$2:$L$4115,SMALL(IF((INDEX('Master Data'!$F$2:$L$4115,,1)="failed"),MATCH(ROW('Master Data'!$F$2:$L$4115),ROW('Master Data'!$F$2:$L$4115)),""),ROWS($D$2:D719)),(COLUMNS($D$2:D719)-1)*6+1)</f>
        <v>failed</v>
      </c>
      <c r="E719" cm="1">
        <f t="array" ref="E719">INDEX('Master Data'!$F$2:$L$4115,SMALL(IF((INDEX('Master Data'!$F$2:$L$4115,,1)="failed"),MATCH(ROW('Master Data'!$F$2:$L$4115),ROW('Master Data'!$F$2:$L$4115)),""),ROWS($D$2:E719)),(COLUMNS($D$2:E719)-1)*6+1)</f>
        <v>0</v>
      </c>
    </row>
    <row r="720" spans="1:5" x14ac:dyDescent="0.25">
      <c r="A720" t="str" cm="1">
        <f t="array" ref="A720">INDEX('Master Data'!$F$2:$L$4115,SMALL(IF((INDEX('Master Data'!$F$2:$L$4115,,1)="successful"),MATCH(ROW('Master Data'!$F$2:$L$4115),ROW('Master Data'!$F$2:$L$4115)),""),ROWS(A$2:$A720)),(COLUMNS($A$2:A720)-1)*6+1)</f>
        <v>successful</v>
      </c>
      <c r="B720" cm="1">
        <f t="array" ref="B720">INDEX('Master Data'!$F$2:$L$4115,SMALL(IF((INDEX('Master Data'!$F$2:$L$4115,,1)="successful"),MATCH(ROW('Master Data'!$F$2:$L$4115),ROW('Master Data'!$F$2:$L$4115)),""),ROWS($A$2:B720)),(COLUMNS($A$2:B720)-1)*6+1)</f>
        <v>23</v>
      </c>
      <c r="D720" t="str" cm="1">
        <f t="array" ref="D720">INDEX('Master Data'!$F$2:$L$4115,SMALL(IF((INDEX('Master Data'!$F$2:$L$4115,,1)="failed"),MATCH(ROW('Master Data'!$F$2:$L$4115),ROW('Master Data'!$F$2:$L$4115)),""),ROWS($D$2:D720)),(COLUMNS($D$2:D720)-1)*6+1)</f>
        <v>failed</v>
      </c>
      <c r="E720" cm="1">
        <f t="array" ref="E720">INDEX('Master Data'!$F$2:$L$4115,SMALL(IF((INDEX('Master Data'!$F$2:$L$4115,,1)="failed"),MATCH(ROW('Master Data'!$F$2:$L$4115),ROW('Master Data'!$F$2:$L$4115)),""),ROWS($D$2:E720)),(COLUMNS($D$2:E720)-1)*6+1)</f>
        <v>0</v>
      </c>
    </row>
    <row r="721" spans="1:5" x14ac:dyDescent="0.25">
      <c r="A721" t="str" cm="1">
        <f t="array" ref="A721">INDEX('Master Data'!$F$2:$L$4115,SMALL(IF((INDEX('Master Data'!$F$2:$L$4115,,1)="successful"),MATCH(ROW('Master Data'!$F$2:$L$4115),ROW('Master Data'!$F$2:$L$4115)),""),ROWS(A$2:$A721)),(COLUMNS($A$2:A721)-1)*6+1)</f>
        <v>successful</v>
      </c>
      <c r="B721" cm="1">
        <f t="array" ref="B721">INDEX('Master Data'!$F$2:$L$4115,SMALL(IF((INDEX('Master Data'!$F$2:$L$4115,,1)="successful"),MATCH(ROW('Master Data'!$F$2:$L$4115),ROW('Master Data'!$F$2:$L$4115)),""),ROWS($A$2:B721)),(COLUMNS($A$2:B721)-1)*6+1)</f>
        <v>17</v>
      </c>
      <c r="D721" t="str" cm="1">
        <f t="array" ref="D721">INDEX('Master Data'!$F$2:$L$4115,SMALL(IF((INDEX('Master Data'!$F$2:$L$4115,,1)="failed"),MATCH(ROW('Master Data'!$F$2:$L$4115),ROW('Master Data'!$F$2:$L$4115)),""),ROWS($D$2:D721)),(COLUMNS($D$2:D721)-1)*6+1)</f>
        <v>failed</v>
      </c>
      <c r="E721" cm="1">
        <f t="array" ref="E721">INDEX('Master Data'!$F$2:$L$4115,SMALL(IF((INDEX('Master Data'!$F$2:$L$4115,,1)="failed"),MATCH(ROW('Master Data'!$F$2:$L$4115),ROW('Master Data'!$F$2:$L$4115)),""),ROWS($D$2:E721)),(COLUMNS($D$2:E721)-1)*6+1)</f>
        <v>0</v>
      </c>
    </row>
    <row r="722" spans="1:5" x14ac:dyDescent="0.25">
      <c r="A722" t="str" cm="1">
        <f t="array" ref="A722">INDEX('Master Data'!$F$2:$L$4115,SMALL(IF((INDEX('Master Data'!$F$2:$L$4115,,1)="successful"),MATCH(ROW('Master Data'!$F$2:$L$4115),ROW('Master Data'!$F$2:$L$4115)),""),ROWS(A$2:$A722)),(COLUMNS($A$2:A722)-1)*6+1)</f>
        <v>successful</v>
      </c>
      <c r="B722" cm="1">
        <f t="array" ref="B722">INDEX('Master Data'!$F$2:$L$4115,SMALL(IF((INDEX('Master Data'!$F$2:$L$4115,,1)="successful"),MATCH(ROW('Master Data'!$F$2:$L$4115),ROW('Master Data'!$F$2:$L$4115)),""),ROWS($A$2:B722)),(COLUMNS($A$2:B722)-1)*6+1)</f>
        <v>37</v>
      </c>
      <c r="D722" t="str" cm="1">
        <f t="array" ref="D722">INDEX('Master Data'!$F$2:$L$4115,SMALL(IF((INDEX('Master Data'!$F$2:$L$4115,,1)="failed"),MATCH(ROW('Master Data'!$F$2:$L$4115),ROW('Master Data'!$F$2:$L$4115)),""),ROWS($D$2:D722)),(COLUMNS($D$2:D722)-1)*6+1)</f>
        <v>failed</v>
      </c>
      <c r="E722" cm="1">
        <f t="array" ref="E722">INDEX('Master Data'!$F$2:$L$4115,SMALL(IF((INDEX('Master Data'!$F$2:$L$4115,,1)="failed"),MATCH(ROW('Master Data'!$F$2:$L$4115),ROW('Master Data'!$F$2:$L$4115)),""),ROWS($D$2:E722)),(COLUMNS($D$2:E722)-1)*6+1)</f>
        <v>1</v>
      </c>
    </row>
    <row r="723" spans="1:5" x14ac:dyDescent="0.25">
      <c r="A723" t="str" cm="1">
        <f t="array" ref="A723">INDEX('Master Data'!$F$2:$L$4115,SMALL(IF((INDEX('Master Data'!$F$2:$L$4115,,1)="successful"),MATCH(ROW('Master Data'!$F$2:$L$4115),ROW('Master Data'!$F$2:$L$4115)),""),ROWS(A$2:$A723)),(COLUMNS($A$2:A723)-1)*6+1)</f>
        <v>successful</v>
      </c>
      <c r="B723" cm="1">
        <f t="array" ref="B723">INDEX('Master Data'!$F$2:$L$4115,SMALL(IF((INDEX('Master Data'!$F$2:$L$4115,,1)="successful"),MATCH(ROW('Master Data'!$F$2:$L$4115),ROW('Master Data'!$F$2:$L$4115)),""),ROWS($A$2:B723)),(COLUMNS($A$2:B723)-1)*6+1)</f>
        <v>65</v>
      </c>
      <c r="D723" t="str" cm="1">
        <f t="array" ref="D723">INDEX('Master Data'!$F$2:$L$4115,SMALL(IF((INDEX('Master Data'!$F$2:$L$4115,,1)="failed"),MATCH(ROW('Master Data'!$F$2:$L$4115),ROW('Master Data'!$F$2:$L$4115)),""),ROWS($D$2:D723)),(COLUMNS($D$2:D723)-1)*6+1)</f>
        <v>failed</v>
      </c>
      <c r="E723" cm="1">
        <f t="array" ref="E723">INDEX('Master Data'!$F$2:$L$4115,SMALL(IF((INDEX('Master Data'!$F$2:$L$4115,,1)="failed"),MATCH(ROW('Master Data'!$F$2:$L$4115),ROW('Master Data'!$F$2:$L$4115)),""),ROWS($D$2:E723)),(COLUMNS($D$2:E723)-1)*6+1)</f>
        <v>2</v>
      </c>
    </row>
    <row r="724" spans="1:5" x14ac:dyDescent="0.25">
      <c r="A724" t="str" cm="1">
        <f t="array" ref="A724">INDEX('Master Data'!$F$2:$L$4115,SMALL(IF((INDEX('Master Data'!$F$2:$L$4115,,1)="successful"),MATCH(ROW('Master Data'!$F$2:$L$4115),ROW('Master Data'!$F$2:$L$4115)),""),ROWS(A$2:$A724)),(COLUMNS($A$2:A724)-1)*6+1)</f>
        <v>successful</v>
      </c>
      <c r="B724" cm="1">
        <f t="array" ref="B724">INDEX('Master Data'!$F$2:$L$4115,SMALL(IF((INDEX('Master Data'!$F$2:$L$4115,,1)="successful"),MATCH(ROW('Master Data'!$F$2:$L$4115),ROW('Master Data'!$F$2:$L$4115)),""),ROWS($A$2:B724)),(COLUMNS($A$2:B724)-1)*6+1)</f>
        <v>18</v>
      </c>
      <c r="D724" t="str" cm="1">
        <f t="array" ref="D724">INDEX('Master Data'!$F$2:$L$4115,SMALL(IF((INDEX('Master Data'!$F$2:$L$4115,,1)="failed"),MATCH(ROW('Master Data'!$F$2:$L$4115),ROW('Master Data'!$F$2:$L$4115)),""),ROWS($D$2:D724)),(COLUMNS($D$2:D724)-1)*6+1)</f>
        <v>failed</v>
      </c>
      <c r="E724" cm="1">
        <f t="array" ref="E724">INDEX('Master Data'!$F$2:$L$4115,SMALL(IF((INDEX('Master Data'!$F$2:$L$4115,,1)="failed"),MATCH(ROW('Master Data'!$F$2:$L$4115),ROW('Master Data'!$F$2:$L$4115)),""),ROWS($D$2:E724)),(COLUMNS($D$2:E724)-1)*6+1)</f>
        <v>1</v>
      </c>
    </row>
    <row r="725" spans="1:5" x14ac:dyDescent="0.25">
      <c r="A725" t="str" cm="1">
        <f t="array" ref="A725">INDEX('Master Data'!$F$2:$L$4115,SMALL(IF((INDEX('Master Data'!$F$2:$L$4115,,1)="successful"),MATCH(ROW('Master Data'!$F$2:$L$4115),ROW('Master Data'!$F$2:$L$4115)),""),ROWS(A$2:$A725)),(COLUMNS($A$2:A725)-1)*6+1)</f>
        <v>successful</v>
      </c>
      <c r="B725" cm="1">
        <f t="array" ref="B725">INDEX('Master Data'!$F$2:$L$4115,SMALL(IF((INDEX('Master Data'!$F$2:$L$4115,,1)="successful"),MATCH(ROW('Master Data'!$F$2:$L$4115),ROW('Master Data'!$F$2:$L$4115)),""),ROWS($A$2:B725)),(COLUMNS($A$2:B725)-1)*6+1)</f>
        <v>25</v>
      </c>
      <c r="D725" t="str" cm="1">
        <f t="array" ref="D725">INDEX('Master Data'!$F$2:$L$4115,SMALL(IF((INDEX('Master Data'!$F$2:$L$4115,,1)="failed"),MATCH(ROW('Master Data'!$F$2:$L$4115),ROW('Master Data'!$F$2:$L$4115)),""),ROWS($D$2:D725)),(COLUMNS($D$2:D725)-1)*6+1)</f>
        <v>failed</v>
      </c>
      <c r="E725" cm="1">
        <f t="array" ref="E725">INDEX('Master Data'!$F$2:$L$4115,SMALL(IF((INDEX('Master Data'!$F$2:$L$4115,,1)="failed"),MATCH(ROW('Master Data'!$F$2:$L$4115),ROW('Master Data'!$F$2:$L$4115)),""),ROWS($D$2:E725)),(COLUMNS($D$2:E725)-1)*6+1)</f>
        <v>15</v>
      </c>
    </row>
    <row r="726" spans="1:5" x14ac:dyDescent="0.25">
      <c r="A726" t="str" cm="1">
        <f t="array" ref="A726">INDEX('Master Data'!$F$2:$L$4115,SMALL(IF((INDEX('Master Data'!$F$2:$L$4115,,1)="successful"),MATCH(ROW('Master Data'!$F$2:$L$4115),ROW('Master Data'!$F$2:$L$4115)),""),ROWS(A$2:$A726)),(COLUMNS($A$2:A726)-1)*6+1)</f>
        <v>successful</v>
      </c>
      <c r="B726" cm="1">
        <f t="array" ref="B726">INDEX('Master Data'!$F$2:$L$4115,SMALL(IF((INDEX('Master Data'!$F$2:$L$4115,,1)="successful"),MATCH(ROW('Master Data'!$F$2:$L$4115),ROW('Master Data'!$F$2:$L$4115)),""),ROWS($A$2:B726)),(COLUMNS($A$2:B726)-1)*6+1)</f>
        <v>104</v>
      </c>
      <c r="D726" t="str" cm="1">
        <f t="array" ref="D726">INDEX('Master Data'!$F$2:$L$4115,SMALL(IF((INDEX('Master Data'!$F$2:$L$4115,,1)="failed"),MATCH(ROW('Master Data'!$F$2:$L$4115),ROW('Master Data'!$F$2:$L$4115)),""),ROWS($D$2:D726)),(COLUMNS($D$2:D726)-1)*6+1)</f>
        <v>failed</v>
      </c>
      <c r="E726" cm="1">
        <f t="array" ref="E726">INDEX('Master Data'!$F$2:$L$4115,SMALL(IF((INDEX('Master Data'!$F$2:$L$4115,,1)="failed"),MATCH(ROW('Master Data'!$F$2:$L$4115),ROW('Master Data'!$F$2:$L$4115)),""),ROWS($D$2:E726)),(COLUMNS($D$2:E726)-1)*6+1)</f>
        <v>1</v>
      </c>
    </row>
    <row r="727" spans="1:5" x14ac:dyDescent="0.25">
      <c r="A727" t="str" cm="1">
        <f t="array" ref="A727">INDEX('Master Data'!$F$2:$L$4115,SMALL(IF((INDEX('Master Data'!$F$2:$L$4115,,1)="successful"),MATCH(ROW('Master Data'!$F$2:$L$4115),ROW('Master Data'!$F$2:$L$4115)),""),ROWS(A$2:$A727)),(COLUMNS($A$2:A727)-1)*6+1)</f>
        <v>successful</v>
      </c>
      <c r="B727" cm="1">
        <f t="array" ref="B727">INDEX('Master Data'!$F$2:$L$4115,SMALL(IF((INDEX('Master Data'!$F$2:$L$4115,,1)="successful"),MATCH(ROW('Master Data'!$F$2:$L$4115),ROW('Master Data'!$F$2:$L$4115)),""),ROWS($A$2:B727)),(COLUMNS($A$2:B727)-1)*6+1)</f>
        <v>108</v>
      </c>
      <c r="D727" t="str" cm="1">
        <f t="array" ref="D727">INDEX('Master Data'!$F$2:$L$4115,SMALL(IF((INDEX('Master Data'!$F$2:$L$4115,,1)="failed"),MATCH(ROW('Master Data'!$F$2:$L$4115),ROW('Master Data'!$F$2:$L$4115)),""),ROWS($D$2:D727)),(COLUMNS($D$2:D727)-1)*6+1)</f>
        <v>failed</v>
      </c>
      <c r="E727" cm="1">
        <f t="array" ref="E727">INDEX('Master Data'!$F$2:$L$4115,SMALL(IF((INDEX('Master Data'!$F$2:$L$4115,,1)="failed"),MATCH(ROW('Master Data'!$F$2:$L$4115),ROW('Master Data'!$F$2:$L$4115)),""),ROWS($D$2:E727)),(COLUMNS($D$2:E727)-1)*6+1)</f>
        <v>1</v>
      </c>
    </row>
    <row r="728" spans="1:5" x14ac:dyDescent="0.25">
      <c r="A728" t="str" cm="1">
        <f t="array" ref="A728">INDEX('Master Data'!$F$2:$L$4115,SMALL(IF((INDEX('Master Data'!$F$2:$L$4115,,1)="successful"),MATCH(ROW('Master Data'!$F$2:$L$4115),ROW('Master Data'!$F$2:$L$4115)),""),ROWS(A$2:$A728)),(COLUMNS($A$2:A728)-1)*6+1)</f>
        <v>successful</v>
      </c>
      <c r="B728" cm="1">
        <f t="array" ref="B728">INDEX('Master Data'!$F$2:$L$4115,SMALL(IF((INDEX('Master Data'!$F$2:$L$4115,,1)="successful"),MATCH(ROW('Master Data'!$F$2:$L$4115),ROW('Master Data'!$F$2:$L$4115)),""),ROWS($A$2:B728)),(COLUMNS($A$2:B728)-1)*6+1)</f>
        <v>38</v>
      </c>
      <c r="D728" t="str" cm="1">
        <f t="array" ref="D728">INDEX('Master Data'!$F$2:$L$4115,SMALL(IF((INDEX('Master Data'!$F$2:$L$4115,,1)="failed"),MATCH(ROW('Master Data'!$F$2:$L$4115),ROW('Master Data'!$F$2:$L$4115)),""),ROWS($D$2:D728)),(COLUMNS($D$2:D728)-1)*6+1)</f>
        <v>failed</v>
      </c>
      <c r="E728" cm="1">
        <f t="array" ref="E728">INDEX('Master Data'!$F$2:$L$4115,SMALL(IF((INDEX('Master Data'!$F$2:$L$4115,,1)="failed"),MATCH(ROW('Master Data'!$F$2:$L$4115),ROW('Master Data'!$F$2:$L$4115)),""),ROWS($D$2:E728)),(COLUMNS($D$2:E728)-1)*6+1)</f>
        <v>0</v>
      </c>
    </row>
    <row r="729" spans="1:5" x14ac:dyDescent="0.25">
      <c r="A729" t="str" cm="1">
        <f t="array" ref="A729">INDEX('Master Data'!$F$2:$L$4115,SMALL(IF((INDEX('Master Data'!$F$2:$L$4115,,1)="successful"),MATCH(ROW('Master Data'!$F$2:$L$4115),ROW('Master Data'!$F$2:$L$4115)),""),ROWS(A$2:$A729)),(COLUMNS($A$2:A729)-1)*6+1)</f>
        <v>successful</v>
      </c>
      <c r="B729" cm="1">
        <f t="array" ref="B729">INDEX('Master Data'!$F$2:$L$4115,SMALL(IF((INDEX('Master Data'!$F$2:$L$4115,,1)="successful"),MATCH(ROW('Master Data'!$F$2:$L$4115),ROW('Master Data'!$F$2:$L$4115)),""),ROWS($A$2:B729)),(COLUMNS($A$2:B729)-1)*6+1)</f>
        <v>88</v>
      </c>
      <c r="D729" t="str" cm="1">
        <f t="array" ref="D729">INDEX('Master Data'!$F$2:$L$4115,SMALL(IF((INDEX('Master Data'!$F$2:$L$4115,,1)="failed"),MATCH(ROW('Master Data'!$F$2:$L$4115),ROW('Master Data'!$F$2:$L$4115)),""),ROWS($D$2:D729)),(COLUMNS($D$2:D729)-1)*6+1)</f>
        <v>failed</v>
      </c>
      <c r="E729" cm="1">
        <f t="array" ref="E729">INDEX('Master Data'!$F$2:$L$4115,SMALL(IF((INDEX('Master Data'!$F$2:$L$4115,,1)="failed"),MATCH(ROW('Master Data'!$F$2:$L$4115),ROW('Master Data'!$F$2:$L$4115)),""),ROWS($D$2:E729)),(COLUMNS($D$2:E729)-1)*6+1)</f>
        <v>39</v>
      </c>
    </row>
    <row r="730" spans="1:5" x14ac:dyDescent="0.25">
      <c r="A730" t="str" cm="1">
        <f t="array" ref="A730">INDEX('Master Data'!$F$2:$L$4115,SMALL(IF((INDEX('Master Data'!$F$2:$L$4115,,1)="successful"),MATCH(ROW('Master Data'!$F$2:$L$4115),ROW('Master Data'!$F$2:$L$4115)),""),ROWS(A$2:$A730)),(COLUMNS($A$2:A730)-1)*6+1)</f>
        <v>successful</v>
      </c>
      <c r="B730" cm="1">
        <f t="array" ref="B730">INDEX('Master Data'!$F$2:$L$4115,SMALL(IF((INDEX('Master Data'!$F$2:$L$4115,,1)="successful"),MATCH(ROW('Master Data'!$F$2:$L$4115),ROW('Master Data'!$F$2:$L$4115)),""),ROWS($A$2:B730)),(COLUMNS($A$2:B730)-1)*6+1)</f>
        <v>82</v>
      </c>
      <c r="D730" t="str" cm="1">
        <f t="array" ref="D730">INDEX('Master Data'!$F$2:$L$4115,SMALL(IF((INDEX('Master Data'!$F$2:$L$4115,,1)="failed"),MATCH(ROW('Master Data'!$F$2:$L$4115),ROW('Master Data'!$F$2:$L$4115)),""),ROWS($D$2:D730)),(COLUMNS($D$2:D730)-1)*6+1)</f>
        <v>failed</v>
      </c>
      <c r="E730" cm="1">
        <f t="array" ref="E730">INDEX('Master Data'!$F$2:$L$4115,SMALL(IF((INDEX('Master Data'!$F$2:$L$4115,,1)="failed"),MATCH(ROW('Master Data'!$F$2:$L$4115),ROW('Master Data'!$F$2:$L$4115)),""),ROWS($D$2:E730)),(COLUMNS($D$2:E730)-1)*6+1)</f>
        <v>103</v>
      </c>
    </row>
    <row r="731" spans="1:5" x14ac:dyDescent="0.25">
      <c r="A731" t="str" cm="1">
        <f t="array" ref="A731">INDEX('Master Data'!$F$2:$L$4115,SMALL(IF((INDEX('Master Data'!$F$2:$L$4115,,1)="successful"),MATCH(ROW('Master Data'!$F$2:$L$4115),ROW('Master Data'!$F$2:$L$4115)),""),ROWS(A$2:$A731)),(COLUMNS($A$2:A731)-1)*6+1)</f>
        <v>successful</v>
      </c>
      <c r="B731" cm="1">
        <f t="array" ref="B731">INDEX('Master Data'!$F$2:$L$4115,SMALL(IF((INDEX('Master Data'!$F$2:$L$4115,,1)="successful"),MATCH(ROW('Master Data'!$F$2:$L$4115),ROW('Master Data'!$F$2:$L$4115)),""),ROWS($A$2:B731)),(COLUMNS($A$2:B731)-1)*6+1)</f>
        <v>126</v>
      </c>
      <c r="D731" t="str" cm="1">
        <f t="array" ref="D731">INDEX('Master Data'!$F$2:$L$4115,SMALL(IF((INDEX('Master Data'!$F$2:$L$4115,,1)="failed"),MATCH(ROW('Master Data'!$F$2:$L$4115),ROW('Master Data'!$F$2:$L$4115)),""),ROWS($D$2:D731)),(COLUMNS($D$2:D731)-1)*6+1)</f>
        <v>failed</v>
      </c>
      <c r="E731" cm="1">
        <f t="array" ref="E731">INDEX('Master Data'!$F$2:$L$4115,SMALL(IF((INDEX('Master Data'!$F$2:$L$4115,,1)="failed"),MATCH(ROW('Master Data'!$F$2:$L$4115),ROW('Master Data'!$F$2:$L$4115)),""),ROWS($D$2:E731)),(COLUMNS($D$2:E731)-1)*6+1)</f>
        <v>0</v>
      </c>
    </row>
    <row r="732" spans="1:5" x14ac:dyDescent="0.25">
      <c r="A732" t="str" cm="1">
        <f t="array" ref="A732">INDEX('Master Data'!$F$2:$L$4115,SMALL(IF((INDEX('Master Data'!$F$2:$L$4115,,1)="successful"),MATCH(ROW('Master Data'!$F$2:$L$4115),ROW('Master Data'!$F$2:$L$4115)),""),ROWS(A$2:$A732)),(COLUMNS($A$2:A732)-1)*6+1)</f>
        <v>successful</v>
      </c>
      <c r="B732" cm="1">
        <f t="array" ref="B732">INDEX('Master Data'!$F$2:$L$4115,SMALL(IF((INDEX('Master Data'!$F$2:$L$4115,,1)="successful"),MATCH(ROW('Master Data'!$F$2:$L$4115),ROW('Master Data'!$F$2:$L$4115)),""),ROWS($A$2:B732)),(COLUMNS($A$2:B732)-1)*6+1)</f>
        <v>133</v>
      </c>
      <c r="D732" t="str" cm="1">
        <f t="array" ref="D732">INDEX('Master Data'!$F$2:$L$4115,SMALL(IF((INDEX('Master Data'!$F$2:$L$4115,,1)="failed"),MATCH(ROW('Master Data'!$F$2:$L$4115),ROW('Master Data'!$F$2:$L$4115)),""),ROWS($D$2:D732)),(COLUMNS($D$2:D732)-1)*6+1)</f>
        <v>failed</v>
      </c>
      <c r="E732" cm="1">
        <f t="array" ref="E732">INDEX('Master Data'!$F$2:$L$4115,SMALL(IF((INDEX('Master Data'!$F$2:$L$4115,,1)="failed"),MATCH(ROW('Master Data'!$F$2:$L$4115),ROW('Master Data'!$F$2:$L$4115)),""),ROWS($D$2:E732)),(COLUMNS($D$2:E732)-1)*6+1)</f>
        <v>39</v>
      </c>
    </row>
    <row r="733" spans="1:5" x14ac:dyDescent="0.25">
      <c r="A733" t="str" cm="1">
        <f t="array" ref="A733">INDEX('Master Data'!$F$2:$L$4115,SMALL(IF((INDEX('Master Data'!$F$2:$L$4115,,1)="successful"),MATCH(ROW('Master Data'!$F$2:$L$4115),ROW('Master Data'!$F$2:$L$4115)),""),ROWS(A$2:$A733)),(COLUMNS($A$2:A733)-1)*6+1)</f>
        <v>successful</v>
      </c>
      <c r="B733" cm="1">
        <f t="array" ref="B733">INDEX('Master Data'!$F$2:$L$4115,SMALL(IF((INDEX('Master Data'!$F$2:$L$4115,,1)="successful"),MATCH(ROW('Master Data'!$F$2:$L$4115),ROW('Master Data'!$F$2:$L$4115)),""),ROWS($A$2:B733)),(COLUMNS($A$2:B733)-1)*6+1)</f>
        <v>47</v>
      </c>
      <c r="D733" t="str" cm="1">
        <f t="array" ref="D733">INDEX('Master Data'!$F$2:$L$4115,SMALL(IF((INDEX('Master Data'!$F$2:$L$4115,,1)="failed"),MATCH(ROW('Master Data'!$F$2:$L$4115),ROW('Master Data'!$F$2:$L$4115)),""),ROWS($D$2:D733)),(COLUMNS($D$2:D733)-1)*6+1)</f>
        <v>failed</v>
      </c>
      <c r="E733" cm="1">
        <f t="array" ref="E733">INDEX('Master Data'!$F$2:$L$4115,SMALL(IF((INDEX('Master Data'!$F$2:$L$4115,,1)="failed"),MATCH(ROW('Master Data'!$F$2:$L$4115),ROW('Master Data'!$F$2:$L$4115)),""),ROWS($D$2:E733)),(COLUMNS($D$2:E733)-1)*6+1)</f>
        <v>15</v>
      </c>
    </row>
    <row r="734" spans="1:5" x14ac:dyDescent="0.25">
      <c r="A734" t="str" cm="1">
        <f t="array" ref="A734">INDEX('Master Data'!$F$2:$L$4115,SMALL(IF((INDEX('Master Data'!$F$2:$L$4115,,1)="successful"),MATCH(ROW('Master Data'!$F$2:$L$4115),ROW('Master Data'!$F$2:$L$4115)),""),ROWS(A$2:$A734)),(COLUMNS($A$2:A734)-1)*6+1)</f>
        <v>successful</v>
      </c>
      <c r="B734" cm="1">
        <f t="array" ref="B734">INDEX('Master Data'!$F$2:$L$4115,SMALL(IF((INDEX('Master Data'!$F$2:$L$4115,,1)="successful"),MATCH(ROW('Master Data'!$F$2:$L$4115),ROW('Master Data'!$F$2:$L$4115)),""),ROWS($A$2:B734)),(COLUMNS($A$2:B734)-1)*6+1)</f>
        <v>58</v>
      </c>
      <c r="D734" t="str" cm="1">
        <f t="array" ref="D734">INDEX('Master Data'!$F$2:$L$4115,SMALL(IF((INDEX('Master Data'!$F$2:$L$4115,,1)="failed"),MATCH(ROW('Master Data'!$F$2:$L$4115),ROW('Master Data'!$F$2:$L$4115)),""),ROWS($D$2:D734)),(COLUMNS($D$2:D734)-1)*6+1)</f>
        <v>failed</v>
      </c>
      <c r="E734" cm="1">
        <f t="array" ref="E734">INDEX('Master Data'!$F$2:$L$4115,SMALL(IF((INDEX('Master Data'!$F$2:$L$4115,,1)="failed"),MATCH(ROW('Master Data'!$F$2:$L$4115),ROW('Master Data'!$F$2:$L$4115)),""),ROWS($D$2:E734)),(COLUMNS($D$2:E734)-1)*6+1)</f>
        <v>22</v>
      </c>
    </row>
    <row r="735" spans="1:5" x14ac:dyDescent="0.25">
      <c r="A735" t="str" cm="1">
        <f t="array" ref="A735">INDEX('Master Data'!$F$2:$L$4115,SMALL(IF((INDEX('Master Data'!$F$2:$L$4115,,1)="successful"),MATCH(ROW('Master Data'!$F$2:$L$4115),ROW('Master Data'!$F$2:$L$4115)),""),ROWS(A$2:$A735)),(COLUMNS($A$2:A735)-1)*6+1)</f>
        <v>successful</v>
      </c>
      <c r="B735" cm="1">
        <f t="array" ref="B735">INDEX('Master Data'!$F$2:$L$4115,SMALL(IF((INDEX('Master Data'!$F$2:$L$4115,,1)="successful"),MATCH(ROW('Master Data'!$F$2:$L$4115),ROW('Master Data'!$F$2:$L$4115)),""),ROWS($A$2:B735)),(COLUMNS($A$2:B735)-1)*6+1)</f>
        <v>32</v>
      </c>
      <c r="D735" t="str" cm="1">
        <f t="array" ref="D735">INDEX('Master Data'!$F$2:$L$4115,SMALL(IF((INDEX('Master Data'!$F$2:$L$4115,,1)="failed"),MATCH(ROW('Master Data'!$F$2:$L$4115),ROW('Master Data'!$F$2:$L$4115)),""),ROWS($D$2:D735)),(COLUMNS($D$2:D735)-1)*6+1)</f>
        <v>failed</v>
      </c>
      <c r="E735" cm="1">
        <f t="array" ref="E735">INDEX('Master Data'!$F$2:$L$4115,SMALL(IF((INDEX('Master Data'!$F$2:$L$4115,,1)="failed"),MATCH(ROW('Master Data'!$F$2:$L$4115),ROW('Master Data'!$F$2:$L$4115)),""),ROWS($D$2:E735)),(COLUMNS($D$2:E735)-1)*6+1)</f>
        <v>92</v>
      </c>
    </row>
    <row r="736" spans="1:5" x14ac:dyDescent="0.25">
      <c r="A736" t="str" cm="1">
        <f t="array" ref="A736">INDEX('Master Data'!$F$2:$L$4115,SMALL(IF((INDEX('Master Data'!$F$2:$L$4115,,1)="successful"),MATCH(ROW('Master Data'!$F$2:$L$4115),ROW('Master Data'!$F$2:$L$4115)),""),ROWS(A$2:$A736)),(COLUMNS($A$2:A736)-1)*6+1)</f>
        <v>successful</v>
      </c>
      <c r="B736" cm="1">
        <f t="array" ref="B736">INDEX('Master Data'!$F$2:$L$4115,SMALL(IF((INDEX('Master Data'!$F$2:$L$4115,,1)="successful"),MATCH(ROW('Master Data'!$F$2:$L$4115),ROW('Master Data'!$F$2:$L$4115)),""),ROWS($A$2:B736)),(COLUMNS($A$2:B736)-1)*6+1)</f>
        <v>37</v>
      </c>
      <c r="D736" t="str" cm="1">
        <f t="array" ref="D736">INDEX('Master Data'!$F$2:$L$4115,SMALL(IF((INDEX('Master Data'!$F$2:$L$4115,,1)="failed"),MATCH(ROW('Master Data'!$F$2:$L$4115),ROW('Master Data'!$F$2:$L$4115)),""),ROWS($D$2:D736)),(COLUMNS($D$2:D736)-1)*6+1)</f>
        <v>failed</v>
      </c>
      <c r="E736" cm="1">
        <f t="array" ref="E736">INDEX('Master Data'!$F$2:$L$4115,SMALL(IF((INDEX('Master Data'!$F$2:$L$4115,,1)="failed"),MATCH(ROW('Master Data'!$F$2:$L$4115),ROW('Master Data'!$F$2:$L$4115)),""),ROWS($D$2:E736)),(COLUMNS($D$2:E736)-1)*6+1)</f>
        <v>25</v>
      </c>
    </row>
    <row r="737" spans="1:5" x14ac:dyDescent="0.25">
      <c r="A737" t="str" cm="1">
        <f t="array" ref="A737">INDEX('Master Data'!$F$2:$L$4115,SMALL(IF((INDEX('Master Data'!$F$2:$L$4115,,1)="successful"),MATCH(ROW('Master Data'!$F$2:$L$4115),ROW('Master Data'!$F$2:$L$4115)),""),ROWS(A$2:$A737)),(COLUMNS($A$2:A737)-1)*6+1)</f>
        <v>successful</v>
      </c>
      <c r="B737" cm="1">
        <f t="array" ref="B737">INDEX('Master Data'!$F$2:$L$4115,SMALL(IF((INDEX('Master Data'!$F$2:$L$4115,,1)="successful"),MATCH(ROW('Master Data'!$F$2:$L$4115),ROW('Master Data'!$F$2:$L$4115)),""),ROWS($A$2:B737)),(COLUMNS($A$2:B737)-1)*6+1)</f>
        <v>87</v>
      </c>
      <c r="D737" t="str" cm="1">
        <f t="array" ref="D737">INDEX('Master Data'!$F$2:$L$4115,SMALL(IF((INDEX('Master Data'!$F$2:$L$4115,,1)="failed"),MATCH(ROW('Master Data'!$F$2:$L$4115),ROW('Master Data'!$F$2:$L$4115)),""),ROWS($D$2:D737)),(COLUMNS($D$2:D737)-1)*6+1)</f>
        <v>failed</v>
      </c>
      <c r="E737" cm="1">
        <f t="array" ref="E737">INDEX('Master Data'!$F$2:$L$4115,SMALL(IF((INDEX('Master Data'!$F$2:$L$4115,,1)="failed"),MATCH(ROW('Master Data'!$F$2:$L$4115),ROW('Master Data'!$F$2:$L$4115)),""),ROWS($D$2:E737)),(COLUMNS($D$2:E737)-1)*6+1)</f>
        <v>19</v>
      </c>
    </row>
    <row r="738" spans="1:5" x14ac:dyDescent="0.25">
      <c r="A738" t="str" cm="1">
        <f t="array" ref="A738">INDEX('Master Data'!$F$2:$L$4115,SMALL(IF((INDEX('Master Data'!$F$2:$L$4115,,1)="successful"),MATCH(ROW('Master Data'!$F$2:$L$4115),ROW('Master Data'!$F$2:$L$4115)),""),ROWS(A$2:$A738)),(COLUMNS($A$2:A738)-1)*6+1)</f>
        <v>successful</v>
      </c>
      <c r="B738" cm="1">
        <f t="array" ref="B738">INDEX('Master Data'!$F$2:$L$4115,SMALL(IF((INDEX('Master Data'!$F$2:$L$4115,,1)="successful"),MATCH(ROW('Master Data'!$F$2:$L$4115),ROW('Master Data'!$F$2:$L$4115)),""),ROWS($A$2:B738)),(COLUMNS($A$2:B738)-1)*6+1)</f>
        <v>15</v>
      </c>
      <c r="D738" t="str" cm="1">
        <f t="array" ref="D738">INDEX('Master Data'!$F$2:$L$4115,SMALL(IF((INDEX('Master Data'!$F$2:$L$4115,,1)="failed"),MATCH(ROW('Master Data'!$F$2:$L$4115),ROW('Master Data'!$F$2:$L$4115)),""),ROWS($D$2:D738)),(COLUMNS($D$2:D738)-1)*6+1)</f>
        <v>failed</v>
      </c>
      <c r="E738" cm="1">
        <f t="array" ref="E738">INDEX('Master Data'!$F$2:$L$4115,SMALL(IF((INDEX('Master Data'!$F$2:$L$4115,,1)="failed"),MATCH(ROW('Master Data'!$F$2:$L$4115),ROW('Master Data'!$F$2:$L$4115)),""),ROWS($D$2:E738)),(COLUMNS($D$2:E738)-1)*6+1)</f>
        <v>19</v>
      </c>
    </row>
    <row r="739" spans="1:5" x14ac:dyDescent="0.25">
      <c r="A739" t="str" cm="1">
        <f t="array" ref="A739">INDEX('Master Data'!$F$2:$L$4115,SMALL(IF((INDEX('Master Data'!$F$2:$L$4115,,1)="successful"),MATCH(ROW('Master Data'!$F$2:$L$4115),ROW('Master Data'!$F$2:$L$4115)),""),ROWS(A$2:$A739)),(COLUMNS($A$2:A739)-1)*6+1)</f>
        <v>successful</v>
      </c>
      <c r="B739" cm="1">
        <f t="array" ref="B739">INDEX('Master Data'!$F$2:$L$4115,SMALL(IF((INDEX('Master Data'!$F$2:$L$4115,,1)="successful"),MATCH(ROW('Master Data'!$F$2:$L$4115),ROW('Master Data'!$F$2:$L$4115)),""),ROWS($A$2:B739)),(COLUMNS($A$2:B739)-1)*6+1)</f>
        <v>27</v>
      </c>
      <c r="D739" t="str" cm="1">
        <f t="array" ref="D739">INDEX('Master Data'!$F$2:$L$4115,SMALL(IF((INDEX('Master Data'!$F$2:$L$4115,,1)="failed"),MATCH(ROW('Master Data'!$F$2:$L$4115),ROW('Master Data'!$F$2:$L$4115)),""),ROWS($D$2:D739)),(COLUMNS($D$2:D739)-1)*6+1)</f>
        <v>failed</v>
      </c>
      <c r="E739" cm="1">
        <f t="array" ref="E739">INDEX('Master Data'!$F$2:$L$4115,SMALL(IF((INDEX('Master Data'!$F$2:$L$4115,,1)="failed"),MATCH(ROW('Master Data'!$F$2:$L$4115),ROW('Master Data'!$F$2:$L$4115)),""),ROWS($D$2:E739)),(COLUMNS($D$2:E739)-1)*6+1)</f>
        <v>13</v>
      </c>
    </row>
    <row r="740" spans="1:5" x14ac:dyDescent="0.25">
      <c r="A740" t="str" cm="1">
        <f t="array" ref="A740">INDEX('Master Data'!$F$2:$L$4115,SMALL(IF((INDEX('Master Data'!$F$2:$L$4115,,1)="successful"),MATCH(ROW('Master Data'!$F$2:$L$4115),ROW('Master Data'!$F$2:$L$4115)),""),ROWS(A$2:$A740)),(COLUMNS($A$2:A740)-1)*6+1)</f>
        <v>successful</v>
      </c>
      <c r="B740" cm="1">
        <f t="array" ref="B740">INDEX('Master Data'!$F$2:$L$4115,SMALL(IF((INDEX('Master Data'!$F$2:$L$4115,,1)="successful"),MATCH(ROW('Master Data'!$F$2:$L$4115),ROW('Master Data'!$F$2:$L$4115)),""),ROWS($A$2:B740)),(COLUMNS($A$2:B740)-1)*6+1)</f>
        <v>19</v>
      </c>
      <c r="D740" t="str" cm="1">
        <f t="array" ref="D740">INDEX('Master Data'!$F$2:$L$4115,SMALL(IF((INDEX('Master Data'!$F$2:$L$4115,,1)="failed"),MATCH(ROW('Master Data'!$F$2:$L$4115),ROW('Master Data'!$F$2:$L$4115)),""),ROWS($D$2:D740)),(COLUMNS($D$2:D740)-1)*6+1)</f>
        <v>failed</v>
      </c>
      <c r="E740" cm="1">
        <f t="array" ref="E740">INDEX('Master Data'!$F$2:$L$4115,SMALL(IF((INDEX('Master Data'!$F$2:$L$4115,,1)="failed"),MATCH(ROW('Master Data'!$F$2:$L$4115),ROW('Master Data'!$F$2:$L$4115)),""),ROWS($D$2:E740)),(COLUMNS($D$2:E740)-1)*6+1)</f>
        <v>124</v>
      </c>
    </row>
    <row r="741" spans="1:5" x14ac:dyDescent="0.25">
      <c r="A741" t="str" cm="1">
        <f t="array" ref="A741">INDEX('Master Data'!$F$2:$L$4115,SMALL(IF((INDEX('Master Data'!$F$2:$L$4115,,1)="successful"),MATCH(ROW('Master Data'!$F$2:$L$4115),ROW('Master Data'!$F$2:$L$4115)),""),ROWS(A$2:$A741)),(COLUMNS($A$2:A741)-1)*6+1)</f>
        <v>successful</v>
      </c>
      <c r="B741" cm="1">
        <f t="array" ref="B741">INDEX('Master Data'!$F$2:$L$4115,SMALL(IF((INDEX('Master Data'!$F$2:$L$4115,,1)="successful"),MATCH(ROW('Master Data'!$F$2:$L$4115),ROW('Master Data'!$F$2:$L$4115)),""),ROWS($A$2:B741)),(COLUMNS($A$2:B741)-1)*6+1)</f>
        <v>17</v>
      </c>
      <c r="D741" t="str" cm="1">
        <f t="array" ref="D741">INDEX('Master Data'!$F$2:$L$4115,SMALL(IF((INDEX('Master Data'!$F$2:$L$4115,,1)="failed"),MATCH(ROW('Master Data'!$F$2:$L$4115),ROW('Master Data'!$F$2:$L$4115)),""),ROWS($D$2:D741)),(COLUMNS($D$2:D741)-1)*6+1)</f>
        <v>failed</v>
      </c>
      <c r="E741" cm="1">
        <f t="array" ref="E741">INDEX('Master Data'!$F$2:$L$4115,SMALL(IF((INDEX('Master Data'!$F$2:$L$4115,,1)="failed"),MATCH(ROW('Master Data'!$F$2:$L$4115),ROW('Master Data'!$F$2:$L$4115)),""),ROWS($D$2:E741)),(COLUMNS($D$2:E741)-1)*6+1)</f>
        <v>4</v>
      </c>
    </row>
    <row r="742" spans="1:5" x14ac:dyDescent="0.25">
      <c r="A742" t="str" cm="1">
        <f t="array" ref="A742">INDEX('Master Data'!$F$2:$L$4115,SMALL(IF((INDEX('Master Data'!$F$2:$L$4115,,1)="successful"),MATCH(ROW('Master Data'!$F$2:$L$4115),ROW('Master Data'!$F$2:$L$4115)),""),ROWS(A$2:$A742)),(COLUMNS($A$2:A742)-1)*6+1)</f>
        <v>successful</v>
      </c>
      <c r="B742" cm="1">
        <f t="array" ref="B742">INDEX('Master Data'!$F$2:$L$4115,SMALL(IF((INDEX('Master Data'!$F$2:$L$4115,,1)="successful"),MATCH(ROW('Master Data'!$F$2:$L$4115),ROW('Master Data'!$F$2:$L$4115)),""),ROWS($A$2:B742)),(COLUMNS($A$2:B742)-1)*6+1)</f>
        <v>26</v>
      </c>
      <c r="D742" t="str" cm="1">
        <f t="array" ref="D742">INDEX('Master Data'!$F$2:$L$4115,SMALL(IF((INDEX('Master Data'!$F$2:$L$4115,,1)="failed"),MATCH(ROW('Master Data'!$F$2:$L$4115),ROW('Master Data'!$F$2:$L$4115)),""),ROWS($D$2:D742)),(COLUMNS($D$2:D742)-1)*6+1)</f>
        <v>failed</v>
      </c>
      <c r="E742" cm="1">
        <f t="array" ref="E742">INDEX('Master Data'!$F$2:$L$4115,SMALL(IF((INDEX('Master Data'!$F$2:$L$4115,,1)="failed"),MATCH(ROW('Master Data'!$F$2:$L$4115),ROW('Master Data'!$F$2:$L$4115)),""),ROWS($D$2:E742)),(COLUMNS($D$2:E742)-1)*6+1)</f>
        <v>10</v>
      </c>
    </row>
    <row r="743" spans="1:5" x14ac:dyDescent="0.25">
      <c r="A743" t="str" cm="1">
        <f t="array" ref="A743">INDEX('Master Data'!$F$2:$L$4115,SMALL(IF((INDEX('Master Data'!$F$2:$L$4115,,1)="successful"),MATCH(ROW('Master Data'!$F$2:$L$4115),ROW('Master Data'!$F$2:$L$4115)),""),ROWS(A$2:$A743)),(COLUMNS($A$2:A743)-1)*6+1)</f>
        <v>successful</v>
      </c>
      <c r="B743" cm="1">
        <f t="array" ref="B743">INDEX('Master Data'!$F$2:$L$4115,SMALL(IF((INDEX('Master Data'!$F$2:$L$4115,,1)="successful"),MATCH(ROW('Master Data'!$F$2:$L$4115),ROW('Master Data'!$F$2:$L$4115)),""),ROWS($A$2:B743)),(COLUMNS($A$2:B743)-1)*6+1)</f>
        <v>28</v>
      </c>
      <c r="D743" t="str" cm="1">
        <f t="array" ref="D743">INDEX('Master Data'!$F$2:$L$4115,SMALL(IF((INDEX('Master Data'!$F$2:$L$4115,,1)="failed"),MATCH(ROW('Master Data'!$F$2:$L$4115),ROW('Master Data'!$F$2:$L$4115)),""),ROWS($D$2:D743)),(COLUMNS($D$2:D743)-1)*6+1)</f>
        <v>failed</v>
      </c>
      <c r="E743" cm="1">
        <f t="array" ref="E743">INDEX('Master Data'!$F$2:$L$4115,SMALL(IF((INDEX('Master Data'!$F$2:$L$4115,,1)="failed"),MATCH(ROW('Master Data'!$F$2:$L$4115),ROW('Master Data'!$F$2:$L$4115)),""),ROWS($D$2:E743)),(COLUMNS($D$2:E743)-1)*6+1)</f>
        <v>15</v>
      </c>
    </row>
    <row r="744" spans="1:5" x14ac:dyDescent="0.25">
      <c r="A744" t="str" cm="1">
        <f t="array" ref="A744">INDEX('Master Data'!$F$2:$L$4115,SMALL(IF((INDEX('Master Data'!$F$2:$L$4115,,1)="successful"),MATCH(ROW('Master Data'!$F$2:$L$4115),ROW('Master Data'!$F$2:$L$4115)),""),ROWS(A$2:$A744)),(COLUMNS($A$2:A744)-1)*6+1)</f>
        <v>successful</v>
      </c>
      <c r="B744" cm="1">
        <f t="array" ref="B744">INDEX('Master Data'!$F$2:$L$4115,SMALL(IF((INDEX('Master Data'!$F$2:$L$4115,,1)="successful"),MATCH(ROW('Master Data'!$F$2:$L$4115),ROW('Master Data'!$F$2:$L$4115)),""),ROWS($A$2:B744)),(COLUMNS($A$2:B744)-1)*6+1)</f>
        <v>37</v>
      </c>
      <c r="D744" t="str" cm="1">
        <f t="array" ref="D744">INDEX('Master Data'!$F$2:$L$4115,SMALL(IF((INDEX('Master Data'!$F$2:$L$4115,,1)="failed"),MATCH(ROW('Master Data'!$F$2:$L$4115),ROW('Master Data'!$F$2:$L$4115)),""),ROWS($D$2:D744)),(COLUMNS($D$2:D744)-1)*6+1)</f>
        <v>failed</v>
      </c>
      <c r="E744" cm="1">
        <f t="array" ref="E744">INDEX('Master Data'!$F$2:$L$4115,SMALL(IF((INDEX('Master Data'!$F$2:$L$4115,,1)="failed"),MATCH(ROW('Master Data'!$F$2:$L$4115),ROW('Master Data'!$F$2:$L$4115)),""),ROWS($D$2:E744)),(COLUMNS($D$2:E744)-1)*6+1)</f>
        <v>38</v>
      </c>
    </row>
    <row r="745" spans="1:5" x14ac:dyDescent="0.25">
      <c r="A745" t="str" cm="1">
        <f t="array" ref="A745">INDEX('Master Data'!$F$2:$L$4115,SMALL(IF((INDEX('Master Data'!$F$2:$L$4115,,1)="successful"),MATCH(ROW('Master Data'!$F$2:$L$4115),ROW('Master Data'!$F$2:$L$4115)),""),ROWS(A$2:$A745)),(COLUMNS($A$2:A745)-1)*6+1)</f>
        <v>successful</v>
      </c>
      <c r="B745" cm="1">
        <f t="array" ref="B745">INDEX('Master Data'!$F$2:$L$4115,SMALL(IF((INDEX('Master Data'!$F$2:$L$4115,,1)="successful"),MATCH(ROW('Master Data'!$F$2:$L$4115),ROW('Master Data'!$F$2:$L$4115)),""),ROWS($A$2:B745)),(COLUMNS($A$2:B745)-1)*6+1)</f>
        <v>128</v>
      </c>
      <c r="D745" t="str" cm="1">
        <f t="array" ref="D745">INDEX('Master Data'!$F$2:$L$4115,SMALL(IF((INDEX('Master Data'!$F$2:$L$4115,,1)="failed"),MATCH(ROW('Master Data'!$F$2:$L$4115),ROW('Master Data'!$F$2:$L$4115)),""),ROWS($D$2:D745)),(COLUMNS($D$2:D745)-1)*6+1)</f>
        <v>failed</v>
      </c>
      <c r="E745" cm="1">
        <f t="array" ref="E745">INDEX('Master Data'!$F$2:$L$4115,SMALL(IF((INDEX('Master Data'!$F$2:$L$4115,,1)="failed"),MATCH(ROW('Master Data'!$F$2:$L$4115),ROW('Master Data'!$F$2:$L$4115)),""),ROWS($D$2:E745)),(COLUMNS($D$2:E745)-1)*6+1)</f>
        <v>152</v>
      </c>
    </row>
    <row r="746" spans="1:5" x14ac:dyDescent="0.25">
      <c r="A746" t="str" cm="1">
        <f t="array" ref="A746">INDEX('Master Data'!$F$2:$L$4115,SMALL(IF((INDEX('Master Data'!$F$2:$L$4115,,1)="successful"),MATCH(ROW('Master Data'!$F$2:$L$4115),ROW('Master Data'!$F$2:$L$4115)),""),ROWS(A$2:$A746)),(COLUMNS($A$2:A746)-1)*6+1)</f>
        <v>successful</v>
      </c>
      <c r="B746" cm="1">
        <f t="array" ref="B746">INDEX('Master Data'!$F$2:$L$4115,SMALL(IF((INDEX('Master Data'!$F$2:$L$4115,,1)="successful"),MATCH(ROW('Master Data'!$F$2:$L$4115),ROW('Master Data'!$F$2:$L$4115)),""),ROWS($A$2:B746)),(COLUMNS($A$2:B746)-1)*6+1)</f>
        <v>10</v>
      </c>
      <c r="D746" t="str" cm="1">
        <f t="array" ref="D746">INDEX('Master Data'!$F$2:$L$4115,SMALL(IF((INDEX('Master Data'!$F$2:$L$4115,,1)="failed"),MATCH(ROW('Master Data'!$F$2:$L$4115),ROW('Master Data'!$F$2:$L$4115)),""),ROWS($D$2:D746)),(COLUMNS($D$2:D746)-1)*6+1)</f>
        <v>failed</v>
      </c>
      <c r="E746" cm="1">
        <f t="array" ref="E746">INDEX('Master Data'!$F$2:$L$4115,SMALL(IF((INDEX('Master Data'!$F$2:$L$4115,,1)="failed"),MATCH(ROW('Master Data'!$F$2:$L$4115),ROW('Master Data'!$F$2:$L$4115)),""),ROWS($D$2:E746)),(COLUMNS($D$2:E746)-1)*6+1)</f>
        <v>24</v>
      </c>
    </row>
    <row r="747" spans="1:5" x14ac:dyDescent="0.25">
      <c r="A747" t="str" cm="1">
        <f t="array" ref="A747">INDEX('Master Data'!$F$2:$L$4115,SMALL(IF((INDEX('Master Data'!$F$2:$L$4115,,1)="successful"),MATCH(ROW('Master Data'!$F$2:$L$4115),ROW('Master Data'!$F$2:$L$4115)),""),ROWS(A$2:$A747)),(COLUMNS($A$2:A747)-1)*6+1)</f>
        <v>successful</v>
      </c>
      <c r="B747" cm="1">
        <f t="array" ref="B747">INDEX('Master Data'!$F$2:$L$4115,SMALL(IF((INDEX('Master Data'!$F$2:$L$4115,,1)="successful"),MATCH(ROW('Master Data'!$F$2:$L$4115),ROW('Master Data'!$F$2:$L$4115)),""),ROWS($A$2:B747)),(COLUMNS($A$2:B747)-1)*6+1)</f>
        <v>83</v>
      </c>
      <c r="D747" t="str" cm="1">
        <f t="array" ref="D747">INDEX('Master Data'!$F$2:$L$4115,SMALL(IF((INDEX('Master Data'!$F$2:$L$4115,,1)="failed"),MATCH(ROW('Master Data'!$F$2:$L$4115),ROW('Master Data'!$F$2:$L$4115)),""),ROWS($D$2:D747)),(COLUMNS($D$2:D747)-1)*6+1)</f>
        <v>failed</v>
      </c>
      <c r="E747" cm="1">
        <f t="array" ref="E747">INDEX('Master Data'!$F$2:$L$4115,SMALL(IF((INDEX('Master Data'!$F$2:$L$4115,,1)="failed"),MATCH(ROW('Master Data'!$F$2:$L$4115),ROW('Master Data'!$F$2:$L$4115)),""),ROWS($D$2:E747)),(COLUMNS($D$2:E747)-1)*6+1)</f>
        <v>76</v>
      </c>
    </row>
    <row r="748" spans="1:5" x14ac:dyDescent="0.25">
      <c r="A748" t="str" cm="1">
        <f t="array" ref="A748">INDEX('Master Data'!$F$2:$L$4115,SMALL(IF((INDEX('Master Data'!$F$2:$L$4115,,1)="successful"),MATCH(ROW('Master Data'!$F$2:$L$4115),ROW('Master Data'!$F$2:$L$4115)),""),ROWS(A$2:$A748)),(COLUMNS($A$2:A748)-1)*6+1)</f>
        <v>successful</v>
      </c>
      <c r="B748" cm="1">
        <f t="array" ref="B748">INDEX('Master Data'!$F$2:$L$4115,SMALL(IF((INDEX('Master Data'!$F$2:$L$4115,,1)="successful"),MATCH(ROW('Master Data'!$F$2:$L$4115),ROW('Master Data'!$F$2:$L$4115)),""),ROWS($A$2:B748)),(COLUMNS($A$2:B748)-1)*6+1)</f>
        <v>46</v>
      </c>
      <c r="D748" t="str" cm="1">
        <f t="array" ref="D748">INDEX('Master Data'!$F$2:$L$4115,SMALL(IF((INDEX('Master Data'!$F$2:$L$4115,,1)="failed"),MATCH(ROW('Master Data'!$F$2:$L$4115),ROW('Master Data'!$F$2:$L$4115)),""),ROWS($D$2:D748)),(COLUMNS($D$2:D748)-1)*6+1)</f>
        <v>failed</v>
      </c>
      <c r="E748" cm="1">
        <f t="array" ref="E748">INDEX('Master Data'!$F$2:$L$4115,SMALL(IF((INDEX('Master Data'!$F$2:$L$4115,,1)="failed"),MATCH(ROW('Master Data'!$F$2:$L$4115),ROW('Master Data'!$F$2:$L$4115)),""),ROWS($D$2:E748)),(COLUMNS($D$2:E748)-1)*6+1)</f>
        <v>185</v>
      </c>
    </row>
    <row r="749" spans="1:5" x14ac:dyDescent="0.25">
      <c r="A749" t="str" cm="1">
        <f t="array" ref="A749">INDEX('Master Data'!$F$2:$L$4115,SMALL(IF((INDEX('Master Data'!$F$2:$L$4115,,1)="successful"),MATCH(ROW('Master Data'!$F$2:$L$4115),ROW('Master Data'!$F$2:$L$4115)),""),ROWS(A$2:$A749)),(COLUMNS($A$2:A749)-1)*6+1)</f>
        <v>successful</v>
      </c>
      <c r="B749" cm="1">
        <f t="array" ref="B749">INDEX('Master Data'!$F$2:$L$4115,SMALL(IF((INDEX('Master Data'!$F$2:$L$4115,,1)="successful"),MATCH(ROW('Master Data'!$F$2:$L$4115),ROW('Master Data'!$F$2:$L$4115)),""),ROWS($A$2:B749)),(COLUMNS($A$2:B749)-1)*6+1)</f>
        <v>90</v>
      </c>
      <c r="D749" t="str" cm="1">
        <f t="array" ref="D749">INDEX('Master Data'!$F$2:$L$4115,SMALL(IF((INDEX('Master Data'!$F$2:$L$4115,,1)="failed"),MATCH(ROW('Master Data'!$F$2:$L$4115),ROW('Master Data'!$F$2:$L$4115)),""),ROWS($D$2:D749)),(COLUMNS($D$2:D749)-1)*6+1)</f>
        <v>failed</v>
      </c>
      <c r="E749" cm="1">
        <f t="array" ref="E749">INDEX('Master Data'!$F$2:$L$4115,SMALL(IF((INDEX('Master Data'!$F$2:$L$4115,,1)="failed"),MATCH(ROW('Master Data'!$F$2:$L$4115),ROW('Master Data'!$F$2:$L$4115)),""),ROWS($D$2:E749)),(COLUMNS($D$2:E749)-1)*6+1)</f>
        <v>33</v>
      </c>
    </row>
    <row r="750" spans="1:5" x14ac:dyDescent="0.25">
      <c r="A750" t="str" cm="1">
        <f t="array" ref="A750">INDEX('Master Data'!$F$2:$L$4115,SMALL(IF((INDEX('Master Data'!$F$2:$L$4115,,1)="successful"),MATCH(ROW('Master Data'!$F$2:$L$4115),ROW('Master Data'!$F$2:$L$4115)),""),ROWS(A$2:$A750)),(COLUMNS($A$2:A750)-1)*6+1)</f>
        <v>successful</v>
      </c>
      <c r="B750" cm="1">
        <f t="array" ref="B750">INDEX('Master Data'!$F$2:$L$4115,SMALL(IF((INDEX('Master Data'!$F$2:$L$4115,,1)="successful"),MATCH(ROW('Master Data'!$F$2:$L$4115),ROW('Master Data'!$F$2:$L$4115)),""),ROWS($A$2:B750)),(COLUMNS($A$2:B750)-1)*6+1)</f>
        <v>81</v>
      </c>
      <c r="D750" t="str" cm="1">
        <f t="array" ref="D750">INDEX('Master Data'!$F$2:$L$4115,SMALL(IF((INDEX('Master Data'!$F$2:$L$4115,,1)="failed"),MATCH(ROW('Master Data'!$F$2:$L$4115),ROW('Master Data'!$F$2:$L$4115)),""),ROWS($D$2:D750)),(COLUMNS($D$2:D750)-1)*6+1)</f>
        <v>failed</v>
      </c>
      <c r="E750" cm="1">
        <f t="array" ref="E750">INDEX('Master Data'!$F$2:$L$4115,SMALL(IF((INDEX('Master Data'!$F$2:$L$4115,,1)="failed"),MATCH(ROW('Master Data'!$F$2:$L$4115),ROW('Master Data'!$F$2:$L$4115)),""),ROWS($D$2:E750)),(COLUMNS($D$2:E750)-1)*6+1)</f>
        <v>108</v>
      </c>
    </row>
    <row r="751" spans="1:5" x14ac:dyDescent="0.25">
      <c r="A751" t="str" cm="1">
        <f t="array" ref="A751">INDEX('Master Data'!$F$2:$L$4115,SMALL(IF((INDEX('Master Data'!$F$2:$L$4115,,1)="successful"),MATCH(ROW('Master Data'!$F$2:$L$4115),ROW('Master Data'!$F$2:$L$4115)),""),ROWS(A$2:$A751)),(COLUMNS($A$2:A751)-1)*6+1)</f>
        <v>successful</v>
      </c>
      <c r="B751" cm="1">
        <f t="array" ref="B751">INDEX('Master Data'!$F$2:$L$4115,SMALL(IF((INDEX('Master Data'!$F$2:$L$4115,,1)="successful"),MATCH(ROW('Master Data'!$F$2:$L$4115),ROW('Master Data'!$F$2:$L$4115)),""),ROWS($A$2:B751)),(COLUMNS($A$2:B751)-1)*6+1)</f>
        <v>32</v>
      </c>
      <c r="D751" t="str" cm="1">
        <f t="array" ref="D751">INDEX('Master Data'!$F$2:$L$4115,SMALL(IF((INDEX('Master Data'!$F$2:$L$4115,,1)="failed"),MATCH(ROW('Master Data'!$F$2:$L$4115),ROW('Master Data'!$F$2:$L$4115)),""),ROWS($D$2:D751)),(COLUMNS($D$2:D751)-1)*6+1)</f>
        <v>failed</v>
      </c>
      <c r="E751" cm="1">
        <f t="array" ref="E751">INDEX('Master Data'!$F$2:$L$4115,SMALL(IF((INDEX('Master Data'!$F$2:$L$4115,,1)="failed"),MATCH(ROW('Master Data'!$F$2:$L$4115),ROW('Master Data'!$F$2:$L$4115)),""),ROWS($D$2:E751)),(COLUMNS($D$2:E751)-1)*6+1)</f>
        <v>29</v>
      </c>
    </row>
    <row r="752" spans="1:5" x14ac:dyDescent="0.25">
      <c r="A752" t="str" cm="1">
        <f t="array" ref="A752">INDEX('Master Data'!$F$2:$L$4115,SMALL(IF((INDEX('Master Data'!$F$2:$L$4115,,1)="successful"),MATCH(ROW('Master Data'!$F$2:$L$4115),ROW('Master Data'!$F$2:$L$4115)),""),ROWS(A$2:$A752)),(COLUMNS($A$2:A752)-1)*6+1)</f>
        <v>successful</v>
      </c>
      <c r="B752" cm="1">
        <f t="array" ref="B752">INDEX('Master Data'!$F$2:$L$4115,SMALL(IF((INDEX('Master Data'!$F$2:$L$4115,,1)="successful"),MATCH(ROW('Master Data'!$F$2:$L$4115),ROW('Master Data'!$F$2:$L$4115)),""),ROWS($A$2:B752)),(COLUMNS($A$2:B752)-1)*6+1)</f>
        <v>20</v>
      </c>
      <c r="D752" t="str" cm="1">
        <f t="array" ref="D752">INDEX('Master Data'!$F$2:$L$4115,SMALL(IF((INDEX('Master Data'!$F$2:$L$4115,,1)="failed"),MATCH(ROW('Master Data'!$F$2:$L$4115),ROW('Master Data'!$F$2:$L$4115)),""),ROWS($D$2:D752)),(COLUMNS($D$2:D752)-1)*6+1)</f>
        <v>failed</v>
      </c>
      <c r="E752" cm="1">
        <f t="array" ref="E752">INDEX('Master Data'!$F$2:$L$4115,SMALL(IF((INDEX('Master Data'!$F$2:$L$4115,,1)="failed"),MATCH(ROW('Master Data'!$F$2:$L$4115),ROW('Master Data'!$F$2:$L$4115)),""),ROWS($D$2:E752)),(COLUMNS($D$2:E752)-1)*6+1)</f>
        <v>24</v>
      </c>
    </row>
    <row r="753" spans="1:5" x14ac:dyDescent="0.25">
      <c r="A753" t="str" cm="1">
        <f t="array" ref="A753">INDEX('Master Data'!$F$2:$L$4115,SMALL(IF((INDEX('Master Data'!$F$2:$L$4115,,1)="successful"),MATCH(ROW('Master Data'!$F$2:$L$4115),ROW('Master Data'!$F$2:$L$4115)),""),ROWS(A$2:$A753)),(COLUMNS($A$2:A753)-1)*6+1)</f>
        <v>successful</v>
      </c>
      <c r="B753" cm="1">
        <f t="array" ref="B753">INDEX('Master Data'!$F$2:$L$4115,SMALL(IF((INDEX('Master Data'!$F$2:$L$4115,,1)="successful"),MATCH(ROW('Master Data'!$F$2:$L$4115),ROW('Master Data'!$F$2:$L$4115)),""),ROWS($A$2:B753)),(COLUMNS($A$2:B753)-1)*6+1)</f>
        <v>70</v>
      </c>
      <c r="D753" t="str" cm="1">
        <f t="array" ref="D753">INDEX('Master Data'!$F$2:$L$4115,SMALL(IF((INDEX('Master Data'!$F$2:$L$4115,,1)="failed"),MATCH(ROW('Master Data'!$F$2:$L$4115),ROW('Master Data'!$F$2:$L$4115)),""),ROWS($D$2:D753)),(COLUMNS($D$2:D753)-1)*6+1)</f>
        <v>failed</v>
      </c>
      <c r="E753" cm="1">
        <f t="array" ref="E753">INDEX('Master Data'!$F$2:$L$4115,SMALL(IF((INDEX('Master Data'!$F$2:$L$4115,,1)="failed"),MATCH(ROW('Master Data'!$F$2:$L$4115),ROW('Master Data'!$F$2:$L$4115)),""),ROWS($D$2:E753)),(COLUMNS($D$2:E753)-1)*6+1)</f>
        <v>4</v>
      </c>
    </row>
    <row r="754" spans="1:5" x14ac:dyDescent="0.25">
      <c r="A754" t="str" cm="1">
        <f t="array" ref="A754">INDEX('Master Data'!$F$2:$L$4115,SMALL(IF((INDEX('Master Data'!$F$2:$L$4115,,1)="successful"),MATCH(ROW('Master Data'!$F$2:$L$4115),ROW('Master Data'!$F$2:$L$4115)),""),ROWS(A$2:$A754)),(COLUMNS($A$2:A754)-1)*6+1)</f>
        <v>successful</v>
      </c>
      <c r="B754" cm="1">
        <f t="array" ref="B754">INDEX('Master Data'!$F$2:$L$4115,SMALL(IF((INDEX('Master Data'!$F$2:$L$4115,,1)="successful"),MATCH(ROW('Master Data'!$F$2:$L$4115),ROW('Master Data'!$F$2:$L$4115)),""),ROWS($A$2:B754)),(COLUMNS($A$2:B754)-1)*6+1)</f>
        <v>168</v>
      </c>
      <c r="D754" t="str" cm="1">
        <f t="array" ref="D754">INDEX('Master Data'!$F$2:$L$4115,SMALL(IF((INDEX('Master Data'!$F$2:$L$4115,,1)="failed"),MATCH(ROW('Master Data'!$F$2:$L$4115),ROW('Master Data'!$F$2:$L$4115)),""),ROWS($D$2:D754)),(COLUMNS($D$2:D754)-1)*6+1)</f>
        <v>failed</v>
      </c>
      <c r="E754" cm="1">
        <f t="array" ref="E754">INDEX('Master Data'!$F$2:$L$4115,SMALL(IF((INDEX('Master Data'!$F$2:$L$4115,,1)="failed"),MATCH(ROW('Master Data'!$F$2:$L$4115),ROW('Master Data'!$F$2:$L$4115)),""),ROWS($D$2:E754)),(COLUMNS($D$2:E754)-1)*6+1)</f>
        <v>4</v>
      </c>
    </row>
    <row r="755" spans="1:5" x14ac:dyDescent="0.25">
      <c r="A755" t="str" cm="1">
        <f t="array" ref="A755">INDEX('Master Data'!$F$2:$L$4115,SMALL(IF((INDEX('Master Data'!$F$2:$L$4115,,1)="successful"),MATCH(ROW('Master Data'!$F$2:$L$4115),ROW('Master Data'!$F$2:$L$4115)),""),ROWS(A$2:$A755)),(COLUMNS($A$2:A755)-1)*6+1)</f>
        <v>successful</v>
      </c>
      <c r="B755" cm="1">
        <f t="array" ref="B755">INDEX('Master Data'!$F$2:$L$4115,SMALL(IF((INDEX('Master Data'!$F$2:$L$4115,,1)="successful"),MATCH(ROW('Master Data'!$F$2:$L$4115),ROW('Master Data'!$F$2:$L$4115)),""),ROWS($A$2:B755)),(COLUMNS($A$2:B755)-1)*6+1)</f>
        <v>34</v>
      </c>
      <c r="D755" t="str" cm="1">
        <f t="array" ref="D755">INDEX('Master Data'!$F$2:$L$4115,SMALL(IF((INDEX('Master Data'!$F$2:$L$4115,,1)="failed"),MATCH(ROW('Master Data'!$F$2:$L$4115),ROW('Master Data'!$F$2:$L$4115)),""),ROWS($D$2:D755)),(COLUMNS($D$2:D755)-1)*6+1)</f>
        <v>failed</v>
      </c>
      <c r="E755" cm="1">
        <f t="array" ref="E755">INDEX('Master Data'!$F$2:$L$4115,SMALL(IF((INDEX('Master Data'!$F$2:$L$4115,,1)="failed"),MATCH(ROW('Master Data'!$F$2:$L$4115),ROW('Master Data'!$F$2:$L$4115)),""),ROWS($D$2:E755)),(COLUMNS($D$2:E755)-1)*6+1)</f>
        <v>15</v>
      </c>
    </row>
    <row r="756" spans="1:5" x14ac:dyDescent="0.25">
      <c r="A756" t="str" cm="1">
        <f t="array" ref="A756">INDEX('Master Data'!$F$2:$L$4115,SMALL(IF((INDEX('Master Data'!$F$2:$L$4115,,1)="successful"),MATCH(ROW('Master Data'!$F$2:$L$4115),ROW('Master Data'!$F$2:$L$4115)),""),ROWS(A$2:$A756)),(COLUMNS($A$2:A756)-1)*6+1)</f>
        <v>successful</v>
      </c>
      <c r="B756" cm="1">
        <f t="array" ref="B756">INDEX('Master Data'!$F$2:$L$4115,SMALL(IF((INDEX('Master Data'!$F$2:$L$4115,,1)="successful"),MATCH(ROW('Master Data'!$F$2:$L$4115),ROW('Master Data'!$F$2:$L$4115)),""),ROWS($A$2:B756)),(COLUMNS($A$2:B756)-1)*6+1)</f>
        <v>48</v>
      </c>
      <c r="D756" t="str" cm="1">
        <f t="array" ref="D756">INDEX('Master Data'!$F$2:$L$4115,SMALL(IF((INDEX('Master Data'!$F$2:$L$4115,,1)="failed"),MATCH(ROW('Master Data'!$F$2:$L$4115),ROW('Master Data'!$F$2:$L$4115)),""),ROWS($D$2:D756)),(COLUMNS($D$2:D756)-1)*6+1)</f>
        <v>failed</v>
      </c>
      <c r="E756" cm="1">
        <f t="array" ref="E756">INDEX('Master Data'!$F$2:$L$4115,SMALL(IF((INDEX('Master Data'!$F$2:$L$4115,,1)="failed"),MATCH(ROW('Master Data'!$F$2:$L$4115),ROW('Master Data'!$F$2:$L$4115)),""),ROWS($D$2:E756)),(COLUMNS($D$2:E756)-1)*6+1)</f>
        <v>4</v>
      </c>
    </row>
    <row r="757" spans="1:5" x14ac:dyDescent="0.25">
      <c r="A757" t="str" cm="1">
        <f t="array" ref="A757">INDEX('Master Data'!$F$2:$L$4115,SMALL(IF((INDEX('Master Data'!$F$2:$L$4115,,1)="successful"),MATCH(ROW('Master Data'!$F$2:$L$4115),ROW('Master Data'!$F$2:$L$4115)),""),ROWS(A$2:$A757)),(COLUMNS($A$2:A757)-1)*6+1)</f>
        <v>successful</v>
      </c>
      <c r="B757" cm="1">
        <f t="array" ref="B757">INDEX('Master Data'!$F$2:$L$4115,SMALL(IF((INDEX('Master Data'!$F$2:$L$4115,,1)="successful"),MATCH(ROW('Master Data'!$F$2:$L$4115),ROW('Master Data'!$F$2:$L$4115)),""),ROWS($A$2:B757)),(COLUMNS($A$2:B757)-1)*6+1)</f>
        <v>48</v>
      </c>
      <c r="D757" t="str" cm="1">
        <f t="array" ref="D757">INDEX('Master Data'!$F$2:$L$4115,SMALL(IF((INDEX('Master Data'!$F$2:$L$4115,,1)="failed"),MATCH(ROW('Master Data'!$F$2:$L$4115),ROW('Master Data'!$F$2:$L$4115)),""),ROWS($D$2:D757)),(COLUMNS($D$2:D757)-1)*6+1)</f>
        <v>failed</v>
      </c>
      <c r="E757" cm="1">
        <f t="array" ref="E757">INDEX('Master Data'!$F$2:$L$4115,SMALL(IF((INDEX('Master Data'!$F$2:$L$4115,,1)="failed"),MATCH(ROW('Master Data'!$F$2:$L$4115),ROW('Master Data'!$F$2:$L$4115)),""),ROWS($D$2:E757)),(COLUMNS($D$2:E757)-1)*6+1)</f>
        <v>139</v>
      </c>
    </row>
    <row r="758" spans="1:5" x14ac:dyDescent="0.25">
      <c r="A758" t="str" cm="1">
        <f t="array" ref="A758">INDEX('Master Data'!$F$2:$L$4115,SMALL(IF((INDEX('Master Data'!$F$2:$L$4115,,1)="successful"),MATCH(ROW('Master Data'!$F$2:$L$4115),ROW('Master Data'!$F$2:$L$4115)),""),ROWS(A$2:$A758)),(COLUMNS($A$2:A758)-1)*6+1)</f>
        <v>successful</v>
      </c>
      <c r="B758" cm="1">
        <f t="array" ref="B758">INDEX('Master Data'!$F$2:$L$4115,SMALL(IF((INDEX('Master Data'!$F$2:$L$4115,,1)="successful"),MATCH(ROW('Master Data'!$F$2:$L$4115),ROW('Master Data'!$F$2:$L$4115)),""),ROWS($A$2:B758)),(COLUMNS($A$2:B758)-1)*6+1)</f>
        <v>221</v>
      </c>
      <c r="D758" t="str" cm="1">
        <f t="array" ref="D758">INDEX('Master Data'!$F$2:$L$4115,SMALL(IF((INDEX('Master Data'!$F$2:$L$4115,,1)="failed"),MATCH(ROW('Master Data'!$F$2:$L$4115),ROW('Master Data'!$F$2:$L$4115)),""),ROWS($D$2:D758)),(COLUMNS($D$2:D758)-1)*6+1)</f>
        <v>failed</v>
      </c>
      <c r="E758" cm="1">
        <f t="array" ref="E758">INDEX('Master Data'!$F$2:$L$4115,SMALL(IF((INDEX('Master Data'!$F$2:$L$4115,,1)="failed"),MATCH(ROW('Master Data'!$F$2:$L$4115),ROW('Master Data'!$F$2:$L$4115)),""),ROWS($D$2:E758)),(COLUMNS($D$2:E758)-1)*6+1)</f>
        <v>2</v>
      </c>
    </row>
    <row r="759" spans="1:5" x14ac:dyDescent="0.25">
      <c r="A759" t="str" cm="1">
        <f t="array" ref="A759">INDEX('Master Data'!$F$2:$L$4115,SMALL(IF((INDEX('Master Data'!$F$2:$L$4115,,1)="successful"),MATCH(ROW('Master Data'!$F$2:$L$4115),ROW('Master Data'!$F$2:$L$4115)),""),ROWS(A$2:$A759)),(COLUMNS($A$2:A759)-1)*6+1)</f>
        <v>successful</v>
      </c>
      <c r="B759" cm="1">
        <f t="array" ref="B759">INDEX('Master Data'!$F$2:$L$4115,SMALL(IF((INDEX('Master Data'!$F$2:$L$4115,,1)="successful"),MATCH(ROW('Master Data'!$F$2:$L$4115),ROW('Master Data'!$F$2:$L$4115)),""),ROWS($A$2:B759)),(COLUMNS($A$2:B759)-1)*6+1)</f>
        <v>107</v>
      </c>
      <c r="D759" t="str" cm="1">
        <f t="array" ref="D759">INDEX('Master Data'!$F$2:$L$4115,SMALL(IF((INDEX('Master Data'!$F$2:$L$4115,,1)="failed"),MATCH(ROW('Master Data'!$F$2:$L$4115),ROW('Master Data'!$F$2:$L$4115)),""),ROWS($D$2:D759)),(COLUMNS($D$2:D759)-1)*6+1)</f>
        <v>failed</v>
      </c>
      <c r="E759" cm="1">
        <f t="array" ref="E759">INDEX('Master Data'!$F$2:$L$4115,SMALL(IF((INDEX('Master Data'!$F$2:$L$4115,,1)="failed"),MATCH(ROW('Master Data'!$F$2:$L$4115),ROW('Master Data'!$F$2:$L$4115)),""),ROWS($D$2:E759)),(COLUMNS($D$2:E759)-1)*6+1)</f>
        <v>18</v>
      </c>
    </row>
    <row r="760" spans="1:5" x14ac:dyDescent="0.25">
      <c r="A760" t="str" cm="1">
        <f t="array" ref="A760">INDEX('Master Data'!$F$2:$L$4115,SMALL(IF((INDEX('Master Data'!$F$2:$L$4115,,1)="successful"),MATCH(ROW('Master Data'!$F$2:$L$4115),ROW('Master Data'!$F$2:$L$4115)),""),ROWS(A$2:$A760)),(COLUMNS($A$2:A760)-1)*6+1)</f>
        <v>successful</v>
      </c>
      <c r="B760" cm="1">
        <f t="array" ref="B760">INDEX('Master Data'!$F$2:$L$4115,SMALL(IF((INDEX('Master Data'!$F$2:$L$4115,,1)="successful"),MATCH(ROW('Master Data'!$F$2:$L$4115),ROW('Master Data'!$F$2:$L$4115)),""),ROWS($A$2:B760)),(COLUMNS($A$2:B760)-1)*6+1)</f>
        <v>45</v>
      </c>
      <c r="D760" t="str" cm="1">
        <f t="array" ref="D760">INDEX('Master Data'!$F$2:$L$4115,SMALL(IF((INDEX('Master Data'!$F$2:$L$4115,,1)="failed"),MATCH(ROW('Master Data'!$F$2:$L$4115),ROW('Master Data'!$F$2:$L$4115)),""),ROWS($D$2:D760)),(COLUMNS($D$2:D760)-1)*6+1)</f>
        <v>failed</v>
      </c>
      <c r="E760" cm="1">
        <f t="array" ref="E760">INDEX('Master Data'!$F$2:$L$4115,SMALL(IF((INDEX('Master Data'!$F$2:$L$4115,,1)="failed"),MATCH(ROW('Master Data'!$F$2:$L$4115),ROW('Master Data'!$F$2:$L$4115)),""),ROWS($D$2:E760)),(COLUMNS($D$2:E760)-1)*6+1)</f>
        <v>81</v>
      </c>
    </row>
    <row r="761" spans="1:5" x14ac:dyDescent="0.25">
      <c r="A761" t="str" cm="1">
        <f t="array" ref="A761">INDEX('Master Data'!$F$2:$L$4115,SMALL(IF((INDEX('Master Data'!$F$2:$L$4115,,1)="successful"),MATCH(ROW('Master Data'!$F$2:$L$4115),ROW('Master Data'!$F$2:$L$4115)),""),ROWS(A$2:$A761)),(COLUMNS($A$2:A761)-1)*6+1)</f>
        <v>successful</v>
      </c>
      <c r="B761" cm="1">
        <f t="array" ref="B761">INDEX('Master Data'!$F$2:$L$4115,SMALL(IF((INDEX('Master Data'!$F$2:$L$4115,,1)="successful"),MATCH(ROW('Master Data'!$F$2:$L$4115),ROW('Master Data'!$F$2:$L$4115)),""),ROWS($A$2:B761)),(COLUMNS($A$2:B761)-1)*6+1)</f>
        <v>36</v>
      </c>
      <c r="D761" t="str" cm="1">
        <f t="array" ref="D761">INDEX('Master Data'!$F$2:$L$4115,SMALL(IF((INDEX('Master Data'!$F$2:$L$4115,,1)="failed"),MATCH(ROW('Master Data'!$F$2:$L$4115),ROW('Master Data'!$F$2:$L$4115)),""),ROWS($D$2:D761)),(COLUMNS($D$2:D761)-1)*6+1)</f>
        <v>failed</v>
      </c>
      <c r="E761" cm="1">
        <f t="array" ref="E761">INDEX('Master Data'!$F$2:$L$4115,SMALL(IF((INDEX('Master Data'!$F$2:$L$4115,,1)="failed"),MATCH(ROW('Master Data'!$F$2:$L$4115),ROW('Master Data'!$F$2:$L$4115)),""),ROWS($D$2:E761)),(COLUMNS($D$2:E761)-1)*6+1)</f>
        <v>86</v>
      </c>
    </row>
    <row r="762" spans="1:5" x14ac:dyDescent="0.25">
      <c r="A762" t="str" cm="1">
        <f t="array" ref="A762">INDEX('Master Data'!$F$2:$L$4115,SMALL(IF((INDEX('Master Data'!$F$2:$L$4115,,1)="successful"),MATCH(ROW('Master Data'!$F$2:$L$4115),ROW('Master Data'!$F$2:$L$4115)),""),ROWS(A$2:$A762)),(COLUMNS($A$2:A762)-1)*6+1)</f>
        <v>successful</v>
      </c>
      <c r="B762" cm="1">
        <f t="array" ref="B762">INDEX('Master Data'!$F$2:$L$4115,SMALL(IF((INDEX('Master Data'!$F$2:$L$4115,,1)="successful"),MATCH(ROW('Master Data'!$F$2:$L$4115),ROW('Master Data'!$F$2:$L$4115)),""),ROWS($A$2:B762)),(COLUMNS($A$2:B762)-1)*6+1)</f>
        <v>101</v>
      </c>
      <c r="D762" t="str" cm="1">
        <f t="array" ref="D762">INDEX('Master Data'!$F$2:$L$4115,SMALL(IF((INDEX('Master Data'!$F$2:$L$4115,,1)="failed"),MATCH(ROW('Master Data'!$F$2:$L$4115),ROW('Master Data'!$F$2:$L$4115)),""),ROWS($D$2:D762)),(COLUMNS($D$2:D762)-1)*6+1)</f>
        <v>failed</v>
      </c>
      <c r="E762" cm="1">
        <f t="array" ref="E762">INDEX('Master Data'!$F$2:$L$4115,SMALL(IF((INDEX('Master Data'!$F$2:$L$4115,,1)="failed"),MATCH(ROW('Master Data'!$F$2:$L$4115),ROW('Master Data'!$F$2:$L$4115)),""),ROWS($D$2:E762)),(COLUMNS($D$2:E762)-1)*6+1)</f>
        <v>140</v>
      </c>
    </row>
    <row r="763" spans="1:5" x14ac:dyDescent="0.25">
      <c r="A763" t="str" cm="1">
        <f t="array" ref="A763">INDEX('Master Data'!$F$2:$L$4115,SMALL(IF((INDEX('Master Data'!$F$2:$L$4115,,1)="successful"),MATCH(ROW('Master Data'!$F$2:$L$4115),ROW('Master Data'!$F$2:$L$4115)),""),ROWS(A$2:$A763)),(COLUMNS($A$2:A763)-1)*6+1)</f>
        <v>successful</v>
      </c>
      <c r="B763" cm="1">
        <f t="array" ref="B763">INDEX('Master Data'!$F$2:$L$4115,SMALL(IF((INDEX('Master Data'!$F$2:$L$4115,,1)="successful"),MATCH(ROW('Master Data'!$F$2:$L$4115),ROW('Master Data'!$F$2:$L$4115)),""),ROWS($A$2:B763)),(COLUMNS($A$2:B763)-1)*6+1)</f>
        <v>62</v>
      </c>
      <c r="D763" t="str" cm="1">
        <f t="array" ref="D763">INDEX('Master Data'!$F$2:$L$4115,SMALL(IF((INDEX('Master Data'!$F$2:$L$4115,,1)="failed"),MATCH(ROW('Master Data'!$F$2:$L$4115),ROW('Master Data'!$F$2:$L$4115)),""),ROWS($D$2:D763)),(COLUMNS($D$2:D763)-1)*6+1)</f>
        <v>failed</v>
      </c>
      <c r="E763" cm="1">
        <f t="array" ref="E763">INDEX('Master Data'!$F$2:$L$4115,SMALL(IF((INDEX('Master Data'!$F$2:$L$4115,,1)="failed"),MATCH(ROW('Master Data'!$F$2:$L$4115),ROW('Master Data'!$F$2:$L$4115)),""),ROWS($D$2:E763)),(COLUMNS($D$2:E763)-1)*6+1)</f>
        <v>37</v>
      </c>
    </row>
    <row r="764" spans="1:5" x14ac:dyDescent="0.25">
      <c r="A764" t="str" cm="1">
        <f t="array" ref="A764">INDEX('Master Data'!$F$2:$L$4115,SMALL(IF((INDEX('Master Data'!$F$2:$L$4115,,1)="successful"),MATCH(ROW('Master Data'!$F$2:$L$4115),ROW('Master Data'!$F$2:$L$4115)),""),ROWS(A$2:$A764)),(COLUMNS($A$2:A764)-1)*6+1)</f>
        <v>successful</v>
      </c>
      <c r="B764" cm="1">
        <f t="array" ref="B764">INDEX('Master Data'!$F$2:$L$4115,SMALL(IF((INDEX('Master Data'!$F$2:$L$4115,,1)="successful"),MATCH(ROW('Master Data'!$F$2:$L$4115),ROW('Master Data'!$F$2:$L$4115)),""),ROWS($A$2:B764)),(COLUMNS($A$2:B764)-1)*6+1)</f>
        <v>32</v>
      </c>
      <c r="D764" t="str" cm="1">
        <f t="array" ref="D764">INDEX('Master Data'!$F$2:$L$4115,SMALL(IF((INDEX('Master Data'!$F$2:$L$4115,,1)="failed"),MATCH(ROW('Master Data'!$F$2:$L$4115),ROW('Master Data'!$F$2:$L$4115)),""),ROWS($D$2:D764)),(COLUMNS($D$2:D764)-1)*6+1)</f>
        <v>failed</v>
      </c>
      <c r="E764" cm="1">
        <f t="array" ref="E764">INDEX('Master Data'!$F$2:$L$4115,SMALL(IF((INDEX('Master Data'!$F$2:$L$4115,,1)="failed"),MATCH(ROW('Master Data'!$F$2:$L$4115),ROW('Master Data'!$F$2:$L$4115)),""),ROWS($D$2:E764)),(COLUMNS($D$2:E764)-1)*6+1)</f>
        <v>6</v>
      </c>
    </row>
    <row r="765" spans="1:5" x14ac:dyDescent="0.25">
      <c r="A765" t="str" cm="1">
        <f t="array" ref="A765">INDEX('Master Data'!$F$2:$L$4115,SMALL(IF((INDEX('Master Data'!$F$2:$L$4115,,1)="successful"),MATCH(ROW('Master Data'!$F$2:$L$4115),ROW('Master Data'!$F$2:$L$4115)),""),ROWS(A$2:$A765)),(COLUMNS($A$2:A765)-1)*6+1)</f>
        <v>successful</v>
      </c>
      <c r="B765" cm="1">
        <f t="array" ref="B765">INDEX('Master Data'!$F$2:$L$4115,SMALL(IF((INDEX('Master Data'!$F$2:$L$4115,,1)="successful"),MATCH(ROW('Master Data'!$F$2:$L$4115),ROW('Master Data'!$F$2:$L$4115)),""),ROWS($A$2:B765)),(COLUMNS($A$2:B765)-1)*6+1)</f>
        <v>89</v>
      </c>
      <c r="D765" t="str" cm="1">
        <f t="array" ref="D765">INDEX('Master Data'!$F$2:$L$4115,SMALL(IF((INDEX('Master Data'!$F$2:$L$4115,,1)="failed"),MATCH(ROW('Master Data'!$F$2:$L$4115),ROW('Master Data'!$F$2:$L$4115)),""),ROWS($D$2:D765)),(COLUMNS($D$2:D765)-1)*6+1)</f>
        <v>failed</v>
      </c>
      <c r="E765" cm="1">
        <f t="array" ref="E765">INDEX('Master Data'!$F$2:$L$4115,SMALL(IF((INDEX('Master Data'!$F$2:$L$4115,,1)="failed"),MATCH(ROW('Master Data'!$F$2:$L$4115),ROW('Master Data'!$F$2:$L$4115)),""),ROWS($D$2:E765)),(COLUMNS($D$2:E765)-1)*6+1)</f>
        <v>113</v>
      </c>
    </row>
    <row r="766" spans="1:5" x14ac:dyDescent="0.25">
      <c r="A766" t="str" cm="1">
        <f t="array" ref="A766">INDEX('Master Data'!$F$2:$L$4115,SMALL(IF((INDEX('Master Data'!$F$2:$L$4115,,1)="successful"),MATCH(ROW('Master Data'!$F$2:$L$4115),ROW('Master Data'!$F$2:$L$4115)),""),ROWS(A$2:$A766)),(COLUMNS($A$2:A766)-1)*6+1)</f>
        <v>successful</v>
      </c>
      <c r="B766" cm="1">
        <f t="array" ref="B766">INDEX('Master Data'!$F$2:$L$4115,SMALL(IF((INDEX('Master Data'!$F$2:$L$4115,,1)="successful"),MATCH(ROW('Master Data'!$F$2:$L$4115),ROW('Master Data'!$F$2:$L$4115)),""),ROWS($A$2:B766)),(COLUMNS($A$2:B766)-1)*6+1)</f>
        <v>93</v>
      </c>
      <c r="D766" t="str" cm="1">
        <f t="array" ref="D766">INDEX('Master Data'!$F$2:$L$4115,SMALL(IF((INDEX('Master Data'!$F$2:$L$4115,,1)="failed"),MATCH(ROW('Master Data'!$F$2:$L$4115),ROW('Master Data'!$F$2:$L$4115)),""),ROWS($D$2:D766)),(COLUMNS($D$2:D766)-1)*6+1)</f>
        <v>failed</v>
      </c>
      <c r="E766" cm="1">
        <f t="array" ref="E766">INDEX('Master Data'!$F$2:$L$4115,SMALL(IF((INDEX('Master Data'!$F$2:$L$4115,,1)="failed"),MATCH(ROW('Master Data'!$F$2:$L$4115),ROW('Master Data'!$F$2:$L$4115)),""),ROWS($D$2:E766)),(COLUMNS($D$2:E766)-1)*6+1)</f>
        <v>37</v>
      </c>
    </row>
    <row r="767" spans="1:5" x14ac:dyDescent="0.25">
      <c r="A767" t="str" cm="1">
        <f t="array" ref="A767">INDEX('Master Data'!$F$2:$L$4115,SMALL(IF((INDEX('Master Data'!$F$2:$L$4115,,1)="successful"),MATCH(ROW('Master Data'!$F$2:$L$4115),ROW('Master Data'!$F$2:$L$4115)),""),ROWS(A$2:$A767)),(COLUMNS($A$2:A767)-1)*6+1)</f>
        <v>successful</v>
      </c>
      <c r="B767" cm="1">
        <f t="array" ref="B767">INDEX('Master Data'!$F$2:$L$4115,SMALL(IF((INDEX('Master Data'!$F$2:$L$4115,,1)="successful"),MATCH(ROW('Master Data'!$F$2:$L$4115),ROW('Master Data'!$F$2:$L$4115)),""),ROWS($A$2:B767)),(COLUMNS($A$2:B767)-1)*6+1)</f>
        <v>98</v>
      </c>
      <c r="D767" t="str" cm="1">
        <f t="array" ref="D767">INDEX('Master Data'!$F$2:$L$4115,SMALL(IF((INDEX('Master Data'!$F$2:$L$4115,,1)="failed"),MATCH(ROW('Master Data'!$F$2:$L$4115),ROW('Master Data'!$F$2:$L$4115)),""),ROWS($D$2:D767)),(COLUMNS($D$2:D767)-1)*6+1)</f>
        <v>failed</v>
      </c>
      <c r="E767" cm="1">
        <f t="array" ref="E767">INDEX('Master Data'!$F$2:$L$4115,SMALL(IF((INDEX('Master Data'!$F$2:$L$4115,,1)="failed"),MATCH(ROW('Master Data'!$F$2:$L$4115),ROW('Master Data'!$F$2:$L$4115)),""),ROWS($D$2:E767)),(COLUMNS($D$2:E767)-1)*6+1)</f>
        <v>18</v>
      </c>
    </row>
    <row r="768" spans="1:5" x14ac:dyDescent="0.25">
      <c r="A768" t="str" cm="1">
        <f t="array" ref="A768">INDEX('Master Data'!$F$2:$L$4115,SMALL(IF((INDEX('Master Data'!$F$2:$L$4115,,1)="successful"),MATCH(ROW('Master Data'!$F$2:$L$4115),ROW('Master Data'!$F$2:$L$4115)),""),ROWS(A$2:$A768)),(COLUMNS($A$2:A768)-1)*6+1)</f>
        <v>successful</v>
      </c>
      <c r="B768" cm="1">
        <f t="array" ref="B768">INDEX('Master Data'!$F$2:$L$4115,SMALL(IF((INDEX('Master Data'!$F$2:$L$4115,,1)="successful"),MATCH(ROW('Master Data'!$F$2:$L$4115),ROW('Master Data'!$F$2:$L$4115)),""),ROWS($A$2:B768)),(COLUMNS($A$2:B768)-1)*6+1)</f>
        <v>82</v>
      </c>
      <c r="D768" t="str" cm="1">
        <f t="array" ref="D768">INDEX('Master Data'!$F$2:$L$4115,SMALL(IF((INDEX('Master Data'!$F$2:$L$4115,,1)="failed"),MATCH(ROW('Master Data'!$F$2:$L$4115),ROW('Master Data'!$F$2:$L$4115)),""),ROWS($D$2:D768)),(COLUMNS($D$2:D768)-1)*6+1)</f>
        <v>failed</v>
      </c>
      <c r="E768" cm="1">
        <f t="array" ref="E768">INDEX('Master Data'!$F$2:$L$4115,SMALL(IF((INDEX('Master Data'!$F$2:$L$4115,,1)="failed"),MATCH(ROW('Master Data'!$F$2:$L$4115),ROW('Master Data'!$F$2:$L$4115)),""),ROWS($D$2:E768)),(COLUMNS($D$2:E768)-1)*6+1)</f>
        <v>75</v>
      </c>
    </row>
    <row r="769" spans="1:5" x14ac:dyDescent="0.25">
      <c r="A769" t="str" cm="1">
        <f t="array" ref="A769">INDEX('Master Data'!$F$2:$L$4115,SMALL(IF((INDEX('Master Data'!$F$2:$L$4115,,1)="successful"),MATCH(ROW('Master Data'!$F$2:$L$4115),ROW('Master Data'!$F$2:$L$4115)),""),ROWS(A$2:$A769)),(COLUMNS($A$2:A769)-1)*6+1)</f>
        <v>successful</v>
      </c>
      <c r="B769" cm="1">
        <f t="array" ref="B769">INDEX('Master Data'!$F$2:$L$4115,SMALL(IF((INDEX('Master Data'!$F$2:$L$4115,,1)="successful"),MATCH(ROW('Master Data'!$F$2:$L$4115),ROW('Master Data'!$F$2:$L$4115)),""),ROWS($A$2:B769)),(COLUMNS($A$2:B769)-1)*6+1)</f>
        <v>116</v>
      </c>
      <c r="D769" t="str" cm="1">
        <f t="array" ref="D769">INDEX('Master Data'!$F$2:$L$4115,SMALL(IF((INDEX('Master Data'!$F$2:$L$4115,,1)="failed"),MATCH(ROW('Master Data'!$F$2:$L$4115),ROW('Master Data'!$F$2:$L$4115)),""),ROWS($D$2:D769)),(COLUMNS($D$2:D769)-1)*6+1)</f>
        <v>failed</v>
      </c>
      <c r="E769" cm="1">
        <f t="array" ref="E769">INDEX('Master Data'!$F$2:$L$4115,SMALL(IF((INDEX('Master Data'!$F$2:$L$4115,,1)="failed"),MATCH(ROW('Master Data'!$F$2:$L$4115),ROW('Master Data'!$F$2:$L$4115)),""),ROWS($D$2:E769)),(COLUMNS($D$2:E769)-1)*6+1)</f>
        <v>52</v>
      </c>
    </row>
    <row r="770" spans="1:5" x14ac:dyDescent="0.25">
      <c r="A770" t="str" cm="1">
        <f t="array" ref="A770">INDEX('Master Data'!$F$2:$L$4115,SMALL(IF((INDEX('Master Data'!$F$2:$L$4115,,1)="successful"),MATCH(ROW('Master Data'!$F$2:$L$4115),ROW('Master Data'!$F$2:$L$4115)),""),ROWS(A$2:$A770)),(COLUMNS($A$2:A770)-1)*6+1)</f>
        <v>successful</v>
      </c>
      <c r="B770" cm="1">
        <f t="array" ref="B770">INDEX('Master Data'!$F$2:$L$4115,SMALL(IF((INDEX('Master Data'!$F$2:$L$4115,,1)="successful"),MATCH(ROW('Master Data'!$F$2:$L$4115),ROW('Master Data'!$F$2:$L$4115)),""),ROWS($A$2:B770)),(COLUMNS($A$2:B770)-1)*6+1)</f>
        <v>52</v>
      </c>
      <c r="D770" t="str" cm="1">
        <f t="array" ref="D770">INDEX('Master Data'!$F$2:$L$4115,SMALL(IF((INDEX('Master Data'!$F$2:$L$4115,,1)="failed"),MATCH(ROW('Master Data'!$F$2:$L$4115),ROW('Master Data'!$F$2:$L$4115)),""),ROWS($D$2:D770)),(COLUMNS($D$2:D770)-1)*6+1)</f>
        <v>failed</v>
      </c>
      <c r="E770" cm="1">
        <f t="array" ref="E770">INDEX('Master Data'!$F$2:$L$4115,SMALL(IF((INDEX('Master Data'!$F$2:$L$4115,,1)="failed"),MATCH(ROW('Master Data'!$F$2:$L$4115),ROW('Master Data'!$F$2:$L$4115)),""),ROWS($D$2:E770)),(COLUMNS($D$2:E770)-1)*6+1)</f>
        <v>122</v>
      </c>
    </row>
    <row r="771" spans="1:5" x14ac:dyDescent="0.25">
      <c r="A771" t="str" cm="1">
        <f t="array" ref="A771">INDEX('Master Data'!$F$2:$L$4115,SMALL(IF((INDEX('Master Data'!$F$2:$L$4115,,1)="successful"),MATCH(ROW('Master Data'!$F$2:$L$4115),ROW('Master Data'!$F$2:$L$4115)),""),ROWS(A$2:$A771)),(COLUMNS($A$2:A771)-1)*6+1)</f>
        <v>successful</v>
      </c>
      <c r="B771" cm="1">
        <f t="array" ref="B771">INDEX('Master Data'!$F$2:$L$4115,SMALL(IF((INDEX('Master Data'!$F$2:$L$4115,,1)="successful"),MATCH(ROW('Master Data'!$F$2:$L$4115),ROW('Master Data'!$F$2:$L$4115)),""),ROWS($A$2:B771)),(COLUMNS($A$2:B771)-1)*6+1)</f>
        <v>23</v>
      </c>
      <c r="D771" t="str" cm="1">
        <f t="array" ref="D771">INDEX('Master Data'!$F$2:$L$4115,SMALL(IF((INDEX('Master Data'!$F$2:$L$4115,,1)="failed"),MATCH(ROW('Master Data'!$F$2:$L$4115),ROW('Master Data'!$F$2:$L$4115)),""),ROWS($D$2:D771)),(COLUMNS($D$2:D771)-1)*6+1)</f>
        <v>failed</v>
      </c>
      <c r="E771" cm="1">
        <f t="array" ref="E771">INDEX('Master Data'!$F$2:$L$4115,SMALL(IF((INDEX('Master Data'!$F$2:$L$4115,,1)="failed"),MATCH(ROW('Master Data'!$F$2:$L$4115),ROW('Master Data'!$F$2:$L$4115)),""),ROWS($D$2:E771)),(COLUMNS($D$2:E771)-1)*6+1)</f>
        <v>8</v>
      </c>
    </row>
    <row r="772" spans="1:5" x14ac:dyDescent="0.25">
      <c r="A772" t="str" cm="1">
        <f t="array" ref="A772">INDEX('Master Data'!$F$2:$L$4115,SMALL(IF((INDEX('Master Data'!$F$2:$L$4115,,1)="successful"),MATCH(ROW('Master Data'!$F$2:$L$4115),ROW('Master Data'!$F$2:$L$4115)),""),ROWS(A$2:$A772)),(COLUMNS($A$2:A772)-1)*6+1)</f>
        <v>successful</v>
      </c>
      <c r="B772" cm="1">
        <f t="array" ref="B772">INDEX('Master Data'!$F$2:$L$4115,SMALL(IF((INDEX('Master Data'!$F$2:$L$4115,,1)="successful"),MATCH(ROW('Master Data'!$F$2:$L$4115),ROW('Master Data'!$F$2:$L$4115)),""),ROWS($A$2:B772)),(COLUMNS($A$2:B772)-1)*6+1)</f>
        <v>77</v>
      </c>
      <c r="D772" t="str" cm="1">
        <f t="array" ref="D772">INDEX('Master Data'!$F$2:$L$4115,SMALL(IF((INDEX('Master Data'!$F$2:$L$4115,,1)="failed"),MATCH(ROW('Master Data'!$F$2:$L$4115),ROW('Master Data'!$F$2:$L$4115)),""),ROWS($D$2:D772)),(COLUMNS($D$2:D772)-1)*6+1)</f>
        <v>failed</v>
      </c>
      <c r="E772" cm="1">
        <f t="array" ref="E772">INDEX('Master Data'!$F$2:$L$4115,SMALL(IF((INDEX('Master Data'!$F$2:$L$4115,,1)="failed"),MATCH(ROW('Master Data'!$F$2:$L$4115),ROW('Master Data'!$F$2:$L$4115)),""),ROWS($D$2:E772)),(COLUMNS($D$2:E772)-1)*6+1)</f>
        <v>8</v>
      </c>
    </row>
    <row r="773" spans="1:5" x14ac:dyDescent="0.25">
      <c r="A773" t="str" cm="1">
        <f t="array" ref="A773">INDEX('Master Data'!$F$2:$L$4115,SMALL(IF((INDEX('Master Data'!$F$2:$L$4115,,1)="successful"),MATCH(ROW('Master Data'!$F$2:$L$4115),ROW('Master Data'!$F$2:$L$4115)),""),ROWS(A$2:$A773)),(COLUMNS($A$2:A773)-1)*6+1)</f>
        <v>successful</v>
      </c>
      <c r="B773" cm="1">
        <f t="array" ref="B773">INDEX('Master Data'!$F$2:$L$4115,SMALL(IF((INDEX('Master Data'!$F$2:$L$4115,,1)="successful"),MATCH(ROW('Master Data'!$F$2:$L$4115),ROW('Master Data'!$F$2:$L$4115)),""),ROWS($A$2:B773)),(COLUMNS($A$2:B773)-1)*6+1)</f>
        <v>49</v>
      </c>
      <c r="D773" t="str" cm="1">
        <f t="array" ref="D773">INDEX('Master Data'!$F$2:$L$4115,SMALL(IF((INDEX('Master Data'!$F$2:$L$4115,,1)="failed"),MATCH(ROW('Master Data'!$F$2:$L$4115),ROW('Master Data'!$F$2:$L$4115)),""),ROWS($D$2:D773)),(COLUMNS($D$2:D773)-1)*6+1)</f>
        <v>failed</v>
      </c>
      <c r="E773" cm="1">
        <f t="array" ref="E773">INDEX('Master Data'!$F$2:$L$4115,SMALL(IF((INDEX('Master Data'!$F$2:$L$4115,,1)="failed"),MATCH(ROW('Master Data'!$F$2:$L$4115),ROW('Master Data'!$F$2:$L$4115)),""),ROWS($D$2:E773)),(COLUMNS($D$2:E773)-1)*6+1)</f>
        <v>96</v>
      </c>
    </row>
    <row r="774" spans="1:5" x14ac:dyDescent="0.25">
      <c r="A774" t="str" cm="1">
        <f t="array" ref="A774">INDEX('Master Data'!$F$2:$L$4115,SMALL(IF((INDEX('Master Data'!$F$2:$L$4115,,1)="successful"),MATCH(ROW('Master Data'!$F$2:$L$4115),ROW('Master Data'!$F$2:$L$4115)),""),ROWS(A$2:$A774)),(COLUMNS($A$2:A774)-1)*6+1)</f>
        <v>successful</v>
      </c>
      <c r="B774" cm="1">
        <f t="array" ref="B774">INDEX('Master Data'!$F$2:$L$4115,SMALL(IF((INDEX('Master Data'!$F$2:$L$4115,,1)="successful"),MATCH(ROW('Master Data'!$F$2:$L$4115),ROW('Master Data'!$F$2:$L$4115)),""),ROWS($A$2:B774)),(COLUMNS($A$2:B774)-1)*6+1)</f>
        <v>59</v>
      </c>
      <c r="D774" t="str" cm="1">
        <f t="array" ref="D774">INDEX('Master Data'!$F$2:$L$4115,SMALL(IF((INDEX('Master Data'!$F$2:$L$4115,,1)="failed"),MATCH(ROW('Master Data'!$F$2:$L$4115),ROW('Master Data'!$F$2:$L$4115)),""),ROWS($D$2:D774)),(COLUMNS($D$2:D774)-1)*6+1)</f>
        <v>failed</v>
      </c>
      <c r="E774" cm="1">
        <f t="array" ref="E774">INDEX('Master Data'!$F$2:$L$4115,SMALL(IF((INDEX('Master Data'!$F$2:$L$4115,,1)="failed"),MATCH(ROW('Master Data'!$F$2:$L$4115),ROW('Master Data'!$F$2:$L$4115)),""),ROWS($D$2:E774)),(COLUMNS($D$2:E774)-1)*6+1)</f>
        <v>9</v>
      </c>
    </row>
    <row r="775" spans="1:5" x14ac:dyDescent="0.25">
      <c r="A775" t="str" cm="1">
        <f t="array" ref="A775">INDEX('Master Data'!$F$2:$L$4115,SMALL(IF((INDEX('Master Data'!$F$2:$L$4115,,1)="successful"),MATCH(ROW('Master Data'!$F$2:$L$4115),ROW('Master Data'!$F$2:$L$4115)),""),ROWS(A$2:$A775)),(COLUMNS($A$2:A775)-1)*6+1)</f>
        <v>successful</v>
      </c>
      <c r="B775" cm="1">
        <f t="array" ref="B775">INDEX('Master Data'!$F$2:$L$4115,SMALL(IF((INDEX('Master Data'!$F$2:$L$4115,,1)="successful"),MATCH(ROW('Master Data'!$F$2:$L$4115),ROW('Master Data'!$F$2:$L$4115)),""),ROWS($A$2:B775)),(COLUMNS($A$2:B775)-1)*6+1)</f>
        <v>113</v>
      </c>
      <c r="D775" t="str" cm="1">
        <f t="array" ref="D775">INDEX('Master Data'!$F$2:$L$4115,SMALL(IF((INDEX('Master Data'!$F$2:$L$4115,,1)="failed"),MATCH(ROW('Master Data'!$F$2:$L$4115),ROW('Master Data'!$F$2:$L$4115)),""),ROWS($D$2:D775)),(COLUMNS($D$2:D775)-1)*6+1)</f>
        <v>failed</v>
      </c>
      <c r="E775" cm="1">
        <f t="array" ref="E775">INDEX('Master Data'!$F$2:$L$4115,SMALL(IF((INDEX('Master Data'!$F$2:$L$4115,,1)="failed"),MATCH(ROW('Master Data'!$F$2:$L$4115),ROW('Master Data'!$F$2:$L$4115)),""),ROWS($D$2:E775)),(COLUMNS($D$2:E775)-1)*6+1)</f>
        <v>2</v>
      </c>
    </row>
    <row r="776" spans="1:5" x14ac:dyDescent="0.25">
      <c r="A776" t="str" cm="1">
        <f t="array" ref="A776">INDEX('Master Data'!$F$2:$L$4115,SMALL(IF((INDEX('Master Data'!$F$2:$L$4115,,1)="successful"),MATCH(ROW('Master Data'!$F$2:$L$4115),ROW('Master Data'!$F$2:$L$4115)),""),ROWS(A$2:$A776)),(COLUMNS($A$2:A776)-1)*6+1)</f>
        <v>successful</v>
      </c>
      <c r="B776" cm="1">
        <f t="array" ref="B776">INDEX('Master Data'!$F$2:$L$4115,SMALL(IF((INDEX('Master Data'!$F$2:$L$4115,,1)="successful"),MATCH(ROW('Master Data'!$F$2:$L$4115),ROW('Master Data'!$F$2:$L$4115)),""),ROWS($A$2:B776)),(COLUMNS($A$2:B776)-1)*6+1)</f>
        <v>34</v>
      </c>
      <c r="D776" t="str" cm="1">
        <f t="array" ref="D776">INDEX('Master Data'!$F$2:$L$4115,SMALL(IF((INDEX('Master Data'!$F$2:$L$4115,,1)="failed"),MATCH(ROW('Master Data'!$F$2:$L$4115),ROW('Master Data'!$F$2:$L$4115)),""),ROWS($D$2:D776)),(COLUMNS($D$2:D776)-1)*6+1)</f>
        <v>failed</v>
      </c>
      <c r="E776" cm="1">
        <f t="array" ref="E776">INDEX('Master Data'!$F$2:$L$4115,SMALL(IF((INDEX('Master Data'!$F$2:$L$4115,,1)="failed"),MATCH(ROW('Master Data'!$F$2:$L$4115),ROW('Master Data'!$F$2:$L$4115)),""),ROWS($D$2:E776)),(COLUMNS($D$2:E776)-1)*6+1)</f>
        <v>26</v>
      </c>
    </row>
    <row r="777" spans="1:5" x14ac:dyDescent="0.25">
      <c r="A777" t="str" cm="1">
        <f t="array" ref="A777">INDEX('Master Data'!$F$2:$L$4115,SMALL(IF((INDEX('Master Data'!$F$2:$L$4115,,1)="successful"),MATCH(ROW('Master Data'!$F$2:$L$4115),ROW('Master Data'!$F$2:$L$4115)),""),ROWS(A$2:$A777)),(COLUMNS($A$2:A777)-1)*6+1)</f>
        <v>successful</v>
      </c>
      <c r="B777" cm="1">
        <f t="array" ref="B777">INDEX('Master Data'!$F$2:$L$4115,SMALL(IF((INDEX('Master Data'!$F$2:$L$4115,,1)="successful"),MATCH(ROW('Master Data'!$F$2:$L$4115),ROW('Master Data'!$F$2:$L$4115)),""),ROWS($A$2:B777)),(COLUMNS($A$2:B777)-1)*6+1)</f>
        <v>42</v>
      </c>
      <c r="D777" t="str" cm="1">
        <f t="array" ref="D777">INDEX('Master Data'!$F$2:$L$4115,SMALL(IF((INDEX('Master Data'!$F$2:$L$4115,,1)="failed"),MATCH(ROW('Master Data'!$F$2:$L$4115),ROW('Master Data'!$F$2:$L$4115)),""),ROWS($D$2:D777)),(COLUMNS($D$2:D777)-1)*6+1)</f>
        <v>failed</v>
      </c>
      <c r="E777" cm="1">
        <f t="array" ref="E777">INDEX('Master Data'!$F$2:$L$4115,SMALL(IF((INDEX('Master Data'!$F$2:$L$4115,,1)="failed"),MATCH(ROW('Master Data'!$F$2:$L$4115),ROW('Master Data'!$F$2:$L$4115)),""),ROWS($D$2:E777)),(COLUMNS($D$2:E777)-1)*6+1)</f>
        <v>23</v>
      </c>
    </row>
    <row r="778" spans="1:5" x14ac:dyDescent="0.25">
      <c r="A778" t="str" cm="1">
        <f t="array" ref="A778">INDEX('Master Data'!$F$2:$L$4115,SMALL(IF((INDEX('Master Data'!$F$2:$L$4115,,1)="successful"),MATCH(ROW('Master Data'!$F$2:$L$4115),ROW('Master Data'!$F$2:$L$4115)),""),ROWS(A$2:$A778)),(COLUMNS($A$2:A778)-1)*6+1)</f>
        <v>successful</v>
      </c>
      <c r="B778" cm="1">
        <f t="array" ref="B778">INDEX('Master Data'!$F$2:$L$4115,SMALL(IF((INDEX('Master Data'!$F$2:$L$4115,,1)="successful"),MATCH(ROW('Master Data'!$F$2:$L$4115),ROW('Master Data'!$F$2:$L$4115)),""),ROWS($A$2:B778)),(COLUMNS($A$2:B778)-1)*6+1)</f>
        <v>42</v>
      </c>
      <c r="D778" t="str" cm="1">
        <f t="array" ref="D778">INDEX('Master Data'!$F$2:$L$4115,SMALL(IF((INDEX('Master Data'!$F$2:$L$4115,,1)="failed"),MATCH(ROW('Master Data'!$F$2:$L$4115),ROW('Master Data'!$F$2:$L$4115)),""),ROWS($D$2:D778)),(COLUMNS($D$2:D778)-1)*6+1)</f>
        <v>failed</v>
      </c>
      <c r="E778" cm="1">
        <f t="array" ref="E778">INDEX('Master Data'!$F$2:$L$4115,SMALL(IF((INDEX('Master Data'!$F$2:$L$4115,,1)="failed"),MATCH(ROW('Master Data'!$F$2:$L$4115),ROW('Master Data'!$F$2:$L$4115)),""),ROWS($D$2:E778)),(COLUMNS($D$2:E778)-1)*6+1)</f>
        <v>0</v>
      </c>
    </row>
    <row r="779" spans="1:5" x14ac:dyDescent="0.25">
      <c r="A779" t="str" cm="1">
        <f t="array" ref="A779">INDEX('Master Data'!$F$2:$L$4115,SMALL(IF((INDEX('Master Data'!$F$2:$L$4115,,1)="successful"),MATCH(ROW('Master Data'!$F$2:$L$4115),ROW('Master Data'!$F$2:$L$4115)),""),ROWS(A$2:$A779)),(COLUMNS($A$2:A779)-1)*6+1)</f>
        <v>successful</v>
      </c>
      <c r="B779" cm="1">
        <f t="array" ref="B779">INDEX('Master Data'!$F$2:$L$4115,SMALL(IF((INDEX('Master Data'!$F$2:$L$4115,,1)="successful"),MATCH(ROW('Master Data'!$F$2:$L$4115),ROW('Master Data'!$F$2:$L$4115)),""),ROWS($A$2:B779)),(COLUMNS($A$2:B779)-1)*6+1)</f>
        <v>49</v>
      </c>
      <c r="D779" t="str" cm="1">
        <f t="array" ref="D779">INDEX('Master Data'!$F$2:$L$4115,SMALL(IF((INDEX('Master Data'!$F$2:$L$4115,,1)="failed"),MATCH(ROW('Master Data'!$F$2:$L$4115),ROW('Master Data'!$F$2:$L$4115)),""),ROWS($D$2:D779)),(COLUMNS($D$2:D779)-1)*6+1)</f>
        <v>failed</v>
      </c>
      <c r="E779" cm="1">
        <f t="array" ref="E779">INDEX('Master Data'!$F$2:$L$4115,SMALL(IF((INDEX('Master Data'!$F$2:$L$4115,,1)="failed"),MATCH(ROW('Master Data'!$F$2:$L$4115),ROW('Master Data'!$F$2:$L$4115)),""),ROWS($D$2:E779)),(COLUMNS($D$2:E779)-1)*6+1)</f>
        <v>140</v>
      </c>
    </row>
    <row r="780" spans="1:5" x14ac:dyDescent="0.25">
      <c r="A780" t="str" cm="1">
        <f t="array" ref="A780">INDEX('Master Data'!$F$2:$L$4115,SMALL(IF((INDEX('Master Data'!$F$2:$L$4115,,1)="successful"),MATCH(ROW('Master Data'!$F$2:$L$4115),ROW('Master Data'!$F$2:$L$4115)),""),ROWS(A$2:$A780)),(COLUMNS($A$2:A780)-1)*6+1)</f>
        <v>successful</v>
      </c>
      <c r="B780" cm="1">
        <f t="array" ref="B780">INDEX('Master Data'!$F$2:$L$4115,SMALL(IF((INDEX('Master Data'!$F$2:$L$4115,,1)="successful"),MATCH(ROW('Master Data'!$F$2:$L$4115),ROW('Master Data'!$F$2:$L$4115)),""),ROWS($A$2:B780)),(COLUMNS($A$2:B780)-1)*6+1)</f>
        <v>56</v>
      </c>
      <c r="D780" t="str" cm="1">
        <f t="array" ref="D780">INDEX('Master Data'!$F$2:$L$4115,SMALL(IF((INDEX('Master Data'!$F$2:$L$4115,,1)="failed"),MATCH(ROW('Master Data'!$F$2:$L$4115),ROW('Master Data'!$F$2:$L$4115)),""),ROWS($D$2:D780)),(COLUMNS($D$2:D780)-1)*6+1)</f>
        <v>failed</v>
      </c>
      <c r="E780" cm="1">
        <f t="array" ref="E780">INDEX('Master Data'!$F$2:$L$4115,SMALL(IF((INDEX('Master Data'!$F$2:$L$4115,,1)="failed"),MATCH(ROW('Master Data'!$F$2:$L$4115),ROW('Master Data'!$F$2:$L$4115)),""),ROWS($D$2:E780)),(COLUMNS($D$2:E780)-1)*6+1)</f>
        <v>0</v>
      </c>
    </row>
    <row r="781" spans="1:5" x14ac:dyDescent="0.25">
      <c r="A781" t="str" cm="1">
        <f t="array" ref="A781">INDEX('Master Data'!$F$2:$L$4115,SMALL(IF((INDEX('Master Data'!$F$2:$L$4115,,1)="successful"),MATCH(ROW('Master Data'!$F$2:$L$4115),ROW('Master Data'!$F$2:$L$4115)),""),ROWS(A$2:$A781)),(COLUMNS($A$2:A781)-1)*6+1)</f>
        <v>successful</v>
      </c>
      <c r="B781" cm="1">
        <f t="array" ref="B781">INDEX('Master Data'!$F$2:$L$4115,SMALL(IF((INDEX('Master Data'!$F$2:$L$4115,,1)="successful"),MATCH(ROW('Master Data'!$F$2:$L$4115),ROW('Master Data'!$F$2:$L$4115)),""),ROWS($A$2:B781)),(COLUMNS($A$2:B781)-1)*6+1)</f>
        <v>25</v>
      </c>
      <c r="D781" t="str" cm="1">
        <f t="array" ref="D781">INDEX('Master Data'!$F$2:$L$4115,SMALL(IF((INDEX('Master Data'!$F$2:$L$4115,,1)="failed"),MATCH(ROW('Master Data'!$F$2:$L$4115),ROW('Master Data'!$F$2:$L$4115)),""),ROWS($D$2:D781)),(COLUMNS($D$2:D781)-1)*6+1)</f>
        <v>failed</v>
      </c>
      <c r="E781" cm="1">
        <f t="array" ref="E781">INDEX('Master Data'!$F$2:$L$4115,SMALL(IF((INDEX('Master Data'!$F$2:$L$4115,,1)="failed"),MATCH(ROW('Master Data'!$F$2:$L$4115),ROW('Master Data'!$F$2:$L$4115)),""),ROWS($D$2:E781)),(COLUMNS($D$2:E781)-1)*6+1)</f>
        <v>6</v>
      </c>
    </row>
    <row r="782" spans="1:5" x14ac:dyDescent="0.25">
      <c r="A782" t="str" cm="1">
        <f t="array" ref="A782">INDEX('Master Data'!$F$2:$L$4115,SMALL(IF((INDEX('Master Data'!$F$2:$L$4115,,1)="successful"),MATCH(ROW('Master Data'!$F$2:$L$4115),ROW('Master Data'!$F$2:$L$4115)),""),ROWS(A$2:$A782)),(COLUMNS($A$2:A782)-1)*6+1)</f>
        <v>successful</v>
      </c>
      <c r="B782" cm="1">
        <f t="array" ref="B782">INDEX('Master Data'!$F$2:$L$4115,SMALL(IF((INDEX('Master Data'!$F$2:$L$4115,,1)="successful"),MATCH(ROW('Master Data'!$F$2:$L$4115),ROW('Master Data'!$F$2:$L$4115)),""),ROWS($A$2:B782)),(COLUMNS($A$2:B782)-1)*6+1)</f>
        <v>52</v>
      </c>
      <c r="D782" t="str" cm="1">
        <f t="array" ref="D782">INDEX('Master Data'!$F$2:$L$4115,SMALL(IF((INDEX('Master Data'!$F$2:$L$4115,,1)="failed"),MATCH(ROW('Master Data'!$F$2:$L$4115),ROW('Master Data'!$F$2:$L$4115)),""),ROWS($D$2:D782)),(COLUMNS($D$2:D782)-1)*6+1)</f>
        <v>failed</v>
      </c>
      <c r="E782" cm="1">
        <f t="array" ref="E782">INDEX('Master Data'!$F$2:$L$4115,SMALL(IF((INDEX('Master Data'!$F$2:$L$4115,,1)="failed"),MATCH(ROW('Master Data'!$F$2:$L$4115),ROW('Master Data'!$F$2:$L$4115)),""),ROWS($D$2:E782)),(COLUMNS($D$2:E782)-1)*6+1)</f>
        <v>100</v>
      </c>
    </row>
    <row r="783" spans="1:5" x14ac:dyDescent="0.25">
      <c r="A783" t="str" cm="1">
        <f t="array" ref="A783">INDEX('Master Data'!$F$2:$L$4115,SMALL(IF((INDEX('Master Data'!$F$2:$L$4115,,1)="successful"),MATCH(ROW('Master Data'!$F$2:$L$4115),ROW('Master Data'!$F$2:$L$4115)),""),ROWS(A$2:$A783)),(COLUMNS($A$2:A783)-1)*6+1)</f>
        <v>successful</v>
      </c>
      <c r="B783" cm="1">
        <f t="array" ref="B783">INDEX('Master Data'!$F$2:$L$4115,SMALL(IF((INDEX('Master Data'!$F$2:$L$4115,,1)="successful"),MATCH(ROW('Master Data'!$F$2:$L$4115),ROW('Master Data'!$F$2:$L$4115)),""),ROWS($A$2:B783)),(COLUMNS($A$2:B783)-1)*6+1)</f>
        <v>34</v>
      </c>
      <c r="D783" t="str" cm="1">
        <f t="array" ref="D783">INDEX('Master Data'!$F$2:$L$4115,SMALL(IF((INDEX('Master Data'!$F$2:$L$4115,,1)="failed"),MATCH(ROW('Master Data'!$F$2:$L$4115),ROW('Master Data'!$F$2:$L$4115)),""),ROWS($D$2:D783)),(COLUMNS($D$2:D783)-1)*6+1)</f>
        <v>failed</v>
      </c>
      <c r="E783" cm="1">
        <f t="array" ref="E783">INDEX('Master Data'!$F$2:$L$4115,SMALL(IF((INDEX('Master Data'!$F$2:$L$4115,,1)="failed"),MATCH(ROW('Master Data'!$F$2:$L$4115),ROW('Master Data'!$F$2:$L$4115)),""),ROWS($D$2:E783)),(COLUMNS($D$2:E783)-1)*6+1)</f>
        <v>0</v>
      </c>
    </row>
    <row r="784" spans="1:5" x14ac:dyDescent="0.25">
      <c r="A784" t="str" cm="1">
        <f t="array" ref="A784">INDEX('Master Data'!$F$2:$L$4115,SMALL(IF((INDEX('Master Data'!$F$2:$L$4115,,1)="successful"),MATCH(ROW('Master Data'!$F$2:$L$4115),ROW('Master Data'!$F$2:$L$4115)),""),ROWS(A$2:$A784)),(COLUMNS($A$2:A784)-1)*6+1)</f>
        <v>successful</v>
      </c>
      <c r="B784" cm="1">
        <f t="array" ref="B784">INDEX('Master Data'!$F$2:$L$4115,SMALL(IF((INDEX('Master Data'!$F$2:$L$4115,,1)="successful"),MATCH(ROW('Master Data'!$F$2:$L$4115),ROW('Master Data'!$F$2:$L$4115)),""),ROWS($A$2:B784)),(COLUMNS($A$2:B784)-1)*6+1)</f>
        <v>67</v>
      </c>
      <c r="D784" t="str" cm="1">
        <f t="array" ref="D784">INDEX('Master Data'!$F$2:$L$4115,SMALL(IF((INDEX('Master Data'!$F$2:$L$4115,,1)="failed"),MATCH(ROW('Master Data'!$F$2:$L$4115),ROW('Master Data'!$F$2:$L$4115)),""),ROWS($D$2:D784)),(COLUMNS($D$2:D784)-1)*6+1)</f>
        <v>failed</v>
      </c>
      <c r="E784" cm="1">
        <f t="array" ref="E784">INDEX('Master Data'!$F$2:$L$4115,SMALL(IF((INDEX('Master Data'!$F$2:$L$4115,,1)="failed"),MATCH(ROW('Master Data'!$F$2:$L$4115),ROW('Master Data'!$F$2:$L$4115)),""),ROWS($D$2:E784)),(COLUMNS($D$2:E784)-1)*6+1)</f>
        <v>4</v>
      </c>
    </row>
    <row r="785" spans="1:5" x14ac:dyDescent="0.25">
      <c r="A785" t="str" cm="1">
        <f t="array" ref="A785">INDEX('Master Data'!$F$2:$L$4115,SMALL(IF((INDEX('Master Data'!$F$2:$L$4115,,1)="successful"),MATCH(ROW('Master Data'!$F$2:$L$4115),ROW('Master Data'!$F$2:$L$4115)),""),ROWS(A$2:$A785)),(COLUMNS($A$2:A785)-1)*6+1)</f>
        <v>successful</v>
      </c>
      <c r="B785" cm="1">
        <f t="array" ref="B785">INDEX('Master Data'!$F$2:$L$4115,SMALL(IF((INDEX('Master Data'!$F$2:$L$4115,,1)="successful"),MATCH(ROW('Master Data'!$F$2:$L$4115),ROW('Master Data'!$F$2:$L$4115)),""),ROWS($A$2:B785)),(COLUMNS($A$2:B785)-1)*6+1)</f>
        <v>70</v>
      </c>
      <c r="D785" t="str" cm="1">
        <f t="array" ref="D785">INDEX('Master Data'!$F$2:$L$4115,SMALL(IF((INDEX('Master Data'!$F$2:$L$4115,,1)="failed"),MATCH(ROW('Master Data'!$F$2:$L$4115),ROW('Master Data'!$F$2:$L$4115)),""),ROWS($D$2:D785)),(COLUMNS($D$2:D785)-1)*6+1)</f>
        <v>failed</v>
      </c>
      <c r="E785" cm="1">
        <f t="array" ref="E785">INDEX('Master Data'!$F$2:$L$4115,SMALL(IF((INDEX('Master Data'!$F$2:$L$4115,,1)="failed"),MATCH(ROW('Master Data'!$F$2:$L$4115),ROW('Master Data'!$F$2:$L$4115)),""),ROWS($D$2:E785)),(COLUMNS($D$2:E785)-1)*6+1)</f>
        <v>8</v>
      </c>
    </row>
    <row r="786" spans="1:5" x14ac:dyDescent="0.25">
      <c r="A786" t="str" cm="1">
        <f t="array" ref="A786">INDEX('Master Data'!$F$2:$L$4115,SMALL(IF((INDEX('Master Data'!$F$2:$L$4115,,1)="successful"),MATCH(ROW('Master Data'!$F$2:$L$4115),ROW('Master Data'!$F$2:$L$4115)),""),ROWS(A$2:$A786)),(COLUMNS($A$2:A786)-1)*6+1)</f>
        <v>successful</v>
      </c>
      <c r="B786" cm="1">
        <f t="array" ref="B786">INDEX('Master Data'!$F$2:$L$4115,SMALL(IF((INDEX('Master Data'!$F$2:$L$4115,,1)="successful"),MATCH(ROW('Master Data'!$F$2:$L$4115),ROW('Master Data'!$F$2:$L$4115)),""),ROWS($A$2:B786)),(COLUMNS($A$2:B786)-1)*6+1)</f>
        <v>89</v>
      </c>
      <c r="D786" t="str" cm="1">
        <f t="array" ref="D786">INDEX('Master Data'!$F$2:$L$4115,SMALL(IF((INDEX('Master Data'!$F$2:$L$4115,,1)="failed"),MATCH(ROW('Master Data'!$F$2:$L$4115),ROW('Master Data'!$F$2:$L$4115)),""),ROWS($D$2:D786)),(COLUMNS($D$2:D786)-1)*6+1)</f>
        <v>failed</v>
      </c>
      <c r="E786" cm="1">
        <f t="array" ref="E786">INDEX('Master Data'!$F$2:$L$4115,SMALL(IF((INDEX('Master Data'!$F$2:$L$4115,,1)="failed"),MATCH(ROW('Master Data'!$F$2:$L$4115),ROW('Master Data'!$F$2:$L$4115)),""),ROWS($D$2:E786)),(COLUMNS($D$2:E786)-1)*6+1)</f>
        <v>0</v>
      </c>
    </row>
    <row r="787" spans="1:5" x14ac:dyDescent="0.25">
      <c r="A787" t="str" cm="1">
        <f t="array" ref="A787">INDEX('Master Data'!$F$2:$L$4115,SMALL(IF((INDEX('Master Data'!$F$2:$L$4115,,1)="successful"),MATCH(ROW('Master Data'!$F$2:$L$4115),ROW('Master Data'!$F$2:$L$4115)),""),ROWS(A$2:$A787)),(COLUMNS($A$2:A787)-1)*6+1)</f>
        <v>successful</v>
      </c>
      <c r="B787" cm="1">
        <f t="array" ref="B787">INDEX('Master Data'!$F$2:$L$4115,SMALL(IF((INDEX('Master Data'!$F$2:$L$4115,,1)="successful"),MATCH(ROW('Master Data'!$F$2:$L$4115),ROW('Master Data'!$F$2:$L$4115)),""),ROWS($A$2:B787)),(COLUMNS($A$2:B787)-1)*6+1)</f>
        <v>107</v>
      </c>
      <c r="D787" t="str" cm="1">
        <f t="array" ref="D787">INDEX('Master Data'!$F$2:$L$4115,SMALL(IF((INDEX('Master Data'!$F$2:$L$4115,,1)="failed"),MATCH(ROW('Master Data'!$F$2:$L$4115),ROW('Master Data'!$F$2:$L$4115)),""),ROWS($D$2:D787)),(COLUMNS($D$2:D787)-1)*6+1)</f>
        <v>failed</v>
      </c>
      <c r="E787" cm="1">
        <f t="array" ref="E787">INDEX('Master Data'!$F$2:$L$4115,SMALL(IF((INDEX('Master Data'!$F$2:$L$4115,,1)="failed"),MATCH(ROW('Master Data'!$F$2:$L$4115),ROW('Master Data'!$F$2:$L$4115)),""),ROWS($D$2:E787)),(COLUMNS($D$2:E787)-1)*6+1)</f>
        <v>16</v>
      </c>
    </row>
    <row r="788" spans="1:5" x14ac:dyDescent="0.25">
      <c r="A788" t="str" cm="1">
        <f t="array" ref="A788">INDEX('Master Data'!$F$2:$L$4115,SMALL(IF((INDEX('Master Data'!$F$2:$L$4115,,1)="successful"),MATCH(ROW('Master Data'!$F$2:$L$4115),ROW('Master Data'!$F$2:$L$4115)),""),ROWS(A$2:$A788)),(COLUMNS($A$2:A788)-1)*6+1)</f>
        <v>successful</v>
      </c>
      <c r="B788" cm="1">
        <f t="array" ref="B788">INDEX('Master Data'!$F$2:$L$4115,SMALL(IF((INDEX('Master Data'!$F$2:$L$4115,,1)="successful"),MATCH(ROW('Master Data'!$F$2:$L$4115),ROW('Master Data'!$F$2:$L$4115)),""),ROWS($A$2:B788)),(COLUMNS($A$2:B788)-1)*6+1)</f>
        <v>159</v>
      </c>
      <c r="D788" t="str" cm="1">
        <f t="array" ref="D788">INDEX('Master Data'!$F$2:$L$4115,SMALL(IF((INDEX('Master Data'!$F$2:$L$4115,,1)="failed"),MATCH(ROW('Master Data'!$F$2:$L$4115),ROW('Master Data'!$F$2:$L$4115)),""),ROWS($D$2:D788)),(COLUMNS($D$2:D788)-1)*6+1)</f>
        <v>failed</v>
      </c>
      <c r="E788" cm="1">
        <f t="array" ref="E788">INDEX('Master Data'!$F$2:$L$4115,SMALL(IF((INDEX('Master Data'!$F$2:$L$4115,,1)="failed"),MATCH(ROW('Master Data'!$F$2:$L$4115),ROW('Master Data'!$F$2:$L$4115)),""),ROWS($D$2:E788)),(COLUMNS($D$2:E788)-1)*6+1)</f>
        <v>2</v>
      </c>
    </row>
    <row r="789" spans="1:5" x14ac:dyDescent="0.25">
      <c r="A789" t="str" cm="1">
        <f t="array" ref="A789">INDEX('Master Data'!$F$2:$L$4115,SMALL(IF((INDEX('Master Data'!$F$2:$L$4115,,1)="successful"),MATCH(ROW('Master Data'!$F$2:$L$4115),ROW('Master Data'!$F$2:$L$4115)),""),ROWS(A$2:$A789)),(COLUMNS($A$2:A789)-1)*6+1)</f>
        <v>successful</v>
      </c>
      <c r="B789" cm="1">
        <f t="array" ref="B789">INDEX('Master Data'!$F$2:$L$4115,SMALL(IF((INDEX('Master Data'!$F$2:$L$4115,,1)="successful"),MATCH(ROW('Master Data'!$F$2:$L$4115),ROW('Master Data'!$F$2:$L$4115)),""),ROWS($A$2:B789)),(COLUMNS($A$2:B789)-1)*6+1)</f>
        <v>181</v>
      </c>
      <c r="D789" t="str" cm="1">
        <f t="array" ref="D789">INDEX('Master Data'!$F$2:$L$4115,SMALL(IF((INDEX('Master Data'!$F$2:$L$4115,,1)="failed"),MATCH(ROW('Master Data'!$F$2:$L$4115),ROW('Master Data'!$F$2:$L$4115)),""),ROWS($D$2:D789)),(COLUMNS($D$2:D789)-1)*6+1)</f>
        <v>failed</v>
      </c>
      <c r="E789" cm="1">
        <f t="array" ref="E789">INDEX('Master Data'!$F$2:$L$4115,SMALL(IF((INDEX('Master Data'!$F$2:$L$4115,,1)="failed"),MATCH(ROW('Master Data'!$F$2:$L$4115),ROW('Master Data'!$F$2:$L$4115)),""),ROWS($D$2:E789)),(COLUMNS($D$2:E789)-1)*6+1)</f>
        <v>48</v>
      </c>
    </row>
    <row r="790" spans="1:5" x14ac:dyDescent="0.25">
      <c r="A790" t="str" cm="1">
        <f t="array" ref="A790">INDEX('Master Data'!$F$2:$L$4115,SMALL(IF((INDEX('Master Data'!$F$2:$L$4115,,1)="successful"),MATCH(ROW('Master Data'!$F$2:$L$4115),ROW('Master Data'!$F$2:$L$4115)),""),ROWS(A$2:$A790)),(COLUMNS($A$2:A790)-1)*6+1)</f>
        <v>successful</v>
      </c>
      <c r="B790" cm="1">
        <f t="array" ref="B790">INDEX('Master Data'!$F$2:$L$4115,SMALL(IF((INDEX('Master Data'!$F$2:$L$4115,,1)="successful"),MATCH(ROW('Master Data'!$F$2:$L$4115),ROW('Master Data'!$F$2:$L$4115)),""),ROWS($A$2:B790)),(COLUMNS($A$2:B790)-1)*6+1)</f>
        <v>131</v>
      </c>
      <c r="D790" t="str" cm="1">
        <f t="array" ref="D790">INDEX('Master Data'!$F$2:$L$4115,SMALL(IF((INDEX('Master Data'!$F$2:$L$4115,,1)="failed"),MATCH(ROW('Master Data'!$F$2:$L$4115),ROW('Master Data'!$F$2:$L$4115)),""),ROWS($D$2:D790)),(COLUMNS($D$2:D790)-1)*6+1)</f>
        <v>failed</v>
      </c>
      <c r="E790" cm="1">
        <f t="array" ref="E790">INDEX('Master Data'!$F$2:$L$4115,SMALL(IF((INDEX('Master Data'!$F$2:$L$4115,,1)="failed"),MATCH(ROW('Master Data'!$F$2:$L$4115),ROW('Master Data'!$F$2:$L$4115)),""),ROWS($D$2:E790)),(COLUMNS($D$2:E790)-1)*6+1)</f>
        <v>2</v>
      </c>
    </row>
    <row r="791" spans="1:5" x14ac:dyDescent="0.25">
      <c r="A791" t="str" cm="1">
        <f t="array" ref="A791">INDEX('Master Data'!$F$2:$L$4115,SMALL(IF((INDEX('Master Data'!$F$2:$L$4115,,1)="successful"),MATCH(ROW('Master Data'!$F$2:$L$4115),ROW('Master Data'!$F$2:$L$4115)),""),ROWS(A$2:$A791)),(COLUMNS($A$2:A791)-1)*6+1)</f>
        <v>successful</v>
      </c>
      <c r="B791" cm="1">
        <f t="array" ref="B791">INDEX('Master Data'!$F$2:$L$4115,SMALL(IF((INDEX('Master Data'!$F$2:$L$4115,,1)="successful"),MATCH(ROW('Master Data'!$F$2:$L$4115),ROW('Master Data'!$F$2:$L$4115)),""),ROWS($A$2:B791)),(COLUMNS($A$2:B791)-1)*6+1)</f>
        <v>125</v>
      </c>
      <c r="D791" t="str" cm="1">
        <f t="array" ref="D791">INDEX('Master Data'!$F$2:$L$4115,SMALL(IF((INDEX('Master Data'!$F$2:$L$4115,,1)="failed"),MATCH(ROW('Master Data'!$F$2:$L$4115),ROW('Master Data'!$F$2:$L$4115)),""),ROWS($D$2:D791)),(COLUMNS($D$2:D791)-1)*6+1)</f>
        <v>failed</v>
      </c>
      <c r="E791" cm="1">
        <f t="array" ref="E791">INDEX('Master Data'!$F$2:$L$4115,SMALL(IF((INDEX('Master Data'!$F$2:$L$4115,,1)="failed"),MATCH(ROW('Master Data'!$F$2:$L$4115),ROW('Master Data'!$F$2:$L$4115)),""),ROWS($D$2:E791)),(COLUMNS($D$2:E791)-1)*6+1)</f>
        <v>2</v>
      </c>
    </row>
    <row r="792" spans="1:5" x14ac:dyDescent="0.25">
      <c r="A792" t="str" cm="1">
        <f t="array" ref="A792">INDEX('Master Data'!$F$2:$L$4115,SMALL(IF((INDEX('Master Data'!$F$2:$L$4115,,1)="successful"),MATCH(ROW('Master Data'!$F$2:$L$4115),ROW('Master Data'!$F$2:$L$4115)),""),ROWS(A$2:$A792)),(COLUMNS($A$2:A792)-1)*6+1)</f>
        <v>successful</v>
      </c>
      <c r="B792" cm="1">
        <f t="array" ref="B792">INDEX('Master Data'!$F$2:$L$4115,SMALL(IF((INDEX('Master Data'!$F$2:$L$4115,,1)="successful"),MATCH(ROW('Master Data'!$F$2:$L$4115),ROW('Master Data'!$F$2:$L$4115)),""),ROWS($A$2:B792)),(COLUMNS($A$2:B792)-1)*6+1)</f>
        <v>61</v>
      </c>
      <c r="D792" t="str" cm="1">
        <f t="array" ref="D792">INDEX('Master Data'!$F$2:$L$4115,SMALL(IF((INDEX('Master Data'!$F$2:$L$4115,,1)="failed"),MATCH(ROW('Master Data'!$F$2:$L$4115),ROW('Master Data'!$F$2:$L$4115)),""),ROWS($D$2:D792)),(COLUMNS($D$2:D792)-1)*6+1)</f>
        <v>failed</v>
      </c>
      <c r="E792" cm="1">
        <f t="array" ref="E792">INDEX('Master Data'!$F$2:$L$4115,SMALL(IF((INDEX('Master Data'!$F$2:$L$4115,,1)="failed"),MATCH(ROW('Master Data'!$F$2:$L$4115),ROW('Master Data'!$F$2:$L$4115)),""),ROWS($D$2:E792)),(COLUMNS($D$2:E792)-1)*6+1)</f>
        <v>1</v>
      </c>
    </row>
    <row r="793" spans="1:5" x14ac:dyDescent="0.25">
      <c r="A793" t="str" cm="1">
        <f t="array" ref="A793">INDEX('Master Data'!$F$2:$L$4115,SMALL(IF((INDEX('Master Data'!$F$2:$L$4115,,1)="successful"),MATCH(ROW('Master Data'!$F$2:$L$4115),ROW('Master Data'!$F$2:$L$4115)),""),ROWS(A$2:$A793)),(COLUMNS($A$2:A793)-1)*6+1)</f>
        <v>successful</v>
      </c>
      <c r="B793" cm="1">
        <f t="array" ref="B793">INDEX('Master Data'!$F$2:$L$4115,SMALL(IF((INDEX('Master Data'!$F$2:$L$4115,,1)="successful"),MATCH(ROW('Master Data'!$F$2:$L$4115),ROW('Master Data'!$F$2:$L$4115)),""),ROWS($A$2:B793)),(COLUMNS($A$2:B793)-1)*6+1)</f>
        <v>90</v>
      </c>
      <c r="D793" t="str" cm="1">
        <f t="array" ref="D793">INDEX('Master Data'!$F$2:$L$4115,SMALL(IF((INDEX('Master Data'!$F$2:$L$4115,,1)="failed"),MATCH(ROW('Master Data'!$F$2:$L$4115),ROW('Master Data'!$F$2:$L$4115)),""),ROWS($D$2:D793)),(COLUMNS($D$2:D793)-1)*6+1)</f>
        <v>failed</v>
      </c>
      <c r="E793" cm="1">
        <f t="array" ref="E793">INDEX('Master Data'!$F$2:$L$4115,SMALL(IF((INDEX('Master Data'!$F$2:$L$4115,,1)="failed"),MATCH(ROW('Master Data'!$F$2:$L$4115),ROW('Master Data'!$F$2:$L$4115)),""),ROWS($D$2:E793)),(COLUMNS($D$2:E793)-1)*6+1)</f>
        <v>17</v>
      </c>
    </row>
    <row r="794" spans="1:5" x14ac:dyDescent="0.25">
      <c r="A794" t="str" cm="1">
        <f t="array" ref="A794">INDEX('Master Data'!$F$2:$L$4115,SMALL(IF((INDEX('Master Data'!$F$2:$L$4115,,1)="successful"),MATCH(ROW('Master Data'!$F$2:$L$4115),ROW('Master Data'!$F$2:$L$4115)),""),ROWS(A$2:$A794)),(COLUMNS($A$2:A794)-1)*6+1)</f>
        <v>successful</v>
      </c>
      <c r="B794" cm="1">
        <f t="array" ref="B794">INDEX('Master Data'!$F$2:$L$4115,SMALL(IF((INDEX('Master Data'!$F$2:$L$4115,,1)="successful"),MATCH(ROW('Master Data'!$F$2:$L$4115),ROW('Master Data'!$F$2:$L$4115)),""),ROWS($A$2:B794)),(COLUMNS($A$2:B794)-1)*6+1)</f>
        <v>35</v>
      </c>
      <c r="D794" t="str" cm="1">
        <f t="array" ref="D794">INDEX('Master Data'!$F$2:$L$4115,SMALL(IF((INDEX('Master Data'!$F$2:$L$4115,,1)="failed"),MATCH(ROW('Master Data'!$F$2:$L$4115),ROW('Master Data'!$F$2:$L$4115)),""),ROWS($D$2:D794)),(COLUMNS($D$2:D794)-1)*6+1)</f>
        <v>failed</v>
      </c>
      <c r="E794" cm="1">
        <f t="array" ref="E794">INDEX('Master Data'!$F$2:$L$4115,SMALL(IF((INDEX('Master Data'!$F$2:$L$4115,,1)="failed"),MATCH(ROW('Master Data'!$F$2:$L$4115),ROW('Master Data'!$F$2:$L$4115)),""),ROWS($D$2:E794)),(COLUMNS($D$2:E794)-1)*6+1)</f>
        <v>0</v>
      </c>
    </row>
    <row r="795" spans="1:5" x14ac:dyDescent="0.25">
      <c r="A795" t="str" cm="1">
        <f t="array" ref="A795">INDEX('Master Data'!$F$2:$L$4115,SMALL(IF((INDEX('Master Data'!$F$2:$L$4115,,1)="successful"),MATCH(ROW('Master Data'!$F$2:$L$4115),ROW('Master Data'!$F$2:$L$4115)),""),ROWS(A$2:$A795)),(COLUMNS($A$2:A795)-1)*6+1)</f>
        <v>successful</v>
      </c>
      <c r="B795" cm="1">
        <f t="array" ref="B795">INDEX('Master Data'!$F$2:$L$4115,SMALL(IF((INDEX('Master Data'!$F$2:$L$4115,,1)="successful"),MATCH(ROW('Master Data'!$F$2:$L$4115),ROW('Master Data'!$F$2:$L$4115)),""),ROWS($A$2:B795)),(COLUMNS($A$2:B795)-1)*6+1)</f>
        <v>90</v>
      </c>
      <c r="D795" t="str" cm="1">
        <f t="array" ref="D795">INDEX('Master Data'!$F$2:$L$4115,SMALL(IF((INDEX('Master Data'!$F$2:$L$4115,,1)="failed"),MATCH(ROW('Master Data'!$F$2:$L$4115),ROW('Master Data'!$F$2:$L$4115)),""),ROWS($D$2:D795)),(COLUMNS($D$2:D795)-1)*6+1)</f>
        <v>failed</v>
      </c>
      <c r="E795" cm="1">
        <f t="array" ref="E795">INDEX('Master Data'!$F$2:$L$4115,SMALL(IF((INDEX('Master Data'!$F$2:$L$4115,,1)="failed"),MATCH(ROW('Master Data'!$F$2:$L$4115),ROW('Master Data'!$F$2:$L$4115)),""),ROWS($D$2:E795)),(COLUMNS($D$2:E795)-1)*6+1)</f>
        <v>11</v>
      </c>
    </row>
    <row r="796" spans="1:5" x14ac:dyDescent="0.25">
      <c r="A796" t="str" cm="1">
        <f t="array" ref="A796">INDEX('Master Data'!$F$2:$L$4115,SMALL(IF((INDEX('Master Data'!$F$2:$L$4115,,1)="successful"),MATCH(ROW('Master Data'!$F$2:$L$4115),ROW('Master Data'!$F$2:$L$4115)),""),ROWS(A$2:$A796)),(COLUMNS($A$2:A796)-1)*6+1)</f>
        <v>successful</v>
      </c>
      <c r="B796" cm="1">
        <f t="array" ref="B796">INDEX('Master Data'!$F$2:$L$4115,SMALL(IF((INDEX('Master Data'!$F$2:$L$4115,,1)="successful"),MATCH(ROW('Master Data'!$F$2:$L$4115),ROW('Master Data'!$F$2:$L$4115)),""),ROWS($A$2:B796)),(COLUMNS($A$2:B796)-1)*6+1)</f>
        <v>4</v>
      </c>
      <c r="D796" t="str" cm="1">
        <f t="array" ref="D796">INDEX('Master Data'!$F$2:$L$4115,SMALL(IF((INDEX('Master Data'!$F$2:$L$4115,,1)="failed"),MATCH(ROW('Master Data'!$F$2:$L$4115),ROW('Master Data'!$F$2:$L$4115)),""),ROWS($D$2:D796)),(COLUMNS($D$2:D796)-1)*6+1)</f>
        <v>failed</v>
      </c>
      <c r="E796" cm="1">
        <f t="array" ref="E796">INDEX('Master Data'!$F$2:$L$4115,SMALL(IF((INDEX('Master Data'!$F$2:$L$4115,,1)="failed"),MATCH(ROW('Master Data'!$F$2:$L$4115),ROW('Master Data'!$F$2:$L$4115)),""),ROWS($D$2:E796)),(COLUMNS($D$2:E796)-1)*6+1)</f>
        <v>95</v>
      </c>
    </row>
    <row r="797" spans="1:5" x14ac:dyDescent="0.25">
      <c r="A797" t="str" cm="1">
        <f t="array" ref="A797">INDEX('Master Data'!$F$2:$L$4115,SMALL(IF((INDEX('Master Data'!$F$2:$L$4115,,1)="successful"),MATCH(ROW('Master Data'!$F$2:$L$4115),ROW('Master Data'!$F$2:$L$4115)),""),ROWS(A$2:$A797)),(COLUMNS($A$2:A797)-1)*6+1)</f>
        <v>successful</v>
      </c>
      <c r="B797" cm="1">
        <f t="array" ref="B797">INDEX('Master Data'!$F$2:$L$4115,SMALL(IF((INDEX('Master Data'!$F$2:$L$4115,,1)="successful"),MATCH(ROW('Master Data'!$F$2:$L$4115),ROW('Master Data'!$F$2:$L$4115)),""),ROWS($A$2:B797)),(COLUMNS($A$2:B797)-1)*6+1)</f>
        <v>120</v>
      </c>
      <c r="D797" t="str" cm="1">
        <f t="array" ref="D797">INDEX('Master Data'!$F$2:$L$4115,SMALL(IF((INDEX('Master Data'!$F$2:$L$4115,,1)="failed"),MATCH(ROW('Master Data'!$F$2:$L$4115),ROW('Master Data'!$F$2:$L$4115)),""),ROWS($D$2:D797)),(COLUMNS($D$2:D797)-1)*6+1)</f>
        <v>failed</v>
      </c>
      <c r="E797" cm="1">
        <f t="array" ref="E797">INDEX('Master Data'!$F$2:$L$4115,SMALL(IF((INDEX('Master Data'!$F$2:$L$4115,,1)="failed"),MATCH(ROW('Master Data'!$F$2:$L$4115),ROW('Master Data'!$F$2:$L$4115)),""),ROWS($D$2:E797)),(COLUMNS($D$2:E797)-1)*6+1)</f>
        <v>13</v>
      </c>
    </row>
    <row r="798" spans="1:5" x14ac:dyDescent="0.25">
      <c r="A798" t="str" cm="1">
        <f t="array" ref="A798">INDEX('Master Data'!$F$2:$L$4115,SMALL(IF((INDEX('Master Data'!$F$2:$L$4115,,1)="successful"),MATCH(ROW('Master Data'!$F$2:$L$4115),ROW('Master Data'!$F$2:$L$4115)),""),ROWS(A$2:$A798)),(COLUMNS($A$2:A798)-1)*6+1)</f>
        <v>successful</v>
      </c>
      <c r="B798" cm="1">
        <f t="array" ref="B798">INDEX('Master Data'!$F$2:$L$4115,SMALL(IF((INDEX('Master Data'!$F$2:$L$4115,,1)="successful"),MATCH(ROW('Master Data'!$F$2:$L$4115),ROW('Master Data'!$F$2:$L$4115)),""),ROWS($A$2:B798)),(COLUMNS($A$2:B798)-1)*6+1)</f>
        <v>14</v>
      </c>
      <c r="D798" t="str" cm="1">
        <f t="array" ref="D798">INDEX('Master Data'!$F$2:$L$4115,SMALL(IF((INDEX('Master Data'!$F$2:$L$4115,,1)="failed"),MATCH(ROW('Master Data'!$F$2:$L$4115),ROW('Master Data'!$F$2:$L$4115)),""),ROWS($D$2:D798)),(COLUMNS($D$2:D798)-1)*6+1)</f>
        <v>failed</v>
      </c>
      <c r="E798" cm="1">
        <f t="array" ref="E798">INDEX('Master Data'!$F$2:$L$4115,SMALL(IF((INDEX('Master Data'!$F$2:$L$4115,,1)="failed"),MATCH(ROW('Master Data'!$F$2:$L$4115),ROW('Master Data'!$F$2:$L$4115)),""),ROWS($D$2:E798)),(COLUMNS($D$2:E798)-1)*6+1)</f>
        <v>2</v>
      </c>
    </row>
    <row r="799" spans="1:5" x14ac:dyDescent="0.25">
      <c r="A799" t="str" cm="1">
        <f t="array" ref="A799">INDEX('Master Data'!$F$2:$L$4115,SMALL(IF((INDEX('Master Data'!$F$2:$L$4115,,1)="successful"),MATCH(ROW('Master Data'!$F$2:$L$4115),ROW('Master Data'!$F$2:$L$4115)),""),ROWS(A$2:$A799)),(COLUMNS($A$2:A799)-1)*6+1)</f>
        <v>successful</v>
      </c>
      <c r="B799" cm="1">
        <f t="array" ref="B799">INDEX('Master Data'!$F$2:$L$4115,SMALL(IF((INDEX('Master Data'!$F$2:$L$4115,,1)="successful"),MATCH(ROW('Master Data'!$F$2:$L$4115),ROW('Master Data'!$F$2:$L$4115)),""),ROWS($A$2:B799)),(COLUMNS($A$2:B799)-1)*6+1)</f>
        <v>27</v>
      </c>
      <c r="D799" t="str" cm="1">
        <f t="array" ref="D799">INDEX('Master Data'!$F$2:$L$4115,SMALL(IF((INDEX('Master Data'!$F$2:$L$4115,,1)="failed"),MATCH(ROW('Master Data'!$F$2:$L$4115),ROW('Master Data'!$F$2:$L$4115)),""),ROWS($D$2:D799)),(COLUMNS($D$2:D799)-1)*6+1)</f>
        <v>failed</v>
      </c>
      <c r="E799" cm="1">
        <f t="array" ref="E799">INDEX('Master Data'!$F$2:$L$4115,SMALL(IF((INDEX('Master Data'!$F$2:$L$4115,,1)="failed"),MATCH(ROW('Master Data'!$F$2:$L$4115),ROW('Master Data'!$F$2:$L$4115)),""),ROWS($D$2:E799)),(COLUMNS($D$2:E799)-1)*6+1)</f>
        <v>2</v>
      </c>
    </row>
    <row r="800" spans="1:5" x14ac:dyDescent="0.25">
      <c r="A800" t="str" cm="1">
        <f t="array" ref="A800">INDEX('Master Data'!$F$2:$L$4115,SMALL(IF((INDEX('Master Data'!$F$2:$L$4115,,1)="successful"),MATCH(ROW('Master Data'!$F$2:$L$4115),ROW('Master Data'!$F$2:$L$4115)),""),ROWS(A$2:$A800)),(COLUMNS($A$2:A800)-1)*6+1)</f>
        <v>successful</v>
      </c>
      <c r="B800" cm="1">
        <f t="array" ref="B800">INDEX('Master Data'!$F$2:$L$4115,SMALL(IF((INDEX('Master Data'!$F$2:$L$4115,,1)="successful"),MATCH(ROW('Master Data'!$F$2:$L$4115),ROW('Master Data'!$F$2:$L$4115)),""),ROWS($A$2:B800)),(COLUMNS($A$2:B800)-1)*6+1)</f>
        <v>49</v>
      </c>
      <c r="D800" t="str" cm="1">
        <f t="array" ref="D800">INDEX('Master Data'!$F$2:$L$4115,SMALL(IF((INDEX('Master Data'!$F$2:$L$4115,,1)="failed"),MATCH(ROW('Master Data'!$F$2:$L$4115),ROW('Master Data'!$F$2:$L$4115)),""),ROWS($D$2:D800)),(COLUMNS($D$2:D800)-1)*6+1)</f>
        <v>failed</v>
      </c>
      <c r="E800" cm="1">
        <f t="array" ref="E800">INDEX('Master Data'!$F$2:$L$4115,SMALL(IF((INDEX('Master Data'!$F$2:$L$4115,,1)="failed"),MATCH(ROW('Master Data'!$F$2:$L$4115),ROW('Master Data'!$F$2:$L$4115)),""),ROWS($D$2:E800)),(COLUMNS($D$2:E800)-1)*6+1)</f>
        <v>3</v>
      </c>
    </row>
    <row r="801" spans="1:5" x14ac:dyDescent="0.25">
      <c r="A801" t="str" cm="1">
        <f t="array" ref="A801">INDEX('Master Data'!$F$2:$L$4115,SMALL(IF((INDEX('Master Data'!$F$2:$L$4115,,1)="successful"),MATCH(ROW('Master Data'!$F$2:$L$4115),ROW('Master Data'!$F$2:$L$4115)),""),ROWS(A$2:$A801)),(COLUMNS($A$2:A801)-1)*6+1)</f>
        <v>successful</v>
      </c>
      <c r="B801" cm="1">
        <f t="array" ref="B801">INDEX('Master Data'!$F$2:$L$4115,SMALL(IF((INDEX('Master Data'!$F$2:$L$4115,,1)="successful"),MATCH(ROW('Master Data'!$F$2:$L$4115),ROW('Master Data'!$F$2:$L$4115)),""),ROWS($A$2:B801)),(COLUMNS($A$2:B801)-1)*6+1)</f>
        <v>102</v>
      </c>
      <c r="D801" t="str" cm="1">
        <f t="array" ref="D801">INDEX('Master Data'!$F$2:$L$4115,SMALL(IF((INDEX('Master Data'!$F$2:$L$4115,,1)="failed"),MATCH(ROW('Master Data'!$F$2:$L$4115),ROW('Master Data'!$F$2:$L$4115)),""),ROWS($D$2:D801)),(COLUMNS($D$2:D801)-1)*6+1)</f>
        <v>failed</v>
      </c>
      <c r="E801" cm="1">
        <f t="array" ref="E801">INDEX('Master Data'!$F$2:$L$4115,SMALL(IF((INDEX('Master Data'!$F$2:$L$4115,,1)="failed"),MATCH(ROW('Master Data'!$F$2:$L$4115),ROW('Master Data'!$F$2:$L$4115)),""),ROWS($D$2:E801)),(COLUMNS($D$2:E801)-1)*6+1)</f>
        <v>0</v>
      </c>
    </row>
    <row r="802" spans="1:5" x14ac:dyDescent="0.25">
      <c r="A802" t="str" cm="1">
        <f t="array" ref="A802">INDEX('Master Data'!$F$2:$L$4115,SMALL(IF((INDEX('Master Data'!$F$2:$L$4115,,1)="successful"),MATCH(ROW('Master Data'!$F$2:$L$4115),ROW('Master Data'!$F$2:$L$4115)),""),ROWS(A$2:$A802)),(COLUMNS($A$2:A802)-1)*6+1)</f>
        <v>successful</v>
      </c>
      <c r="B802" cm="1">
        <f t="array" ref="B802">INDEX('Master Data'!$F$2:$L$4115,SMALL(IF((INDEX('Master Data'!$F$2:$L$4115,,1)="successful"),MATCH(ROW('Master Data'!$F$2:$L$4115),ROW('Master Data'!$F$2:$L$4115)),""),ROWS($A$2:B802)),(COLUMNS($A$2:B802)-1)*6+1)</f>
        <v>3</v>
      </c>
      <c r="D802" t="str" cm="1">
        <f t="array" ref="D802">INDEX('Master Data'!$F$2:$L$4115,SMALL(IF((INDEX('Master Data'!$F$2:$L$4115,,1)="failed"),MATCH(ROW('Master Data'!$F$2:$L$4115),ROW('Master Data'!$F$2:$L$4115)),""),ROWS($D$2:D802)),(COLUMNS($D$2:D802)-1)*6+1)</f>
        <v>failed</v>
      </c>
      <c r="E802" cm="1">
        <f t="array" ref="E802">INDEX('Master Data'!$F$2:$L$4115,SMALL(IF((INDEX('Master Data'!$F$2:$L$4115,,1)="failed"),MATCH(ROW('Master Data'!$F$2:$L$4115),ROW('Master Data'!$F$2:$L$4115)),""),ROWS($D$2:E802)),(COLUMNS($D$2:E802)-1)*6+1)</f>
        <v>0</v>
      </c>
    </row>
    <row r="803" spans="1:5" x14ac:dyDescent="0.25">
      <c r="A803" t="str" cm="1">
        <f t="array" ref="A803">INDEX('Master Data'!$F$2:$L$4115,SMALL(IF((INDEX('Master Data'!$F$2:$L$4115,,1)="successful"),MATCH(ROW('Master Data'!$F$2:$L$4115),ROW('Master Data'!$F$2:$L$4115)),""),ROWS(A$2:$A803)),(COLUMNS($A$2:A803)-1)*6+1)</f>
        <v>successful</v>
      </c>
      <c r="B803" cm="1">
        <f t="array" ref="B803">INDEX('Master Data'!$F$2:$L$4115,SMALL(IF((INDEX('Master Data'!$F$2:$L$4115,,1)="successful"),MATCH(ROW('Master Data'!$F$2:$L$4115),ROW('Master Data'!$F$2:$L$4115)),""),ROWS($A$2:B803)),(COLUMNS($A$2:B803)-1)*6+1)</f>
        <v>25</v>
      </c>
      <c r="D803" t="str" cm="1">
        <f t="array" ref="D803">INDEX('Master Data'!$F$2:$L$4115,SMALL(IF((INDEX('Master Data'!$F$2:$L$4115,,1)="failed"),MATCH(ROW('Master Data'!$F$2:$L$4115),ROW('Master Data'!$F$2:$L$4115)),""),ROWS($D$2:D803)),(COLUMNS($D$2:D803)-1)*6+1)</f>
        <v>failed</v>
      </c>
      <c r="E803" cm="1">
        <f t="array" ref="E803">INDEX('Master Data'!$F$2:$L$4115,SMALL(IF((INDEX('Master Data'!$F$2:$L$4115,,1)="failed"),MATCH(ROW('Master Data'!$F$2:$L$4115),ROW('Master Data'!$F$2:$L$4115)),""),ROWS($D$2:E803)),(COLUMNS($D$2:E803)-1)*6+1)</f>
        <v>0</v>
      </c>
    </row>
    <row r="804" spans="1:5" x14ac:dyDescent="0.25">
      <c r="A804" t="str" cm="1">
        <f t="array" ref="A804">INDEX('Master Data'!$F$2:$L$4115,SMALL(IF((INDEX('Master Data'!$F$2:$L$4115,,1)="successful"),MATCH(ROW('Master Data'!$F$2:$L$4115),ROW('Master Data'!$F$2:$L$4115)),""),ROWS(A$2:$A804)),(COLUMNS($A$2:A804)-1)*6+1)</f>
        <v>successful</v>
      </c>
      <c r="B804" cm="1">
        <f t="array" ref="B804">INDEX('Master Data'!$F$2:$L$4115,SMALL(IF((INDEX('Master Data'!$F$2:$L$4115,,1)="successful"),MATCH(ROW('Master Data'!$F$2:$L$4115),ROW('Master Data'!$F$2:$L$4115)),""),ROWS($A$2:B804)),(COLUMNS($A$2:B804)-1)*6+1)</f>
        <v>118</v>
      </c>
      <c r="D804" t="str" cm="1">
        <f t="array" ref="D804">INDEX('Master Data'!$F$2:$L$4115,SMALL(IF((INDEX('Master Data'!$F$2:$L$4115,,1)="failed"),MATCH(ROW('Master Data'!$F$2:$L$4115),ROW('Master Data'!$F$2:$L$4115)),""),ROWS($D$2:D804)),(COLUMNS($D$2:D804)-1)*6+1)</f>
        <v>failed</v>
      </c>
      <c r="E804" cm="1">
        <f t="array" ref="E804">INDEX('Master Data'!$F$2:$L$4115,SMALL(IF((INDEX('Master Data'!$F$2:$L$4115,,1)="failed"),MATCH(ROW('Master Data'!$F$2:$L$4115),ROW('Master Data'!$F$2:$L$4115)),""),ROWS($D$2:E804)),(COLUMNS($D$2:E804)-1)*6+1)</f>
        <v>2</v>
      </c>
    </row>
    <row r="805" spans="1:5" x14ac:dyDescent="0.25">
      <c r="A805" t="str" cm="1">
        <f t="array" ref="A805">INDEX('Master Data'!$F$2:$L$4115,SMALL(IF((INDEX('Master Data'!$F$2:$L$4115,,1)="successful"),MATCH(ROW('Master Data'!$F$2:$L$4115),ROW('Master Data'!$F$2:$L$4115)),""),ROWS(A$2:$A805)),(COLUMNS($A$2:A805)-1)*6+1)</f>
        <v>successful</v>
      </c>
      <c r="B805" cm="1">
        <f t="array" ref="B805">INDEX('Master Data'!$F$2:$L$4115,SMALL(IF((INDEX('Master Data'!$F$2:$L$4115,,1)="successful"),MATCH(ROW('Master Data'!$F$2:$L$4115),ROW('Master Data'!$F$2:$L$4115)),""),ROWS($A$2:B805)),(COLUMNS($A$2:B805)-1)*6+1)</f>
        <v>57</v>
      </c>
      <c r="D805" t="str" cm="1">
        <f t="array" ref="D805">INDEX('Master Data'!$F$2:$L$4115,SMALL(IF((INDEX('Master Data'!$F$2:$L$4115,,1)="failed"),MATCH(ROW('Master Data'!$F$2:$L$4115),ROW('Master Data'!$F$2:$L$4115)),""),ROWS($D$2:D805)),(COLUMNS($D$2:D805)-1)*6+1)</f>
        <v>failed</v>
      </c>
      <c r="E805" cm="1">
        <f t="array" ref="E805">INDEX('Master Data'!$F$2:$L$4115,SMALL(IF((INDEX('Master Data'!$F$2:$L$4115,,1)="failed"),MATCH(ROW('Master Data'!$F$2:$L$4115),ROW('Master Data'!$F$2:$L$4115)),""),ROWS($D$2:E805)),(COLUMNS($D$2:E805)-1)*6+1)</f>
        <v>24</v>
      </c>
    </row>
    <row r="806" spans="1:5" x14ac:dyDescent="0.25">
      <c r="A806" t="str" cm="1">
        <f t="array" ref="A806">INDEX('Master Data'!$F$2:$L$4115,SMALL(IF((INDEX('Master Data'!$F$2:$L$4115,,1)="successful"),MATCH(ROW('Master Data'!$F$2:$L$4115),ROW('Master Data'!$F$2:$L$4115)),""),ROWS(A$2:$A806)),(COLUMNS($A$2:A806)-1)*6+1)</f>
        <v>successful</v>
      </c>
      <c r="B806" cm="1">
        <f t="array" ref="B806">INDEX('Master Data'!$F$2:$L$4115,SMALL(IF((INDEX('Master Data'!$F$2:$L$4115,,1)="successful"),MATCH(ROW('Master Data'!$F$2:$L$4115),ROW('Master Data'!$F$2:$L$4115)),""),ROWS($A$2:B806)),(COLUMNS($A$2:B806)-1)*6+1)</f>
        <v>11</v>
      </c>
      <c r="D806" t="str" cm="1">
        <f t="array" ref="D806">INDEX('Master Data'!$F$2:$L$4115,SMALL(IF((INDEX('Master Data'!$F$2:$L$4115,,1)="failed"),MATCH(ROW('Master Data'!$F$2:$L$4115),ROW('Master Data'!$F$2:$L$4115)),""),ROWS($D$2:D806)),(COLUMNS($D$2:D806)-1)*6+1)</f>
        <v>failed</v>
      </c>
      <c r="E806" cm="1">
        <f t="array" ref="E806">INDEX('Master Data'!$F$2:$L$4115,SMALL(IF((INDEX('Master Data'!$F$2:$L$4115,,1)="failed"),MATCH(ROW('Master Data'!$F$2:$L$4115),ROW('Master Data'!$F$2:$L$4115)),""),ROWS($D$2:E806)),(COLUMNS($D$2:E806)-1)*6+1)</f>
        <v>25</v>
      </c>
    </row>
    <row r="807" spans="1:5" x14ac:dyDescent="0.25">
      <c r="A807" t="str" cm="1">
        <f t="array" ref="A807">INDEX('Master Data'!$F$2:$L$4115,SMALL(IF((INDEX('Master Data'!$F$2:$L$4115,,1)="successful"),MATCH(ROW('Master Data'!$F$2:$L$4115),ROW('Master Data'!$F$2:$L$4115)),""),ROWS(A$2:$A807)),(COLUMNS($A$2:A807)-1)*6+1)</f>
        <v>successful</v>
      </c>
      <c r="B807" cm="1">
        <f t="array" ref="B807">INDEX('Master Data'!$F$2:$L$4115,SMALL(IF((INDEX('Master Data'!$F$2:$L$4115,,1)="successful"),MATCH(ROW('Master Data'!$F$2:$L$4115),ROW('Master Data'!$F$2:$L$4115)),""),ROWS($A$2:B807)),(COLUMNS($A$2:B807)-1)*6+1)</f>
        <v>33</v>
      </c>
      <c r="D807" t="str" cm="1">
        <f t="array" ref="D807">INDEX('Master Data'!$F$2:$L$4115,SMALL(IF((INDEX('Master Data'!$F$2:$L$4115,,1)="failed"),MATCH(ROW('Master Data'!$F$2:$L$4115),ROW('Master Data'!$F$2:$L$4115)),""),ROWS($D$2:D807)),(COLUMNS($D$2:D807)-1)*6+1)</f>
        <v>failed</v>
      </c>
      <c r="E807" cm="1">
        <f t="array" ref="E807">INDEX('Master Data'!$F$2:$L$4115,SMALL(IF((INDEX('Master Data'!$F$2:$L$4115,,1)="failed"),MATCH(ROW('Master Data'!$F$2:$L$4115),ROW('Master Data'!$F$2:$L$4115)),""),ROWS($D$2:E807)),(COLUMNS($D$2:E807)-1)*6+1)</f>
        <v>3</v>
      </c>
    </row>
    <row r="808" spans="1:5" x14ac:dyDescent="0.25">
      <c r="A808" t="str" cm="1">
        <f t="array" ref="A808">INDEX('Master Data'!$F$2:$L$4115,SMALL(IF((INDEX('Master Data'!$F$2:$L$4115,,1)="successful"),MATCH(ROW('Master Data'!$F$2:$L$4115),ROW('Master Data'!$F$2:$L$4115)),""),ROWS(A$2:$A808)),(COLUMNS($A$2:A808)-1)*6+1)</f>
        <v>successful</v>
      </c>
      <c r="B808" cm="1">
        <f t="array" ref="B808">INDEX('Master Data'!$F$2:$L$4115,SMALL(IF((INDEX('Master Data'!$F$2:$L$4115,,1)="successful"),MATCH(ROW('Master Data'!$F$2:$L$4115),ROW('Master Data'!$F$2:$L$4115)),""),ROWS($A$2:B808)),(COLUMNS($A$2:B808)-1)*6+1)</f>
        <v>40</v>
      </c>
      <c r="D808" t="str" cm="1">
        <f t="array" ref="D808">INDEX('Master Data'!$F$2:$L$4115,SMALL(IF((INDEX('Master Data'!$F$2:$L$4115,,1)="failed"),MATCH(ROW('Master Data'!$F$2:$L$4115),ROW('Master Data'!$F$2:$L$4115)),""),ROWS($D$2:D808)),(COLUMNS($D$2:D808)-1)*6+1)</f>
        <v>failed</v>
      </c>
      <c r="E808" cm="1">
        <f t="array" ref="E808">INDEX('Master Data'!$F$2:$L$4115,SMALL(IF((INDEX('Master Data'!$F$2:$L$4115,,1)="failed"),MATCH(ROW('Master Data'!$F$2:$L$4115),ROW('Master Data'!$F$2:$L$4115)),""),ROWS($D$2:E808)),(COLUMNS($D$2:E808)-1)*6+1)</f>
        <v>41</v>
      </c>
    </row>
    <row r="809" spans="1:5" x14ac:dyDescent="0.25">
      <c r="A809" t="str" cm="1">
        <f t="array" ref="A809">INDEX('Master Data'!$F$2:$L$4115,SMALL(IF((INDEX('Master Data'!$F$2:$L$4115,,1)="successful"),MATCH(ROW('Master Data'!$F$2:$L$4115),ROW('Master Data'!$F$2:$L$4115)),""),ROWS(A$2:$A809)),(COLUMNS($A$2:A809)-1)*6+1)</f>
        <v>successful</v>
      </c>
      <c r="B809" cm="1">
        <f t="array" ref="B809">INDEX('Master Data'!$F$2:$L$4115,SMALL(IF((INDEX('Master Data'!$F$2:$L$4115,,1)="successful"),MATCH(ROW('Master Data'!$F$2:$L$4115),ROW('Master Data'!$F$2:$L$4115)),""),ROWS($A$2:B809)),(COLUMNS($A$2:B809)-1)*6+1)</f>
        <v>50</v>
      </c>
      <c r="D809" t="str" cm="1">
        <f t="array" ref="D809">INDEX('Master Data'!$F$2:$L$4115,SMALL(IF((INDEX('Master Data'!$F$2:$L$4115,,1)="failed"),MATCH(ROW('Master Data'!$F$2:$L$4115),ROW('Master Data'!$F$2:$L$4115)),""),ROWS($D$2:D809)),(COLUMNS($D$2:D809)-1)*6+1)</f>
        <v>failed</v>
      </c>
      <c r="E809" cm="1">
        <f t="array" ref="E809">INDEX('Master Data'!$F$2:$L$4115,SMALL(IF((INDEX('Master Data'!$F$2:$L$4115,,1)="failed"),MATCH(ROW('Master Data'!$F$2:$L$4115),ROW('Master Data'!$F$2:$L$4115)),""),ROWS($D$2:E809)),(COLUMNS($D$2:E809)-1)*6+1)</f>
        <v>2</v>
      </c>
    </row>
    <row r="810" spans="1:5" x14ac:dyDescent="0.25">
      <c r="A810" t="str" cm="1">
        <f t="array" ref="A810">INDEX('Master Data'!$F$2:$L$4115,SMALL(IF((INDEX('Master Data'!$F$2:$L$4115,,1)="successful"),MATCH(ROW('Master Data'!$F$2:$L$4115),ROW('Master Data'!$F$2:$L$4115)),""),ROWS(A$2:$A810)),(COLUMNS($A$2:A810)-1)*6+1)</f>
        <v>successful</v>
      </c>
      <c r="B810" cm="1">
        <f t="array" ref="B810">INDEX('Master Data'!$F$2:$L$4115,SMALL(IF((INDEX('Master Data'!$F$2:$L$4115,,1)="successful"),MATCH(ROW('Master Data'!$F$2:$L$4115),ROW('Master Data'!$F$2:$L$4115)),""),ROWS($A$2:B810)),(COLUMNS($A$2:B810)-1)*6+1)</f>
        <v>38</v>
      </c>
      <c r="D810" t="str" cm="1">
        <f t="array" ref="D810">INDEX('Master Data'!$F$2:$L$4115,SMALL(IF((INDEX('Master Data'!$F$2:$L$4115,,1)="failed"),MATCH(ROW('Master Data'!$F$2:$L$4115),ROW('Master Data'!$F$2:$L$4115)),""),ROWS($D$2:D810)),(COLUMNS($D$2:D810)-1)*6+1)</f>
        <v>failed</v>
      </c>
      <c r="E810" cm="1">
        <f t="array" ref="E810">INDEX('Master Data'!$F$2:$L$4115,SMALL(IF((INDEX('Master Data'!$F$2:$L$4115,,1)="failed"),MATCH(ROW('Master Data'!$F$2:$L$4115),ROW('Master Data'!$F$2:$L$4115)),""),ROWS($D$2:E810)),(COLUMNS($D$2:E810)-1)*6+1)</f>
        <v>4</v>
      </c>
    </row>
    <row r="811" spans="1:5" x14ac:dyDescent="0.25">
      <c r="A811" t="str" cm="1">
        <f t="array" ref="A811">INDEX('Master Data'!$F$2:$L$4115,SMALL(IF((INDEX('Master Data'!$F$2:$L$4115,,1)="successful"),MATCH(ROW('Master Data'!$F$2:$L$4115),ROW('Master Data'!$F$2:$L$4115)),""),ROWS(A$2:$A811)),(COLUMNS($A$2:A811)-1)*6+1)</f>
        <v>successful</v>
      </c>
      <c r="B811" cm="1">
        <f t="array" ref="B811">INDEX('Master Data'!$F$2:$L$4115,SMALL(IF((INDEX('Master Data'!$F$2:$L$4115,,1)="successful"),MATCH(ROW('Master Data'!$F$2:$L$4115),ROW('Master Data'!$F$2:$L$4115)),""),ROWS($A$2:B811)),(COLUMNS($A$2:B811)-1)*6+1)</f>
        <v>96</v>
      </c>
      <c r="D811" t="str" cm="1">
        <f t="array" ref="D811">INDEX('Master Data'!$F$2:$L$4115,SMALL(IF((INDEX('Master Data'!$F$2:$L$4115,,1)="failed"),MATCH(ROW('Master Data'!$F$2:$L$4115),ROW('Master Data'!$F$2:$L$4115)),""),ROWS($D$2:D811)),(COLUMNS($D$2:D811)-1)*6+1)</f>
        <v>failed</v>
      </c>
      <c r="E811" cm="1">
        <f t="array" ref="E811">INDEX('Master Data'!$F$2:$L$4115,SMALL(IF((INDEX('Master Data'!$F$2:$L$4115,,1)="failed"),MATCH(ROW('Master Data'!$F$2:$L$4115),ROW('Master Data'!$F$2:$L$4115)),""),ROWS($D$2:E811)),(COLUMNS($D$2:E811)-1)*6+1)</f>
        <v>99</v>
      </c>
    </row>
    <row r="812" spans="1:5" x14ac:dyDescent="0.25">
      <c r="A812" t="str" cm="1">
        <f t="array" ref="A812">INDEX('Master Data'!$F$2:$L$4115,SMALL(IF((INDEX('Master Data'!$F$2:$L$4115,,1)="successful"),MATCH(ROW('Master Data'!$F$2:$L$4115),ROW('Master Data'!$F$2:$L$4115)),""),ROWS(A$2:$A812)),(COLUMNS($A$2:A812)-1)*6+1)</f>
        <v>successful</v>
      </c>
      <c r="B812" cm="1">
        <f t="array" ref="B812">INDEX('Master Data'!$F$2:$L$4115,SMALL(IF((INDEX('Master Data'!$F$2:$L$4115,,1)="successful"),MATCH(ROW('Master Data'!$F$2:$L$4115),ROW('Master Data'!$F$2:$L$4115)),""),ROWS($A$2:B812)),(COLUMNS($A$2:B812)-1)*6+1)</f>
        <v>48</v>
      </c>
      <c r="D812" t="str" cm="1">
        <f t="array" ref="D812">INDEX('Master Data'!$F$2:$L$4115,SMALL(IF((INDEX('Master Data'!$F$2:$L$4115,,1)="failed"),MATCH(ROW('Master Data'!$F$2:$L$4115),ROW('Master Data'!$F$2:$L$4115)),""),ROWS($D$2:D812)),(COLUMNS($D$2:D812)-1)*6+1)</f>
        <v>failed</v>
      </c>
      <c r="E812" cm="1">
        <f t="array" ref="E812">INDEX('Master Data'!$F$2:$L$4115,SMALL(IF((INDEX('Master Data'!$F$2:$L$4115,,1)="failed"),MATCH(ROW('Master Data'!$F$2:$L$4115),ROW('Master Data'!$F$2:$L$4115)),""),ROWS($D$2:E812)),(COLUMNS($D$2:E812)-1)*6+1)</f>
        <v>4</v>
      </c>
    </row>
    <row r="813" spans="1:5" x14ac:dyDescent="0.25">
      <c r="A813" t="str" cm="1">
        <f t="array" ref="A813">INDEX('Master Data'!$F$2:$L$4115,SMALL(IF((INDEX('Master Data'!$F$2:$L$4115,,1)="successful"),MATCH(ROW('Master Data'!$F$2:$L$4115),ROW('Master Data'!$F$2:$L$4115)),""),ROWS(A$2:$A813)),(COLUMNS($A$2:A813)-1)*6+1)</f>
        <v>successful</v>
      </c>
      <c r="B813" cm="1">
        <f t="array" ref="B813">INDEX('Master Data'!$F$2:$L$4115,SMALL(IF((INDEX('Master Data'!$F$2:$L$4115,,1)="successful"),MATCH(ROW('Master Data'!$F$2:$L$4115),ROW('Master Data'!$F$2:$L$4115)),""),ROWS($A$2:B813)),(COLUMNS($A$2:B813)-1)*6+1)</f>
        <v>33</v>
      </c>
      <c r="D813" t="str" cm="1">
        <f t="array" ref="D813">INDEX('Master Data'!$F$2:$L$4115,SMALL(IF((INDEX('Master Data'!$F$2:$L$4115,,1)="failed"),MATCH(ROW('Master Data'!$F$2:$L$4115),ROW('Master Data'!$F$2:$L$4115)),""),ROWS($D$2:D813)),(COLUMNS($D$2:D813)-1)*6+1)</f>
        <v>failed</v>
      </c>
      <c r="E813" cm="1">
        <f t="array" ref="E813">INDEX('Master Data'!$F$2:$L$4115,SMALL(IF((INDEX('Master Data'!$F$2:$L$4115,,1)="failed"),MATCH(ROW('Master Data'!$F$2:$L$4115),ROW('Master Data'!$F$2:$L$4115)),""),ROWS($D$2:E813)),(COLUMNS($D$2:E813)-1)*6+1)</f>
        <v>4</v>
      </c>
    </row>
    <row r="814" spans="1:5" x14ac:dyDescent="0.25">
      <c r="A814" t="str" cm="1">
        <f t="array" ref="A814">INDEX('Master Data'!$F$2:$L$4115,SMALL(IF((INDEX('Master Data'!$F$2:$L$4115,,1)="successful"),MATCH(ROW('Master Data'!$F$2:$L$4115),ROW('Master Data'!$F$2:$L$4115)),""),ROWS(A$2:$A814)),(COLUMNS($A$2:A814)-1)*6+1)</f>
        <v>successful</v>
      </c>
      <c r="B814" cm="1">
        <f t="array" ref="B814">INDEX('Master Data'!$F$2:$L$4115,SMALL(IF((INDEX('Master Data'!$F$2:$L$4115,,1)="successful"),MATCH(ROW('Master Data'!$F$2:$L$4115),ROW('Master Data'!$F$2:$L$4115)),""),ROWS($A$2:B814)),(COLUMNS($A$2:B814)-1)*6+1)</f>
        <v>226</v>
      </c>
      <c r="D814" t="str" cm="1">
        <f t="array" ref="D814">INDEX('Master Data'!$F$2:$L$4115,SMALL(IF((INDEX('Master Data'!$F$2:$L$4115,,1)="failed"),MATCH(ROW('Master Data'!$F$2:$L$4115),ROW('Master Data'!$F$2:$L$4115)),""),ROWS($D$2:D814)),(COLUMNS($D$2:D814)-1)*6+1)</f>
        <v>failed</v>
      </c>
      <c r="E814" cm="1">
        <f t="array" ref="E814">INDEX('Master Data'!$F$2:$L$4115,SMALL(IF((INDEX('Master Data'!$F$2:$L$4115,,1)="failed"),MATCH(ROW('Master Data'!$F$2:$L$4115),ROW('Master Data'!$F$2:$L$4115)),""),ROWS($D$2:E814)),(COLUMNS($D$2:E814)-1)*6+1)</f>
        <v>38</v>
      </c>
    </row>
    <row r="815" spans="1:5" x14ac:dyDescent="0.25">
      <c r="A815" t="str" cm="1">
        <f t="array" ref="A815">INDEX('Master Data'!$F$2:$L$4115,SMALL(IF((INDEX('Master Data'!$F$2:$L$4115,,1)="successful"),MATCH(ROW('Master Data'!$F$2:$L$4115),ROW('Master Data'!$F$2:$L$4115)),""),ROWS(A$2:$A815)),(COLUMNS($A$2:A815)-1)*6+1)</f>
        <v>successful</v>
      </c>
      <c r="B815" cm="1">
        <f t="array" ref="B815">INDEX('Master Data'!$F$2:$L$4115,SMALL(IF((INDEX('Master Data'!$F$2:$L$4115,,1)="successful"),MATCH(ROW('Master Data'!$F$2:$L$4115),ROW('Master Data'!$F$2:$L$4115)),""),ROWS($A$2:B815)),(COLUMNS($A$2:B815)-1)*6+1)</f>
        <v>14</v>
      </c>
      <c r="D815" t="str" cm="1">
        <f t="array" ref="D815">INDEX('Master Data'!$F$2:$L$4115,SMALL(IF((INDEX('Master Data'!$F$2:$L$4115,,1)="failed"),MATCH(ROW('Master Data'!$F$2:$L$4115),ROW('Master Data'!$F$2:$L$4115)),""),ROWS($D$2:D815)),(COLUMNS($D$2:D815)-1)*6+1)</f>
        <v>failed</v>
      </c>
      <c r="E815" cm="1">
        <f t="array" ref="E815">INDEX('Master Data'!$F$2:$L$4115,SMALL(IF((INDEX('Master Data'!$F$2:$L$4115,,1)="failed"),MATCH(ROW('Master Data'!$F$2:$L$4115),ROW('Master Data'!$F$2:$L$4115)),""),ROWS($D$2:E815)),(COLUMNS($D$2:E815)-1)*6+1)</f>
        <v>285</v>
      </c>
    </row>
    <row r="816" spans="1:5" x14ac:dyDescent="0.25">
      <c r="A816" t="str" cm="1">
        <f t="array" ref="A816">INDEX('Master Data'!$F$2:$L$4115,SMALL(IF((INDEX('Master Data'!$F$2:$L$4115,,1)="successful"),MATCH(ROW('Master Data'!$F$2:$L$4115),ROW('Master Data'!$F$2:$L$4115)),""),ROWS(A$2:$A816)),(COLUMNS($A$2:A816)-1)*6+1)</f>
        <v>successful</v>
      </c>
      <c r="B816" cm="1">
        <f t="array" ref="B816">INDEX('Master Data'!$F$2:$L$4115,SMALL(IF((INDEX('Master Data'!$F$2:$L$4115,,1)="successful"),MATCH(ROW('Master Data'!$F$2:$L$4115),ROW('Master Data'!$F$2:$L$4115)),""),ROWS($A$2:B816)),(COLUMNS($A$2:B816)-1)*6+1)</f>
        <v>20</v>
      </c>
      <c r="D816" t="str" cm="1">
        <f t="array" ref="D816">INDEX('Master Data'!$F$2:$L$4115,SMALL(IF((INDEX('Master Data'!$F$2:$L$4115,,1)="failed"),MATCH(ROW('Master Data'!$F$2:$L$4115),ROW('Master Data'!$F$2:$L$4115)),""),ROWS($D$2:D816)),(COLUMNS($D$2:D816)-1)*6+1)</f>
        <v>failed</v>
      </c>
      <c r="E816" cm="1">
        <f t="array" ref="E816">INDEX('Master Data'!$F$2:$L$4115,SMALL(IF((INDEX('Master Data'!$F$2:$L$4115,,1)="failed"),MATCH(ROW('Master Data'!$F$2:$L$4115),ROW('Master Data'!$F$2:$L$4115)),""),ROWS($D$2:E816)),(COLUMNS($D$2:E816)-1)*6+1)</f>
        <v>1</v>
      </c>
    </row>
    <row r="817" spans="1:5" x14ac:dyDescent="0.25">
      <c r="A817" t="str" cm="1">
        <f t="array" ref="A817">INDEX('Master Data'!$F$2:$L$4115,SMALL(IF((INDEX('Master Data'!$F$2:$L$4115,,1)="successful"),MATCH(ROW('Master Data'!$F$2:$L$4115),ROW('Master Data'!$F$2:$L$4115)),""),ROWS(A$2:$A817)),(COLUMNS($A$2:A817)-1)*6+1)</f>
        <v>successful</v>
      </c>
      <c r="B817" cm="1">
        <f t="array" ref="B817">INDEX('Master Data'!$F$2:$L$4115,SMALL(IF((INDEX('Master Data'!$F$2:$L$4115,,1)="successful"),MATCH(ROW('Master Data'!$F$2:$L$4115),ROW('Master Data'!$F$2:$L$4115)),""),ROWS($A$2:B817)),(COLUMNS($A$2:B817)-1)*6+1)</f>
        <v>25</v>
      </c>
      <c r="D817" t="str" cm="1">
        <f t="array" ref="D817">INDEX('Master Data'!$F$2:$L$4115,SMALL(IF((INDEX('Master Data'!$F$2:$L$4115,,1)="failed"),MATCH(ROW('Master Data'!$F$2:$L$4115),ROW('Master Data'!$F$2:$L$4115)),""),ROWS($D$2:D817)),(COLUMNS($D$2:D817)-1)*6+1)</f>
        <v>failed</v>
      </c>
      <c r="E817" cm="1">
        <f t="array" ref="E817">INDEX('Master Data'!$F$2:$L$4115,SMALL(IF((INDEX('Master Data'!$F$2:$L$4115,,1)="failed"),MATCH(ROW('Master Data'!$F$2:$L$4115),ROW('Master Data'!$F$2:$L$4115)),""),ROWS($D$2:E817)),(COLUMNS($D$2:E817)-1)*6+1)</f>
        <v>42</v>
      </c>
    </row>
    <row r="818" spans="1:5" x14ac:dyDescent="0.25">
      <c r="A818" t="str" cm="1">
        <f t="array" ref="A818">INDEX('Master Data'!$F$2:$L$4115,SMALL(IF((INDEX('Master Data'!$F$2:$L$4115,,1)="successful"),MATCH(ROW('Master Data'!$F$2:$L$4115),ROW('Master Data'!$F$2:$L$4115)),""),ROWS(A$2:$A818)),(COLUMNS($A$2:A818)-1)*6+1)</f>
        <v>successful</v>
      </c>
      <c r="B818" cm="1">
        <f t="array" ref="B818">INDEX('Master Data'!$F$2:$L$4115,SMALL(IF((INDEX('Master Data'!$F$2:$L$4115,,1)="successful"),MATCH(ROW('Master Data'!$F$2:$L$4115),ROW('Master Data'!$F$2:$L$4115)),""),ROWS($A$2:B818)),(COLUMNS($A$2:B818)-1)*6+1)</f>
        <v>90</v>
      </c>
      <c r="D818" t="str" cm="1">
        <f t="array" ref="D818">INDEX('Master Data'!$F$2:$L$4115,SMALL(IF((INDEX('Master Data'!$F$2:$L$4115,,1)="failed"),MATCH(ROW('Master Data'!$F$2:$L$4115),ROW('Master Data'!$F$2:$L$4115)),""),ROWS($D$2:D818)),(COLUMNS($D$2:D818)-1)*6+1)</f>
        <v>failed</v>
      </c>
      <c r="E818" cm="1">
        <f t="array" ref="E818">INDEX('Master Data'!$F$2:$L$4115,SMALL(IF((INDEX('Master Data'!$F$2:$L$4115,,1)="failed"),MATCH(ROW('Master Data'!$F$2:$L$4115),ROW('Master Data'!$F$2:$L$4115)),""),ROWS($D$2:E818)),(COLUMNS($D$2:E818)-1)*6+1)</f>
        <v>26</v>
      </c>
    </row>
    <row r="819" spans="1:5" x14ac:dyDescent="0.25">
      <c r="A819" t="str" cm="1">
        <f t="array" ref="A819">INDEX('Master Data'!$F$2:$L$4115,SMALL(IF((INDEX('Master Data'!$F$2:$L$4115,,1)="successful"),MATCH(ROW('Master Data'!$F$2:$L$4115),ROW('Master Data'!$F$2:$L$4115)),""),ROWS(A$2:$A819)),(COLUMNS($A$2:A819)-1)*6+1)</f>
        <v>successful</v>
      </c>
      <c r="B819" cm="1">
        <f t="array" ref="B819">INDEX('Master Data'!$F$2:$L$4115,SMALL(IF((INDEX('Master Data'!$F$2:$L$4115,,1)="successful"),MATCH(ROW('Master Data'!$F$2:$L$4115),ROW('Master Data'!$F$2:$L$4115)),""),ROWS($A$2:B819)),(COLUMNS($A$2:B819)-1)*6+1)</f>
        <v>11</v>
      </c>
      <c r="D819" t="str" cm="1">
        <f t="array" ref="D819">INDEX('Master Data'!$F$2:$L$4115,SMALL(IF((INDEX('Master Data'!$F$2:$L$4115,,1)="failed"),MATCH(ROW('Master Data'!$F$2:$L$4115),ROW('Master Data'!$F$2:$L$4115)),""),ROWS($D$2:D819)),(COLUMNS($D$2:D819)-1)*6+1)</f>
        <v>failed</v>
      </c>
      <c r="E819" cm="1">
        <f t="array" ref="E819">INDEX('Master Data'!$F$2:$L$4115,SMALL(IF((INDEX('Master Data'!$F$2:$L$4115,,1)="failed"),MATCH(ROW('Master Data'!$F$2:$L$4115),ROW('Master Data'!$F$2:$L$4115)),""),ROWS($D$2:E819)),(COLUMNS($D$2:E819)-1)*6+1)</f>
        <v>2</v>
      </c>
    </row>
    <row r="820" spans="1:5" x14ac:dyDescent="0.25">
      <c r="A820" t="str" cm="1">
        <f t="array" ref="A820">INDEX('Master Data'!$F$2:$L$4115,SMALL(IF((INDEX('Master Data'!$F$2:$L$4115,,1)="successful"),MATCH(ROW('Master Data'!$F$2:$L$4115),ROW('Master Data'!$F$2:$L$4115)),""),ROWS(A$2:$A820)),(COLUMNS($A$2:A820)-1)*6+1)</f>
        <v>successful</v>
      </c>
      <c r="B820" cm="1">
        <f t="array" ref="B820">INDEX('Master Data'!$F$2:$L$4115,SMALL(IF((INDEX('Master Data'!$F$2:$L$4115,,1)="successful"),MATCH(ROW('Master Data'!$F$2:$L$4115),ROW('Master Data'!$F$2:$L$4115)),""),ROWS($A$2:B820)),(COLUMNS($A$2:B820)-1)*6+1)</f>
        <v>55</v>
      </c>
      <c r="D820" t="str" cm="1">
        <f t="array" ref="D820">INDEX('Master Data'!$F$2:$L$4115,SMALL(IF((INDEX('Master Data'!$F$2:$L$4115,,1)="failed"),MATCH(ROW('Master Data'!$F$2:$L$4115),ROW('Master Data'!$F$2:$L$4115)),""),ROWS($D$2:D820)),(COLUMNS($D$2:D820)-1)*6+1)</f>
        <v>failed</v>
      </c>
      <c r="E820" cm="1">
        <f t="array" ref="E820">INDEX('Master Data'!$F$2:$L$4115,SMALL(IF((INDEX('Master Data'!$F$2:$L$4115,,1)="failed"),MATCH(ROW('Master Data'!$F$2:$L$4115),ROW('Master Data'!$F$2:$L$4115)),""),ROWS($D$2:E820)),(COLUMNS($D$2:E820)-1)*6+1)</f>
        <v>4</v>
      </c>
    </row>
    <row r="821" spans="1:5" x14ac:dyDescent="0.25">
      <c r="A821" t="str" cm="1">
        <f t="array" ref="A821">INDEX('Master Data'!$F$2:$L$4115,SMALL(IF((INDEX('Master Data'!$F$2:$L$4115,,1)="successful"),MATCH(ROW('Master Data'!$F$2:$L$4115),ROW('Master Data'!$F$2:$L$4115)),""),ROWS(A$2:$A821)),(COLUMNS($A$2:A821)-1)*6+1)</f>
        <v>successful</v>
      </c>
      <c r="B821" cm="1">
        <f t="array" ref="B821">INDEX('Master Data'!$F$2:$L$4115,SMALL(IF((INDEX('Master Data'!$F$2:$L$4115,,1)="successful"),MATCH(ROW('Master Data'!$F$2:$L$4115),ROW('Master Data'!$F$2:$L$4115)),""),ROWS($A$2:B821)),(COLUMNS($A$2:B821)-1)*6+1)</f>
        <v>30</v>
      </c>
      <c r="D821" t="str" cm="1">
        <f t="array" ref="D821">INDEX('Master Data'!$F$2:$L$4115,SMALL(IF((INDEX('Master Data'!$F$2:$L$4115,,1)="failed"),MATCH(ROW('Master Data'!$F$2:$L$4115),ROW('Master Data'!$F$2:$L$4115)),""),ROWS($D$2:D821)),(COLUMNS($D$2:D821)-1)*6+1)</f>
        <v>failed</v>
      </c>
      <c r="E821" cm="1">
        <f t="array" ref="E821">INDEX('Master Data'!$F$2:$L$4115,SMALL(IF((INDEX('Master Data'!$F$2:$L$4115,,1)="failed"),MATCH(ROW('Master Data'!$F$2:$L$4115),ROW('Master Data'!$F$2:$L$4115)),""),ROWS($D$2:E821)),(COLUMNS($D$2:E821)-1)*6+1)</f>
        <v>6</v>
      </c>
    </row>
    <row r="822" spans="1:5" x14ac:dyDescent="0.25">
      <c r="A822" t="str" cm="1">
        <f t="array" ref="A822">INDEX('Master Data'!$F$2:$L$4115,SMALL(IF((INDEX('Master Data'!$F$2:$L$4115,,1)="successful"),MATCH(ROW('Master Data'!$F$2:$L$4115),ROW('Master Data'!$F$2:$L$4115)),""),ROWS(A$2:$A822)),(COLUMNS($A$2:A822)-1)*6+1)</f>
        <v>successful</v>
      </c>
      <c r="B822" cm="1">
        <f t="array" ref="B822">INDEX('Master Data'!$F$2:$L$4115,SMALL(IF((INDEX('Master Data'!$F$2:$L$4115,,1)="successful"),MATCH(ROW('Master Data'!$F$2:$L$4115),ROW('Master Data'!$F$2:$L$4115)),""),ROWS($A$2:B822)),(COLUMNS($A$2:B822)-1)*6+1)</f>
        <v>28</v>
      </c>
      <c r="D822" t="str" cm="1">
        <f t="array" ref="D822">INDEX('Master Data'!$F$2:$L$4115,SMALL(IF((INDEX('Master Data'!$F$2:$L$4115,,1)="failed"),MATCH(ROW('Master Data'!$F$2:$L$4115),ROW('Master Data'!$F$2:$L$4115)),""),ROWS($D$2:D822)),(COLUMNS($D$2:D822)-1)*6+1)</f>
        <v>failed</v>
      </c>
      <c r="E822" cm="1">
        <f t="array" ref="E822">INDEX('Master Data'!$F$2:$L$4115,SMALL(IF((INDEX('Master Data'!$F$2:$L$4115,,1)="failed"),MATCH(ROW('Master Data'!$F$2:$L$4115),ROW('Master Data'!$F$2:$L$4115)),""),ROWS($D$2:E822)),(COLUMNS($D$2:E822)-1)*6+1)</f>
        <v>70</v>
      </c>
    </row>
    <row r="823" spans="1:5" x14ac:dyDescent="0.25">
      <c r="A823" t="str" cm="1">
        <f t="array" ref="A823">INDEX('Master Data'!$F$2:$L$4115,SMALL(IF((INDEX('Master Data'!$F$2:$L$4115,,1)="successful"),MATCH(ROW('Master Data'!$F$2:$L$4115),ROW('Master Data'!$F$2:$L$4115)),""),ROWS(A$2:$A823)),(COLUMNS($A$2:A823)-1)*6+1)</f>
        <v>successful</v>
      </c>
      <c r="B823" cm="1">
        <f t="array" ref="B823">INDEX('Master Data'!$F$2:$L$4115,SMALL(IF((INDEX('Master Data'!$F$2:$L$4115,,1)="successful"),MATCH(ROW('Master Data'!$F$2:$L$4115),ROW('Master Data'!$F$2:$L$4115)),""),ROWS($A$2:B823)),(COLUMNS($A$2:B823)-1)*6+1)</f>
        <v>45</v>
      </c>
      <c r="D823" t="str" cm="1">
        <f t="array" ref="D823">INDEX('Master Data'!$F$2:$L$4115,SMALL(IF((INDEX('Master Data'!$F$2:$L$4115,,1)="failed"),MATCH(ROW('Master Data'!$F$2:$L$4115),ROW('Master Data'!$F$2:$L$4115)),""),ROWS($D$2:D823)),(COLUMNS($D$2:D823)-1)*6+1)</f>
        <v>failed</v>
      </c>
      <c r="E823" cm="1">
        <f t="array" ref="E823">INDEX('Master Data'!$F$2:$L$4115,SMALL(IF((INDEX('Master Data'!$F$2:$L$4115,,1)="failed"),MATCH(ROW('Master Data'!$F$2:$L$4115),ROW('Master Data'!$F$2:$L$4115)),""),ROWS($D$2:E823)),(COLUMNS($D$2:E823)-1)*6+1)</f>
        <v>9</v>
      </c>
    </row>
    <row r="824" spans="1:5" x14ac:dyDescent="0.25">
      <c r="A824" t="str" cm="1">
        <f t="array" ref="A824">INDEX('Master Data'!$F$2:$L$4115,SMALL(IF((INDEX('Master Data'!$F$2:$L$4115,,1)="successful"),MATCH(ROW('Master Data'!$F$2:$L$4115),ROW('Master Data'!$F$2:$L$4115)),""),ROWS(A$2:$A824)),(COLUMNS($A$2:A824)-1)*6+1)</f>
        <v>successful</v>
      </c>
      <c r="B824" cm="1">
        <f t="array" ref="B824">INDEX('Master Data'!$F$2:$L$4115,SMALL(IF((INDEX('Master Data'!$F$2:$L$4115,,1)="successful"),MATCH(ROW('Master Data'!$F$2:$L$4115),ROW('Master Data'!$F$2:$L$4115)),""),ROWS($A$2:B824)),(COLUMNS($A$2:B824)-1)*6+1)</f>
        <v>13</v>
      </c>
      <c r="D824" t="str" cm="1">
        <f t="array" ref="D824">INDEX('Master Data'!$F$2:$L$4115,SMALL(IF((INDEX('Master Data'!$F$2:$L$4115,,1)="failed"),MATCH(ROW('Master Data'!$F$2:$L$4115),ROW('Master Data'!$F$2:$L$4115)),""),ROWS($D$2:D824)),(COLUMNS($D$2:D824)-1)*6+1)</f>
        <v>failed</v>
      </c>
      <c r="E824" cm="1">
        <f t="array" ref="E824">INDEX('Master Data'!$F$2:$L$4115,SMALL(IF((INDEX('Master Data'!$F$2:$L$4115,,1)="failed"),MATCH(ROW('Master Data'!$F$2:$L$4115),ROW('Master Data'!$F$2:$L$4115)),""),ROWS($D$2:E824)),(COLUMNS($D$2:E824)-1)*6+1)</f>
        <v>8</v>
      </c>
    </row>
    <row r="825" spans="1:5" x14ac:dyDescent="0.25">
      <c r="A825" t="str" cm="1">
        <f t="array" ref="A825">INDEX('Master Data'!$F$2:$L$4115,SMALL(IF((INDEX('Master Data'!$F$2:$L$4115,,1)="successful"),MATCH(ROW('Master Data'!$F$2:$L$4115),ROW('Master Data'!$F$2:$L$4115)),""),ROWS(A$2:$A825)),(COLUMNS($A$2:A825)-1)*6+1)</f>
        <v>successful</v>
      </c>
      <c r="B825" cm="1">
        <f t="array" ref="B825">INDEX('Master Data'!$F$2:$L$4115,SMALL(IF((INDEX('Master Data'!$F$2:$L$4115,,1)="successful"),MATCH(ROW('Master Data'!$F$2:$L$4115),ROW('Master Data'!$F$2:$L$4115)),""),ROWS($A$2:B825)),(COLUMNS($A$2:B825)-1)*6+1)</f>
        <v>40</v>
      </c>
      <c r="D825" t="str" cm="1">
        <f t="array" ref="D825">INDEX('Master Data'!$F$2:$L$4115,SMALL(IF((INDEX('Master Data'!$F$2:$L$4115,,1)="failed"),MATCH(ROW('Master Data'!$F$2:$L$4115),ROW('Master Data'!$F$2:$L$4115)),""),ROWS($D$2:D825)),(COLUMNS($D$2:D825)-1)*6+1)</f>
        <v>failed</v>
      </c>
      <c r="E825" cm="1">
        <f t="array" ref="E825">INDEX('Master Data'!$F$2:$L$4115,SMALL(IF((INDEX('Master Data'!$F$2:$L$4115,,1)="failed"),MATCH(ROW('Master Data'!$F$2:$L$4115),ROW('Master Data'!$F$2:$L$4115)),""),ROWS($D$2:E825)),(COLUMNS($D$2:E825)-1)*6+1)</f>
        <v>105</v>
      </c>
    </row>
    <row r="826" spans="1:5" x14ac:dyDescent="0.25">
      <c r="A826" t="str" cm="1">
        <f t="array" ref="A826">INDEX('Master Data'!$F$2:$L$4115,SMALL(IF((INDEX('Master Data'!$F$2:$L$4115,,1)="successful"),MATCH(ROW('Master Data'!$F$2:$L$4115),ROW('Master Data'!$F$2:$L$4115)),""),ROWS(A$2:$A826)),(COLUMNS($A$2:A826)-1)*6+1)</f>
        <v>successful</v>
      </c>
      <c r="B826" cm="1">
        <f t="array" ref="B826">INDEX('Master Data'!$F$2:$L$4115,SMALL(IF((INDEX('Master Data'!$F$2:$L$4115,,1)="successful"),MATCH(ROW('Master Data'!$F$2:$L$4115),ROW('Master Data'!$F$2:$L$4115)),""),ROWS($A$2:B826)),(COLUMNS($A$2:B826)-1)*6+1)</f>
        <v>21</v>
      </c>
      <c r="D826" t="str" cm="1">
        <f t="array" ref="D826">INDEX('Master Data'!$F$2:$L$4115,SMALL(IF((INDEX('Master Data'!$F$2:$L$4115,,1)="failed"),MATCH(ROW('Master Data'!$F$2:$L$4115),ROW('Master Data'!$F$2:$L$4115)),""),ROWS($D$2:D826)),(COLUMNS($D$2:D826)-1)*6+1)</f>
        <v>failed</v>
      </c>
      <c r="E826" cm="1">
        <f t="array" ref="E826">INDEX('Master Data'!$F$2:$L$4115,SMALL(IF((INDEX('Master Data'!$F$2:$L$4115,,1)="failed"),MATCH(ROW('Master Data'!$F$2:$L$4115),ROW('Master Data'!$F$2:$L$4115)),""),ROWS($D$2:E826)),(COLUMNS($D$2:E826)-1)*6+1)</f>
        <v>12</v>
      </c>
    </row>
    <row r="827" spans="1:5" x14ac:dyDescent="0.25">
      <c r="A827" t="str" cm="1">
        <f t="array" ref="A827">INDEX('Master Data'!$F$2:$L$4115,SMALL(IF((INDEX('Master Data'!$F$2:$L$4115,,1)="successful"),MATCH(ROW('Master Data'!$F$2:$L$4115),ROW('Master Data'!$F$2:$L$4115)),""),ROWS(A$2:$A827)),(COLUMNS($A$2:A827)-1)*6+1)</f>
        <v>successful</v>
      </c>
      <c r="B827" cm="1">
        <f t="array" ref="B827">INDEX('Master Data'!$F$2:$L$4115,SMALL(IF((INDEX('Master Data'!$F$2:$L$4115,,1)="successful"),MATCH(ROW('Master Data'!$F$2:$L$4115),ROW('Master Data'!$F$2:$L$4115)),""),ROWS($A$2:B827)),(COLUMNS($A$2:B827)-1)*6+1)</f>
        <v>134</v>
      </c>
      <c r="D827" t="str" cm="1">
        <f t="array" ref="D827">INDEX('Master Data'!$F$2:$L$4115,SMALL(IF((INDEX('Master Data'!$F$2:$L$4115,,1)="failed"),MATCH(ROW('Master Data'!$F$2:$L$4115),ROW('Master Data'!$F$2:$L$4115)),""),ROWS($D$2:D827)),(COLUMNS($D$2:D827)-1)*6+1)</f>
        <v>failed</v>
      </c>
      <c r="E827" cm="1">
        <f t="array" ref="E827">INDEX('Master Data'!$F$2:$L$4115,SMALL(IF((INDEX('Master Data'!$F$2:$L$4115,,1)="failed"),MATCH(ROW('Master Data'!$F$2:$L$4115),ROW('Master Data'!$F$2:$L$4115)),""),ROWS($D$2:E827)),(COLUMNS($D$2:E827)-1)*6+1)</f>
        <v>0</v>
      </c>
    </row>
    <row r="828" spans="1:5" x14ac:dyDescent="0.25">
      <c r="A828" t="str" cm="1">
        <f t="array" ref="A828">INDEX('Master Data'!$F$2:$L$4115,SMALL(IF((INDEX('Master Data'!$F$2:$L$4115,,1)="successful"),MATCH(ROW('Master Data'!$F$2:$L$4115),ROW('Master Data'!$F$2:$L$4115)),""),ROWS(A$2:$A828)),(COLUMNS($A$2:A828)-1)*6+1)</f>
        <v>successful</v>
      </c>
      <c r="B828" cm="1">
        <f t="array" ref="B828">INDEX('Master Data'!$F$2:$L$4115,SMALL(IF((INDEX('Master Data'!$F$2:$L$4115,,1)="successful"),MATCH(ROW('Master Data'!$F$2:$L$4115),ROW('Master Data'!$F$2:$L$4115)),""),ROWS($A$2:B828)),(COLUMNS($A$2:B828)-1)*6+1)</f>
        <v>20</v>
      </c>
      <c r="D828" t="str" cm="1">
        <f t="array" ref="D828">INDEX('Master Data'!$F$2:$L$4115,SMALL(IF((INDEX('Master Data'!$F$2:$L$4115,,1)="failed"),MATCH(ROW('Master Data'!$F$2:$L$4115),ROW('Master Data'!$F$2:$L$4115)),""),ROWS($D$2:D828)),(COLUMNS($D$2:D828)-1)*6+1)</f>
        <v>failed</v>
      </c>
      <c r="E828" cm="1">
        <f t="array" ref="E828">INDEX('Master Data'!$F$2:$L$4115,SMALL(IF((INDEX('Master Data'!$F$2:$L$4115,,1)="failed"),MATCH(ROW('Master Data'!$F$2:$L$4115),ROW('Master Data'!$F$2:$L$4115)),""),ROWS($D$2:E828)),(COLUMNS($D$2:E828)-1)*6+1)</f>
        <v>16</v>
      </c>
    </row>
    <row r="829" spans="1:5" x14ac:dyDescent="0.25">
      <c r="A829" t="str" cm="1">
        <f t="array" ref="A829">INDEX('Master Data'!$F$2:$L$4115,SMALL(IF((INDEX('Master Data'!$F$2:$L$4115,,1)="successful"),MATCH(ROW('Master Data'!$F$2:$L$4115),ROW('Master Data'!$F$2:$L$4115)),""),ROWS(A$2:$A829)),(COLUMNS($A$2:A829)-1)*6+1)</f>
        <v>successful</v>
      </c>
      <c r="B829" cm="1">
        <f t="array" ref="B829">INDEX('Master Data'!$F$2:$L$4115,SMALL(IF((INDEX('Master Data'!$F$2:$L$4115,,1)="successful"),MATCH(ROW('Master Data'!$F$2:$L$4115),ROW('Master Data'!$F$2:$L$4115)),""),ROWS($A$2:B829)),(COLUMNS($A$2:B829)-1)*6+1)</f>
        <v>19</v>
      </c>
      <c r="D829" t="str" cm="1">
        <f t="array" ref="D829">INDEX('Master Data'!$F$2:$L$4115,SMALL(IF((INDEX('Master Data'!$F$2:$L$4115,,1)="failed"),MATCH(ROW('Master Data'!$F$2:$L$4115),ROW('Master Data'!$F$2:$L$4115)),""),ROWS($D$2:D829)),(COLUMNS($D$2:D829)-1)*6+1)</f>
        <v>failed</v>
      </c>
      <c r="E829" cm="1">
        <f t="array" ref="E829">INDEX('Master Data'!$F$2:$L$4115,SMALL(IF((INDEX('Master Data'!$F$2:$L$4115,,1)="failed"),MATCH(ROW('Master Data'!$F$2:$L$4115),ROW('Master Data'!$F$2:$L$4115)),""),ROWS($D$2:E829)),(COLUMNS($D$2:E829)-1)*6+1)</f>
        <v>7</v>
      </c>
    </row>
    <row r="830" spans="1:5" x14ac:dyDescent="0.25">
      <c r="A830" t="str" cm="1">
        <f t="array" ref="A830">INDEX('Master Data'!$F$2:$L$4115,SMALL(IF((INDEX('Master Data'!$F$2:$L$4115,,1)="successful"),MATCH(ROW('Master Data'!$F$2:$L$4115),ROW('Master Data'!$F$2:$L$4115)),""),ROWS(A$2:$A830)),(COLUMNS($A$2:A830)-1)*6+1)</f>
        <v>successful</v>
      </c>
      <c r="B830" cm="1">
        <f t="array" ref="B830">INDEX('Master Data'!$F$2:$L$4115,SMALL(IF((INDEX('Master Data'!$F$2:$L$4115,,1)="successful"),MATCH(ROW('Master Data'!$F$2:$L$4115),ROW('Master Data'!$F$2:$L$4115)),""),ROWS($A$2:B830)),(COLUMNS($A$2:B830)-1)*6+1)</f>
        <v>209</v>
      </c>
      <c r="D830" t="str" cm="1">
        <f t="array" ref="D830">INDEX('Master Data'!$F$2:$L$4115,SMALL(IF((INDEX('Master Data'!$F$2:$L$4115,,1)="failed"),MATCH(ROW('Master Data'!$F$2:$L$4115),ROW('Master Data'!$F$2:$L$4115)),""),ROWS($D$2:D830)),(COLUMNS($D$2:D830)-1)*6+1)</f>
        <v>failed</v>
      </c>
      <c r="E830" cm="1">
        <f t="array" ref="E830">INDEX('Master Data'!$F$2:$L$4115,SMALL(IF((INDEX('Master Data'!$F$2:$L$4115,,1)="failed"),MATCH(ROW('Master Data'!$F$2:$L$4115),ROW('Master Data'!$F$2:$L$4115)),""),ROWS($D$2:E830)),(COLUMNS($D$2:E830)-1)*6+1)</f>
        <v>4</v>
      </c>
    </row>
    <row r="831" spans="1:5" x14ac:dyDescent="0.25">
      <c r="A831" t="str" cm="1">
        <f t="array" ref="A831">INDEX('Master Data'!$F$2:$L$4115,SMALL(IF((INDEX('Master Data'!$F$2:$L$4115,,1)="successful"),MATCH(ROW('Master Data'!$F$2:$L$4115),ROW('Master Data'!$F$2:$L$4115)),""),ROWS(A$2:$A831)),(COLUMNS($A$2:A831)-1)*6+1)</f>
        <v>successful</v>
      </c>
      <c r="B831" cm="1">
        <f t="array" ref="B831">INDEX('Master Data'!$F$2:$L$4115,SMALL(IF((INDEX('Master Data'!$F$2:$L$4115,,1)="successful"),MATCH(ROW('Master Data'!$F$2:$L$4115),ROW('Master Data'!$F$2:$L$4115)),""),ROWS($A$2:B831)),(COLUMNS($A$2:B831)-1)*6+1)</f>
        <v>38</v>
      </c>
      <c r="D831" t="str" cm="1">
        <f t="array" ref="D831">INDEX('Master Data'!$F$2:$L$4115,SMALL(IF((INDEX('Master Data'!$F$2:$L$4115,,1)="failed"),MATCH(ROW('Master Data'!$F$2:$L$4115),ROW('Master Data'!$F$2:$L$4115)),""),ROWS($D$2:D831)),(COLUMNS($D$2:D831)-1)*6+1)</f>
        <v>failed</v>
      </c>
      <c r="E831" cm="1">
        <f t="array" ref="E831">INDEX('Master Data'!$F$2:$L$4115,SMALL(IF((INDEX('Master Data'!$F$2:$L$4115,,1)="failed"),MATCH(ROW('Master Data'!$F$2:$L$4115),ROW('Master Data'!$F$2:$L$4115)),""),ROWS($D$2:E831)),(COLUMNS($D$2:E831)-1)*6+1)</f>
        <v>1</v>
      </c>
    </row>
    <row r="832" spans="1:5" x14ac:dyDescent="0.25">
      <c r="A832" t="str" cm="1">
        <f t="array" ref="A832">INDEX('Master Data'!$F$2:$L$4115,SMALL(IF((INDEX('Master Data'!$F$2:$L$4115,,1)="successful"),MATCH(ROW('Master Data'!$F$2:$L$4115),ROW('Master Data'!$F$2:$L$4115)),""),ROWS(A$2:$A832)),(COLUMNS($A$2:A832)-1)*6+1)</f>
        <v>successful</v>
      </c>
      <c r="B832" cm="1">
        <f t="array" ref="B832">INDEX('Master Data'!$F$2:$L$4115,SMALL(IF((INDEX('Master Data'!$F$2:$L$4115,,1)="successful"),MATCH(ROW('Master Data'!$F$2:$L$4115),ROW('Master Data'!$F$2:$L$4115)),""),ROWS($A$2:B832)),(COLUMNS($A$2:B832)-1)*6+1)</f>
        <v>24</v>
      </c>
      <c r="D832" t="str" cm="1">
        <f t="array" ref="D832">INDEX('Master Data'!$F$2:$L$4115,SMALL(IF((INDEX('Master Data'!$F$2:$L$4115,,1)="failed"),MATCH(ROW('Master Data'!$F$2:$L$4115),ROW('Master Data'!$F$2:$L$4115)),""),ROWS($D$2:D832)),(COLUMNS($D$2:D832)-1)*6+1)</f>
        <v>failed</v>
      </c>
      <c r="E832" cm="1">
        <f t="array" ref="E832">INDEX('Master Data'!$F$2:$L$4115,SMALL(IF((INDEX('Master Data'!$F$2:$L$4115,,1)="failed"),MATCH(ROW('Master Data'!$F$2:$L$4115),ROW('Master Data'!$F$2:$L$4115)),""),ROWS($D$2:E832)),(COLUMNS($D$2:E832)-1)*6+1)</f>
        <v>28</v>
      </c>
    </row>
    <row r="833" spans="1:5" x14ac:dyDescent="0.25">
      <c r="A833" t="str" cm="1">
        <f t="array" ref="A833">INDEX('Master Data'!$F$2:$L$4115,SMALL(IF((INDEX('Master Data'!$F$2:$L$4115,,1)="successful"),MATCH(ROW('Master Data'!$F$2:$L$4115),ROW('Master Data'!$F$2:$L$4115)),""),ROWS(A$2:$A833)),(COLUMNS($A$2:A833)-1)*6+1)</f>
        <v>successful</v>
      </c>
      <c r="B833" cm="1">
        <f t="array" ref="B833">INDEX('Master Data'!$F$2:$L$4115,SMALL(IF((INDEX('Master Data'!$F$2:$L$4115,,1)="successful"),MATCH(ROW('Master Data'!$F$2:$L$4115),ROW('Master Data'!$F$2:$L$4115)),""),ROWS($A$2:B833)),(COLUMNS($A$2:B833)-1)*6+1)</f>
        <v>8</v>
      </c>
      <c r="D833" t="str" cm="1">
        <f t="array" ref="D833">INDEX('Master Data'!$F$2:$L$4115,SMALL(IF((INDEX('Master Data'!$F$2:$L$4115,,1)="failed"),MATCH(ROW('Master Data'!$F$2:$L$4115),ROW('Master Data'!$F$2:$L$4115)),""),ROWS($D$2:D833)),(COLUMNS($D$2:D833)-1)*6+1)</f>
        <v>failed</v>
      </c>
      <c r="E833" cm="1">
        <f t="array" ref="E833">INDEX('Master Data'!$F$2:$L$4115,SMALL(IF((INDEX('Master Data'!$F$2:$L$4115,,1)="failed"),MATCH(ROW('Master Data'!$F$2:$L$4115),ROW('Master Data'!$F$2:$L$4115)),""),ROWS($D$2:E833)),(COLUMNS($D$2:E833)-1)*6+1)</f>
        <v>1</v>
      </c>
    </row>
    <row r="834" spans="1:5" x14ac:dyDescent="0.25">
      <c r="A834" t="str" cm="1">
        <f t="array" ref="A834">INDEX('Master Data'!$F$2:$L$4115,SMALL(IF((INDEX('Master Data'!$F$2:$L$4115,,1)="successful"),MATCH(ROW('Master Data'!$F$2:$L$4115),ROW('Master Data'!$F$2:$L$4115)),""),ROWS(A$2:$A834)),(COLUMNS($A$2:A834)-1)*6+1)</f>
        <v>successful</v>
      </c>
      <c r="B834" cm="1">
        <f t="array" ref="B834">INDEX('Master Data'!$F$2:$L$4115,SMALL(IF((INDEX('Master Data'!$F$2:$L$4115,,1)="successful"),MATCH(ROW('Master Data'!$F$2:$L$4115),ROW('Master Data'!$F$2:$L$4115)),""),ROWS($A$2:B834)),(COLUMNS($A$2:B834)-1)*6+1)</f>
        <v>179</v>
      </c>
      <c r="D834" t="str" cm="1">
        <f t="array" ref="D834">INDEX('Master Data'!$F$2:$L$4115,SMALL(IF((INDEX('Master Data'!$F$2:$L$4115,,1)="failed"),MATCH(ROW('Master Data'!$F$2:$L$4115),ROW('Master Data'!$F$2:$L$4115)),""),ROWS($D$2:D834)),(COLUMNS($D$2:D834)-1)*6+1)</f>
        <v>failed</v>
      </c>
      <c r="E834" cm="1">
        <f t="array" ref="E834">INDEX('Master Data'!$F$2:$L$4115,SMALL(IF((INDEX('Master Data'!$F$2:$L$4115,,1)="failed"),MATCH(ROW('Master Data'!$F$2:$L$4115),ROW('Master Data'!$F$2:$L$4115)),""),ROWS($D$2:E834)),(COLUMNS($D$2:E834)-1)*6+1)</f>
        <v>1</v>
      </c>
    </row>
    <row r="835" spans="1:5" x14ac:dyDescent="0.25">
      <c r="A835" t="str" cm="1">
        <f t="array" ref="A835">INDEX('Master Data'!$F$2:$L$4115,SMALL(IF((INDEX('Master Data'!$F$2:$L$4115,,1)="successful"),MATCH(ROW('Master Data'!$F$2:$L$4115),ROW('Master Data'!$F$2:$L$4115)),""),ROWS(A$2:$A835)),(COLUMNS($A$2:A835)-1)*6+1)</f>
        <v>successful</v>
      </c>
      <c r="B835" cm="1">
        <f t="array" ref="B835">INDEX('Master Data'!$F$2:$L$4115,SMALL(IF((INDEX('Master Data'!$F$2:$L$4115,,1)="successful"),MATCH(ROW('Master Data'!$F$2:$L$4115),ROW('Master Data'!$F$2:$L$4115)),""),ROWS($A$2:B835)),(COLUMNS($A$2:B835)-1)*6+1)</f>
        <v>26</v>
      </c>
      <c r="D835" t="str" cm="1">
        <f t="array" ref="D835">INDEX('Master Data'!$F$2:$L$4115,SMALL(IF((INDEX('Master Data'!$F$2:$L$4115,,1)="failed"),MATCH(ROW('Master Data'!$F$2:$L$4115),ROW('Master Data'!$F$2:$L$4115)),""),ROWS($D$2:D835)),(COLUMNS($D$2:D835)-1)*6+1)</f>
        <v>failed</v>
      </c>
      <c r="E835" cm="1">
        <f t="array" ref="E835">INDEX('Master Data'!$F$2:$L$4115,SMALL(IF((INDEX('Master Data'!$F$2:$L$4115,,1)="failed"),MATCH(ROW('Master Data'!$F$2:$L$4115),ROW('Master Data'!$F$2:$L$4115)),""),ROWS($D$2:E835)),(COLUMNS($D$2:E835)-1)*6+1)</f>
        <v>5</v>
      </c>
    </row>
    <row r="836" spans="1:5" x14ac:dyDescent="0.25">
      <c r="A836" t="str" cm="1">
        <f t="array" ref="A836">INDEX('Master Data'!$F$2:$L$4115,SMALL(IF((INDEX('Master Data'!$F$2:$L$4115,,1)="successful"),MATCH(ROW('Master Data'!$F$2:$L$4115),ROW('Master Data'!$F$2:$L$4115)),""),ROWS(A$2:$A836)),(COLUMNS($A$2:A836)-1)*6+1)</f>
        <v>successful</v>
      </c>
      <c r="B836" cm="1">
        <f t="array" ref="B836">INDEX('Master Data'!$F$2:$L$4115,SMALL(IF((INDEX('Master Data'!$F$2:$L$4115,,1)="successful"),MATCH(ROW('Master Data'!$F$2:$L$4115),ROW('Master Data'!$F$2:$L$4115)),""),ROWS($A$2:B836)),(COLUMNS($A$2:B836)-1)*6+1)</f>
        <v>131</v>
      </c>
      <c r="D836" t="str" cm="1">
        <f t="array" ref="D836">INDEX('Master Data'!$F$2:$L$4115,SMALL(IF((INDEX('Master Data'!$F$2:$L$4115,,1)="failed"),MATCH(ROW('Master Data'!$F$2:$L$4115),ROW('Master Data'!$F$2:$L$4115)),""),ROWS($D$2:D836)),(COLUMNS($D$2:D836)-1)*6+1)</f>
        <v>failed</v>
      </c>
      <c r="E836" cm="1">
        <f t="array" ref="E836">INDEX('Master Data'!$F$2:$L$4115,SMALL(IF((INDEX('Master Data'!$F$2:$L$4115,,1)="failed"),MATCH(ROW('Master Data'!$F$2:$L$4115),ROW('Master Data'!$F$2:$L$4115)),""),ROWS($D$2:E836)),(COLUMNS($D$2:E836)-1)*6+1)</f>
        <v>3</v>
      </c>
    </row>
    <row r="837" spans="1:5" x14ac:dyDescent="0.25">
      <c r="A837" t="str" cm="1">
        <f t="array" ref="A837">INDEX('Master Data'!$F$2:$L$4115,SMALL(IF((INDEX('Master Data'!$F$2:$L$4115,,1)="successful"),MATCH(ROW('Master Data'!$F$2:$L$4115),ROW('Master Data'!$F$2:$L$4115)),""),ROWS(A$2:$A837)),(COLUMNS($A$2:A837)-1)*6+1)</f>
        <v>successful</v>
      </c>
      <c r="B837" cm="1">
        <f t="array" ref="B837">INDEX('Master Data'!$F$2:$L$4115,SMALL(IF((INDEX('Master Data'!$F$2:$L$4115,,1)="successful"),MATCH(ROW('Master Data'!$F$2:$L$4115),ROW('Master Data'!$F$2:$L$4115)),""),ROWS($A$2:B837)),(COLUMNS($A$2:B837)-1)*6+1)</f>
        <v>14</v>
      </c>
      <c r="D837" t="str" cm="1">
        <f t="array" ref="D837">INDEX('Master Data'!$F$2:$L$4115,SMALL(IF((INDEX('Master Data'!$F$2:$L$4115,,1)="failed"),MATCH(ROW('Master Data'!$F$2:$L$4115),ROW('Master Data'!$F$2:$L$4115)),""),ROWS($D$2:D837)),(COLUMNS($D$2:D837)-1)*6+1)</f>
        <v>failed</v>
      </c>
      <c r="E837" cm="1">
        <f t="array" ref="E837">INDEX('Master Data'!$F$2:$L$4115,SMALL(IF((INDEX('Master Data'!$F$2:$L$4115,,1)="failed"),MATCH(ROW('Master Data'!$F$2:$L$4115),ROW('Master Data'!$F$2:$L$4115)),""),ROWS($D$2:E837)),(COLUMNS($D$2:E837)-1)*6+1)</f>
        <v>2</v>
      </c>
    </row>
    <row r="838" spans="1:5" x14ac:dyDescent="0.25">
      <c r="A838" t="str" cm="1">
        <f t="array" ref="A838">INDEX('Master Data'!$F$2:$L$4115,SMALL(IF((INDEX('Master Data'!$F$2:$L$4115,,1)="successful"),MATCH(ROW('Master Data'!$F$2:$L$4115),ROW('Master Data'!$F$2:$L$4115)),""),ROWS(A$2:$A838)),(COLUMNS($A$2:A838)-1)*6+1)</f>
        <v>successful</v>
      </c>
      <c r="B838" cm="1">
        <f t="array" ref="B838">INDEX('Master Data'!$F$2:$L$4115,SMALL(IF((INDEX('Master Data'!$F$2:$L$4115,,1)="successful"),MATCH(ROW('Master Data'!$F$2:$L$4115),ROW('Master Data'!$F$2:$L$4115)),""),ROWS($A$2:B838)),(COLUMNS($A$2:B838)-1)*6+1)</f>
        <v>174</v>
      </c>
      <c r="D838" t="str" cm="1">
        <f t="array" ref="D838">INDEX('Master Data'!$F$2:$L$4115,SMALL(IF((INDEX('Master Data'!$F$2:$L$4115,,1)="failed"),MATCH(ROW('Master Data'!$F$2:$L$4115),ROW('Master Data'!$F$2:$L$4115)),""),ROWS($D$2:D838)),(COLUMNS($D$2:D838)-1)*6+1)</f>
        <v>failed</v>
      </c>
      <c r="E838" cm="1">
        <f t="array" ref="E838">INDEX('Master Data'!$F$2:$L$4115,SMALL(IF((INDEX('Master Data'!$F$2:$L$4115,,1)="failed"),MATCH(ROW('Master Data'!$F$2:$L$4115),ROW('Master Data'!$F$2:$L$4115)),""),ROWS($D$2:E838)),(COLUMNS($D$2:E838)-1)*6+1)</f>
        <v>0</v>
      </c>
    </row>
    <row r="839" spans="1:5" x14ac:dyDescent="0.25">
      <c r="A839" t="str" cm="1">
        <f t="array" ref="A839">INDEX('Master Data'!$F$2:$L$4115,SMALL(IF((INDEX('Master Data'!$F$2:$L$4115,,1)="successful"),MATCH(ROW('Master Data'!$F$2:$L$4115),ROW('Master Data'!$F$2:$L$4115)),""),ROWS(A$2:$A839)),(COLUMNS($A$2:A839)-1)*6+1)</f>
        <v>successful</v>
      </c>
      <c r="B839" cm="1">
        <f t="array" ref="B839">INDEX('Master Data'!$F$2:$L$4115,SMALL(IF((INDEX('Master Data'!$F$2:$L$4115,,1)="successful"),MATCH(ROW('Master Data'!$F$2:$L$4115),ROW('Master Data'!$F$2:$L$4115)),""),ROWS($A$2:B839)),(COLUMNS($A$2:B839)-1)*6+1)</f>
        <v>191</v>
      </c>
      <c r="D839" t="str" cm="1">
        <f t="array" ref="D839">INDEX('Master Data'!$F$2:$L$4115,SMALL(IF((INDEX('Master Data'!$F$2:$L$4115,,1)="failed"),MATCH(ROW('Master Data'!$F$2:$L$4115),ROW('Master Data'!$F$2:$L$4115)),""),ROWS($D$2:D839)),(COLUMNS($D$2:D839)-1)*6+1)</f>
        <v>failed</v>
      </c>
      <c r="E839" cm="1">
        <f t="array" ref="E839">INDEX('Master Data'!$F$2:$L$4115,SMALL(IF((INDEX('Master Data'!$F$2:$L$4115,,1)="failed"),MATCH(ROW('Master Data'!$F$2:$L$4115),ROW('Master Data'!$F$2:$L$4115)),""),ROWS($D$2:E839)),(COLUMNS($D$2:E839)-1)*6+1)</f>
        <v>0</v>
      </c>
    </row>
    <row r="840" spans="1:5" x14ac:dyDescent="0.25">
      <c r="A840" t="str" cm="1">
        <f t="array" ref="A840">INDEX('Master Data'!$F$2:$L$4115,SMALL(IF((INDEX('Master Data'!$F$2:$L$4115,,1)="successful"),MATCH(ROW('Master Data'!$F$2:$L$4115),ROW('Master Data'!$F$2:$L$4115)),""),ROWS(A$2:$A840)),(COLUMNS($A$2:A840)-1)*6+1)</f>
        <v>successful</v>
      </c>
      <c r="B840" cm="1">
        <f t="array" ref="B840">INDEX('Master Data'!$F$2:$L$4115,SMALL(IF((INDEX('Master Data'!$F$2:$L$4115,,1)="successful"),MATCH(ROW('Master Data'!$F$2:$L$4115),ROW('Master Data'!$F$2:$L$4115)),""),ROWS($A$2:B840)),(COLUMNS($A$2:B840)-1)*6+1)</f>
        <v>38</v>
      </c>
      <c r="D840" t="str" cm="1">
        <f t="array" ref="D840">INDEX('Master Data'!$F$2:$L$4115,SMALL(IF((INDEX('Master Data'!$F$2:$L$4115,,1)="failed"),MATCH(ROW('Master Data'!$F$2:$L$4115),ROW('Master Data'!$F$2:$L$4115)),""),ROWS($D$2:D840)),(COLUMNS($D$2:D840)-1)*6+1)</f>
        <v>failed</v>
      </c>
      <c r="E840" cm="1">
        <f t="array" ref="E840">INDEX('Master Data'!$F$2:$L$4115,SMALL(IF((INDEX('Master Data'!$F$2:$L$4115,,1)="failed"),MATCH(ROW('Master Data'!$F$2:$L$4115),ROW('Master Data'!$F$2:$L$4115)),""),ROWS($D$2:E840)),(COLUMNS($D$2:E840)-1)*6+1)</f>
        <v>3</v>
      </c>
    </row>
    <row r="841" spans="1:5" x14ac:dyDescent="0.25">
      <c r="A841" t="str" cm="1">
        <f t="array" ref="A841">INDEX('Master Data'!$F$2:$L$4115,SMALL(IF((INDEX('Master Data'!$F$2:$L$4115,,1)="successful"),MATCH(ROW('Master Data'!$F$2:$L$4115),ROW('Master Data'!$F$2:$L$4115)),""),ROWS(A$2:$A841)),(COLUMNS($A$2:A841)-1)*6+1)</f>
        <v>successful</v>
      </c>
      <c r="B841" cm="1">
        <f t="array" ref="B841">INDEX('Master Data'!$F$2:$L$4115,SMALL(IF((INDEX('Master Data'!$F$2:$L$4115,,1)="successful"),MATCH(ROW('Master Data'!$F$2:$L$4115),ROW('Master Data'!$F$2:$L$4115)),""),ROWS($A$2:B841)),(COLUMNS($A$2:B841)-1)*6+1)</f>
        <v>22</v>
      </c>
      <c r="D841" t="str" cm="1">
        <f t="array" ref="D841">INDEX('Master Data'!$F$2:$L$4115,SMALL(IF((INDEX('Master Data'!$F$2:$L$4115,,1)="failed"),MATCH(ROW('Master Data'!$F$2:$L$4115),ROW('Master Data'!$F$2:$L$4115)),""),ROWS($D$2:D841)),(COLUMNS($D$2:D841)-1)*6+1)</f>
        <v>failed</v>
      </c>
      <c r="E841" cm="1">
        <f t="array" ref="E841">INDEX('Master Data'!$F$2:$L$4115,SMALL(IF((INDEX('Master Data'!$F$2:$L$4115,,1)="failed"),MATCH(ROW('Master Data'!$F$2:$L$4115),ROW('Master Data'!$F$2:$L$4115)),""),ROWS($D$2:E841)),(COLUMNS($D$2:E841)-1)*6+1)</f>
        <v>0</v>
      </c>
    </row>
    <row r="842" spans="1:5" x14ac:dyDescent="0.25">
      <c r="A842" t="str" cm="1">
        <f t="array" ref="A842">INDEX('Master Data'!$F$2:$L$4115,SMALL(IF((INDEX('Master Data'!$F$2:$L$4115,,1)="successful"),MATCH(ROW('Master Data'!$F$2:$L$4115),ROW('Master Data'!$F$2:$L$4115)),""),ROWS(A$2:$A842)),(COLUMNS($A$2:A842)-1)*6+1)</f>
        <v>successful</v>
      </c>
      <c r="B842" cm="1">
        <f t="array" ref="B842">INDEX('Master Data'!$F$2:$L$4115,SMALL(IF((INDEX('Master Data'!$F$2:$L$4115,,1)="successful"),MATCH(ROW('Master Data'!$F$2:$L$4115),ROW('Master Data'!$F$2:$L$4115)),""),ROWS($A$2:B842)),(COLUMNS($A$2:B842)-1)*6+1)</f>
        <v>149</v>
      </c>
      <c r="D842" t="str" cm="1">
        <f t="array" ref="D842">INDEX('Master Data'!$F$2:$L$4115,SMALL(IF((INDEX('Master Data'!$F$2:$L$4115,,1)="failed"),MATCH(ROW('Master Data'!$F$2:$L$4115),ROW('Master Data'!$F$2:$L$4115)),""),ROWS($D$2:D842)),(COLUMNS($D$2:D842)-1)*6+1)</f>
        <v>failed</v>
      </c>
      <c r="E842" cm="1">
        <f t="array" ref="E842">INDEX('Master Data'!$F$2:$L$4115,SMALL(IF((INDEX('Master Data'!$F$2:$L$4115,,1)="failed"),MATCH(ROW('Master Data'!$F$2:$L$4115),ROW('Master Data'!$F$2:$L$4115)),""),ROWS($D$2:E842)),(COLUMNS($D$2:E842)-1)*6+1)</f>
        <v>0</v>
      </c>
    </row>
    <row r="843" spans="1:5" x14ac:dyDescent="0.25">
      <c r="A843" t="str" cm="1">
        <f t="array" ref="A843">INDEX('Master Data'!$F$2:$L$4115,SMALL(IF((INDEX('Master Data'!$F$2:$L$4115,,1)="successful"),MATCH(ROW('Master Data'!$F$2:$L$4115),ROW('Master Data'!$F$2:$L$4115)),""),ROWS(A$2:$A843)),(COLUMNS($A$2:A843)-1)*6+1)</f>
        <v>successful</v>
      </c>
      <c r="B843" cm="1">
        <f t="array" ref="B843">INDEX('Master Data'!$F$2:$L$4115,SMALL(IF((INDEX('Master Data'!$F$2:$L$4115,,1)="successful"),MATCH(ROW('Master Data'!$F$2:$L$4115),ROW('Master Data'!$F$2:$L$4115)),""),ROWS($A$2:B843)),(COLUMNS($A$2:B843)-1)*6+1)</f>
        <v>56</v>
      </c>
      <c r="D843" t="str" cm="1">
        <f t="array" ref="D843">INDEX('Master Data'!$F$2:$L$4115,SMALL(IF((INDEX('Master Data'!$F$2:$L$4115,,1)="failed"),MATCH(ROW('Master Data'!$F$2:$L$4115),ROW('Master Data'!$F$2:$L$4115)),""),ROWS($D$2:D843)),(COLUMNS($D$2:D843)-1)*6+1)</f>
        <v>failed</v>
      </c>
      <c r="E843" cm="1">
        <f t="array" ref="E843">INDEX('Master Data'!$F$2:$L$4115,SMALL(IF((INDEX('Master Data'!$F$2:$L$4115,,1)="failed"),MATCH(ROW('Master Data'!$F$2:$L$4115),ROW('Master Data'!$F$2:$L$4115)),""),ROWS($D$2:E843)),(COLUMNS($D$2:E843)-1)*6+1)</f>
        <v>3</v>
      </c>
    </row>
    <row r="844" spans="1:5" x14ac:dyDescent="0.25">
      <c r="A844" t="str" cm="1">
        <f t="array" ref="A844">INDEX('Master Data'!$F$2:$L$4115,SMALL(IF((INDEX('Master Data'!$F$2:$L$4115,,1)="successful"),MATCH(ROW('Master Data'!$F$2:$L$4115),ROW('Master Data'!$F$2:$L$4115)),""),ROWS(A$2:$A844)),(COLUMNS($A$2:A844)-1)*6+1)</f>
        <v>successful</v>
      </c>
      <c r="B844" cm="1">
        <f t="array" ref="B844">INDEX('Master Data'!$F$2:$L$4115,SMALL(IF((INDEX('Master Data'!$F$2:$L$4115,,1)="successful"),MATCH(ROW('Master Data'!$F$2:$L$4115),ROW('Master Data'!$F$2:$L$4115)),""),ROWS($A$2:B844)),(COLUMNS($A$2:B844)-1)*6+1)</f>
        <v>19</v>
      </c>
      <c r="D844" t="str" cm="1">
        <f t="array" ref="D844">INDEX('Master Data'!$F$2:$L$4115,SMALL(IF((INDEX('Master Data'!$F$2:$L$4115,,1)="failed"),MATCH(ROW('Master Data'!$F$2:$L$4115),ROW('Master Data'!$F$2:$L$4115)),""),ROWS($D$2:D844)),(COLUMNS($D$2:D844)-1)*6+1)</f>
        <v>failed</v>
      </c>
      <c r="E844" cm="1">
        <f t="array" ref="E844">INDEX('Master Data'!$F$2:$L$4115,SMALL(IF((INDEX('Master Data'!$F$2:$L$4115,,1)="failed"),MATCH(ROW('Master Data'!$F$2:$L$4115),ROW('Master Data'!$F$2:$L$4115)),""),ROWS($D$2:E844)),(COLUMNS($D$2:E844)-1)*6+1)</f>
        <v>7</v>
      </c>
    </row>
    <row r="845" spans="1:5" x14ac:dyDescent="0.25">
      <c r="A845" t="str" cm="1">
        <f t="array" ref="A845">INDEX('Master Data'!$F$2:$L$4115,SMALL(IF((INDEX('Master Data'!$F$2:$L$4115,,1)="successful"),MATCH(ROW('Master Data'!$F$2:$L$4115),ROW('Master Data'!$F$2:$L$4115)),""),ROWS(A$2:$A845)),(COLUMNS($A$2:A845)-1)*6+1)</f>
        <v>successful</v>
      </c>
      <c r="B845" cm="1">
        <f t="array" ref="B845">INDEX('Master Data'!$F$2:$L$4115,SMALL(IF((INDEX('Master Data'!$F$2:$L$4115,,1)="successful"),MATCH(ROW('Master Data'!$F$2:$L$4115),ROW('Master Data'!$F$2:$L$4115)),""),ROWS($A$2:B845)),(COLUMNS($A$2:B845)-1)*6+1)</f>
        <v>70</v>
      </c>
      <c r="D845" t="str" cm="1">
        <f t="array" ref="D845">INDEX('Master Data'!$F$2:$L$4115,SMALL(IF((INDEX('Master Data'!$F$2:$L$4115,,1)="failed"),MATCH(ROW('Master Data'!$F$2:$L$4115),ROW('Master Data'!$F$2:$L$4115)),""),ROWS($D$2:D845)),(COLUMNS($D$2:D845)-1)*6+1)</f>
        <v>failed</v>
      </c>
      <c r="E845" cm="1">
        <f t="array" ref="E845">INDEX('Master Data'!$F$2:$L$4115,SMALL(IF((INDEX('Master Data'!$F$2:$L$4115,,1)="failed"),MATCH(ROW('Master Data'!$F$2:$L$4115),ROW('Master Data'!$F$2:$L$4115)),""),ROWS($D$2:E845)),(COLUMNS($D$2:E845)-1)*6+1)</f>
        <v>25</v>
      </c>
    </row>
    <row r="846" spans="1:5" x14ac:dyDescent="0.25">
      <c r="A846" t="str" cm="1">
        <f t="array" ref="A846">INDEX('Master Data'!$F$2:$L$4115,SMALL(IF((INDEX('Master Data'!$F$2:$L$4115,,1)="successful"),MATCH(ROW('Master Data'!$F$2:$L$4115),ROW('Master Data'!$F$2:$L$4115)),""),ROWS(A$2:$A846)),(COLUMNS($A$2:A846)-1)*6+1)</f>
        <v>successful</v>
      </c>
      <c r="B846" cm="1">
        <f t="array" ref="B846">INDEX('Master Data'!$F$2:$L$4115,SMALL(IF((INDEX('Master Data'!$F$2:$L$4115,,1)="successful"),MATCH(ROW('Master Data'!$F$2:$L$4115),ROW('Master Data'!$F$2:$L$4115)),""),ROWS($A$2:B846)),(COLUMNS($A$2:B846)-1)*6+1)</f>
        <v>81</v>
      </c>
      <c r="D846" t="str" cm="1">
        <f t="array" ref="D846">INDEX('Master Data'!$F$2:$L$4115,SMALL(IF((INDEX('Master Data'!$F$2:$L$4115,,1)="failed"),MATCH(ROW('Master Data'!$F$2:$L$4115),ROW('Master Data'!$F$2:$L$4115)),""),ROWS($D$2:D846)),(COLUMNS($D$2:D846)-1)*6+1)</f>
        <v>failed</v>
      </c>
      <c r="E846" cm="1">
        <f t="array" ref="E846">INDEX('Master Data'!$F$2:$L$4115,SMALL(IF((INDEX('Master Data'!$F$2:$L$4115,,1)="failed"),MATCH(ROW('Master Data'!$F$2:$L$4115),ROW('Master Data'!$F$2:$L$4115)),""),ROWS($D$2:E846)),(COLUMNS($D$2:E846)-1)*6+1)</f>
        <v>10</v>
      </c>
    </row>
    <row r="847" spans="1:5" x14ac:dyDescent="0.25">
      <c r="A847" t="str" cm="1">
        <f t="array" ref="A847">INDEX('Master Data'!$F$2:$L$4115,SMALL(IF((INDEX('Master Data'!$F$2:$L$4115,,1)="successful"),MATCH(ROW('Master Data'!$F$2:$L$4115),ROW('Master Data'!$F$2:$L$4115)),""),ROWS(A$2:$A847)),(COLUMNS($A$2:A847)-1)*6+1)</f>
        <v>successful</v>
      </c>
      <c r="B847" cm="1">
        <f t="array" ref="B847">INDEX('Master Data'!$F$2:$L$4115,SMALL(IF((INDEX('Master Data'!$F$2:$L$4115,,1)="successful"),MATCH(ROW('Master Data'!$F$2:$L$4115),ROW('Master Data'!$F$2:$L$4115)),""),ROWS($A$2:B847)),(COLUMNS($A$2:B847)-1)*6+1)</f>
        <v>32</v>
      </c>
      <c r="D847" t="str" cm="1">
        <f t="array" ref="D847">INDEX('Master Data'!$F$2:$L$4115,SMALL(IF((INDEX('Master Data'!$F$2:$L$4115,,1)="failed"),MATCH(ROW('Master Data'!$F$2:$L$4115),ROW('Master Data'!$F$2:$L$4115)),""),ROWS($D$2:D847)),(COLUMNS($D$2:D847)-1)*6+1)</f>
        <v>failed</v>
      </c>
      <c r="E847" cm="1">
        <f t="array" ref="E847">INDEX('Master Data'!$F$2:$L$4115,SMALL(IF((INDEX('Master Data'!$F$2:$L$4115,,1)="failed"),MATCH(ROW('Master Data'!$F$2:$L$4115),ROW('Master Data'!$F$2:$L$4115)),""),ROWS($D$2:E847)),(COLUMNS($D$2:E847)-1)*6+1)</f>
        <v>3</v>
      </c>
    </row>
    <row r="848" spans="1:5" x14ac:dyDescent="0.25">
      <c r="A848" t="str" cm="1">
        <f t="array" ref="A848">INDEX('Master Data'!$F$2:$L$4115,SMALL(IF((INDEX('Master Data'!$F$2:$L$4115,,1)="successful"),MATCH(ROW('Master Data'!$F$2:$L$4115),ROW('Master Data'!$F$2:$L$4115)),""),ROWS(A$2:$A848)),(COLUMNS($A$2:A848)-1)*6+1)</f>
        <v>successful</v>
      </c>
      <c r="B848" cm="1">
        <f t="array" ref="B848">INDEX('Master Data'!$F$2:$L$4115,SMALL(IF((INDEX('Master Data'!$F$2:$L$4115,,1)="successful"),MATCH(ROW('Master Data'!$F$2:$L$4115),ROW('Master Data'!$F$2:$L$4115)),""),ROWS($A$2:B848)),(COLUMNS($A$2:B848)-1)*6+1)</f>
        <v>26</v>
      </c>
      <c r="D848" t="str" cm="1">
        <f t="array" ref="D848">INDEX('Master Data'!$F$2:$L$4115,SMALL(IF((INDEX('Master Data'!$F$2:$L$4115,,1)="failed"),MATCH(ROW('Master Data'!$F$2:$L$4115),ROW('Master Data'!$F$2:$L$4115)),""),ROWS($D$2:D848)),(COLUMNS($D$2:D848)-1)*6+1)</f>
        <v>failed</v>
      </c>
      <c r="E848" cm="1">
        <f t="array" ref="E848">INDEX('Master Data'!$F$2:$L$4115,SMALL(IF((INDEX('Master Data'!$F$2:$L$4115,,1)="failed"),MATCH(ROW('Master Data'!$F$2:$L$4115),ROW('Master Data'!$F$2:$L$4115)),""),ROWS($D$2:E848)),(COLUMNS($D$2:E848)-1)*6+1)</f>
        <v>5</v>
      </c>
    </row>
    <row r="849" spans="1:5" x14ac:dyDescent="0.25">
      <c r="A849" t="str" cm="1">
        <f t="array" ref="A849">INDEX('Master Data'!$F$2:$L$4115,SMALL(IF((INDEX('Master Data'!$F$2:$L$4115,,1)="successful"),MATCH(ROW('Master Data'!$F$2:$L$4115),ROW('Master Data'!$F$2:$L$4115)),""),ROWS(A$2:$A849)),(COLUMNS($A$2:A849)-1)*6+1)</f>
        <v>successful</v>
      </c>
      <c r="B849" cm="1">
        <f t="array" ref="B849">INDEX('Master Data'!$F$2:$L$4115,SMALL(IF((INDEX('Master Data'!$F$2:$L$4115,,1)="successful"),MATCH(ROW('Master Data'!$F$2:$L$4115),ROW('Master Data'!$F$2:$L$4115)),""),ROWS($A$2:B849)),(COLUMNS($A$2:B849)-1)*6+1)</f>
        <v>105</v>
      </c>
      <c r="D849" t="str" cm="1">
        <f t="array" ref="D849">INDEX('Master Data'!$F$2:$L$4115,SMALL(IF((INDEX('Master Data'!$F$2:$L$4115,,1)="failed"),MATCH(ROW('Master Data'!$F$2:$L$4115),ROW('Master Data'!$F$2:$L$4115)),""),ROWS($D$2:D849)),(COLUMNS($D$2:D849)-1)*6+1)</f>
        <v>failed</v>
      </c>
      <c r="E849" cm="1">
        <f t="array" ref="E849">INDEX('Master Data'!$F$2:$L$4115,SMALL(IF((INDEX('Master Data'!$F$2:$L$4115,,1)="failed"),MATCH(ROW('Master Data'!$F$2:$L$4115),ROW('Master Data'!$F$2:$L$4115)),""),ROWS($D$2:E849)),(COLUMNS($D$2:E849)-1)*6+1)</f>
        <v>5</v>
      </c>
    </row>
    <row r="850" spans="1:5" x14ac:dyDescent="0.25">
      <c r="A850" t="str" cm="1">
        <f t="array" ref="A850">INDEX('Master Data'!$F$2:$L$4115,SMALL(IF((INDEX('Master Data'!$F$2:$L$4115,,1)="successful"),MATCH(ROW('Master Data'!$F$2:$L$4115),ROW('Master Data'!$F$2:$L$4115)),""),ROWS(A$2:$A850)),(COLUMNS($A$2:A850)-1)*6+1)</f>
        <v>successful</v>
      </c>
      <c r="B850" cm="1">
        <f t="array" ref="B850">INDEX('Master Data'!$F$2:$L$4115,SMALL(IF((INDEX('Master Data'!$F$2:$L$4115,,1)="successful"),MATCH(ROW('Master Data'!$F$2:$L$4115),ROW('Master Data'!$F$2:$L$4115)),""),ROWS($A$2:B850)),(COLUMNS($A$2:B850)-1)*6+1)</f>
        <v>29</v>
      </c>
      <c r="D850" t="str" cm="1">
        <f t="array" ref="D850">INDEX('Master Data'!$F$2:$L$4115,SMALL(IF((INDEX('Master Data'!$F$2:$L$4115,,1)="failed"),MATCH(ROW('Master Data'!$F$2:$L$4115),ROW('Master Data'!$F$2:$L$4115)),""),ROWS($D$2:D850)),(COLUMNS($D$2:D850)-1)*6+1)</f>
        <v>failed</v>
      </c>
      <c r="E850" cm="1">
        <f t="array" ref="E850">INDEX('Master Data'!$F$2:$L$4115,SMALL(IF((INDEX('Master Data'!$F$2:$L$4115,,1)="failed"),MATCH(ROW('Master Data'!$F$2:$L$4115),ROW('Master Data'!$F$2:$L$4115)),""),ROWS($D$2:E850)),(COLUMNS($D$2:E850)-1)*6+1)</f>
        <v>27</v>
      </c>
    </row>
    <row r="851" spans="1:5" x14ac:dyDescent="0.25">
      <c r="A851" t="str" cm="1">
        <f t="array" ref="A851">INDEX('Master Data'!$F$2:$L$4115,SMALL(IF((INDEX('Master Data'!$F$2:$L$4115,,1)="successful"),MATCH(ROW('Master Data'!$F$2:$L$4115),ROW('Master Data'!$F$2:$L$4115)),""),ROWS(A$2:$A851)),(COLUMNS($A$2:A851)-1)*6+1)</f>
        <v>successful</v>
      </c>
      <c r="B851" cm="1">
        <f t="array" ref="B851">INDEX('Master Data'!$F$2:$L$4115,SMALL(IF((INDEX('Master Data'!$F$2:$L$4115,,1)="successful"),MATCH(ROW('Master Data'!$F$2:$L$4115),ROW('Master Data'!$F$2:$L$4115)),""),ROWS($A$2:B851)),(COLUMNS($A$2:B851)-1)*6+1)</f>
        <v>8</v>
      </c>
      <c r="D851" t="str" cm="1">
        <f t="array" ref="D851">INDEX('Master Data'!$F$2:$L$4115,SMALL(IF((INDEX('Master Data'!$F$2:$L$4115,,1)="failed"),MATCH(ROW('Master Data'!$F$2:$L$4115),ROW('Master Data'!$F$2:$L$4115)),""),ROWS($D$2:D851)),(COLUMNS($D$2:D851)-1)*6+1)</f>
        <v>failed</v>
      </c>
      <c r="E851" cm="1">
        <f t="array" ref="E851">INDEX('Master Data'!$F$2:$L$4115,SMALL(IF((INDEX('Master Data'!$F$2:$L$4115,,1)="failed"),MATCH(ROW('Master Data'!$F$2:$L$4115),ROW('Master Data'!$F$2:$L$4115)),""),ROWS($D$2:E851)),(COLUMNS($D$2:E851)-1)*6+1)</f>
        <v>2</v>
      </c>
    </row>
    <row r="852" spans="1:5" x14ac:dyDescent="0.25">
      <c r="A852" t="str" cm="1">
        <f t="array" ref="A852">INDEX('Master Data'!$F$2:$L$4115,SMALL(IF((INDEX('Master Data'!$F$2:$L$4115,,1)="successful"),MATCH(ROW('Master Data'!$F$2:$L$4115),ROW('Master Data'!$F$2:$L$4115)),""),ROWS(A$2:$A852)),(COLUMNS($A$2:A852)-1)*6+1)</f>
        <v>successful</v>
      </c>
      <c r="B852" cm="1">
        <f t="array" ref="B852">INDEX('Master Data'!$F$2:$L$4115,SMALL(IF((INDEX('Master Data'!$F$2:$L$4115,,1)="successful"),MATCH(ROW('Master Data'!$F$2:$L$4115),ROW('Master Data'!$F$2:$L$4115)),""),ROWS($A$2:B852)),(COLUMNS($A$2:B852)-1)*6+1)</f>
        <v>89</v>
      </c>
      <c r="D852" t="str" cm="1">
        <f t="array" ref="D852">INDEX('Master Data'!$F$2:$L$4115,SMALL(IF((INDEX('Master Data'!$F$2:$L$4115,,1)="failed"),MATCH(ROW('Master Data'!$F$2:$L$4115),ROW('Master Data'!$F$2:$L$4115)),""),ROWS($D$2:D852)),(COLUMNS($D$2:D852)-1)*6+1)</f>
        <v>failed</v>
      </c>
      <c r="E852" cm="1">
        <f t="array" ref="E852">INDEX('Master Data'!$F$2:$L$4115,SMALL(IF((INDEX('Master Data'!$F$2:$L$4115,,1)="failed"),MATCH(ROW('Master Data'!$F$2:$L$4115),ROW('Master Data'!$F$2:$L$4115)),""),ROWS($D$2:E852)),(COLUMNS($D$2:E852)-1)*6+1)</f>
        <v>236</v>
      </c>
    </row>
    <row r="853" spans="1:5" x14ac:dyDescent="0.25">
      <c r="A853" t="str" cm="1">
        <f t="array" ref="A853">INDEX('Master Data'!$F$2:$L$4115,SMALL(IF((INDEX('Master Data'!$F$2:$L$4115,,1)="successful"),MATCH(ROW('Master Data'!$F$2:$L$4115),ROW('Master Data'!$F$2:$L$4115)),""),ROWS(A$2:$A853)),(COLUMNS($A$2:A853)-1)*6+1)</f>
        <v>successful</v>
      </c>
      <c r="B853" cm="1">
        <f t="array" ref="B853">INDEX('Master Data'!$F$2:$L$4115,SMALL(IF((INDEX('Master Data'!$F$2:$L$4115,,1)="successful"),MATCH(ROW('Master Data'!$F$2:$L$4115),ROW('Master Data'!$F$2:$L$4115)),""),ROWS($A$2:B853)),(COLUMNS($A$2:B853)-1)*6+1)</f>
        <v>44</v>
      </c>
      <c r="D853" t="str" cm="1">
        <f t="array" ref="D853">INDEX('Master Data'!$F$2:$L$4115,SMALL(IF((INDEX('Master Data'!$F$2:$L$4115,,1)="failed"),MATCH(ROW('Master Data'!$F$2:$L$4115),ROW('Master Data'!$F$2:$L$4115)),""),ROWS($D$2:D853)),(COLUMNS($D$2:D853)-1)*6+1)</f>
        <v>failed</v>
      </c>
      <c r="E853" cm="1">
        <f t="array" ref="E853">INDEX('Master Data'!$F$2:$L$4115,SMALL(IF((INDEX('Master Data'!$F$2:$L$4115,,1)="failed"),MATCH(ROW('Master Data'!$F$2:$L$4115),ROW('Master Data'!$F$2:$L$4115)),""),ROWS($D$2:E853)),(COLUMNS($D$2:E853)-1)*6+1)</f>
        <v>1</v>
      </c>
    </row>
    <row r="854" spans="1:5" x14ac:dyDescent="0.25">
      <c r="A854" t="str" cm="1">
        <f t="array" ref="A854">INDEX('Master Data'!$F$2:$L$4115,SMALL(IF((INDEX('Master Data'!$F$2:$L$4115,,1)="successful"),MATCH(ROW('Master Data'!$F$2:$L$4115),ROW('Master Data'!$F$2:$L$4115)),""),ROWS(A$2:$A854)),(COLUMNS($A$2:A854)-1)*6+1)</f>
        <v>successful</v>
      </c>
      <c r="B854" cm="1">
        <f t="array" ref="B854">INDEX('Master Data'!$F$2:$L$4115,SMALL(IF((INDEX('Master Data'!$F$2:$L$4115,,1)="successful"),MATCH(ROW('Master Data'!$F$2:$L$4115),ROW('Master Data'!$F$2:$L$4115)),""),ROWS($A$2:B854)),(COLUMNS($A$2:B854)-1)*6+1)</f>
        <v>246</v>
      </c>
      <c r="D854" t="str" cm="1">
        <f t="array" ref="D854">INDEX('Master Data'!$F$2:$L$4115,SMALL(IF((INDEX('Master Data'!$F$2:$L$4115,,1)="failed"),MATCH(ROW('Master Data'!$F$2:$L$4115),ROW('Master Data'!$F$2:$L$4115)),""),ROWS($D$2:D854)),(COLUMNS($D$2:D854)-1)*6+1)</f>
        <v>failed</v>
      </c>
      <c r="E854" cm="1">
        <f t="array" ref="E854">INDEX('Master Data'!$F$2:$L$4115,SMALL(IF((INDEX('Master Data'!$F$2:$L$4115,,1)="failed"),MATCH(ROW('Master Data'!$F$2:$L$4115),ROW('Master Data'!$F$2:$L$4115)),""),ROWS($D$2:E854)),(COLUMNS($D$2:E854)-1)*6+1)</f>
        <v>12</v>
      </c>
    </row>
    <row r="855" spans="1:5" x14ac:dyDescent="0.25">
      <c r="A855" t="str" cm="1">
        <f t="array" ref="A855">INDEX('Master Data'!$F$2:$L$4115,SMALL(IF((INDEX('Master Data'!$F$2:$L$4115,,1)="successful"),MATCH(ROW('Master Data'!$F$2:$L$4115),ROW('Master Data'!$F$2:$L$4115)),""),ROWS(A$2:$A855)),(COLUMNS($A$2:A855)-1)*6+1)</f>
        <v>successful</v>
      </c>
      <c r="B855" cm="1">
        <f t="array" ref="B855">INDEX('Master Data'!$F$2:$L$4115,SMALL(IF((INDEX('Master Data'!$F$2:$L$4115,,1)="successful"),MATCH(ROW('Master Data'!$F$2:$L$4115),ROW('Master Data'!$F$2:$L$4115)),""),ROWS($A$2:B855)),(COLUMNS($A$2:B855)-1)*6+1)</f>
        <v>120</v>
      </c>
      <c r="D855" t="str" cm="1">
        <f t="array" ref="D855">INDEX('Master Data'!$F$2:$L$4115,SMALL(IF((INDEX('Master Data'!$F$2:$L$4115,,1)="failed"),MATCH(ROW('Master Data'!$F$2:$L$4115),ROW('Master Data'!$F$2:$L$4115)),""),ROWS($D$2:D855)),(COLUMNS($D$2:D855)-1)*6+1)</f>
        <v>failed</v>
      </c>
      <c r="E855" cm="1">
        <f t="array" ref="E855">INDEX('Master Data'!$F$2:$L$4115,SMALL(IF((INDEX('Master Data'!$F$2:$L$4115,,1)="failed"),MATCH(ROW('Master Data'!$F$2:$L$4115),ROW('Master Data'!$F$2:$L$4115)),""),ROWS($D$2:E855)),(COLUMNS($D$2:E855)-1)*6+1)</f>
        <v>4</v>
      </c>
    </row>
    <row r="856" spans="1:5" x14ac:dyDescent="0.25">
      <c r="A856" t="str" cm="1">
        <f t="array" ref="A856">INDEX('Master Data'!$F$2:$L$4115,SMALL(IF((INDEX('Master Data'!$F$2:$L$4115,,1)="successful"),MATCH(ROW('Master Data'!$F$2:$L$4115),ROW('Master Data'!$F$2:$L$4115)),""),ROWS(A$2:$A856)),(COLUMNS($A$2:A856)-1)*6+1)</f>
        <v>successful</v>
      </c>
      <c r="B856" cm="1">
        <f t="array" ref="B856">INDEX('Master Data'!$F$2:$L$4115,SMALL(IF((INDEX('Master Data'!$F$2:$L$4115,,1)="successful"),MATCH(ROW('Master Data'!$F$2:$L$4115),ROW('Master Data'!$F$2:$L$4115)),""),ROWS($A$2:B856)),(COLUMNS($A$2:B856)-1)*6+1)</f>
        <v>26</v>
      </c>
      <c r="D856" t="str" cm="1">
        <f t="array" ref="D856">INDEX('Master Data'!$F$2:$L$4115,SMALL(IF((INDEX('Master Data'!$F$2:$L$4115,,1)="failed"),MATCH(ROW('Master Data'!$F$2:$L$4115),ROW('Master Data'!$F$2:$L$4115)),""),ROWS($D$2:D856)),(COLUMNS($D$2:D856)-1)*6+1)</f>
        <v>failed</v>
      </c>
      <c r="E856" cm="1">
        <f t="array" ref="E856">INDEX('Master Data'!$F$2:$L$4115,SMALL(IF((INDEX('Master Data'!$F$2:$L$4115,,1)="failed"),MATCH(ROW('Master Data'!$F$2:$L$4115),ROW('Master Data'!$F$2:$L$4115)),""),ROWS($D$2:E856)),(COLUMNS($D$2:E856)-1)*6+1)</f>
        <v>3</v>
      </c>
    </row>
    <row r="857" spans="1:5" x14ac:dyDescent="0.25">
      <c r="A857" t="str" cm="1">
        <f t="array" ref="A857">INDEX('Master Data'!$F$2:$L$4115,SMALL(IF((INDEX('Master Data'!$F$2:$L$4115,,1)="successful"),MATCH(ROW('Master Data'!$F$2:$L$4115),ROW('Master Data'!$F$2:$L$4115)),""),ROWS(A$2:$A857)),(COLUMNS($A$2:A857)-1)*6+1)</f>
        <v>successful</v>
      </c>
      <c r="B857" cm="1">
        <f t="array" ref="B857">INDEX('Master Data'!$F$2:$L$4115,SMALL(IF((INDEX('Master Data'!$F$2:$L$4115,,1)="successful"),MATCH(ROW('Master Data'!$F$2:$L$4115),ROW('Master Data'!$F$2:$L$4115)),""),ROWS($A$2:B857)),(COLUMNS($A$2:B857)-1)*6+1)</f>
        <v>45</v>
      </c>
      <c r="D857" t="str" cm="1">
        <f t="array" ref="D857">INDEX('Master Data'!$F$2:$L$4115,SMALL(IF((INDEX('Master Data'!$F$2:$L$4115,,1)="failed"),MATCH(ROW('Master Data'!$F$2:$L$4115),ROW('Master Data'!$F$2:$L$4115)),""),ROWS($D$2:D857)),(COLUMNS($D$2:D857)-1)*6+1)</f>
        <v>failed</v>
      </c>
      <c r="E857" cm="1">
        <f t="array" ref="E857">INDEX('Master Data'!$F$2:$L$4115,SMALL(IF((INDEX('Master Data'!$F$2:$L$4115,,1)="failed"),MATCH(ROW('Master Data'!$F$2:$L$4115),ROW('Master Data'!$F$2:$L$4115)),""),ROWS($D$2:E857)),(COLUMNS($D$2:E857)-1)*6+1)</f>
        <v>99</v>
      </c>
    </row>
    <row r="858" spans="1:5" x14ac:dyDescent="0.25">
      <c r="A858" t="str" cm="1">
        <f t="array" ref="A858">INDEX('Master Data'!$F$2:$L$4115,SMALL(IF((INDEX('Master Data'!$F$2:$L$4115,,1)="successful"),MATCH(ROW('Master Data'!$F$2:$L$4115),ROW('Master Data'!$F$2:$L$4115)),""),ROWS(A$2:$A858)),(COLUMNS($A$2:A858)-1)*6+1)</f>
        <v>successful</v>
      </c>
      <c r="B858" cm="1">
        <f t="array" ref="B858">INDEX('Master Data'!$F$2:$L$4115,SMALL(IF((INDEX('Master Data'!$F$2:$L$4115,,1)="successful"),MATCH(ROW('Master Data'!$F$2:$L$4115),ROW('Master Data'!$F$2:$L$4115)),""),ROWS($A$2:B858)),(COLUMNS($A$2:B858)-1)*6+1)</f>
        <v>20</v>
      </c>
      <c r="D858" t="str" cm="1">
        <f t="array" ref="D858">INDEX('Master Data'!$F$2:$L$4115,SMALL(IF((INDEX('Master Data'!$F$2:$L$4115,,1)="failed"),MATCH(ROW('Master Data'!$F$2:$L$4115),ROW('Master Data'!$F$2:$L$4115)),""),ROWS($D$2:D858)),(COLUMNS($D$2:D858)-1)*6+1)</f>
        <v>failed</v>
      </c>
      <c r="E858" cm="1">
        <f t="array" ref="E858">INDEX('Master Data'!$F$2:$L$4115,SMALL(IF((INDEX('Master Data'!$F$2:$L$4115,,1)="failed"),MATCH(ROW('Master Data'!$F$2:$L$4115),ROW('Master Data'!$F$2:$L$4115)),""),ROWS($D$2:E858)),(COLUMNS($D$2:E858)-1)*6+1)</f>
        <v>3</v>
      </c>
    </row>
    <row r="859" spans="1:5" x14ac:dyDescent="0.25">
      <c r="A859" t="str" cm="1">
        <f t="array" ref="A859">INDEX('Master Data'!$F$2:$L$4115,SMALL(IF((INDEX('Master Data'!$F$2:$L$4115,,1)="successful"),MATCH(ROW('Master Data'!$F$2:$L$4115),ROW('Master Data'!$F$2:$L$4115)),""),ROWS(A$2:$A859)),(COLUMNS($A$2:A859)-1)*6+1)</f>
        <v>successful</v>
      </c>
      <c r="B859" cm="1">
        <f t="array" ref="B859">INDEX('Master Data'!$F$2:$L$4115,SMALL(IF((INDEX('Master Data'!$F$2:$L$4115,,1)="successful"),MATCH(ROW('Master Data'!$F$2:$L$4115),ROW('Master Data'!$F$2:$L$4115)),""),ROWS($A$2:B859)),(COLUMNS($A$2:B859)-1)*6+1)</f>
        <v>47</v>
      </c>
      <c r="D859" t="str" cm="1">
        <f t="array" ref="D859">INDEX('Master Data'!$F$2:$L$4115,SMALL(IF((INDEX('Master Data'!$F$2:$L$4115,,1)="failed"),MATCH(ROW('Master Data'!$F$2:$L$4115),ROW('Master Data'!$F$2:$L$4115)),""),ROWS($D$2:D859)),(COLUMNS($D$2:D859)-1)*6+1)</f>
        <v>failed</v>
      </c>
      <c r="E859" cm="1">
        <f t="array" ref="E859">INDEX('Master Data'!$F$2:$L$4115,SMALL(IF((INDEX('Master Data'!$F$2:$L$4115,,1)="failed"),MATCH(ROW('Master Data'!$F$2:$L$4115),ROW('Master Data'!$F$2:$L$4115)),""),ROWS($D$2:E859)),(COLUMNS($D$2:E859)-1)*6+1)</f>
        <v>3</v>
      </c>
    </row>
    <row r="860" spans="1:5" x14ac:dyDescent="0.25">
      <c r="A860" t="str" cm="1">
        <f t="array" ref="A860">INDEX('Master Data'!$F$2:$L$4115,SMALL(IF((INDEX('Master Data'!$F$2:$L$4115,,1)="successful"),MATCH(ROW('Master Data'!$F$2:$L$4115),ROW('Master Data'!$F$2:$L$4115)),""),ROWS(A$2:$A860)),(COLUMNS($A$2:A860)-1)*6+1)</f>
        <v>successful</v>
      </c>
      <c r="B860" cm="1">
        <f t="array" ref="B860">INDEX('Master Data'!$F$2:$L$4115,SMALL(IF((INDEX('Master Data'!$F$2:$L$4115,,1)="successful"),MATCH(ROW('Master Data'!$F$2:$L$4115),ROW('Master Data'!$F$2:$L$4115)),""),ROWS($A$2:B860)),(COLUMNS($A$2:B860)-1)*6+1)</f>
        <v>13</v>
      </c>
      <c r="D860" t="str" cm="1">
        <f t="array" ref="D860">INDEX('Master Data'!$F$2:$L$4115,SMALL(IF((INDEX('Master Data'!$F$2:$L$4115,,1)="failed"),MATCH(ROW('Master Data'!$F$2:$L$4115),ROW('Master Data'!$F$2:$L$4115)),""),ROWS($D$2:D860)),(COLUMNS($D$2:D860)-1)*6+1)</f>
        <v>failed</v>
      </c>
      <c r="E860" cm="1">
        <f t="array" ref="E860">INDEX('Master Data'!$F$2:$L$4115,SMALL(IF((INDEX('Master Data'!$F$2:$L$4115,,1)="failed"),MATCH(ROW('Master Data'!$F$2:$L$4115),ROW('Master Data'!$F$2:$L$4115)),""),ROWS($D$2:E860)),(COLUMNS($D$2:E860)-1)*6+1)</f>
        <v>22</v>
      </c>
    </row>
    <row r="861" spans="1:5" x14ac:dyDescent="0.25">
      <c r="A861" t="str" cm="1">
        <f t="array" ref="A861">INDEX('Master Data'!$F$2:$L$4115,SMALL(IF((INDEX('Master Data'!$F$2:$L$4115,,1)="successful"),MATCH(ROW('Master Data'!$F$2:$L$4115),ROW('Master Data'!$F$2:$L$4115)),""),ROWS(A$2:$A861)),(COLUMNS($A$2:A861)-1)*6+1)</f>
        <v>successful</v>
      </c>
      <c r="B861" cm="1">
        <f t="array" ref="B861">INDEX('Master Data'!$F$2:$L$4115,SMALL(IF((INDEX('Master Data'!$F$2:$L$4115,,1)="successful"),MATCH(ROW('Master Data'!$F$2:$L$4115),ROW('Master Data'!$F$2:$L$4115)),""),ROWS($A$2:B861)),(COLUMNS($A$2:B861)-1)*6+1)</f>
        <v>183</v>
      </c>
      <c r="D861" t="str" cm="1">
        <f t="array" ref="D861">INDEX('Master Data'!$F$2:$L$4115,SMALL(IF((INDEX('Master Data'!$F$2:$L$4115,,1)="failed"),MATCH(ROW('Master Data'!$F$2:$L$4115),ROW('Master Data'!$F$2:$L$4115)),""),ROWS($D$2:D861)),(COLUMNS($D$2:D861)-1)*6+1)</f>
        <v>failed</v>
      </c>
      <c r="E861" cm="1">
        <f t="array" ref="E861">INDEX('Master Data'!$F$2:$L$4115,SMALL(IF((INDEX('Master Data'!$F$2:$L$4115,,1)="failed"),MATCH(ROW('Master Data'!$F$2:$L$4115),ROW('Master Data'!$F$2:$L$4115)),""),ROWS($D$2:E861)),(COLUMNS($D$2:E861)-1)*6+1)</f>
        <v>4</v>
      </c>
    </row>
    <row r="862" spans="1:5" x14ac:dyDescent="0.25">
      <c r="A862" t="str" cm="1">
        <f t="array" ref="A862">INDEX('Master Data'!$F$2:$L$4115,SMALL(IF((INDEX('Master Data'!$F$2:$L$4115,,1)="successful"),MATCH(ROW('Master Data'!$F$2:$L$4115),ROW('Master Data'!$F$2:$L$4115)),""),ROWS(A$2:$A862)),(COLUMNS($A$2:A862)-1)*6+1)</f>
        <v>successful</v>
      </c>
      <c r="B862" cm="1">
        <f t="array" ref="B862">INDEX('Master Data'!$F$2:$L$4115,SMALL(IF((INDEX('Master Data'!$F$2:$L$4115,,1)="successful"),MATCH(ROW('Master Data'!$F$2:$L$4115),ROW('Master Data'!$F$2:$L$4115)),""),ROWS($A$2:B862)),(COLUMNS($A$2:B862)-1)*6+1)</f>
        <v>21</v>
      </c>
      <c r="D862" t="str" cm="1">
        <f t="array" ref="D862">INDEX('Master Data'!$F$2:$L$4115,SMALL(IF((INDEX('Master Data'!$F$2:$L$4115,,1)="failed"),MATCH(ROW('Master Data'!$F$2:$L$4115),ROW('Master Data'!$F$2:$L$4115)),""),ROWS($D$2:D862)),(COLUMNS($D$2:D862)-1)*6+1)</f>
        <v>failed</v>
      </c>
      <c r="E862" cm="1">
        <f t="array" ref="E862">INDEX('Master Data'!$F$2:$L$4115,SMALL(IF((INDEX('Master Data'!$F$2:$L$4115,,1)="failed"),MATCH(ROW('Master Data'!$F$2:$L$4115),ROW('Master Data'!$F$2:$L$4115)),""),ROWS($D$2:E862)),(COLUMNS($D$2:E862)-1)*6+1)</f>
        <v>534</v>
      </c>
    </row>
    <row r="863" spans="1:5" x14ac:dyDescent="0.25">
      <c r="A863" t="str" cm="1">
        <f t="array" ref="A863">INDEX('Master Data'!$F$2:$L$4115,SMALL(IF((INDEX('Master Data'!$F$2:$L$4115,,1)="successful"),MATCH(ROW('Master Data'!$F$2:$L$4115),ROW('Master Data'!$F$2:$L$4115)),""),ROWS(A$2:$A863)),(COLUMNS($A$2:A863)-1)*6+1)</f>
        <v>successful</v>
      </c>
      <c r="B863" cm="1">
        <f t="array" ref="B863">INDEX('Master Data'!$F$2:$L$4115,SMALL(IF((INDEX('Master Data'!$F$2:$L$4115,,1)="successful"),MATCH(ROW('Master Data'!$F$2:$L$4115),ROW('Master Data'!$F$2:$L$4115)),""),ROWS($A$2:B863)),(COLUMNS($A$2:B863)-1)*6+1)</f>
        <v>42</v>
      </c>
      <c r="D863" t="str" cm="1">
        <f t="array" ref="D863">INDEX('Master Data'!$F$2:$L$4115,SMALL(IF((INDEX('Master Data'!$F$2:$L$4115,,1)="failed"),MATCH(ROW('Master Data'!$F$2:$L$4115),ROW('Master Data'!$F$2:$L$4115)),""),ROWS($D$2:D863)),(COLUMNS($D$2:D863)-1)*6+1)</f>
        <v>failed</v>
      </c>
      <c r="E863" cm="1">
        <f t="array" ref="E863">INDEX('Master Data'!$F$2:$L$4115,SMALL(IF((INDEX('Master Data'!$F$2:$L$4115,,1)="failed"),MATCH(ROW('Master Data'!$F$2:$L$4115),ROW('Master Data'!$F$2:$L$4115)),""),ROWS($D$2:E863)),(COLUMNS($D$2:E863)-1)*6+1)</f>
        <v>12</v>
      </c>
    </row>
    <row r="864" spans="1:5" x14ac:dyDescent="0.25">
      <c r="A864" t="str" cm="1">
        <f t="array" ref="A864">INDEX('Master Data'!$F$2:$L$4115,SMALL(IF((INDEX('Master Data'!$F$2:$L$4115,,1)="successful"),MATCH(ROW('Master Data'!$F$2:$L$4115),ROW('Master Data'!$F$2:$L$4115)),""),ROWS(A$2:$A864)),(COLUMNS($A$2:A864)-1)*6+1)</f>
        <v>successful</v>
      </c>
      <c r="B864" cm="1">
        <f t="array" ref="B864">INDEX('Master Data'!$F$2:$L$4115,SMALL(IF((INDEX('Master Data'!$F$2:$L$4115,,1)="successful"),MATCH(ROW('Master Data'!$F$2:$L$4115),ROW('Master Data'!$F$2:$L$4115)),""),ROWS($A$2:B864)),(COLUMNS($A$2:B864)-1)*6+1)</f>
        <v>54</v>
      </c>
      <c r="D864" t="str" cm="1">
        <f t="array" ref="D864">INDEX('Master Data'!$F$2:$L$4115,SMALL(IF((INDEX('Master Data'!$F$2:$L$4115,,1)="failed"),MATCH(ROW('Master Data'!$F$2:$L$4115),ROW('Master Data'!$F$2:$L$4115)),""),ROWS($D$2:D864)),(COLUMNS($D$2:D864)-1)*6+1)</f>
        <v>failed</v>
      </c>
      <c r="E864" cm="1">
        <f t="array" ref="E864">INDEX('Master Data'!$F$2:$L$4115,SMALL(IF((INDEX('Master Data'!$F$2:$L$4115,,1)="failed"),MATCH(ROW('Master Data'!$F$2:$L$4115),ROW('Master Data'!$F$2:$L$4115)),""),ROWS($D$2:E864)),(COLUMNS($D$2:E864)-1)*6+1)</f>
        <v>56</v>
      </c>
    </row>
    <row r="865" spans="1:5" x14ac:dyDescent="0.25">
      <c r="A865" t="str" cm="1">
        <f t="array" ref="A865">INDEX('Master Data'!$F$2:$L$4115,SMALL(IF((INDEX('Master Data'!$F$2:$L$4115,,1)="successful"),MATCH(ROW('Master Data'!$F$2:$L$4115),ROW('Master Data'!$F$2:$L$4115)),""),ROWS(A$2:$A865)),(COLUMNS($A$2:A865)-1)*6+1)</f>
        <v>successful</v>
      </c>
      <c r="B865" cm="1">
        <f t="array" ref="B865">INDEX('Master Data'!$F$2:$L$4115,SMALL(IF((INDEX('Master Data'!$F$2:$L$4115,,1)="successful"),MATCH(ROW('Master Data'!$F$2:$L$4115),ROW('Master Data'!$F$2:$L$4115)),""),ROWS($A$2:B865)),(COLUMNS($A$2:B865)-1)*6+1)</f>
        <v>38</v>
      </c>
      <c r="D865" t="str" cm="1">
        <f t="array" ref="D865">INDEX('Master Data'!$F$2:$L$4115,SMALL(IF((INDEX('Master Data'!$F$2:$L$4115,,1)="failed"),MATCH(ROW('Master Data'!$F$2:$L$4115),ROW('Master Data'!$F$2:$L$4115)),""),ROWS($D$2:D865)),(COLUMNS($D$2:D865)-1)*6+1)</f>
        <v>failed</v>
      </c>
      <c r="E865" cm="1">
        <f t="array" ref="E865">INDEX('Master Data'!$F$2:$L$4115,SMALL(IF((INDEX('Master Data'!$F$2:$L$4115,,1)="failed"),MATCH(ROW('Master Data'!$F$2:$L$4115),ROW('Master Data'!$F$2:$L$4115)),""),ROWS($D$2:E865)),(COLUMNS($D$2:E865)-1)*6+1)</f>
        <v>11</v>
      </c>
    </row>
    <row r="866" spans="1:5" x14ac:dyDescent="0.25">
      <c r="A866" t="str" cm="1">
        <f t="array" ref="A866">INDEX('Master Data'!$F$2:$L$4115,SMALL(IF((INDEX('Master Data'!$F$2:$L$4115,,1)="successful"),MATCH(ROW('Master Data'!$F$2:$L$4115),ROW('Master Data'!$F$2:$L$4115)),""),ROWS(A$2:$A866)),(COLUMNS($A$2:A866)-1)*6+1)</f>
        <v>successful</v>
      </c>
      <c r="B866" cm="1">
        <f t="array" ref="B866">INDEX('Master Data'!$F$2:$L$4115,SMALL(IF((INDEX('Master Data'!$F$2:$L$4115,,1)="successful"),MATCH(ROW('Master Data'!$F$2:$L$4115),ROW('Master Data'!$F$2:$L$4115)),""),ROWS($A$2:B866)),(COLUMNS($A$2:B866)-1)*6+1)</f>
        <v>64</v>
      </c>
      <c r="D866" t="str" cm="1">
        <f t="array" ref="D866">INDEX('Master Data'!$F$2:$L$4115,SMALL(IF((INDEX('Master Data'!$F$2:$L$4115,,1)="failed"),MATCH(ROW('Master Data'!$F$2:$L$4115),ROW('Master Data'!$F$2:$L$4115)),""),ROWS($D$2:D866)),(COLUMNS($D$2:D866)-1)*6+1)</f>
        <v>failed</v>
      </c>
      <c r="E866" cm="1">
        <f t="array" ref="E866">INDEX('Master Data'!$F$2:$L$4115,SMALL(IF((INDEX('Master Data'!$F$2:$L$4115,,1)="failed"),MATCH(ROW('Master Data'!$F$2:$L$4115),ROW('Master Data'!$F$2:$L$4115)),""),ROWS($D$2:E866)),(COLUMNS($D$2:E866)-1)*6+1)</f>
        <v>0</v>
      </c>
    </row>
    <row r="867" spans="1:5" x14ac:dyDescent="0.25">
      <c r="A867" t="str" cm="1">
        <f t="array" ref="A867">INDEX('Master Data'!$F$2:$L$4115,SMALL(IF((INDEX('Master Data'!$F$2:$L$4115,,1)="successful"),MATCH(ROW('Master Data'!$F$2:$L$4115),ROW('Master Data'!$F$2:$L$4115)),""),ROWS(A$2:$A867)),(COLUMNS($A$2:A867)-1)*6+1)</f>
        <v>successful</v>
      </c>
      <c r="B867" cm="1">
        <f t="array" ref="B867">INDEX('Master Data'!$F$2:$L$4115,SMALL(IF((INDEX('Master Data'!$F$2:$L$4115,,1)="successful"),MATCH(ROW('Master Data'!$F$2:$L$4115),ROW('Master Data'!$F$2:$L$4115)),""),ROWS($A$2:B867)),(COLUMNS($A$2:B867)-1)*6+1)</f>
        <v>13</v>
      </c>
      <c r="D867" t="str" cm="1">
        <f t="array" ref="D867">INDEX('Master Data'!$F$2:$L$4115,SMALL(IF((INDEX('Master Data'!$F$2:$L$4115,,1)="failed"),MATCH(ROW('Master Data'!$F$2:$L$4115),ROW('Master Data'!$F$2:$L$4115)),""),ROWS($D$2:D867)),(COLUMNS($D$2:D867)-1)*6+1)</f>
        <v>failed</v>
      </c>
      <c r="E867" cm="1">
        <f t="array" ref="E867">INDEX('Master Data'!$F$2:$L$4115,SMALL(IF((INDEX('Master Data'!$F$2:$L$4115,,1)="failed"),MATCH(ROW('Master Data'!$F$2:$L$4115),ROW('Master Data'!$F$2:$L$4115)),""),ROWS($D$2:E867)),(COLUMNS($D$2:E867)-1)*6+1)</f>
        <v>12</v>
      </c>
    </row>
    <row r="868" spans="1:5" x14ac:dyDescent="0.25">
      <c r="A868" t="str" cm="1">
        <f t="array" ref="A868">INDEX('Master Data'!$F$2:$L$4115,SMALL(IF((INDEX('Master Data'!$F$2:$L$4115,,1)="successful"),MATCH(ROW('Master Data'!$F$2:$L$4115),ROW('Master Data'!$F$2:$L$4115)),""),ROWS(A$2:$A868)),(COLUMNS($A$2:A868)-1)*6+1)</f>
        <v>successful</v>
      </c>
      <c r="B868" cm="1">
        <f t="array" ref="B868">INDEX('Master Data'!$F$2:$L$4115,SMALL(IF((INDEX('Master Data'!$F$2:$L$4115,,1)="successful"),MATCH(ROW('Master Data'!$F$2:$L$4115),ROW('Master Data'!$F$2:$L$4115)),""),ROWS($A$2:B868)),(COLUMNS($A$2:B868)-1)*6+1)</f>
        <v>33</v>
      </c>
      <c r="D868" t="str" cm="1">
        <f t="array" ref="D868">INDEX('Master Data'!$F$2:$L$4115,SMALL(IF((INDEX('Master Data'!$F$2:$L$4115,,1)="failed"),MATCH(ROW('Master Data'!$F$2:$L$4115),ROW('Master Data'!$F$2:$L$4115)),""),ROWS($D$2:D868)),(COLUMNS($D$2:D868)-1)*6+1)</f>
        <v>failed</v>
      </c>
      <c r="E868" cm="1">
        <f t="array" ref="E868">INDEX('Master Data'!$F$2:$L$4115,SMALL(IF((INDEX('Master Data'!$F$2:$L$4115,,1)="failed"),MATCH(ROW('Master Data'!$F$2:$L$4115),ROW('Master Data'!$F$2:$L$4115)),""),ROWS($D$2:E868)),(COLUMNS($D$2:E868)-1)*6+1)</f>
        <v>5</v>
      </c>
    </row>
    <row r="869" spans="1:5" x14ac:dyDescent="0.25">
      <c r="A869" t="str" cm="1">
        <f t="array" ref="A869">INDEX('Master Data'!$F$2:$L$4115,SMALL(IF((INDEX('Master Data'!$F$2:$L$4115,,1)="successful"),MATCH(ROW('Master Data'!$F$2:$L$4115),ROW('Master Data'!$F$2:$L$4115)),""),ROWS(A$2:$A869)),(COLUMNS($A$2:A869)-1)*6+1)</f>
        <v>successful</v>
      </c>
      <c r="B869" cm="1">
        <f t="array" ref="B869">INDEX('Master Data'!$F$2:$L$4115,SMALL(IF((INDEX('Master Data'!$F$2:$L$4115,,1)="successful"),MATCH(ROW('Master Data'!$F$2:$L$4115),ROW('Master Data'!$F$2:$L$4115)),""),ROWS($A$2:B869)),(COLUMNS($A$2:B869)-1)*6+1)</f>
        <v>52</v>
      </c>
      <c r="D869" t="str" cm="1">
        <f t="array" ref="D869">INDEX('Master Data'!$F$2:$L$4115,SMALL(IF((INDEX('Master Data'!$F$2:$L$4115,,1)="failed"),MATCH(ROW('Master Data'!$F$2:$L$4115),ROW('Master Data'!$F$2:$L$4115)),""),ROWS($D$2:D869)),(COLUMNS($D$2:D869)-1)*6+1)</f>
        <v>failed</v>
      </c>
      <c r="E869" cm="1">
        <f t="array" ref="E869">INDEX('Master Data'!$F$2:$L$4115,SMALL(IF((INDEX('Master Data'!$F$2:$L$4115,,1)="failed"),MATCH(ROW('Master Data'!$F$2:$L$4115),ROW('Master Data'!$F$2:$L$4115)),""),ROWS($D$2:E869)),(COLUMNS($D$2:E869)-1)*6+1)</f>
        <v>24</v>
      </c>
    </row>
    <row r="870" spans="1:5" x14ac:dyDescent="0.25">
      <c r="A870" t="str" cm="1">
        <f t="array" ref="A870">INDEX('Master Data'!$F$2:$L$4115,SMALL(IF((INDEX('Master Data'!$F$2:$L$4115,,1)="successful"),MATCH(ROW('Master Data'!$F$2:$L$4115),ROW('Master Data'!$F$2:$L$4115)),""),ROWS(A$2:$A870)),(COLUMNS($A$2:A870)-1)*6+1)</f>
        <v>successful</v>
      </c>
      <c r="B870" cm="1">
        <f t="array" ref="B870">INDEX('Master Data'!$F$2:$L$4115,SMALL(IF((INDEX('Master Data'!$F$2:$L$4115,,1)="successful"),MATCH(ROW('Master Data'!$F$2:$L$4115),ROW('Master Data'!$F$2:$L$4115)),""),ROWS($A$2:B870)),(COLUMNS($A$2:B870)-1)*6+1)</f>
        <v>107</v>
      </c>
      <c r="D870" t="str" cm="1">
        <f t="array" ref="D870">INDEX('Master Data'!$F$2:$L$4115,SMALL(IF((INDEX('Master Data'!$F$2:$L$4115,,1)="failed"),MATCH(ROW('Master Data'!$F$2:$L$4115),ROW('Master Data'!$F$2:$L$4115)),""),ROWS($D$2:D870)),(COLUMNS($D$2:D870)-1)*6+1)</f>
        <v>failed</v>
      </c>
      <c r="E870" cm="1">
        <f t="array" ref="E870">INDEX('Master Data'!$F$2:$L$4115,SMALL(IF((INDEX('Master Data'!$F$2:$L$4115,,1)="failed"),MATCH(ROW('Master Data'!$F$2:$L$4115),ROW('Master Data'!$F$2:$L$4115)),""),ROWS($D$2:E870)),(COLUMNS($D$2:E870)-1)*6+1)</f>
        <v>89</v>
      </c>
    </row>
    <row r="871" spans="1:5" x14ac:dyDescent="0.25">
      <c r="A871" t="str" cm="1">
        <f t="array" ref="A871">INDEX('Master Data'!$F$2:$L$4115,SMALL(IF((INDEX('Master Data'!$F$2:$L$4115,,1)="successful"),MATCH(ROW('Master Data'!$F$2:$L$4115),ROW('Master Data'!$F$2:$L$4115)),""),ROWS(A$2:$A871)),(COLUMNS($A$2:A871)-1)*6+1)</f>
        <v>successful</v>
      </c>
      <c r="B871" cm="1">
        <f t="array" ref="B871">INDEX('Master Data'!$F$2:$L$4115,SMALL(IF((INDEX('Master Data'!$F$2:$L$4115,,1)="successful"),MATCH(ROW('Master Data'!$F$2:$L$4115),ROW('Master Data'!$F$2:$L$4115)),""),ROWS($A$2:B871)),(COLUMNS($A$2:B871)-1)*6+1)</f>
        <v>11</v>
      </c>
      <c r="D871" t="str" cm="1">
        <f t="array" ref="D871">INDEX('Master Data'!$F$2:$L$4115,SMALL(IF((INDEX('Master Data'!$F$2:$L$4115,,1)="failed"),MATCH(ROW('Master Data'!$F$2:$L$4115),ROW('Master Data'!$F$2:$L$4115)),""),ROWS($D$2:D871)),(COLUMNS($D$2:D871)-1)*6+1)</f>
        <v>failed</v>
      </c>
      <c r="E871" cm="1">
        <f t="array" ref="E871">INDEX('Master Data'!$F$2:$L$4115,SMALL(IF((INDEX('Master Data'!$F$2:$L$4115,,1)="failed"),MATCH(ROW('Master Data'!$F$2:$L$4115),ROW('Master Data'!$F$2:$L$4115)),""),ROWS($D$2:E871)),(COLUMNS($D$2:E871)-1)*6+1)</f>
        <v>1</v>
      </c>
    </row>
    <row r="872" spans="1:5" x14ac:dyDescent="0.25">
      <c r="A872" t="str" cm="1">
        <f t="array" ref="A872">INDEX('Master Data'!$F$2:$L$4115,SMALL(IF((INDEX('Master Data'!$F$2:$L$4115,,1)="successful"),MATCH(ROW('Master Data'!$F$2:$L$4115),ROW('Master Data'!$F$2:$L$4115)),""),ROWS(A$2:$A872)),(COLUMNS($A$2:A872)-1)*6+1)</f>
        <v>successful</v>
      </c>
      <c r="B872" cm="1">
        <f t="array" ref="B872">INDEX('Master Data'!$F$2:$L$4115,SMALL(IF((INDEX('Master Data'!$F$2:$L$4115,,1)="successful"),MATCH(ROW('Master Data'!$F$2:$L$4115),ROW('Master Data'!$F$2:$L$4115)),""),ROWS($A$2:B872)),(COLUMNS($A$2:B872)-1)*6+1)</f>
        <v>34</v>
      </c>
      <c r="D872" t="str" cm="1">
        <f t="array" ref="D872">INDEX('Master Data'!$F$2:$L$4115,SMALL(IF((INDEX('Master Data'!$F$2:$L$4115,,1)="failed"),MATCH(ROW('Master Data'!$F$2:$L$4115),ROW('Master Data'!$F$2:$L$4115)),""),ROWS($D$2:D872)),(COLUMNS($D$2:D872)-1)*6+1)</f>
        <v>failed</v>
      </c>
      <c r="E872" cm="1">
        <f t="array" ref="E872">INDEX('Master Data'!$F$2:$L$4115,SMALL(IF((INDEX('Master Data'!$F$2:$L$4115,,1)="failed"),MATCH(ROW('Master Data'!$F$2:$L$4115),ROW('Master Data'!$F$2:$L$4115)),""),ROWS($D$2:E872)),(COLUMNS($D$2:E872)-1)*6+1)</f>
        <v>55</v>
      </c>
    </row>
    <row r="873" spans="1:5" x14ac:dyDescent="0.25">
      <c r="A873" t="str" cm="1">
        <f t="array" ref="A873">INDEX('Master Data'!$F$2:$L$4115,SMALL(IF((INDEX('Master Data'!$F$2:$L$4115,,1)="successful"),MATCH(ROW('Master Data'!$F$2:$L$4115),ROW('Master Data'!$F$2:$L$4115)),""),ROWS(A$2:$A873)),(COLUMNS($A$2:A873)-1)*6+1)</f>
        <v>successful</v>
      </c>
      <c r="B873" cm="1">
        <f t="array" ref="B873">INDEX('Master Data'!$F$2:$L$4115,SMALL(IF((INDEX('Master Data'!$F$2:$L$4115,,1)="successful"),MATCH(ROW('Master Data'!$F$2:$L$4115),ROW('Master Data'!$F$2:$L$4115)),""),ROWS($A$2:B873)),(COLUMNS($A$2:B873)-1)*6+1)</f>
        <v>75</v>
      </c>
      <c r="D873" t="str" cm="1">
        <f t="array" ref="D873">INDEX('Master Data'!$F$2:$L$4115,SMALL(IF((INDEX('Master Data'!$F$2:$L$4115,,1)="failed"),MATCH(ROW('Master Data'!$F$2:$L$4115),ROW('Master Data'!$F$2:$L$4115)),""),ROWS($D$2:D873)),(COLUMNS($D$2:D873)-1)*6+1)</f>
        <v>failed</v>
      </c>
      <c r="E873" cm="1">
        <f t="array" ref="E873">INDEX('Master Data'!$F$2:$L$4115,SMALL(IF((INDEX('Master Data'!$F$2:$L$4115,,1)="failed"),MATCH(ROW('Master Data'!$F$2:$L$4115),ROW('Master Data'!$F$2:$L$4115)),""),ROWS($D$2:E873)),(COLUMNS($D$2:E873)-1)*6+1)</f>
        <v>2</v>
      </c>
    </row>
    <row r="874" spans="1:5" x14ac:dyDescent="0.25">
      <c r="A874" t="str" cm="1">
        <f t="array" ref="A874">INDEX('Master Data'!$F$2:$L$4115,SMALL(IF((INDEX('Master Data'!$F$2:$L$4115,,1)="successful"),MATCH(ROW('Master Data'!$F$2:$L$4115),ROW('Master Data'!$F$2:$L$4115)),""),ROWS(A$2:$A874)),(COLUMNS($A$2:A874)-1)*6+1)</f>
        <v>successful</v>
      </c>
      <c r="B874" cm="1">
        <f t="array" ref="B874">INDEX('Master Data'!$F$2:$L$4115,SMALL(IF((INDEX('Master Data'!$F$2:$L$4115,,1)="successful"),MATCH(ROW('Master Data'!$F$2:$L$4115),ROW('Master Data'!$F$2:$L$4115)),""),ROWS($A$2:B874)),(COLUMNS($A$2:B874)-1)*6+1)</f>
        <v>26</v>
      </c>
      <c r="D874" t="str" cm="1">
        <f t="array" ref="D874">INDEX('Master Data'!$F$2:$L$4115,SMALL(IF((INDEX('Master Data'!$F$2:$L$4115,,1)="failed"),MATCH(ROW('Master Data'!$F$2:$L$4115),ROW('Master Data'!$F$2:$L$4115)),""),ROWS($D$2:D874)),(COLUMNS($D$2:D874)-1)*6+1)</f>
        <v>failed</v>
      </c>
      <c r="E874" cm="1">
        <f t="array" ref="E874">INDEX('Master Data'!$F$2:$L$4115,SMALL(IF((INDEX('Master Data'!$F$2:$L$4115,,1)="failed"),MATCH(ROW('Master Data'!$F$2:$L$4115),ROW('Master Data'!$F$2:$L$4115)),""),ROWS($D$2:E874)),(COLUMNS($D$2:E874)-1)*6+1)</f>
        <v>0</v>
      </c>
    </row>
    <row r="875" spans="1:5" x14ac:dyDescent="0.25">
      <c r="A875" t="str" cm="1">
        <f t="array" ref="A875">INDEX('Master Data'!$F$2:$L$4115,SMALL(IF((INDEX('Master Data'!$F$2:$L$4115,,1)="successful"),MATCH(ROW('Master Data'!$F$2:$L$4115),ROW('Master Data'!$F$2:$L$4115)),""),ROWS(A$2:$A875)),(COLUMNS($A$2:A875)-1)*6+1)</f>
        <v>successful</v>
      </c>
      <c r="B875" cm="1">
        <f t="array" ref="B875">INDEX('Master Data'!$F$2:$L$4115,SMALL(IF((INDEX('Master Data'!$F$2:$L$4115,,1)="successful"),MATCH(ROW('Master Data'!$F$2:$L$4115),ROW('Master Data'!$F$2:$L$4115)),""),ROWS($A$2:B875)),(COLUMNS($A$2:B875)-1)*6+1)</f>
        <v>50</v>
      </c>
      <c r="D875" t="str" cm="1">
        <f t="array" ref="D875">INDEX('Master Data'!$F$2:$L$4115,SMALL(IF((INDEX('Master Data'!$F$2:$L$4115,,1)="failed"),MATCH(ROW('Master Data'!$F$2:$L$4115),ROW('Master Data'!$F$2:$L$4115)),""),ROWS($D$2:D875)),(COLUMNS($D$2:D875)-1)*6+1)</f>
        <v>failed</v>
      </c>
      <c r="E875" cm="1">
        <f t="array" ref="E875">INDEX('Master Data'!$F$2:$L$4115,SMALL(IF((INDEX('Master Data'!$F$2:$L$4115,,1)="failed"),MATCH(ROW('Master Data'!$F$2:$L$4115),ROW('Master Data'!$F$2:$L$4115)),""),ROWS($D$2:E875)),(COLUMNS($D$2:E875)-1)*6+1)</f>
        <v>4</v>
      </c>
    </row>
    <row r="876" spans="1:5" x14ac:dyDescent="0.25">
      <c r="A876" t="str" cm="1">
        <f t="array" ref="A876">INDEX('Master Data'!$F$2:$L$4115,SMALL(IF((INDEX('Master Data'!$F$2:$L$4115,,1)="successful"),MATCH(ROW('Master Data'!$F$2:$L$4115),ROW('Master Data'!$F$2:$L$4115)),""),ROWS(A$2:$A876)),(COLUMNS($A$2:A876)-1)*6+1)</f>
        <v>successful</v>
      </c>
      <c r="B876" cm="1">
        <f t="array" ref="B876">INDEX('Master Data'!$F$2:$L$4115,SMALL(IF((INDEX('Master Data'!$F$2:$L$4115,,1)="successful"),MATCH(ROW('Master Data'!$F$2:$L$4115),ROW('Master Data'!$F$2:$L$4115)),""),ROWS($A$2:B876)),(COLUMNS($A$2:B876)-1)*6+1)</f>
        <v>80</v>
      </c>
      <c r="D876" t="str" cm="1">
        <f t="array" ref="D876">INDEX('Master Data'!$F$2:$L$4115,SMALL(IF((INDEX('Master Data'!$F$2:$L$4115,,1)="failed"),MATCH(ROW('Master Data'!$F$2:$L$4115),ROW('Master Data'!$F$2:$L$4115)),""),ROWS($D$2:D876)),(COLUMNS($D$2:D876)-1)*6+1)</f>
        <v>failed</v>
      </c>
      <c r="E876" cm="1">
        <f t="array" ref="E876">INDEX('Master Data'!$F$2:$L$4115,SMALL(IF((INDEX('Master Data'!$F$2:$L$4115,,1)="failed"),MATCH(ROW('Master Data'!$F$2:$L$4115),ROW('Master Data'!$F$2:$L$4115)),""),ROWS($D$2:E876)),(COLUMNS($D$2:E876)-1)*6+1)</f>
        <v>6</v>
      </c>
    </row>
    <row r="877" spans="1:5" x14ac:dyDescent="0.25">
      <c r="A877" t="str" cm="1">
        <f t="array" ref="A877">INDEX('Master Data'!$F$2:$L$4115,SMALL(IF((INDEX('Master Data'!$F$2:$L$4115,,1)="successful"),MATCH(ROW('Master Data'!$F$2:$L$4115),ROW('Master Data'!$F$2:$L$4115)),""),ROWS(A$2:$A877)),(COLUMNS($A$2:A877)-1)*6+1)</f>
        <v>successful</v>
      </c>
      <c r="B877" cm="1">
        <f t="array" ref="B877">INDEX('Master Data'!$F$2:$L$4115,SMALL(IF((INDEX('Master Data'!$F$2:$L$4115,,1)="successful"),MATCH(ROW('Master Data'!$F$2:$L$4115),ROW('Master Data'!$F$2:$L$4115)),""),ROWS($A$2:B877)),(COLUMNS($A$2:B877)-1)*6+1)</f>
        <v>110</v>
      </c>
      <c r="D877" t="str" cm="1">
        <f t="array" ref="D877">INDEX('Master Data'!$F$2:$L$4115,SMALL(IF((INDEX('Master Data'!$F$2:$L$4115,,1)="failed"),MATCH(ROW('Master Data'!$F$2:$L$4115),ROW('Master Data'!$F$2:$L$4115)),""),ROWS($D$2:D877)),(COLUMNS($D$2:D877)-1)*6+1)</f>
        <v>failed</v>
      </c>
      <c r="E877" cm="1">
        <f t="array" ref="E877">INDEX('Master Data'!$F$2:$L$4115,SMALL(IF((INDEX('Master Data'!$F$2:$L$4115,,1)="failed"),MATCH(ROW('Master Data'!$F$2:$L$4115),ROW('Master Data'!$F$2:$L$4115)),""),ROWS($D$2:E877)),(COLUMNS($D$2:E877)-1)*6+1)</f>
        <v>4</v>
      </c>
    </row>
    <row r="878" spans="1:5" x14ac:dyDescent="0.25">
      <c r="A878" t="str" cm="1">
        <f t="array" ref="A878">INDEX('Master Data'!$F$2:$L$4115,SMALL(IF((INDEX('Master Data'!$F$2:$L$4115,,1)="successful"),MATCH(ROW('Master Data'!$F$2:$L$4115),ROW('Master Data'!$F$2:$L$4115)),""),ROWS(A$2:$A878)),(COLUMNS($A$2:A878)-1)*6+1)</f>
        <v>successful</v>
      </c>
      <c r="B878" cm="1">
        <f t="array" ref="B878">INDEX('Master Data'!$F$2:$L$4115,SMALL(IF((INDEX('Master Data'!$F$2:$L$4115,,1)="successful"),MATCH(ROW('Master Data'!$F$2:$L$4115),ROW('Master Data'!$F$2:$L$4115)),""),ROWS($A$2:B878)),(COLUMNS($A$2:B878)-1)*6+1)</f>
        <v>77</v>
      </c>
      <c r="D878" t="str" cm="1">
        <f t="array" ref="D878">INDEX('Master Data'!$F$2:$L$4115,SMALL(IF((INDEX('Master Data'!$F$2:$L$4115,,1)="failed"),MATCH(ROW('Master Data'!$F$2:$L$4115),ROW('Master Data'!$F$2:$L$4115)),""),ROWS($D$2:D878)),(COLUMNS($D$2:D878)-1)*6+1)</f>
        <v>failed</v>
      </c>
      <c r="E878" cm="1">
        <f t="array" ref="E878">INDEX('Master Data'!$F$2:$L$4115,SMALL(IF((INDEX('Master Data'!$F$2:$L$4115,,1)="failed"),MATCH(ROW('Master Data'!$F$2:$L$4115),ROW('Master Data'!$F$2:$L$4115)),""),ROWS($D$2:E878)),(COLUMNS($D$2:E878)-1)*6+1)</f>
        <v>4</v>
      </c>
    </row>
    <row r="879" spans="1:5" x14ac:dyDescent="0.25">
      <c r="A879" t="str" cm="1">
        <f t="array" ref="A879">INDEX('Master Data'!$F$2:$L$4115,SMALL(IF((INDEX('Master Data'!$F$2:$L$4115,,1)="successful"),MATCH(ROW('Master Data'!$F$2:$L$4115),ROW('Master Data'!$F$2:$L$4115)),""),ROWS(A$2:$A879)),(COLUMNS($A$2:A879)-1)*6+1)</f>
        <v>successful</v>
      </c>
      <c r="B879" cm="1">
        <f t="array" ref="B879">INDEX('Master Data'!$F$2:$L$4115,SMALL(IF((INDEX('Master Data'!$F$2:$L$4115,,1)="successful"),MATCH(ROW('Master Data'!$F$2:$L$4115),ROW('Master Data'!$F$2:$L$4115)),""),ROWS($A$2:B879)),(COLUMNS($A$2:B879)-1)*6+1)</f>
        <v>50</v>
      </c>
      <c r="D879" t="str" cm="1">
        <f t="array" ref="D879">INDEX('Master Data'!$F$2:$L$4115,SMALL(IF((INDEX('Master Data'!$F$2:$L$4115,,1)="failed"),MATCH(ROW('Master Data'!$F$2:$L$4115),ROW('Master Data'!$F$2:$L$4115)),""),ROWS($D$2:D879)),(COLUMNS($D$2:D879)-1)*6+1)</f>
        <v>failed</v>
      </c>
      <c r="E879" cm="1">
        <f t="array" ref="E879">INDEX('Master Data'!$F$2:$L$4115,SMALL(IF((INDEX('Master Data'!$F$2:$L$4115,,1)="failed"),MATCH(ROW('Master Data'!$F$2:$L$4115),ROW('Master Data'!$F$2:$L$4115)),""),ROWS($D$2:E879)),(COLUMNS($D$2:E879)-1)*6+1)</f>
        <v>2</v>
      </c>
    </row>
    <row r="880" spans="1:5" x14ac:dyDescent="0.25">
      <c r="A880" t="str" cm="1">
        <f t="array" ref="A880">INDEX('Master Data'!$F$2:$L$4115,SMALL(IF((INDEX('Master Data'!$F$2:$L$4115,,1)="successful"),MATCH(ROW('Master Data'!$F$2:$L$4115),ROW('Master Data'!$F$2:$L$4115)),""),ROWS(A$2:$A880)),(COLUMNS($A$2:A880)-1)*6+1)</f>
        <v>successful</v>
      </c>
      <c r="B880" cm="1">
        <f t="array" ref="B880">INDEX('Master Data'!$F$2:$L$4115,SMALL(IF((INDEX('Master Data'!$F$2:$L$4115,,1)="successful"),MATCH(ROW('Master Data'!$F$2:$L$4115),ROW('Master Data'!$F$2:$L$4115)),""),ROWS($A$2:B880)),(COLUMNS($A$2:B880)-1)*6+1)</f>
        <v>145</v>
      </c>
      <c r="D880" t="str" cm="1">
        <f t="array" ref="D880">INDEX('Master Data'!$F$2:$L$4115,SMALL(IF((INDEX('Master Data'!$F$2:$L$4115,,1)="failed"),MATCH(ROW('Master Data'!$F$2:$L$4115),ROW('Master Data'!$F$2:$L$4115)),""),ROWS($D$2:D880)),(COLUMNS($D$2:D880)-1)*6+1)</f>
        <v>failed</v>
      </c>
      <c r="E880" cm="1">
        <f t="array" ref="E880">INDEX('Master Data'!$F$2:$L$4115,SMALL(IF((INDEX('Master Data'!$F$2:$L$4115,,1)="failed"),MATCH(ROW('Master Data'!$F$2:$L$4115),ROW('Master Data'!$F$2:$L$4115)),""),ROWS($D$2:E880)),(COLUMNS($D$2:E880)-1)*6+1)</f>
        <v>5</v>
      </c>
    </row>
    <row r="881" spans="1:5" x14ac:dyDescent="0.25">
      <c r="A881" t="str" cm="1">
        <f t="array" ref="A881">INDEX('Master Data'!$F$2:$L$4115,SMALL(IF((INDEX('Master Data'!$F$2:$L$4115,,1)="successful"),MATCH(ROW('Master Data'!$F$2:$L$4115),ROW('Master Data'!$F$2:$L$4115)),""),ROWS(A$2:$A881)),(COLUMNS($A$2:A881)-1)*6+1)</f>
        <v>successful</v>
      </c>
      <c r="B881" cm="1">
        <f t="array" ref="B881">INDEX('Master Data'!$F$2:$L$4115,SMALL(IF((INDEX('Master Data'!$F$2:$L$4115,,1)="successful"),MATCH(ROW('Master Data'!$F$2:$L$4115),ROW('Master Data'!$F$2:$L$4115)),""),ROWS($A$2:B881)),(COLUMNS($A$2:B881)-1)*6+1)</f>
        <v>29</v>
      </c>
      <c r="D881" t="str" cm="1">
        <f t="array" ref="D881">INDEX('Master Data'!$F$2:$L$4115,SMALL(IF((INDEX('Master Data'!$F$2:$L$4115,,1)="failed"),MATCH(ROW('Master Data'!$F$2:$L$4115),ROW('Master Data'!$F$2:$L$4115)),""),ROWS($D$2:D881)),(COLUMNS($D$2:D881)-1)*6+1)</f>
        <v>failed</v>
      </c>
      <c r="E881" cm="1">
        <f t="array" ref="E881">INDEX('Master Data'!$F$2:$L$4115,SMALL(IF((INDEX('Master Data'!$F$2:$L$4115,,1)="failed"),MATCH(ROW('Master Data'!$F$2:$L$4115),ROW('Master Data'!$F$2:$L$4115)),""),ROWS($D$2:E881)),(COLUMNS($D$2:E881)-1)*6+1)</f>
        <v>83</v>
      </c>
    </row>
    <row r="882" spans="1:5" x14ac:dyDescent="0.25">
      <c r="A882" t="str" cm="1">
        <f t="array" ref="A882">INDEX('Master Data'!$F$2:$L$4115,SMALL(IF((INDEX('Master Data'!$F$2:$L$4115,,1)="successful"),MATCH(ROW('Master Data'!$F$2:$L$4115),ROW('Master Data'!$F$2:$L$4115)),""),ROWS(A$2:$A882)),(COLUMNS($A$2:A882)-1)*6+1)</f>
        <v>successful</v>
      </c>
      <c r="B882" cm="1">
        <f t="array" ref="B882">INDEX('Master Data'!$F$2:$L$4115,SMALL(IF((INDEX('Master Data'!$F$2:$L$4115,,1)="successful"),MATCH(ROW('Master Data'!$F$2:$L$4115),ROW('Master Data'!$F$2:$L$4115)),""),ROWS($A$2:B882)),(COLUMNS($A$2:B882)-1)*6+1)</f>
        <v>114</v>
      </c>
      <c r="D882" t="str" cm="1">
        <f t="array" ref="D882">INDEX('Master Data'!$F$2:$L$4115,SMALL(IF((INDEX('Master Data'!$F$2:$L$4115,,1)="failed"),MATCH(ROW('Master Data'!$F$2:$L$4115),ROW('Master Data'!$F$2:$L$4115)),""),ROWS($D$2:D882)),(COLUMNS($D$2:D882)-1)*6+1)</f>
        <v>failed</v>
      </c>
      <c r="E882" cm="1">
        <f t="array" ref="E882">INDEX('Master Data'!$F$2:$L$4115,SMALL(IF((INDEX('Master Data'!$F$2:$L$4115,,1)="failed"),MATCH(ROW('Master Data'!$F$2:$L$4115),ROW('Master Data'!$F$2:$L$4115)),""),ROWS($D$2:E882)),(COLUMNS($D$2:E882)-1)*6+1)</f>
        <v>57</v>
      </c>
    </row>
    <row r="883" spans="1:5" x14ac:dyDescent="0.25">
      <c r="A883" t="str" cm="1">
        <f t="array" ref="A883">INDEX('Master Data'!$F$2:$L$4115,SMALL(IF((INDEX('Master Data'!$F$2:$L$4115,,1)="successful"),MATCH(ROW('Master Data'!$F$2:$L$4115),ROW('Master Data'!$F$2:$L$4115)),""),ROWS(A$2:$A883)),(COLUMNS($A$2:A883)-1)*6+1)</f>
        <v>successful</v>
      </c>
      <c r="B883" cm="1">
        <f t="array" ref="B883">INDEX('Master Data'!$F$2:$L$4115,SMALL(IF((INDEX('Master Data'!$F$2:$L$4115,,1)="successful"),MATCH(ROW('Master Data'!$F$2:$L$4115),ROW('Master Data'!$F$2:$L$4115)),""),ROWS($A$2:B883)),(COLUMNS($A$2:B883)-1)*6+1)</f>
        <v>96</v>
      </c>
      <c r="D883" t="str" cm="1">
        <f t="array" ref="D883">INDEX('Master Data'!$F$2:$L$4115,SMALL(IF((INDEX('Master Data'!$F$2:$L$4115,,1)="failed"),MATCH(ROW('Master Data'!$F$2:$L$4115),ROW('Master Data'!$F$2:$L$4115)),""),ROWS($D$2:D883)),(COLUMNS($D$2:D883)-1)*6+1)</f>
        <v>failed</v>
      </c>
      <c r="E883" cm="1">
        <f t="array" ref="E883">INDEX('Master Data'!$F$2:$L$4115,SMALL(IF((INDEX('Master Data'!$F$2:$L$4115,,1)="failed"),MATCH(ROW('Master Data'!$F$2:$L$4115),ROW('Master Data'!$F$2:$L$4115)),""),ROWS($D$2:E883)),(COLUMNS($D$2:E883)-1)*6+1)</f>
        <v>311</v>
      </c>
    </row>
    <row r="884" spans="1:5" x14ac:dyDescent="0.25">
      <c r="A884" t="str" cm="1">
        <f t="array" ref="A884">INDEX('Master Data'!$F$2:$L$4115,SMALL(IF((INDEX('Master Data'!$F$2:$L$4115,,1)="successful"),MATCH(ROW('Master Data'!$F$2:$L$4115),ROW('Master Data'!$F$2:$L$4115)),""),ROWS(A$2:$A884)),(COLUMNS($A$2:A884)-1)*6+1)</f>
        <v>successful</v>
      </c>
      <c r="B884" cm="1">
        <f t="array" ref="B884">INDEX('Master Data'!$F$2:$L$4115,SMALL(IF((INDEX('Master Data'!$F$2:$L$4115,,1)="successful"),MATCH(ROW('Master Data'!$F$2:$L$4115),ROW('Master Data'!$F$2:$L$4115)),""),ROWS($A$2:B884)),(COLUMNS($A$2:B884)-1)*6+1)</f>
        <v>31</v>
      </c>
      <c r="D884" t="str" cm="1">
        <f t="array" ref="D884">INDEX('Master Data'!$F$2:$L$4115,SMALL(IF((INDEX('Master Data'!$F$2:$L$4115,,1)="failed"),MATCH(ROW('Master Data'!$F$2:$L$4115),ROW('Master Data'!$F$2:$L$4115)),""),ROWS($D$2:D884)),(COLUMNS($D$2:D884)-1)*6+1)</f>
        <v>failed</v>
      </c>
      <c r="E884" cm="1">
        <f t="array" ref="E884">INDEX('Master Data'!$F$2:$L$4115,SMALL(IF((INDEX('Master Data'!$F$2:$L$4115,,1)="failed"),MATCH(ROW('Master Data'!$F$2:$L$4115),ROW('Master Data'!$F$2:$L$4115)),""),ROWS($D$2:E884)),(COLUMNS($D$2:E884)-1)*6+1)</f>
        <v>2</v>
      </c>
    </row>
    <row r="885" spans="1:5" x14ac:dyDescent="0.25">
      <c r="A885" t="str" cm="1">
        <f t="array" ref="A885">INDEX('Master Data'!$F$2:$L$4115,SMALL(IF((INDEX('Master Data'!$F$2:$L$4115,,1)="successful"),MATCH(ROW('Master Data'!$F$2:$L$4115),ROW('Master Data'!$F$2:$L$4115)),""),ROWS(A$2:$A885)),(COLUMNS($A$2:A885)-1)*6+1)</f>
        <v>successful</v>
      </c>
      <c r="B885" cm="1">
        <f t="array" ref="B885">INDEX('Master Data'!$F$2:$L$4115,SMALL(IF((INDEX('Master Data'!$F$2:$L$4115,,1)="successful"),MATCH(ROW('Master Data'!$F$2:$L$4115),ROW('Master Data'!$F$2:$L$4115)),""),ROWS($A$2:B885)),(COLUMNS($A$2:B885)-1)*6+1)</f>
        <v>4883</v>
      </c>
      <c r="D885" t="str" cm="1">
        <f t="array" ref="D885">INDEX('Master Data'!$F$2:$L$4115,SMALL(IF((INDEX('Master Data'!$F$2:$L$4115,,1)="failed"),MATCH(ROW('Master Data'!$F$2:$L$4115),ROW('Master Data'!$F$2:$L$4115)),""),ROWS($D$2:D885)),(COLUMNS($D$2:D885)-1)*6+1)</f>
        <v>failed</v>
      </c>
      <c r="E885" cm="1">
        <f t="array" ref="E885">INDEX('Master Data'!$F$2:$L$4115,SMALL(IF((INDEX('Master Data'!$F$2:$L$4115,,1)="failed"),MATCH(ROW('Master Data'!$F$2:$L$4115),ROW('Master Data'!$F$2:$L$4115)),""),ROWS($D$2:E885)),(COLUMNS($D$2:E885)-1)*6+1)</f>
        <v>16</v>
      </c>
    </row>
    <row r="886" spans="1:5" x14ac:dyDescent="0.25">
      <c r="A886" t="str" cm="1">
        <f t="array" ref="A886">INDEX('Master Data'!$F$2:$L$4115,SMALL(IF((INDEX('Master Data'!$F$2:$L$4115,,1)="successful"),MATCH(ROW('Master Data'!$F$2:$L$4115),ROW('Master Data'!$F$2:$L$4115)),""),ROWS(A$2:$A886)),(COLUMNS($A$2:A886)-1)*6+1)</f>
        <v>successful</v>
      </c>
      <c r="B886" cm="1">
        <f t="array" ref="B886">INDEX('Master Data'!$F$2:$L$4115,SMALL(IF((INDEX('Master Data'!$F$2:$L$4115,,1)="successful"),MATCH(ROW('Master Data'!$F$2:$L$4115),ROW('Master Data'!$F$2:$L$4115)),""),ROWS($A$2:B886)),(COLUMNS($A$2:B886)-1)*6+1)</f>
        <v>95</v>
      </c>
      <c r="D886" t="str" cm="1">
        <f t="array" ref="D886">INDEX('Master Data'!$F$2:$L$4115,SMALL(IF((INDEX('Master Data'!$F$2:$L$4115,,1)="failed"),MATCH(ROW('Master Data'!$F$2:$L$4115),ROW('Master Data'!$F$2:$L$4115)),""),ROWS($D$2:D886)),(COLUMNS($D$2:D886)-1)*6+1)</f>
        <v>failed</v>
      </c>
      <c r="E886" cm="1">
        <f t="array" ref="E886">INDEX('Master Data'!$F$2:$L$4115,SMALL(IF((INDEX('Master Data'!$F$2:$L$4115,,1)="failed"),MATCH(ROW('Master Data'!$F$2:$L$4115),ROW('Master Data'!$F$2:$L$4115)),""),ROWS($D$2:E886)),(COLUMNS($D$2:E886)-1)*6+1)</f>
        <v>9</v>
      </c>
    </row>
    <row r="887" spans="1:5" x14ac:dyDescent="0.25">
      <c r="A887" t="str" cm="1">
        <f t="array" ref="A887">INDEX('Master Data'!$F$2:$L$4115,SMALL(IF((INDEX('Master Data'!$F$2:$L$4115,,1)="successful"),MATCH(ROW('Master Data'!$F$2:$L$4115),ROW('Master Data'!$F$2:$L$4115)),""),ROWS(A$2:$A887)),(COLUMNS($A$2:A887)-1)*6+1)</f>
        <v>successful</v>
      </c>
      <c r="B887" cm="1">
        <f t="array" ref="B887">INDEX('Master Data'!$F$2:$L$4115,SMALL(IF((INDEX('Master Data'!$F$2:$L$4115,,1)="successful"),MATCH(ROW('Master Data'!$F$2:$L$4115),ROW('Master Data'!$F$2:$L$4115)),""),ROWS($A$2:B887)),(COLUMNS($A$2:B887)-1)*6+1)</f>
        <v>2478</v>
      </c>
      <c r="D887" t="str" cm="1">
        <f t="array" ref="D887">INDEX('Master Data'!$F$2:$L$4115,SMALL(IF((INDEX('Master Data'!$F$2:$L$4115,,1)="failed"),MATCH(ROW('Master Data'!$F$2:$L$4115),ROW('Master Data'!$F$2:$L$4115)),""),ROWS($D$2:D887)),(COLUMNS($D$2:D887)-1)*6+1)</f>
        <v>failed</v>
      </c>
      <c r="E887" cm="1">
        <f t="array" ref="E887">INDEX('Master Data'!$F$2:$L$4115,SMALL(IF((INDEX('Master Data'!$F$2:$L$4115,,1)="failed"),MATCH(ROW('Master Data'!$F$2:$L$4115),ROW('Master Data'!$F$2:$L$4115)),""),ROWS($D$2:E887)),(COLUMNS($D$2:E887)-1)*6+1)</f>
        <v>1</v>
      </c>
    </row>
    <row r="888" spans="1:5" x14ac:dyDescent="0.25">
      <c r="A888" t="str" cm="1">
        <f t="array" ref="A888">INDEX('Master Data'!$F$2:$L$4115,SMALL(IF((INDEX('Master Data'!$F$2:$L$4115,,1)="successful"),MATCH(ROW('Master Data'!$F$2:$L$4115),ROW('Master Data'!$F$2:$L$4115)),""),ROWS(A$2:$A888)),(COLUMNS($A$2:A888)-1)*6+1)</f>
        <v>successful</v>
      </c>
      <c r="B888" cm="1">
        <f t="array" ref="B888">INDEX('Master Data'!$F$2:$L$4115,SMALL(IF((INDEX('Master Data'!$F$2:$L$4115,,1)="successful"),MATCH(ROW('Master Data'!$F$2:$L$4115),ROW('Master Data'!$F$2:$L$4115)),""),ROWS($A$2:B888)),(COLUMNS($A$2:B888)-1)*6+1)</f>
        <v>1789</v>
      </c>
      <c r="D888" t="str" cm="1">
        <f t="array" ref="D888">INDEX('Master Data'!$F$2:$L$4115,SMALL(IF((INDEX('Master Data'!$F$2:$L$4115,,1)="failed"),MATCH(ROW('Master Data'!$F$2:$L$4115),ROW('Master Data'!$F$2:$L$4115)),""),ROWS($D$2:D888)),(COLUMNS($D$2:D888)-1)*6+1)</f>
        <v>failed</v>
      </c>
      <c r="E888" cm="1">
        <f t="array" ref="E888">INDEX('Master Data'!$F$2:$L$4115,SMALL(IF((INDEX('Master Data'!$F$2:$L$4115,,1)="failed"),MATCH(ROW('Master Data'!$F$2:$L$4115),ROW('Master Data'!$F$2:$L$4115)),""),ROWS($D$2:E888)),(COLUMNS($D$2:E888)-1)*6+1)</f>
        <v>12</v>
      </c>
    </row>
    <row r="889" spans="1:5" x14ac:dyDescent="0.25">
      <c r="A889" t="str" cm="1">
        <f t="array" ref="A889">INDEX('Master Data'!$F$2:$L$4115,SMALL(IF((INDEX('Master Data'!$F$2:$L$4115,,1)="successful"),MATCH(ROW('Master Data'!$F$2:$L$4115),ROW('Master Data'!$F$2:$L$4115)),""),ROWS(A$2:$A889)),(COLUMNS($A$2:A889)-1)*6+1)</f>
        <v>successful</v>
      </c>
      <c r="B889" cm="1">
        <f t="array" ref="B889">INDEX('Master Data'!$F$2:$L$4115,SMALL(IF((INDEX('Master Data'!$F$2:$L$4115,,1)="successful"),MATCH(ROW('Master Data'!$F$2:$L$4115),ROW('Master Data'!$F$2:$L$4115)),""),ROWS($A$2:B889)),(COLUMNS($A$2:B889)-1)*6+1)</f>
        <v>680</v>
      </c>
      <c r="D889" t="str" cm="1">
        <f t="array" ref="D889">INDEX('Master Data'!$F$2:$L$4115,SMALL(IF((INDEX('Master Data'!$F$2:$L$4115,,1)="failed"),MATCH(ROW('Master Data'!$F$2:$L$4115),ROW('Master Data'!$F$2:$L$4115)),""),ROWS($D$2:D889)),(COLUMNS($D$2:D889)-1)*6+1)</f>
        <v>failed</v>
      </c>
      <c r="E889" cm="1">
        <f t="array" ref="E889">INDEX('Master Data'!$F$2:$L$4115,SMALL(IF((INDEX('Master Data'!$F$2:$L$4115,,1)="failed"),MATCH(ROW('Master Data'!$F$2:$L$4115),ROW('Master Data'!$F$2:$L$4115)),""),ROWS($D$2:E889)),(COLUMNS($D$2:E889)-1)*6+1)</f>
        <v>0</v>
      </c>
    </row>
    <row r="890" spans="1:5" x14ac:dyDescent="0.25">
      <c r="A890" t="str" cm="1">
        <f t="array" ref="A890">INDEX('Master Data'!$F$2:$L$4115,SMALL(IF((INDEX('Master Data'!$F$2:$L$4115,,1)="successful"),MATCH(ROW('Master Data'!$F$2:$L$4115),ROW('Master Data'!$F$2:$L$4115)),""),ROWS(A$2:$A890)),(COLUMNS($A$2:A890)-1)*6+1)</f>
        <v>successful</v>
      </c>
      <c r="B890" cm="1">
        <f t="array" ref="B890">INDEX('Master Data'!$F$2:$L$4115,SMALL(IF((INDEX('Master Data'!$F$2:$L$4115,,1)="successful"),MATCH(ROW('Master Data'!$F$2:$L$4115),ROW('Master Data'!$F$2:$L$4115)),""),ROWS($A$2:B890)),(COLUMNS($A$2:B890)-1)*6+1)</f>
        <v>70</v>
      </c>
      <c r="D890" t="str" cm="1">
        <f t="array" ref="D890">INDEX('Master Data'!$F$2:$L$4115,SMALL(IF((INDEX('Master Data'!$F$2:$L$4115,,1)="failed"),MATCH(ROW('Master Data'!$F$2:$L$4115),ROW('Master Data'!$F$2:$L$4115)),""),ROWS($D$2:D890)),(COLUMNS($D$2:D890)-1)*6+1)</f>
        <v>failed</v>
      </c>
      <c r="E890" cm="1">
        <f t="array" ref="E890">INDEX('Master Data'!$F$2:$L$4115,SMALL(IF((INDEX('Master Data'!$F$2:$L$4115,,1)="failed"),MATCH(ROW('Master Data'!$F$2:$L$4115),ROW('Master Data'!$F$2:$L$4115)),""),ROWS($D$2:E890)),(COLUMNS($D$2:E890)-1)*6+1)</f>
        <v>20</v>
      </c>
    </row>
    <row r="891" spans="1:5" x14ac:dyDescent="0.25">
      <c r="A891" t="str" cm="1">
        <f t="array" ref="A891">INDEX('Master Data'!$F$2:$L$4115,SMALL(IF((INDEX('Master Data'!$F$2:$L$4115,,1)="successful"),MATCH(ROW('Master Data'!$F$2:$L$4115),ROW('Master Data'!$F$2:$L$4115)),""),ROWS(A$2:$A891)),(COLUMNS($A$2:A891)-1)*6+1)</f>
        <v>successful</v>
      </c>
      <c r="B891" cm="1">
        <f t="array" ref="B891">INDEX('Master Data'!$F$2:$L$4115,SMALL(IF((INDEX('Master Data'!$F$2:$L$4115,,1)="successful"),MATCH(ROW('Master Data'!$F$2:$L$4115),ROW('Master Data'!$F$2:$L$4115)),""),ROWS($A$2:B891)),(COLUMNS($A$2:B891)-1)*6+1)</f>
        <v>23</v>
      </c>
      <c r="D891" t="str" cm="1">
        <f t="array" ref="D891">INDEX('Master Data'!$F$2:$L$4115,SMALL(IF((INDEX('Master Data'!$F$2:$L$4115,,1)="failed"),MATCH(ROW('Master Data'!$F$2:$L$4115),ROW('Master Data'!$F$2:$L$4115)),""),ROWS($D$2:D891)),(COLUMNS($D$2:D891)-1)*6+1)</f>
        <v>failed</v>
      </c>
      <c r="E891" cm="1">
        <f t="array" ref="E891">INDEX('Master Data'!$F$2:$L$4115,SMALL(IF((INDEX('Master Data'!$F$2:$L$4115,,1)="failed"),MATCH(ROW('Master Data'!$F$2:$L$4115),ROW('Master Data'!$F$2:$L$4115)),""),ROWS($D$2:E891)),(COLUMNS($D$2:E891)-1)*6+1)</f>
        <v>16</v>
      </c>
    </row>
    <row r="892" spans="1:5" x14ac:dyDescent="0.25">
      <c r="A892" t="str" cm="1">
        <f t="array" ref="A892">INDEX('Master Data'!$F$2:$L$4115,SMALL(IF((INDEX('Master Data'!$F$2:$L$4115,,1)="successful"),MATCH(ROW('Master Data'!$F$2:$L$4115),ROW('Master Data'!$F$2:$L$4115)),""),ROWS(A$2:$A892)),(COLUMNS($A$2:A892)-1)*6+1)</f>
        <v>successful</v>
      </c>
      <c r="B892" cm="1">
        <f t="array" ref="B892">INDEX('Master Data'!$F$2:$L$4115,SMALL(IF((INDEX('Master Data'!$F$2:$L$4115,,1)="successful"),MATCH(ROW('Master Data'!$F$2:$L$4115),ROW('Master Data'!$F$2:$L$4115)),""),ROWS($A$2:B892)),(COLUMNS($A$2:B892)-1)*6+1)</f>
        <v>4245</v>
      </c>
      <c r="D892" t="str" cm="1">
        <f t="array" ref="D892">INDEX('Master Data'!$F$2:$L$4115,SMALL(IF((INDEX('Master Data'!$F$2:$L$4115,,1)="failed"),MATCH(ROW('Master Data'!$F$2:$L$4115),ROW('Master Data'!$F$2:$L$4115)),""),ROWS($D$2:D892)),(COLUMNS($D$2:D892)-1)*6+1)</f>
        <v>failed</v>
      </c>
      <c r="E892" cm="1">
        <f t="array" ref="E892">INDEX('Master Data'!$F$2:$L$4115,SMALL(IF((INDEX('Master Data'!$F$2:$L$4115,,1)="failed"),MATCH(ROW('Master Data'!$F$2:$L$4115),ROW('Master Data'!$F$2:$L$4115)),""),ROWS($D$2:E892)),(COLUMNS($D$2:E892)-1)*6+1)</f>
        <v>33</v>
      </c>
    </row>
    <row r="893" spans="1:5" x14ac:dyDescent="0.25">
      <c r="A893" t="str" cm="1">
        <f t="array" ref="A893">INDEX('Master Data'!$F$2:$L$4115,SMALL(IF((INDEX('Master Data'!$F$2:$L$4115,,1)="successful"),MATCH(ROW('Master Data'!$F$2:$L$4115),ROW('Master Data'!$F$2:$L$4115)),""),ROWS(A$2:$A893)),(COLUMNS($A$2:A893)-1)*6+1)</f>
        <v>successful</v>
      </c>
      <c r="B893" cm="1">
        <f t="array" ref="B893">INDEX('Master Data'!$F$2:$L$4115,SMALL(IF((INDEX('Master Data'!$F$2:$L$4115,,1)="successful"),MATCH(ROW('Master Data'!$F$2:$L$4115),ROW('Master Data'!$F$2:$L$4115)),""),ROWS($A$2:B893)),(COLUMNS($A$2:B893)-1)*6+1)</f>
        <v>943</v>
      </c>
      <c r="D893" t="str" cm="1">
        <f t="array" ref="D893">INDEX('Master Data'!$F$2:$L$4115,SMALL(IF((INDEX('Master Data'!$F$2:$L$4115,,1)="failed"),MATCH(ROW('Master Data'!$F$2:$L$4115),ROW('Master Data'!$F$2:$L$4115)),""),ROWS($D$2:D893)),(COLUMNS($D$2:D893)-1)*6+1)</f>
        <v>failed</v>
      </c>
      <c r="E893" cm="1">
        <f t="array" ref="E893">INDEX('Master Data'!$F$2:$L$4115,SMALL(IF((INDEX('Master Data'!$F$2:$L$4115,,1)="failed"),MATCH(ROW('Master Data'!$F$2:$L$4115),ROW('Master Data'!$F$2:$L$4115)),""),ROWS($D$2:E893)),(COLUMNS($D$2:E893)-1)*6+1)</f>
        <v>2</v>
      </c>
    </row>
    <row r="894" spans="1:5" x14ac:dyDescent="0.25">
      <c r="A894" t="str" cm="1">
        <f t="array" ref="A894">INDEX('Master Data'!$F$2:$L$4115,SMALL(IF((INDEX('Master Data'!$F$2:$L$4115,,1)="successful"),MATCH(ROW('Master Data'!$F$2:$L$4115),ROW('Master Data'!$F$2:$L$4115)),""),ROWS(A$2:$A894)),(COLUMNS($A$2:A894)-1)*6+1)</f>
        <v>successful</v>
      </c>
      <c r="B894" cm="1">
        <f t="array" ref="B894">INDEX('Master Data'!$F$2:$L$4115,SMALL(IF((INDEX('Master Data'!$F$2:$L$4115,,1)="successful"),MATCH(ROW('Master Data'!$F$2:$L$4115),ROW('Master Data'!$F$2:$L$4115)),""),ROWS($A$2:B894)),(COLUMNS($A$2:B894)-1)*6+1)</f>
        <v>1876</v>
      </c>
      <c r="D894" t="str" cm="1">
        <f t="array" ref="D894">INDEX('Master Data'!$F$2:$L$4115,SMALL(IF((INDEX('Master Data'!$F$2:$L$4115,,1)="failed"),MATCH(ROW('Master Data'!$F$2:$L$4115),ROW('Master Data'!$F$2:$L$4115)),""),ROWS($D$2:D894)),(COLUMNS($D$2:D894)-1)*6+1)</f>
        <v>failed</v>
      </c>
      <c r="E894" cm="1">
        <f t="array" ref="E894">INDEX('Master Data'!$F$2:$L$4115,SMALL(IF((INDEX('Master Data'!$F$2:$L$4115,,1)="failed"),MATCH(ROW('Master Data'!$F$2:$L$4115),ROW('Master Data'!$F$2:$L$4115)),""),ROWS($D$2:E894)),(COLUMNS($D$2:E894)-1)*6+1)</f>
        <v>6</v>
      </c>
    </row>
    <row r="895" spans="1:5" x14ac:dyDescent="0.25">
      <c r="A895" t="str" cm="1">
        <f t="array" ref="A895">INDEX('Master Data'!$F$2:$L$4115,SMALL(IF((INDEX('Master Data'!$F$2:$L$4115,,1)="successful"),MATCH(ROW('Master Data'!$F$2:$L$4115),ROW('Master Data'!$F$2:$L$4115)),""),ROWS(A$2:$A895)),(COLUMNS($A$2:A895)-1)*6+1)</f>
        <v>successful</v>
      </c>
      <c r="B895" cm="1">
        <f t="array" ref="B895">INDEX('Master Data'!$F$2:$L$4115,SMALL(IF((INDEX('Master Data'!$F$2:$L$4115,,1)="successful"),MATCH(ROW('Master Data'!$F$2:$L$4115),ROW('Master Data'!$F$2:$L$4115)),""),ROWS($A$2:B895)),(COLUMNS($A$2:B895)-1)*6+1)</f>
        <v>834</v>
      </c>
      <c r="D895" t="str" cm="1">
        <f t="array" ref="D895">INDEX('Master Data'!$F$2:$L$4115,SMALL(IF((INDEX('Master Data'!$F$2:$L$4115,,1)="failed"),MATCH(ROW('Master Data'!$F$2:$L$4115),ROW('Master Data'!$F$2:$L$4115)),""),ROWS($D$2:D895)),(COLUMNS($D$2:D895)-1)*6+1)</f>
        <v>failed</v>
      </c>
      <c r="E895" cm="1">
        <f t="array" ref="E895">INDEX('Master Data'!$F$2:$L$4115,SMALL(IF((INDEX('Master Data'!$F$2:$L$4115,,1)="failed"),MATCH(ROW('Master Data'!$F$2:$L$4115),ROW('Master Data'!$F$2:$L$4115)),""),ROWS($D$2:E895)),(COLUMNS($D$2:E895)-1)*6+1)</f>
        <v>0</v>
      </c>
    </row>
    <row r="896" spans="1:5" x14ac:dyDescent="0.25">
      <c r="A896" t="str" cm="1">
        <f t="array" ref="A896">INDEX('Master Data'!$F$2:$L$4115,SMALL(IF((INDEX('Master Data'!$F$2:$L$4115,,1)="successful"),MATCH(ROW('Master Data'!$F$2:$L$4115),ROW('Master Data'!$F$2:$L$4115)),""),ROWS(A$2:$A896)),(COLUMNS($A$2:A896)-1)*6+1)</f>
        <v>successful</v>
      </c>
      <c r="B896" cm="1">
        <f t="array" ref="B896">INDEX('Master Data'!$F$2:$L$4115,SMALL(IF((INDEX('Master Data'!$F$2:$L$4115,,1)="successful"),MATCH(ROW('Master Data'!$F$2:$L$4115),ROW('Master Data'!$F$2:$L$4115)),""),ROWS($A$2:B896)),(COLUMNS($A$2:B896)-1)*6+1)</f>
        <v>682</v>
      </c>
      <c r="D896" t="str" cm="1">
        <f t="array" ref="D896">INDEX('Master Data'!$F$2:$L$4115,SMALL(IF((INDEX('Master Data'!$F$2:$L$4115,,1)="failed"),MATCH(ROW('Master Data'!$F$2:$L$4115),ROW('Master Data'!$F$2:$L$4115)),""),ROWS($D$2:D896)),(COLUMNS($D$2:D896)-1)*6+1)</f>
        <v>failed</v>
      </c>
      <c r="E896" cm="1">
        <f t="array" ref="E896">INDEX('Master Data'!$F$2:$L$4115,SMALL(IF((INDEX('Master Data'!$F$2:$L$4115,,1)="failed"),MATCH(ROW('Master Data'!$F$2:$L$4115),ROW('Master Data'!$F$2:$L$4115)),""),ROWS($D$2:E896)),(COLUMNS($D$2:E896)-1)*6+1)</f>
        <v>3</v>
      </c>
    </row>
    <row r="897" spans="1:5" x14ac:dyDescent="0.25">
      <c r="A897" t="str" cm="1">
        <f t="array" ref="A897">INDEX('Master Data'!$F$2:$L$4115,SMALL(IF((INDEX('Master Data'!$F$2:$L$4115,,1)="successful"),MATCH(ROW('Master Data'!$F$2:$L$4115),ROW('Master Data'!$F$2:$L$4115)),""),ROWS(A$2:$A897)),(COLUMNS($A$2:A897)-1)*6+1)</f>
        <v>successful</v>
      </c>
      <c r="B897" cm="1">
        <f t="array" ref="B897">INDEX('Master Data'!$F$2:$L$4115,SMALL(IF((INDEX('Master Data'!$F$2:$L$4115,,1)="successful"),MATCH(ROW('Master Data'!$F$2:$L$4115),ROW('Master Data'!$F$2:$L$4115)),""),ROWS($A$2:B897)),(COLUMNS($A$2:B897)-1)*6+1)</f>
        <v>147</v>
      </c>
      <c r="D897" t="str" cm="1">
        <f t="array" ref="D897">INDEX('Master Data'!$F$2:$L$4115,SMALL(IF((INDEX('Master Data'!$F$2:$L$4115,,1)="failed"),MATCH(ROW('Master Data'!$F$2:$L$4115),ROW('Master Data'!$F$2:$L$4115)),""),ROWS($D$2:D897)),(COLUMNS($D$2:D897)-1)*6+1)</f>
        <v>failed</v>
      </c>
      <c r="E897" cm="1">
        <f t="array" ref="E897">INDEX('Master Data'!$F$2:$L$4115,SMALL(IF((INDEX('Master Data'!$F$2:$L$4115,,1)="failed"),MATCH(ROW('Master Data'!$F$2:$L$4115),ROW('Master Data'!$F$2:$L$4115)),""),ROWS($D$2:E897)),(COLUMNS($D$2:E897)-1)*6+1)</f>
        <v>0</v>
      </c>
    </row>
    <row r="898" spans="1:5" x14ac:dyDescent="0.25">
      <c r="A898" t="str" cm="1">
        <f t="array" ref="A898">INDEX('Master Data'!$F$2:$L$4115,SMALL(IF((INDEX('Master Data'!$F$2:$L$4115,,1)="successful"),MATCH(ROW('Master Data'!$F$2:$L$4115),ROW('Master Data'!$F$2:$L$4115)),""),ROWS(A$2:$A898)),(COLUMNS($A$2:A898)-1)*6+1)</f>
        <v>successful</v>
      </c>
      <c r="B898" cm="1">
        <f t="array" ref="B898">INDEX('Master Data'!$F$2:$L$4115,SMALL(IF((INDEX('Master Data'!$F$2:$L$4115,,1)="successful"),MATCH(ROW('Master Data'!$F$2:$L$4115),ROW('Master Data'!$F$2:$L$4115)),""),ROWS($A$2:B898)),(COLUMNS($A$2:B898)-1)*6+1)</f>
        <v>415</v>
      </c>
      <c r="D898" t="str" cm="1">
        <f t="array" ref="D898">INDEX('Master Data'!$F$2:$L$4115,SMALL(IF((INDEX('Master Data'!$F$2:$L$4115,,1)="failed"),MATCH(ROW('Master Data'!$F$2:$L$4115),ROW('Master Data'!$F$2:$L$4115)),""),ROWS($D$2:D898)),(COLUMNS($D$2:D898)-1)*6+1)</f>
        <v>failed</v>
      </c>
      <c r="E898" cm="1">
        <f t="array" ref="E898">INDEX('Master Data'!$F$2:$L$4115,SMALL(IF((INDEX('Master Data'!$F$2:$L$4115,,1)="failed"),MATCH(ROW('Master Data'!$F$2:$L$4115),ROW('Master Data'!$F$2:$L$4115)),""),ROWS($D$2:E898)),(COLUMNS($D$2:E898)-1)*6+1)</f>
        <v>3</v>
      </c>
    </row>
    <row r="899" spans="1:5" x14ac:dyDescent="0.25">
      <c r="A899" t="str" cm="1">
        <f t="array" ref="A899">INDEX('Master Data'!$F$2:$L$4115,SMALL(IF((INDEX('Master Data'!$F$2:$L$4115,,1)="successful"),MATCH(ROW('Master Data'!$F$2:$L$4115),ROW('Master Data'!$F$2:$L$4115)),""),ROWS(A$2:$A899)),(COLUMNS($A$2:A899)-1)*6+1)</f>
        <v>successful</v>
      </c>
      <c r="B899" cm="1">
        <f t="array" ref="B899">INDEX('Master Data'!$F$2:$L$4115,SMALL(IF((INDEX('Master Data'!$F$2:$L$4115,,1)="successful"),MATCH(ROW('Master Data'!$F$2:$L$4115),ROW('Master Data'!$F$2:$L$4115)),""),ROWS($A$2:B899)),(COLUMNS($A$2:B899)-1)*6+1)</f>
        <v>290</v>
      </c>
      <c r="D899" t="str" cm="1">
        <f t="array" ref="D899">INDEX('Master Data'!$F$2:$L$4115,SMALL(IF((INDEX('Master Data'!$F$2:$L$4115,,1)="failed"),MATCH(ROW('Master Data'!$F$2:$L$4115),ROW('Master Data'!$F$2:$L$4115)),""),ROWS($D$2:D899)),(COLUMNS($D$2:D899)-1)*6+1)</f>
        <v>failed</v>
      </c>
      <c r="E899" cm="1">
        <f t="array" ref="E899">INDEX('Master Data'!$F$2:$L$4115,SMALL(IF((INDEX('Master Data'!$F$2:$L$4115,,1)="failed"),MATCH(ROW('Master Data'!$F$2:$L$4115),ROW('Master Data'!$F$2:$L$4115)),""),ROWS($D$2:E899)),(COLUMNS($D$2:E899)-1)*6+1)</f>
        <v>13</v>
      </c>
    </row>
    <row r="900" spans="1:5" x14ac:dyDescent="0.25">
      <c r="A900" t="str" cm="1">
        <f t="array" ref="A900">INDEX('Master Data'!$F$2:$L$4115,SMALL(IF((INDEX('Master Data'!$F$2:$L$4115,,1)="successful"),MATCH(ROW('Master Data'!$F$2:$L$4115),ROW('Master Data'!$F$2:$L$4115)),""),ROWS(A$2:$A900)),(COLUMNS($A$2:A900)-1)*6+1)</f>
        <v>successful</v>
      </c>
      <c r="B900" cm="1">
        <f t="array" ref="B900">INDEX('Master Data'!$F$2:$L$4115,SMALL(IF((INDEX('Master Data'!$F$2:$L$4115,,1)="successful"),MATCH(ROW('Master Data'!$F$2:$L$4115),ROW('Master Data'!$F$2:$L$4115)),""),ROWS($A$2:B900)),(COLUMNS($A$2:B900)-1)*6+1)</f>
        <v>365</v>
      </c>
      <c r="D900" t="str" cm="1">
        <f t="array" ref="D900">INDEX('Master Data'!$F$2:$L$4115,SMALL(IF((INDEX('Master Data'!$F$2:$L$4115,,1)="failed"),MATCH(ROW('Master Data'!$F$2:$L$4115),ROW('Master Data'!$F$2:$L$4115)),""),ROWS($D$2:D900)),(COLUMNS($D$2:D900)-1)*6+1)</f>
        <v>failed</v>
      </c>
      <c r="E900" cm="1">
        <f t="array" ref="E900">INDEX('Master Data'!$F$2:$L$4115,SMALL(IF((INDEX('Master Data'!$F$2:$L$4115,,1)="failed"),MATCH(ROW('Master Data'!$F$2:$L$4115),ROW('Master Data'!$F$2:$L$4115)),""),ROWS($D$2:E900)),(COLUMNS($D$2:E900)-1)*6+1)</f>
        <v>6</v>
      </c>
    </row>
    <row r="901" spans="1:5" x14ac:dyDescent="0.25">
      <c r="A901" t="str" cm="1">
        <f t="array" ref="A901">INDEX('Master Data'!$F$2:$L$4115,SMALL(IF((INDEX('Master Data'!$F$2:$L$4115,,1)="successful"),MATCH(ROW('Master Data'!$F$2:$L$4115),ROW('Master Data'!$F$2:$L$4115)),""),ROWS(A$2:$A901)),(COLUMNS($A$2:A901)-1)*6+1)</f>
        <v>successful</v>
      </c>
      <c r="B901" cm="1">
        <f t="array" ref="B901">INDEX('Master Data'!$F$2:$L$4115,SMALL(IF((INDEX('Master Data'!$F$2:$L$4115,,1)="successful"),MATCH(ROW('Master Data'!$F$2:$L$4115),ROW('Master Data'!$F$2:$L$4115)),""),ROWS($A$2:B901)),(COLUMNS($A$2:B901)-1)*6+1)</f>
        <v>660</v>
      </c>
      <c r="D901" t="str" cm="1">
        <f t="array" ref="D901">INDEX('Master Data'!$F$2:$L$4115,SMALL(IF((INDEX('Master Data'!$F$2:$L$4115,,1)="failed"),MATCH(ROW('Master Data'!$F$2:$L$4115),ROW('Master Data'!$F$2:$L$4115)),""),ROWS($D$2:D901)),(COLUMNS($D$2:D901)-1)*6+1)</f>
        <v>failed</v>
      </c>
      <c r="E901" cm="1">
        <f t="array" ref="E901">INDEX('Master Data'!$F$2:$L$4115,SMALL(IF((INDEX('Master Data'!$F$2:$L$4115,,1)="failed"),MATCH(ROW('Master Data'!$F$2:$L$4115),ROW('Master Data'!$F$2:$L$4115)),""),ROWS($D$2:E901)),(COLUMNS($D$2:E901)-1)*6+1)</f>
        <v>1</v>
      </c>
    </row>
    <row r="902" spans="1:5" x14ac:dyDescent="0.25">
      <c r="A902" t="str" cm="1">
        <f t="array" ref="A902">INDEX('Master Data'!$F$2:$L$4115,SMALL(IF((INDEX('Master Data'!$F$2:$L$4115,,1)="successful"),MATCH(ROW('Master Data'!$F$2:$L$4115),ROW('Master Data'!$F$2:$L$4115)),""),ROWS(A$2:$A902)),(COLUMNS($A$2:A902)-1)*6+1)</f>
        <v>successful</v>
      </c>
      <c r="B902" cm="1">
        <f t="array" ref="B902">INDEX('Master Data'!$F$2:$L$4115,SMALL(IF((INDEX('Master Data'!$F$2:$L$4115,,1)="successful"),MATCH(ROW('Master Data'!$F$2:$L$4115),ROW('Master Data'!$F$2:$L$4115)),""),ROWS($A$2:B902)),(COLUMNS($A$2:B902)-1)*6+1)</f>
        <v>1356</v>
      </c>
      <c r="D902" t="str" cm="1">
        <f t="array" ref="D902">INDEX('Master Data'!$F$2:$L$4115,SMALL(IF((INDEX('Master Data'!$F$2:$L$4115,,1)="failed"),MATCH(ROW('Master Data'!$F$2:$L$4115),ROW('Master Data'!$F$2:$L$4115)),""),ROWS($D$2:D902)),(COLUMNS($D$2:D902)-1)*6+1)</f>
        <v>failed</v>
      </c>
      <c r="E902" cm="1">
        <f t="array" ref="E902">INDEX('Master Data'!$F$2:$L$4115,SMALL(IF((INDEX('Master Data'!$F$2:$L$4115,,1)="failed"),MATCH(ROW('Master Data'!$F$2:$L$4115),ROW('Master Data'!$F$2:$L$4115)),""),ROWS($D$2:E902)),(COLUMNS($D$2:E902)-1)*6+1)</f>
        <v>0</v>
      </c>
    </row>
    <row r="903" spans="1:5" x14ac:dyDescent="0.25">
      <c r="A903" t="str" cm="1">
        <f t="array" ref="A903">INDEX('Master Data'!$F$2:$L$4115,SMALL(IF((INDEX('Master Data'!$F$2:$L$4115,,1)="successful"),MATCH(ROW('Master Data'!$F$2:$L$4115),ROW('Master Data'!$F$2:$L$4115)),""),ROWS(A$2:$A903)),(COLUMNS($A$2:A903)-1)*6+1)</f>
        <v>successful</v>
      </c>
      <c r="B903" cm="1">
        <f t="array" ref="B903">INDEX('Master Data'!$F$2:$L$4115,SMALL(IF((INDEX('Master Data'!$F$2:$L$4115,,1)="successful"),MATCH(ROW('Master Data'!$F$2:$L$4115),ROW('Master Data'!$F$2:$L$4115)),""),ROWS($A$2:B903)),(COLUMNS($A$2:B903)-1)*6+1)</f>
        <v>424</v>
      </c>
      <c r="D903" t="str" cm="1">
        <f t="array" ref="D903">INDEX('Master Data'!$F$2:$L$4115,SMALL(IF((INDEX('Master Data'!$F$2:$L$4115,,1)="failed"),MATCH(ROW('Master Data'!$F$2:$L$4115),ROW('Master Data'!$F$2:$L$4115)),""),ROWS($D$2:D903)),(COLUMNS($D$2:D903)-1)*6+1)</f>
        <v>failed</v>
      </c>
      <c r="E903" cm="1">
        <f t="array" ref="E903">INDEX('Master Data'!$F$2:$L$4115,SMALL(IF((INDEX('Master Data'!$F$2:$L$4115,,1)="failed"),MATCH(ROW('Master Data'!$F$2:$L$4115),ROW('Master Data'!$F$2:$L$4115)),""),ROWS($D$2:E903)),(COLUMNS($D$2:E903)-1)*6+1)</f>
        <v>5</v>
      </c>
    </row>
    <row r="904" spans="1:5" x14ac:dyDescent="0.25">
      <c r="A904" t="str" cm="1">
        <f t="array" ref="A904">INDEX('Master Data'!$F$2:$L$4115,SMALL(IF((INDEX('Master Data'!$F$2:$L$4115,,1)="successful"),MATCH(ROW('Master Data'!$F$2:$L$4115),ROW('Master Data'!$F$2:$L$4115)),""),ROWS(A$2:$A904)),(COLUMNS($A$2:A904)-1)*6+1)</f>
        <v>successful</v>
      </c>
      <c r="B904" cm="1">
        <f t="array" ref="B904">INDEX('Master Data'!$F$2:$L$4115,SMALL(IF((INDEX('Master Data'!$F$2:$L$4115,,1)="successful"),MATCH(ROW('Master Data'!$F$2:$L$4115),ROW('Master Data'!$F$2:$L$4115)),""),ROWS($A$2:B904)),(COLUMNS($A$2:B904)-1)*6+1)</f>
        <v>33</v>
      </c>
      <c r="D904" t="str" cm="1">
        <f t="array" ref="D904">INDEX('Master Data'!$F$2:$L$4115,SMALL(IF((INDEX('Master Data'!$F$2:$L$4115,,1)="failed"),MATCH(ROW('Master Data'!$F$2:$L$4115),ROW('Master Data'!$F$2:$L$4115)),""),ROWS($D$2:D904)),(COLUMNS($D$2:D904)-1)*6+1)</f>
        <v>failed</v>
      </c>
      <c r="E904" cm="1">
        <f t="array" ref="E904">INDEX('Master Data'!$F$2:$L$4115,SMALL(IF((INDEX('Master Data'!$F$2:$L$4115,,1)="failed"),MATCH(ROW('Master Data'!$F$2:$L$4115),ROW('Master Data'!$F$2:$L$4115)),""),ROWS($D$2:E904)),(COLUMNS($D$2:E904)-1)*6+1)</f>
        <v>0</v>
      </c>
    </row>
    <row r="905" spans="1:5" x14ac:dyDescent="0.25">
      <c r="A905" t="str" cm="1">
        <f t="array" ref="A905">INDEX('Master Data'!$F$2:$L$4115,SMALL(IF((INDEX('Master Data'!$F$2:$L$4115,,1)="successful"),MATCH(ROW('Master Data'!$F$2:$L$4115),ROW('Master Data'!$F$2:$L$4115)),""),ROWS(A$2:$A905)),(COLUMNS($A$2:A905)-1)*6+1)</f>
        <v>successful</v>
      </c>
      <c r="B905" cm="1">
        <f t="array" ref="B905">INDEX('Master Data'!$F$2:$L$4115,SMALL(IF((INDEX('Master Data'!$F$2:$L$4115,,1)="successful"),MATCH(ROW('Master Data'!$F$2:$L$4115),ROW('Master Data'!$F$2:$L$4115)),""),ROWS($A$2:B905)),(COLUMNS($A$2:B905)-1)*6+1)</f>
        <v>1633</v>
      </c>
      <c r="D905" t="str" cm="1">
        <f t="array" ref="D905">INDEX('Master Data'!$F$2:$L$4115,SMALL(IF((INDEX('Master Data'!$F$2:$L$4115,,1)="failed"),MATCH(ROW('Master Data'!$F$2:$L$4115),ROW('Master Data'!$F$2:$L$4115)),""),ROWS($D$2:D905)),(COLUMNS($D$2:D905)-1)*6+1)</f>
        <v>failed</v>
      </c>
      <c r="E905" cm="1">
        <f t="array" ref="E905">INDEX('Master Data'!$F$2:$L$4115,SMALL(IF((INDEX('Master Data'!$F$2:$L$4115,,1)="failed"),MATCH(ROW('Master Data'!$F$2:$L$4115),ROW('Master Data'!$F$2:$L$4115)),""),ROWS($D$2:E905)),(COLUMNS($D$2:E905)-1)*6+1)</f>
        <v>36</v>
      </c>
    </row>
    <row r="906" spans="1:5" x14ac:dyDescent="0.25">
      <c r="A906" t="str" cm="1">
        <f t="array" ref="A906">INDEX('Master Data'!$F$2:$L$4115,SMALL(IF((INDEX('Master Data'!$F$2:$L$4115,,1)="successful"),MATCH(ROW('Master Data'!$F$2:$L$4115),ROW('Master Data'!$F$2:$L$4115)),""),ROWS(A$2:$A906)),(COLUMNS($A$2:A906)-1)*6+1)</f>
        <v>successful</v>
      </c>
      <c r="B906" cm="1">
        <f t="array" ref="B906">INDEX('Master Data'!$F$2:$L$4115,SMALL(IF((INDEX('Master Data'!$F$2:$L$4115,,1)="successful"),MATCH(ROW('Master Data'!$F$2:$L$4115),ROW('Master Data'!$F$2:$L$4115)),""),ROWS($A$2:B906)),(COLUMNS($A$2:B906)-1)*6+1)</f>
        <v>306</v>
      </c>
      <c r="D906" t="str" cm="1">
        <f t="array" ref="D906">INDEX('Master Data'!$F$2:$L$4115,SMALL(IF((INDEX('Master Data'!$F$2:$L$4115,,1)="failed"),MATCH(ROW('Master Data'!$F$2:$L$4115),ROW('Master Data'!$F$2:$L$4115)),""),ROWS($D$2:D906)),(COLUMNS($D$2:D906)-1)*6+1)</f>
        <v>failed</v>
      </c>
      <c r="E906" cm="1">
        <f t="array" ref="E906">INDEX('Master Data'!$F$2:$L$4115,SMALL(IF((INDEX('Master Data'!$F$2:$L$4115,,1)="failed"),MATCH(ROW('Master Data'!$F$2:$L$4115),ROW('Master Data'!$F$2:$L$4115)),""),ROWS($D$2:E906)),(COLUMNS($D$2:E906)-1)*6+1)</f>
        <v>1</v>
      </c>
    </row>
    <row r="907" spans="1:5" x14ac:dyDescent="0.25">
      <c r="A907" t="str" cm="1">
        <f t="array" ref="A907">INDEX('Master Data'!$F$2:$L$4115,SMALL(IF((INDEX('Master Data'!$F$2:$L$4115,,1)="successful"),MATCH(ROW('Master Data'!$F$2:$L$4115),ROW('Master Data'!$F$2:$L$4115)),""),ROWS(A$2:$A907)),(COLUMNS($A$2:A907)-1)*6+1)</f>
        <v>successful</v>
      </c>
      <c r="B907" cm="1">
        <f t="array" ref="B907">INDEX('Master Data'!$F$2:$L$4115,SMALL(IF((INDEX('Master Data'!$F$2:$L$4115,,1)="successful"),MATCH(ROW('Master Data'!$F$2:$L$4115),ROW('Master Data'!$F$2:$L$4115)),""),ROWS($A$2:B907)),(COLUMNS($A$2:B907)-1)*6+1)</f>
        <v>205</v>
      </c>
      <c r="D907" t="str" cm="1">
        <f t="array" ref="D907">INDEX('Master Data'!$F$2:$L$4115,SMALL(IF((INDEX('Master Data'!$F$2:$L$4115,,1)="failed"),MATCH(ROW('Master Data'!$F$2:$L$4115),ROW('Master Data'!$F$2:$L$4115)),""),ROWS($D$2:D907)),(COLUMNS($D$2:D907)-1)*6+1)</f>
        <v>failed</v>
      </c>
      <c r="E907" cm="1">
        <f t="array" ref="E907">INDEX('Master Data'!$F$2:$L$4115,SMALL(IF((INDEX('Master Data'!$F$2:$L$4115,,1)="failed"),MATCH(ROW('Master Data'!$F$2:$L$4115),ROW('Master Data'!$F$2:$L$4115)),""),ROWS($D$2:E907)),(COLUMNS($D$2:E907)-1)*6+1)</f>
        <v>1</v>
      </c>
    </row>
    <row r="908" spans="1:5" x14ac:dyDescent="0.25">
      <c r="A908" t="str" cm="1">
        <f t="array" ref="A908">INDEX('Master Data'!$F$2:$L$4115,SMALL(IF((INDEX('Master Data'!$F$2:$L$4115,,1)="successful"),MATCH(ROW('Master Data'!$F$2:$L$4115),ROW('Master Data'!$F$2:$L$4115)),""),ROWS(A$2:$A908)),(COLUMNS($A$2:A908)-1)*6+1)</f>
        <v>successful</v>
      </c>
      <c r="B908" cm="1">
        <f t="array" ref="B908">INDEX('Master Data'!$F$2:$L$4115,SMALL(IF((INDEX('Master Data'!$F$2:$L$4115,,1)="successful"),MATCH(ROW('Master Data'!$F$2:$L$4115),ROW('Master Data'!$F$2:$L$4115)),""),ROWS($A$2:B908)),(COLUMNS($A$2:B908)-1)*6+1)</f>
        <v>1281</v>
      </c>
      <c r="D908" t="str" cm="1">
        <f t="array" ref="D908">INDEX('Master Data'!$F$2:$L$4115,SMALL(IF((INDEX('Master Data'!$F$2:$L$4115,,1)="failed"),MATCH(ROW('Master Data'!$F$2:$L$4115),ROW('Master Data'!$F$2:$L$4115)),""),ROWS($D$2:D908)),(COLUMNS($D$2:D908)-1)*6+1)</f>
        <v>failed</v>
      </c>
      <c r="E908" cm="1">
        <f t="array" ref="E908">INDEX('Master Data'!$F$2:$L$4115,SMALL(IF((INDEX('Master Data'!$F$2:$L$4115,,1)="failed"),MATCH(ROW('Master Data'!$F$2:$L$4115),ROW('Master Data'!$F$2:$L$4115)),""),ROWS($D$2:E908)),(COLUMNS($D$2:E908)-1)*6+1)</f>
        <v>1</v>
      </c>
    </row>
    <row r="909" spans="1:5" x14ac:dyDescent="0.25">
      <c r="A909" t="str" cm="1">
        <f t="array" ref="A909">INDEX('Master Data'!$F$2:$L$4115,SMALL(IF((INDEX('Master Data'!$F$2:$L$4115,,1)="successful"),MATCH(ROW('Master Data'!$F$2:$L$4115),ROW('Master Data'!$F$2:$L$4115)),""),ROWS(A$2:$A909)),(COLUMNS($A$2:A909)-1)*6+1)</f>
        <v>successful</v>
      </c>
      <c r="B909" cm="1">
        <f t="array" ref="B909">INDEX('Master Data'!$F$2:$L$4115,SMALL(IF((INDEX('Master Data'!$F$2:$L$4115,,1)="successful"),MATCH(ROW('Master Data'!$F$2:$L$4115),ROW('Master Data'!$F$2:$L$4115)),""),ROWS($A$2:B909)),(COLUMNS($A$2:B909)-1)*6+1)</f>
        <v>103</v>
      </c>
      <c r="D909" t="str" cm="1">
        <f t="array" ref="D909">INDEX('Master Data'!$F$2:$L$4115,SMALL(IF((INDEX('Master Data'!$F$2:$L$4115,,1)="failed"),MATCH(ROW('Master Data'!$F$2:$L$4115),ROW('Master Data'!$F$2:$L$4115)),""),ROWS($D$2:D909)),(COLUMNS($D$2:D909)-1)*6+1)</f>
        <v>failed</v>
      </c>
      <c r="E909" cm="1">
        <f t="array" ref="E909">INDEX('Master Data'!$F$2:$L$4115,SMALL(IF((INDEX('Master Data'!$F$2:$L$4115,,1)="failed"),MATCH(ROW('Master Data'!$F$2:$L$4115),ROW('Master Data'!$F$2:$L$4115)),""),ROWS($D$2:E909)),(COLUMNS($D$2:E909)-1)*6+1)</f>
        <v>9</v>
      </c>
    </row>
    <row r="910" spans="1:5" x14ac:dyDescent="0.25">
      <c r="A910" t="str" cm="1">
        <f t="array" ref="A910">INDEX('Master Data'!$F$2:$L$4115,SMALL(IF((INDEX('Master Data'!$F$2:$L$4115,,1)="successful"),MATCH(ROW('Master Data'!$F$2:$L$4115),ROW('Master Data'!$F$2:$L$4115)),""),ROWS(A$2:$A910)),(COLUMNS($A$2:A910)-1)*6+1)</f>
        <v>successful</v>
      </c>
      <c r="B910" cm="1">
        <f t="array" ref="B910">INDEX('Master Data'!$F$2:$L$4115,SMALL(IF((INDEX('Master Data'!$F$2:$L$4115,,1)="successful"),MATCH(ROW('Master Data'!$F$2:$L$4115),ROW('Master Data'!$F$2:$L$4115)),""),ROWS($A$2:B910)),(COLUMNS($A$2:B910)-1)*6+1)</f>
        <v>1513</v>
      </c>
      <c r="D910" t="str" cm="1">
        <f t="array" ref="D910">INDEX('Master Data'!$F$2:$L$4115,SMALL(IF((INDEX('Master Data'!$F$2:$L$4115,,1)="failed"),MATCH(ROW('Master Data'!$F$2:$L$4115),ROW('Master Data'!$F$2:$L$4115)),""),ROWS($D$2:D910)),(COLUMNS($D$2:D910)-1)*6+1)</f>
        <v>failed</v>
      </c>
      <c r="E910" cm="1">
        <f t="array" ref="E910">INDEX('Master Data'!$F$2:$L$4115,SMALL(IF((INDEX('Master Data'!$F$2:$L$4115,,1)="failed"),MATCH(ROW('Master Data'!$F$2:$L$4115),ROW('Master Data'!$F$2:$L$4115)),""),ROWS($D$2:E910)),(COLUMNS($D$2:E910)-1)*6+1)</f>
        <v>1</v>
      </c>
    </row>
    <row r="911" spans="1:5" x14ac:dyDescent="0.25">
      <c r="A911" t="str" cm="1">
        <f t="array" ref="A911">INDEX('Master Data'!$F$2:$L$4115,SMALL(IF((INDEX('Master Data'!$F$2:$L$4115,,1)="successful"),MATCH(ROW('Master Data'!$F$2:$L$4115),ROW('Master Data'!$F$2:$L$4115)),""),ROWS(A$2:$A911)),(COLUMNS($A$2:A911)-1)*6+1)</f>
        <v>successful</v>
      </c>
      <c r="B911" cm="1">
        <f t="array" ref="B911">INDEX('Master Data'!$F$2:$L$4115,SMALL(IF((INDEX('Master Data'!$F$2:$L$4115,,1)="successful"),MATCH(ROW('Master Data'!$F$2:$L$4115),ROW('Master Data'!$F$2:$L$4115)),""),ROWS($A$2:B911)),(COLUMNS($A$2:B911)-1)*6+1)</f>
        <v>405</v>
      </c>
      <c r="D911" t="str" cm="1">
        <f t="array" ref="D911">INDEX('Master Data'!$F$2:$L$4115,SMALL(IF((INDEX('Master Data'!$F$2:$L$4115,,1)="failed"),MATCH(ROW('Master Data'!$F$2:$L$4115),ROW('Master Data'!$F$2:$L$4115)),""),ROWS($D$2:D911)),(COLUMNS($D$2:D911)-1)*6+1)</f>
        <v>failed</v>
      </c>
      <c r="E911" cm="1">
        <f t="array" ref="E911">INDEX('Master Data'!$F$2:$L$4115,SMALL(IF((INDEX('Master Data'!$F$2:$L$4115,,1)="failed"),MATCH(ROW('Master Data'!$F$2:$L$4115),ROW('Master Data'!$F$2:$L$4115)),""),ROWS($D$2:E911)),(COLUMNS($D$2:E911)-1)*6+1)</f>
        <v>0</v>
      </c>
    </row>
    <row r="912" spans="1:5" x14ac:dyDescent="0.25">
      <c r="A912" t="str" cm="1">
        <f t="array" ref="A912">INDEX('Master Data'!$F$2:$L$4115,SMALL(IF((INDEX('Master Data'!$F$2:$L$4115,,1)="successful"),MATCH(ROW('Master Data'!$F$2:$L$4115),ROW('Master Data'!$F$2:$L$4115)),""),ROWS(A$2:$A912)),(COLUMNS($A$2:A912)-1)*6+1)</f>
        <v>successful</v>
      </c>
      <c r="B912" cm="1">
        <f t="array" ref="B912">INDEX('Master Data'!$F$2:$L$4115,SMALL(IF((INDEX('Master Data'!$F$2:$L$4115,,1)="successful"),MATCH(ROW('Master Data'!$F$2:$L$4115),ROW('Master Data'!$F$2:$L$4115)),""),ROWS($A$2:B912)),(COLUMNS($A$2:B912)-1)*6+1)</f>
        <v>510</v>
      </c>
      <c r="D912" t="str" cm="1">
        <f t="array" ref="D912">INDEX('Master Data'!$F$2:$L$4115,SMALL(IF((INDEX('Master Data'!$F$2:$L$4115,,1)="failed"),MATCH(ROW('Master Data'!$F$2:$L$4115),ROW('Master Data'!$F$2:$L$4115)),""),ROWS($D$2:D912)),(COLUMNS($D$2:D912)-1)*6+1)</f>
        <v>failed</v>
      </c>
      <c r="E912" cm="1">
        <f t="array" ref="E912">INDEX('Master Data'!$F$2:$L$4115,SMALL(IF((INDEX('Master Data'!$F$2:$L$4115,,1)="failed"),MATCH(ROW('Master Data'!$F$2:$L$4115),ROW('Master Data'!$F$2:$L$4115)),""),ROWS($D$2:E912)),(COLUMNS($D$2:E912)-1)*6+1)</f>
        <v>1</v>
      </c>
    </row>
    <row r="913" spans="1:5" x14ac:dyDescent="0.25">
      <c r="A913" t="str" cm="1">
        <f t="array" ref="A913">INDEX('Master Data'!$F$2:$L$4115,SMALL(IF((INDEX('Master Data'!$F$2:$L$4115,,1)="successful"),MATCH(ROW('Master Data'!$F$2:$L$4115),ROW('Master Data'!$F$2:$L$4115)),""),ROWS(A$2:$A913)),(COLUMNS($A$2:A913)-1)*6+1)</f>
        <v>successful</v>
      </c>
      <c r="B913" cm="1">
        <f t="array" ref="B913">INDEX('Master Data'!$F$2:$L$4115,SMALL(IF((INDEX('Master Data'!$F$2:$L$4115,,1)="successful"),MATCH(ROW('Master Data'!$F$2:$L$4115),ROW('Master Data'!$F$2:$L$4115)),""),ROWS($A$2:B913)),(COLUMNS($A$2:B913)-1)*6+1)</f>
        <v>1887</v>
      </c>
      <c r="D913" t="str" cm="1">
        <f t="array" ref="D913">INDEX('Master Data'!$F$2:$L$4115,SMALL(IF((INDEX('Master Data'!$F$2:$L$4115,,1)="failed"),MATCH(ROW('Master Data'!$F$2:$L$4115),ROW('Master Data'!$F$2:$L$4115)),""),ROWS($D$2:D913)),(COLUMNS($D$2:D913)-1)*6+1)</f>
        <v>failed</v>
      </c>
      <c r="E913" cm="1">
        <f t="array" ref="E913">INDEX('Master Data'!$F$2:$L$4115,SMALL(IF((INDEX('Master Data'!$F$2:$L$4115,,1)="failed"),MATCH(ROW('Master Data'!$F$2:$L$4115),ROW('Master Data'!$F$2:$L$4115)),""),ROWS($D$2:E913)),(COLUMNS($D$2:E913)-1)*6+1)</f>
        <v>1</v>
      </c>
    </row>
    <row r="914" spans="1:5" x14ac:dyDescent="0.25">
      <c r="A914" t="str" cm="1">
        <f t="array" ref="A914">INDEX('Master Data'!$F$2:$L$4115,SMALL(IF((INDEX('Master Data'!$F$2:$L$4115,,1)="successful"),MATCH(ROW('Master Data'!$F$2:$L$4115),ROW('Master Data'!$F$2:$L$4115)),""),ROWS(A$2:$A914)),(COLUMNS($A$2:A914)-1)*6+1)</f>
        <v>successful</v>
      </c>
      <c r="B914" cm="1">
        <f t="array" ref="B914">INDEX('Master Data'!$F$2:$L$4115,SMALL(IF((INDEX('Master Data'!$F$2:$L$4115,,1)="successful"),MATCH(ROW('Master Data'!$F$2:$L$4115),ROW('Master Data'!$F$2:$L$4115)),""),ROWS($A$2:B914)),(COLUMNS($A$2:B914)-1)*6+1)</f>
        <v>701</v>
      </c>
      <c r="D914" t="str" cm="1">
        <f t="array" ref="D914">INDEX('Master Data'!$F$2:$L$4115,SMALL(IF((INDEX('Master Data'!$F$2:$L$4115,,1)="failed"),MATCH(ROW('Master Data'!$F$2:$L$4115),ROW('Master Data'!$F$2:$L$4115)),""),ROWS($D$2:D914)),(COLUMNS($D$2:D914)-1)*6+1)</f>
        <v>failed</v>
      </c>
      <c r="E914" cm="1">
        <f t="array" ref="E914">INDEX('Master Data'!$F$2:$L$4115,SMALL(IF((INDEX('Master Data'!$F$2:$L$4115,,1)="failed"),MATCH(ROW('Master Data'!$F$2:$L$4115),ROW('Master Data'!$F$2:$L$4115)),""),ROWS($D$2:E914)),(COLUMNS($D$2:E914)-1)*6+1)</f>
        <v>4</v>
      </c>
    </row>
    <row r="915" spans="1:5" x14ac:dyDescent="0.25">
      <c r="A915" t="str" cm="1">
        <f t="array" ref="A915">INDEX('Master Data'!$F$2:$L$4115,SMALL(IF((INDEX('Master Data'!$F$2:$L$4115,,1)="successful"),MATCH(ROW('Master Data'!$F$2:$L$4115),ROW('Master Data'!$F$2:$L$4115)),""),ROWS(A$2:$A915)),(COLUMNS($A$2:A915)-1)*6+1)</f>
        <v>successful</v>
      </c>
      <c r="B915" cm="1">
        <f t="array" ref="B915">INDEX('Master Data'!$F$2:$L$4115,SMALL(IF((INDEX('Master Data'!$F$2:$L$4115,,1)="successful"),MATCH(ROW('Master Data'!$F$2:$L$4115),ROW('Master Data'!$F$2:$L$4115)),""),ROWS($A$2:B915)),(COLUMNS($A$2:B915)-1)*6+1)</f>
        <v>3863</v>
      </c>
      <c r="D915" t="str" cm="1">
        <f t="array" ref="D915">INDEX('Master Data'!$F$2:$L$4115,SMALL(IF((INDEX('Master Data'!$F$2:$L$4115,,1)="failed"),MATCH(ROW('Master Data'!$F$2:$L$4115),ROW('Master Data'!$F$2:$L$4115)),""),ROWS($D$2:D915)),(COLUMNS($D$2:D915)-1)*6+1)</f>
        <v>failed</v>
      </c>
      <c r="E915" cm="1">
        <f t="array" ref="E915">INDEX('Master Data'!$F$2:$L$4115,SMALL(IF((INDEX('Master Data'!$F$2:$L$4115,,1)="failed"),MATCH(ROW('Master Data'!$F$2:$L$4115),ROW('Master Data'!$F$2:$L$4115)),""),ROWS($D$2:E915)),(COLUMNS($D$2:E915)-1)*6+1)</f>
        <v>2</v>
      </c>
    </row>
    <row r="916" spans="1:5" x14ac:dyDescent="0.25">
      <c r="A916" t="str" cm="1">
        <f t="array" ref="A916">INDEX('Master Data'!$F$2:$L$4115,SMALL(IF((INDEX('Master Data'!$F$2:$L$4115,,1)="successful"),MATCH(ROW('Master Data'!$F$2:$L$4115),ROW('Master Data'!$F$2:$L$4115)),""),ROWS(A$2:$A916)),(COLUMNS($A$2:A916)-1)*6+1)</f>
        <v>successful</v>
      </c>
      <c r="B916" cm="1">
        <f t="array" ref="B916">INDEX('Master Data'!$F$2:$L$4115,SMALL(IF((INDEX('Master Data'!$F$2:$L$4115,,1)="successful"),MATCH(ROW('Master Data'!$F$2:$L$4115),ROW('Master Data'!$F$2:$L$4115)),""),ROWS($A$2:B916)),(COLUMNS($A$2:B916)-1)*6+1)</f>
        <v>238</v>
      </c>
      <c r="D916" t="str" cm="1">
        <f t="array" ref="D916">INDEX('Master Data'!$F$2:$L$4115,SMALL(IF((INDEX('Master Data'!$F$2:$L$4115,,1)="failed"),MATCH(ROW('Master Data'!$F$2:$L$4115),ROW('Master Data'!$F$2:$L$4115)),""),ROWS($D$2:D916)),(COLUMNS($D$2:D916)-1)*6+1)</f>
        <v>failed</v>
      </c>
      <c r="E916" cm="1">
        <f t="array" ref="E916">INDEX('Master Data'!$F$2:$L$4115,SMALL(IF((INDEX('Master Data'!$F$2:$L$4115,,1)="failed"),MATCH(ROW('Master Data'!$F$2:$L$4115),ROW('Master Data'!$F$2:$L$4115)),""),ROWS($D$2:E916)),(COLUMNS($D$2:E916)-1)*6+1)</f>
        <v>2</v>
      </c>
    </row>
    <row r="917" spans="1:5" x14ac:dyDescent="0.25">
      <c r="A917" t="str" cm="1">
        <f t="array" ref="A917">INDEX('Master Data'!$F$2:$L$4115,SMALL(IF((INDEX('Master Data'!$F$2:$L$4115,,1)="successful"),MATCH(ROW('Master Data'!$F$2:$L$4115),ROW('Master Data'!$F$2:$L$4115)),""),ROWS(A$2:$A917)),(COLUMNS($A$2:A917)-1)*6+1)</f>
        <v>successful</v>
      </c>
      <c r="B917" cm="1">
        <f t="array" ref="B917">INDEX('Master Data'!$F$2:$L$4115,SMALL(IF((INDEX('Master Data'!$F$2:$L$4115,,1)="successful"),MATCH(ROW('Master Data'!$F$2:$L$4115),ROW('Master Data'!$F$2:$L$4115)),""),ROWS($A$2:B917)),(COLUMNS($A$2:B917)-1)*6+1)</f>
        <v>2051</v>
      </c>
      <c r="D917" t="str" cm="1">
        <f t="array" ref="D917">INDEX('Master Data'!$F$2:$L$4115,SMALL(IF((INDEX('Master Data'!$F$2:$L$4115,,1)="failed"),MATCH(ROW('Master Data'!$F$2:$L$4115),ROW('Master Data'!$F$2:$L$4115)),""),ROWS($D$2:D917)),(COLUMNS($D$2:D917)-1)*6+1)</f>
        <v>failed</v>
      </c>
      <c r="E917" cm="1">
        <f t="array" ref="E917">INDEX('Master Data'!$F$2:$L$4115,SMALL(IF((INDEX('Master Data'!$F$2:$L$4115,,1)="failed"),MATCH(ROW('Master Data'!$F$2:$L$4115),ROW('Master Data'!$F$2:$L$4115)),""),ROWS($D$2:E917)),(COLUMNS($D$2:E917)-1)*6+1)</f>
        <v>2</v>
      </c>
    </row>
    <row r="918" spans="1:5" x14ac:dyDescent="0.25">
      <c r="A918" t="str" cm="1">
        <f t="array" ref="A918">INDEX('Master Data'!$F$2:$L$4115,SMALL(IF((INDEX('Master Data'!$F$2:$L$4115,,1)="successful"),MATCH(ROW('Master Data'!$F$2:$L$4115),ROW('Master Data'!$F$2:$L$4115)),""),ROWS(A$2:$A918)),(COLUMNS($A$2:A918)-1)*6+1)</f>
        <v>successful</v>
      </c>
      <c r="B918" cm="1">
        <f t="array" ref="B918">INDEX('Master Data'!$F$2:$L$4115,SMALL(IF((INDEX('Master Data'!$F$2:$L$4115,,1)="successful"),MATCH(ROW('Master Data'!$F$2:$L$4115),ROW('Master Data'!$F$2:$L$4115)),""),ROWS($A$2:B918)),(COLUMNS($A$2:B918)-1)*6+1)</f>
        <v>402</v>
      </c>
      <c r="D918" t="str" cm="1">
        <f t="array" ref="D918">INDEX('Master Data'!$F$2:$L$4115,SMALL(IF((INDEX('Master Data'!$F$2:$L$4115,,1)="failed"),MATCH(ROW('Master Data'!$F$2:$L$4115),ROW('Master Data'!$F$2:$L$4115)),""),ROWS($D$2:D918)),(COLUMNS($D$2:D918)-1)*6+1)</f>
        <v>failed</v>
      </c>
      <c r="E918" cm="1">
        <f t="array" ref="E918">INDEX('Master Data'!$F$2:$L$4115,SMALL(IF((INDEX('Master Data'!$F$2:$L$4115,,1)="failed"),MATCH(ROW('Master Data'!$F$2:$L$4115),ROW('Master Data'!$F$2:$L$4115)),""),ROWS($D$2:E918)),(COLUMNS($D$2:E918)-1)*6+1)</f>
        <v>0</v>
      </c>
    </row>
    <row r="919" spans="1:5" x14ac:dyDescent="0.25">
      <c r="A919" t="str" cm="1">
        <f t="array" ref="A919">INDEX('Master Data'!$F$2:$L$4115,SMALL(IF((INDEX('Master Data'!$F$2:$L$4115,,1)="successful"),MATCH(ROW('Master Data'!$F$2:$L$4115),ROW('Master Data'!$F$2:$L$4115)),""),ROWS(A$2:$A919)),(COLUMNS($A$2:A919)-1)*6+1)</f>
        <v>successful</v>
      </c>
      <c r="B919" cm="1">
        <f t="array" ref="B919">INDEX('Master Data'!$F$2:$L$4115,SMALL(IF((INDEX('Master Data'!$F$2:$L$4115,,1)="successful"),MATCH(ROW('Master Data'!$F$2:$L$4115),ROW('Master Data'!$F$2:$L$4115)),""),ROWS($A$2:B919)),(COLUMNS($A$2:B919)-1)*6+1)</f>
        <v>253</v>
      </c>
      <c r="D919" t="str" cm="1">
        <f t="array" ref="D919">INDEX('Master Data'!$F$2:$L$4115,SMALL(IF((INDEX('Master Data'!$F$2:$L$4115,,1)="failed"),MATCH(ROW('Master Data'!$F$2:$L$4115),ROW('Master Data'!$F$2:$L$4115)),""),ROWS($D$2:D919)),(COLUMNS($D$2:D919)-1)*6+1)</f>
        <v>failed</v>
      </c>
      <c r="E919" cm="1">
        <f t="array" ref="E919">INDEX('Master Data'!$F$2:$L$4115,SMALL(IF((INDEX('Master Data'!$F$2:$L$4115,,1)="failed"),MATCH(ROW('Master Data'!$F$2:$L$4115),ROW('Master Data'!$F$2:$L$4115)),""),ROWS($D$2:E919)),(COLUMNS($D$2:E919)-1)*6+1)</f>
        <v>2</v>
      </c>
    </row>
    <row r="920" spans="1:5" x14ac:dyDescent="0.25">
      <c r="A920" t="str" cm="1">
        <f t="array" ref="A920">INDEX('Master Data'!$F$2:$L$4115,SMALL(IF((INDEX('Master Data'!$F$2:$L$4115,,1)="successful"),MATCH(ROW('Master Data'!$F$2:$L$4115),ROW('Master Data'!$F$2:$L$4115)),""),ROWS(A$2:$A920)),(COLUMNS($A$2:A920)-1)*6+1)</f>
        <v>successful</v>
      </c>
      <c r="B920" cm="1">
        <f t="array" ref="B920">INDEX('Master Data'!$F$2:$L$4115,SMALL(IF((INDEX('Master Data'!$F$2:$L$4115,,1)="successful"),MATCH(ROW('Master Data'!$F$2:$L$4115),ROW('Master Data'!$F$2:$L$4115)),""),ROWS($A$2:B920)),(COLUMNS($A$2:B920)-1)*6+1)</f>
        <v>473</v>
      </c>
      <c r="D920" t="str" cm="1">
        <f t="array" ref="D920">INDEX('Master Data'!$F$2:$L$4115,SMALL(IF((INDEX('Master Data'!$F$2:$L$4115,,1)="failed"),MATCH(ROW('Master Data'!$F$2:$L$4115),ROW('Master Data'!$F$2:$L$4115)),""),ROWS($D$2:D920)),(COLUMNS($D$2:D920)-1)*6+1)</f>
        <v>failed</v>
      </c>
      <c r="E920" cm="1">
        <f t="array" ref="E920">INDEX('Master Data'!$F$2:$L$4115,SMALL(IF((INDEX('Master Data'!$F$2:$L$4115,,1)="failed"),MATCH(ROW('Master Data'!$F$2:$L$4115),ROW('Master Data'!$F$2:$L$4115)),""),ROWS($D$2:E920)),(COLUMNS($D$2:E920)-1)*6+1)</f>
        <v>4</v>
      </c>
    </row>
    <row r="921" spans="1:5" x14ac:dyDescent="0.25">
      <c r="A921" t="str" cm="1">
        <f t="array" ref="A921">INDEX('Master Data'!$F$2:$L$4115,SMALL(IF((INDEX('Master Data'!$F$2:$L$4115,,1)="successful"),MATCH(ROW('Master Data'!$F$2:$L$4115),ROW('Master Data'!$F$2:$L$4115)),""),ROWS(A$2:$A921)),(COLUMNS($A$2:A921)-1)*6+1)</f>
        <v>successful</v>
      </c>
      <c r="B921" cm="1">
        <f t="array" ref="B921">INDEX('Master Data'!$F$2:$L$4115,SMALL(IF((INDEX('Master Data'!$F$2:$L$4115,,1)="successful"),MATCH(ROW('Master Data'!$F$2:$L$4115),ROW('Master Data'!$F$2:$L$4115)),""),ROWS($A$2:B921)),(COLUMNS($A$2:B921)-1)*6+1)</f>
        <v>821</v>
      </c>
      <c r="D921" t="str" cm="1">
        <f t="array" ref="D921">INDEX('Master Data'!$F$2:$L$4115,SMALL(IF((INDEX('Master Data'!$F$2:$L$4115,,1)="failed"),MATCH(ROW('Master Data'!$F$2:$L$4115),ROW('Master Data'!$F$2:$L$4115)),""),ROWS($D$2:D921)),(COLUMNS($D$2:D921)-1)*6+1)</f>
        <v>failed</v>
      </c>
      <c r="E921" cm="1">
        <f t="array" ref="E921">INDEX('Master Data'!$F$2:$L$4115,SMALL(IF((INDEX('Master Data'!$F$2:$L$4115,,1)="failed"),MATCH(ROW('Master Data'!$F$2:$L$4115),ROW('Master Data'!$F$2:$L$4115)),""),ROWS($D$2:E921)),(COLUMNS($D$2:E921)-1)*6+1)</f>
        <v>2</v>
      </c>
    </row>
    <row r="922" spans="1:5" x14ac:dyDescent="0.25">
      <c r="A922" t="str" cm="1">
        <f t="array" ref="A922">INDEX('Master Data'!$F$2:$L$4115,SMALL(IF((INDEX('Master Data'!$F$2:$L$4115,,1)="successful"),MATCH(ROW('Master Data'!$F$2:$L$4115),ROW('Master Data'!$F$2:$L$4115)),""),ROWS(A$2:$A922)),(COLUMNS($A$2:A922)-1)*6+1)</f>
        <v>successful</v>
      </c>
      <c r="B922" cm="1">
        <f t="array" ref="B922">INDEX('Master Data'!$F$2:$L$4115,SMALL(IF((INDEX('Master Data'!$F$2:$L$4115,,1)="successful"),MATCH(ROW('Master Data'!$F$2:$L$4115),ROW('Master Data'!$F$2:$L$4115)),""),ROWS($A$2:B922)),(COLUMNS($A$2:B922)-1)*6+1)</f>
        <v>388</v>
      </c>
      <c r="D922" t="str" cm="1">
        <f t="array" ref="D922">INDEX('Master Data'!$F$2:$L$4115,SMALL(IF((INDEX('Master Data'!$F$2:$L$4115,,1)="failed"),MATCH(ROW('Master Data'!$F$2:$L$4115),ROW('Master Data'!$F$2:$L$4115)),""),ROWS($D$2:D922)),(COLUMNS($D$2:D922)-1)*6+1)</f>
        <v>failed</v>
      </c>
      <c r="E922" cm="1">
        <f t="array" ref="E922">INDEX('Master Data'!$F$2:$L$4115,SMALL(IF((INDEX('Master Data'!$F$2:$L$4115,,1)="failed"),MATCH(ROW('Master Data'!$F$2:$L$4115),ROW('Master Data'!$F$2:$L$4115)),""),ROWS($D$2:E922)),(COLUMNS($D$2:E922)-1)*6+1)</f>
        <v>0</v>
      </c>
    </row>
    <row r="923" spans="1:5" x14ac:dyDescent="0.25">
      <c r="A923" t="str" cm="1">
        <f t="array" ref="A923">INDEX('Master Data'!$F$2:$L$4115,SMALL(IF((INDEX('Master Data'!$F$2:$L$4115,,1)="successful"),MATCH(ROW('Master Data'!$F$2:$L$4115),ROW('Master Data'!$F$2:$L$4115)),""),ROWS(A$2:$A923)),(COLUMNS($A$2:A923)-1)*6+1)</f>
        <v>successful</v>
      </c>
      <c r="B923" cm="1">
        <f t="array" ref="B923">INDEX('Master Data'!$F$2:$L$4115,SMALL(IF((INDEX('Master Data'!$F$2:$L$4115,,1)="successful"),MATCH(ROW('Master Data'!$F$2:$L$4115),ROW('Master Data'!$F$2:$L$4115)),""),ROWS($A$2:B923)),(COLUMNS($A$2:B923)-1)*6+1)</f>
        <v>813</v>
      </c>
      <c r="D923" t="str" cm="1">
        <f t="array" ref="D923">INDEX('Master Data'!$F$2:$L$4115,SMALL(IF((INDEX('Master Data'!$F$2:$L$4115,,1)="failed"),MATCH(ROW('Master Data'!$F$2:$L$4115),ROW('Master Data'!$F$2:$L$4115)),""),ROWS($D$2:D923)),(COLUMNS($D$2:D923)-1)*6+1)</f>
        <v>failed</v>
      </c>
      <c r="E923" cm="1">
        <f t="array" ref="E923">INDEX('Master Data'!$F$2:$L$4115,SMALL(IF((INDEX('Master Data'!$F$2:$L$4115,,1)="failed"),MATCH(ROW('Master Data'!$F$2:$L$4115),ROW('Master Data'!$F$2:$L$4115)),""),ROWS($D$2:E923)),(COLUMNS($D$2:E923)-1)*6+1)</f>
        <v>1</v>
      </c>
    </row>
    <row r="924" spans="1:5" x14ac:dyDescent="0.25">
      <c r="A924" t="str" cm="1">
        <f t="array" ref="A924">INDEX('Master Data'!$F$2:$L$4115,SMALL(IF((INDEX('Master Data'!$F$2:$L$4115,,1)="successful"),MATCH(ROW('Master Data'!$F$2:$L$4115),ROW('Master Data'!$F$2:$L$4115)),""),ROWS(A$2:$A924)),(COLUMNS($A$2:A924)-1)*6+1)</f>
        <v>successful</v>
      </c>
      <c r="B924" cm="1">
        <f t="array" ref="B924">INDEX('Master Data'!$F$2:$L$4115,SMALL(IF((INDEX('Master Data'!$F$2:$L$4115,,1)="successful"),MATCH(ROW('Master Data'!$F$2:$L$4115),ROW('Master Data'!$F$2:$L$4115)),""),ROWS($A$2:B924)),(COLUMNS($A$2:B924)-1)*6+1)</f>
        <v>1945</v>
      </c>
      <c r="D924" t="str" cm="1">
        <f t="array" ref="D924">INDEX('Master Data'!$F$2:$L$4115,SMALL(IF((INDEX('Master Data'!$F$2:$L$4115,,1)="failed"),MATCH(ROW('Master Data'!$F$2:$L$4115),ROW('Master Data'!$F$2:$L$4115)),""),ROWS($D$2:D924)),(COLUMNS($D$2:D924)-1)*6+1)</f>
        <v>failed</v>
      </c>
      <c r="E924" cm="1">
        <f t="array" ref="E924">INDEX('Master Data'!$F$2:$L$4115,SMALL(IF((INDEX('Master Data'!$F$2:$L$4115,,1)="failed"),MATCH(ROW('Master Data'!$F$2:$L$4115),ROW('Master Data'!$F$2:$L$4115)),""),ROWS($D$2:E924)),(COLUMNS($D$2:E924)-1)*6+1)</f>
        <v>0</v>
      </c>
    </row>
    <row r="925" spans="1:5" x14ac:dyDescent="0.25">
      <c r="A925" t="str" cm="1">
        <f t="array" ref="A925">INDEX('Master Data'!$F$2:$L$4115,SMALL(IF((INDEX('Master Data'!$F$2:$L$4115,,1)="successful"),MATCH(ROW('Master Data'!$F$2:$L$4115),ROW('Master Data'!$F$2:$L$4115)),""),ROWS(A$2:$A925)),(COLUMNS($A$2:A925)-1)*6+1)</f>
        <v>successful</v>
      </c>
      <c r="B925" cm="1">
        <f t="array" ref="B925">INDEX('Master Data'!$F$2:$L$4115,SMALL(IF((INDEX('Master Data'!$F$2:$L$4115,,1)="successful"),MATCH(ROW('Master Data'!$F$2:$L$4115),ROW('Master Data'!$F$2:$L$4115)),""),ROWS($A$2:B925)),(COLUMNS($A$2:B925)-1)*6+1)</f>
        <v>1637</v>
      </c>
      <c r="D925" t="str" cm="1">
        <f t="array" ref="D925">INDEX('Master Data'!$F$2:$L$4115,SMALL(IF((INDEX('Master Data'!$F$2:$L$4115,,1)="failed"),MATCH(ROW('Master Data'!$F$2:$L$4115),ROW('Master Data'!$F$2:$L$4115)),""),ROWS($D$2:D925)),(COLUMNS($D$2:D925)-1)*6+1)</f>
        <v>failed</v>
      </c>
      <c r="E925" cm="1">
        <f t="array" ref="E925">INDEX('Master Data'!$F$2:$L$4115,SMALL(IF((INDEX('Master Data'!$F$2:$L$4115,,1)="failed"),MATCH(ROW('Master Data'!$F$2:$L$4115),ROW('Master Data'!$F$2:$L$4115)),""),ROWS($D$2:E925)),(COLUMNS($D$2:E925)-1)*6+1)</f>
        <v>2</v>
      </c>
    </row>
    <row r="926" spans="1:5" x14ac:dyDescent="0.25">
      <c r="A926" t="str" cm="1">
        <f t="array" ref="A926">INDEX('Master Data'!$F$2:$L$4115,SMALL(IF((INDEX('Master Data'!$F$2:$L$4115,,1)="successful"),MATCH(ROW('Master Data'!$F$2:$L$4115),ROW('Master Data'!$F$2:$L$4115)),""),ROWS(A$2:$A926)),(COLUMNS($A$2:A926)-1)*6+1)</f>
        <v>successful</v>
      </c>
      <c r="B926" cm="1">
        <f t="array" ref="B926">INDEX('Master Data'!$F$2:$L$4115,SMALL(IF((INDEX('Master Data'!$F$2:$L$4115,,1)="successful"),MATCH(ROW('Master Data'!$F$2:$L$4115),ROW('Master Data'!$F$2:$L$4115)),""),ROWS($A$2:B926)),(COLUMNS($A$2:B926)-1)*6+1)</f>
        <v>1375</v>
      </c>
      <c r="D926" t="str" cm="1">
        <f t="array" ref="D926">INDEX('Master Data'!$F$2:$L$4115,SMALL(IF((INDEX('Master Data'!$F$2:$L$4115,,1)="failed"),MATCH(ROW('Master Data'!$F$2:$L$4115),ROW('Master Data'!$F$2:$L$4115)),""),ROWS($D$2:D926)),(COLUMNS($D$2:D926)-1)*6+1)</f>
        <v>failed</v>
      </c>
      <c r="E926" cm="1">
        <f t="array" ref="E926">INDEX('Master Data'!$F$2:$L$4115,SMALL(IF((INDEX('Master Data'!$F$2:$L$4115,,1)="failed"),MATCH(ROW('Master Data'!$F$2:$L$4115),ROW('Master Data'!$F$2:$L$4115)),""),ROWS($D$2:E926)),(COLUMNS($D$2:E926)-1)*6+1)</f>
        <v>7</v>
      </c>
    </row>
    <row r="927" spans="1:5" x14ac:dyDescent="0.25">
      <c r="A927" t="str" cm="1">
        <f t="array" ref="A927">INDEX('Master Data'!$F$2:$L$4115,SMALL(IF((INDEX('Master Data'!$F$2:$L$4115,,1)="successful"),MATCH(ROW('Master Data'!$F$2:$L$4115),ROW('Master Data'!$F$2:$L$4115)),""),ROWS(A$2:$A927)),(COLUMNS($A$2:A927)-1)*6+1)</f>
        <v>successful</v>
      </c>
      <c r="B927" cm="1">
        <f t="array" ref="B927">INDEX('Master Data'!$F$2:$L$4115,SMALL(IF((INDEX('Master Data'!$F$2:$L$4115,,1)="successful"),MATCH(ROW('Master Data'!$F$2:$L$4115),ROW('Master Data'!$F$2:$L$4115)),""),ROWS($A$2:B927)),(COLUMNS($A$2:B927)-1)*6+1)</f>
        <v>17</v>
      </c>
      <c r="D927" t="str" cm="1">
        <f t="array" ref="D927">INDEX('Master Data'!$F$2:$L$4115,SMALL(IF((INDEX('Master Data'!$F$2:$L$4115,,1)="failed"),MATCH(ROW('Master Data'!$F$2:$L$4115),ROW('Master Data'!$F$2:$L$4115)),""),ROWS($D$2:D927)),(COLUMNS($D$2:D927)-1)*6+1)</f>
        <v>failed</v>
      </c>
      <c r="E927" cm="1">
        <f t="array" ref="E927">INDEX('Master Data'!$F$2:$L$4115,SMALL(IF((INDEX('Master Data'!$F$2:$L$4115,,1)="failed"),MATCH(ROW('Master Data'!$F$2:$L$4115),ROW('Master Data'!$F$2:$L$4115)),""),ROWS($D$2:E927)),(COLUMNS($D$2:E927)-1)*6+1)</f>
        <v>5</v>
      </c>
    </row>
    <row r="928" spans="1:5" x14ac:dyDescent="0.25">
      <c r="A928" t="str" cm="1">
        <f t="array" ref="A928">INDEX('Master Data'!$F$2:$L$4115,SMALL(IF((INDEX('Master Data'!$F$2:$L$4115,,1)="successful"),MATCH(ROW('Master Data'!$F$2:$L$4115),ROW('Master Data'!$F$2:$L$4115)),""),ROWS(A$2:$A928)),(COLUMNS($A$2:A928)-1)*6+1)</f>
        <v>successful</v>
      </c>
      <c r="B928" cm="1">
        <f t="array" ref="B928">INDEX('Master Data'!$F$2:$L$4115,SMALL(IF((INDEX('Master Data'!$F$2:$L$4115,,1)="successful"),MATCH(ROW('Master Data'!$F$2:$L$4115),ROW('Master Data'!$F$2:$L$4115)),""),ROWS($A$2:B928)),(COLUMNS($A$2:B928)-1)*6+1)</f>
        <v>354</v>
      </c>
      <c r="D928" t="str" cm="1">
        <f t="array" ref="D928">INDEX('Master Data'!$F$2:$L$4115,SMALL(IF((INDEX('Master Data'!$F$2:$L$4115,,1)="failed"),MATCH(ROW('Master Data'!$F$2:$L$4115),ROW('Master Data'!$F$2:$L$4115)),""),ROWS($D$2:D928)),(COLUMNS($D$2:D928)-1)*6+1)</f>
        <v>failed</v>
      </c>
      <c r="E928" cm="1">
        <f t="array" ref="E928">INDEX('Master Data'!$F$2:$L$4115,SMALL(IF((INDEX('Master Data'!$F$2:$L$4115,,1)="failed"),MATCH(ROW('Master Data'!$F$2:$L$4115),ROW('Master Data'!$F$2:$L$4115)),""),ROWS($D$2:E928)),(COLUMNS($D$2:E928)-1)*6+1)</f>
        <v>0</v>
      </c>
    </row>
    <row r="929" spans="1:5" x14ac:dyDescent="0.25">
      <c r="A929" t="str" cm="1">
        <f t="array" ref="A929">INDEX('Master Data'!$F$2:$L$4115,SMALL(IF((INDEX('Master Data'!$F$2:$L$4115,,1)="successful"),MATCH(ROW('Master Data'!$F$2:$L$4115),ROW('Master Data'!$F$2:$L$4115)),""),ROWS(A$2:$A929)),(COLUMNS($A$2:A929)-1)*6+1)</f>
        <v>successful</v>
      </c>
      <c r="B929" cm="1">
        <f t="array" ref="B929">INDEX('Master Data'!$F$2:$L$4115,SMALL(IF((INDEX('Master Data'!$F$2:$L$4115,,1)="successful"),MATCH(ROW('Master Data'!$F$2:$L$4115),ROW('Master Data'!$F$2:$L$4115)),""),ROWS($A$2:B929)),(COLUMNS($A$2:B929)-1)*6+1)</f>
        <v>191</v>
      </c>
      <c r="D929" t="str" cm="1">
        <f t="array" ref="D929">INDEX('Master Data'!$F$2:$L$4115,SMALL(IF((INDEX('Master Data'!$F$2:$L$4115,,1)="failed"),MATCH(ROW('Master Data'!$F$2:$L$4115),ROW('Master Data'!$F$2:$L$4115)),""),ROWS($D$2:D929)),(COLUMNS($D$2:D929)-1)*6+1)</f>
        <v>failed</v>
      </c>
      <c r="E929" cm="1">
        <f t="array" ref="E929">INDEX('Master Data'!$F$2:$L$4115,SMALL(IF((INDEX('Master Data'!$F$2:$L$4115,,1)="failed"),MATCH(ROW('Master Data'!$F$2:$L$4115),ROW('Master Data'!$F$2:$L$4115)),""),ROWS($D$2:E929)),(COLUMNS($D$2:E929)-1)*6+1)</f>
        <v>0</v>
      </c>
    </row>
    <row r="930" spans="1:5" x14ac:dyDescent="0.25">
      <c r="A930" t="str" cm="1">
        <f t="array" ref="A930">INDEX('Master Data'!$F$2:$L$4115,SMALL(IF((INDEX('Master Data'!$F$2:$L$4115,,1)="successful"),MATCH(ROW('Master Data'!$F$2:$L$4115),ROW('Master Data'!$F$2:$L$4115)),""),ROWS(A$2:$A930)),(COLUMNS($A$2:A930)-1)*6+1)</f>
        <v>successful</v>
      </c>
      <c r="B930" cm="1">
        <f t="array" ref="B930">INDEX('Master Data'!$F$2:$L$4115,SMALL(IF((INDEX('Master Data'!$F$2:$L$4115,,1)="successful"),MATCH(ROW('Master Data'!$F$2:$L$4115),ROW('Master Data'!$F$2:$L$4115)),""),ROWS($A$2:B930)),(COLUMNS($A$2:B930)-1)*6+1)</f>
        <v>303</v>
      </c>
      <c r="D930" t="str" cm="1">
        <f t="array" ref="D930">INDEX('Master Data'!$F$2:$L$4115,SMALL(IF((INDEX('Master Data'!$F$2:$L$4115,,1)="failed"),MATCH(ROW('Master Data'!$F$2:$L$4115),ROW('Master Data'!$F$2:$L$4115)),""),ROWS($D$2:D930)),(COLUMNS($D$2:D930)-1)*6+1)</f>
        <v>failed</v>
      </c>
      <c r="E930" cm="1">
        <f t="array" ref="E930">INDEX('Master Data'!$F$2:$L$4115,SMALL(IF((INDEX('Master Data'!$F$2:$L$4115,,1)="failed"),MATCH(ROW('Master Data'!$F$2:$L$4115),ROW('Master Data'!$F$2:$L$4115)),""),ROWS($D$2:E930)),(COLUMNS($D$2:E930)-1)*6+1)</f>
        <v>0</v>
      </c>
    </row>
    <row r="931" spans="1:5" x14ac:dyDescent="0.25">
      <c r="A931" t="str" cm="1">
        <f t="array" ref="A931">INDEX('Master Data'!$F$2:$L$4115,SMALL(IF((INDEX('Master Data'!$F$2:$L$4115,,1)="successful"),MATCH(ROW('Master Data'!$F$2:$L$4115),ROW('Master Data'!$F$2:$L$4115)),""),ROWS(A$2:$A931)),(COLUMNS($A$2:A931)-1)*6+1)</f>
        <v>successful</v>
      </c>
      <c r="B931" cm="1">
        <f t="array" ref="B931">INDEX('Master Data'!$F$2:$L$4115,SMALL(IF((INDEX('Master Data'!$F$2:$L$4115,,1)="successful"),MATCH(ROW('Master Data'!$F$2:$L$4115),ROW('Master Data'!$F$2:$L$4115)),""),ROWS($A$2:B931)),(COLUMNS($A$2:B931)-1)*6+1)</f>
        <v>137</v>
      </c>
      <c r="D931" t="str" cm="1">
        <f t="array" ref="D931">INDEX('Master Data'!$F$2:$L$4115,SMALL(IF((INDEX('Master Data'!$F$2:$L$4115,,1)="failed"),MATCH(ROW('Master Data'!$F$2:$L$4115),ROW('Master Data'!$F$2:$L$4115)),""),ROWS($D$2:D931)),(COLUMNS($D$2:D931)-1)*6+1)</f>
        <v>failed</v>
      </c>
      <c r="E931" cm="1">
        <f t="array" ref="E931">INDEX('Master Data'!$F$2:$L$4115,SMALL(IF((INDEX('Master Data'!$F$2:$L$4115,,1)="failed"),MATCH(ROW('Master Data'!$F$2:$L$4115),ROW('Master Data'!$F$2:$L$4115)),""),ROWS($D$2:E931)),(COLUMNS($D$2:E931)-1)*6+1)</f>
        <v>2</v>
      </c>
    </row>
    <row r="932" spans="1:5" x14ac:dyDescent="0.25">
      <c r="A932" t="str" cm="1">
        <f t="array" ref="A932">INDEX('Master Data'!$F$2:$L$4115,SMALL(IF((INDEX('Master Data'!$F$2:$L$4115,,1)="successful"),MATCH(ROW('Master Data'!$F$2:$L$4115),ROW('Master Data'!$F$2:$L$4115)),""),ROWS(A$2:$A932)),(COLUMNS($A$2:A932)-1)*6+1)</f>
        <v>successful</v>
      </c>
      <c r="B932" cm="1">
        <f t="array" ref="B932">INDEX('Master Data'!$F$2:$L$4115,SMALL(IF((INDEX('Master Data'!$F$2:$L$4115,,1)="successful"),MATCH(ROW('Master Data'!$F$2:$L$4115),ROW('Master Data'!$F$2:$L$4115)),""),ROWS($A$2:B932)),(COLUMNS($A$2:B932)-1)*6+1)</f>
        <v>41</v>
      </c>
      <c r="D932" t="str" cm="1">
        <f t="array" ref="D932">INDEX('Master Data'!$F$2:$L$4115,SMALL(IF((INDEX('Master Data'!$F$2:$L$4115,,1)="failed"),MATCH(ROW('Master Data'!$F$2:$L$4115),ROW('Master Data'!$F$2:$L$4115)),""),ROWS($D$2:D932)),(COLUMNS($D$2:D932)-1)*6+1)</f>
        <v>failed</v>
      </c>
      <c r="E932" cm="1">
        <f t="array" ref="E932">INDEX('Master Data'!$F$2:$L$4115,SMALL(IF((INDEX('Master Data'!$F$2:$L$4115,,1)="failed"),MATCH(ROW('Master Data'!$F$2:$L$4115),ROW('Master Data'!$F$2:$L$4115)),""),ROWS($D$2:E932)),(COLUMNS($D$2:E932)-1)*6+1)</f>
        <v>0</v>
      </c>
    </row>
    <row r="933" spans="1:5" x14ac:dyDescent="0.25">
      <c r="A933" t="str" cm="1">
        <f t="array" ref="A933">INDEX('Master Data'!$F$2:$L$4115,SMALL(IF((INDEX('Master Data'!$F$2:$L$4115,,1)="successful"),MATCH(ROW('Master Data'!$F$2:$L$4115),ROW('Master Data'!$F$2:$L$4115)),""),ROWS(A$2:$A933)),(COLUMNS($A$2:A933)-1)*6+1)</f>
        <v>successful</v>
      </c>
      <c r="B933" cm="1">
        <f t="array" ref="B933">INDEX('Master Data'!$F$2:$L$4115,SMALL(IF((INDEX('Master Data'!$F$2:$L$4115,,1)="successful"),MATCH(ROW('Master Data'!$F$2:$L$4115),ROW('Master Data'!$F$2:$L$4115)),""),ROWS($A$2:B933)),(COLUMNS($A$2:B933)-1)*6+1)</f>
        <v>398</v>
      </c>
      <c r="D933" t="str" cm="1">
        <f t="array" ref="D933">INDEX('Master Data'!$F$2:$L$4115,SMALL(IF((INDEX('Master Data'!$F$2:$L$4115,,1)="failed"),MATCH(ROW('Master Data'!$F$2:$L$4115),ROW('Master Data'!$F$2:$L$4115)),""),ROWS($D$2:D933)),(COLUMNS($D$2:D933)-1)*6+1)</f>
        <v>failed</v>
      </c>
      <c r="E933" cm="1">
        <f t="array" ref="E933">INDEX('Master Data'!$F$2:$L$4115,SMALL(IF((INDEX('Master Data'!$F$2:$L$4115,,1)="failed"),MATCH(ROW('Master Data'!$F$2:$L$4115),ROW('Master Data'!$F$2:$L$4115)),""),ROWS($D$2:E933)),(COLUMNS($D$2:E933)-1)*6+1)</f>
        <v>0</v>
      </c>
    </row>
    <row r="934" spans="1:5" x14ac:dyDescent="0.25">
      <c r="A934" t="str" cm="1">
        <f t="array" ref="A934">INDEX('Master Data'!$F$2:$L$4115,SMALL(IF((INDEX('Master Data'!$F$2:$L$4115,,1)="successful"),MATCH(ROW('Master Data'!$F$2:$L$4115),ROW('Master Data'!$F$2:$L$4115)),""),ROWS(A$2:$A934)),(COLUMNS($A$2:A934)-1)*6+1)</f>
        <v>successful</v>
      </c>
      <c r="B934" cm="1">
        <f t="array" ref="B934">INDEX('Master Data'!$F$2:$L$4115,SMALL(IF((INDEX('Master Data'!$F$2:$L$4115,,1)="successful"),MATCH(ROW('Master Data'!$F$2:$L$4115),ROW('Master Data'!$F$2:$L$4115)),""),ROWS($A$2:B934)),(COLUMNS($A$2:B934)-1)*6+1)</f>
        <v>1737</v>
      </c>
      <c r="D934" t="str" cm="1">
        <f t="array" ref="D934">INDEX('Master Data'!$F$2:$L$4115,SMALL(IF((INDEX('Master Data'!$F$2:$L$4115,,1)="failed"),MATCH(ROW('Master Data'!$F$2:$L$4115),ROW('Master Data'!$F$2:$L$4115)),""),ROWS($D$2:D934)),(COLUMNS($D$2:D934)-1)*6+1)</f>
        <v>failed</v>
      </c>
      <c r="E934" cm="1">
        <f t="array" ref="E934">INDEX('Master Data'!$F$2:$L$4115,SMALL(IF((INDEX('Master Data'!$F$2:$L$4115,,1)="failed"),MATCH(ROW('Master Data'!$F$2:$L$4115),ROW('Master Data'!$F$2:$L$4115)),""),ROWS($D$2:E934)),(COLUMNS($D$2:E934)-1)*6+1)</f>
        <v>28</v>
      </c>
    </row>
    <row r="935" spans="1:5" x14ac:dyDescent="0.25">
      <c r="A935" t="str" cm="1">
        <f t="array" ref="A935">INDEX('Master Data'!$F$2:$L$4115,SMALL(IF((INDEX('Master Data'!$F$2:$L$4115,,1)="successful"),MATCH(ROW('Master Data'!$F$2:$L$4115),ROW('Master Data'!$F$2:$L$4115)),""),ROWS(A$2:$A935)),(COLUMNS($A$2:A935)-1)*6+1)</f>
        <v>successful</v>
      </c>
      <c r="B935" cm="1">
        <f t="array" ref="B935">INDEX('Master Data'!$F$2:$L$4115,SMALL(IF((INDEX('Master Data'!$F$2:$L$4115,,1)="successful"),MATCH(ROW('Master Data'!$F$2:$L$4115),ROW('Master Data'!$F$2:$L$4115)),""),ROWS($A$2:B935)),(COLUMNS($A$2:B935)-1)*6+1)</f>
        <v>971</v>
      </c>
      <c r="D935" t="str" cm="1">
        <f t="array" ref="D935">INDEX('Master Data'!$F$2:$L$4115,SMALL(IF((INDEX('Master Data'!$F$2:$L$4115,,1)="failed"),MATCH(ROW('Master Data'!$F$2:$L$4115),ROW('Master Data'!$F$2:$L$4115)),""),ROWS($D$2:D935)),(COLUMNS($D$2:D935)-1)*6+1)</f>
        <v>failed</v>
      </c>
      <c r="E935" cm="1">
        <f t="array" ref="E935">INDEX('Master Data'!$F$2:$L$4115,SMALL(IF((INDEX('Master Data'!$F$2:$L$4115,,1)="failed"),MATCH(ROW('Master Data'!$F$2:$L$4115),ROW('Master Data'!$F$2:$L$4115)),""),ROWS($D$2:E935)),(COLUMNS($D$2:E935)-1)*6+1)</f>
        <v>2</v>
      </c>
    </row>
    <row r="936" spans="1:5" x14ac:dyDescent="0.25">
      <c r="A936" t="str" cm="1">
        <f t="array" ref="A936">INDEX('Master Data'!$F$2:$L$4115,SMALL(IF((INDEX('Master Data'!$F$2:$L$4115,,1)="successful"),MATCH(ROW('Master Data'!$F$2:$L$4115),ROW('Master Data'!$F$2:$L$4115)),""),ROWS(A$2:$A936)),(COLUMNS($A$2:A936)-1)*6+1)</f>
        <v>successful</v>
      </c>
      <c r="B936" cm="1">
        <f t="array" ref="B936">INDEX('Master Data'!$F$2:$L$4115,SMALL(IF((INDEX('Master Data'!$F$2:$L$4115,,1)="successful"),MATCH(ROW('Master Data'!$F$2:$L$4115),ROW('Master Data'!$F$2:$L$4115)),""),ROWS($A$2:B936)),(COLUMNS($A$2:B936)-1)*6+1)</f>
        <v>183</v>
      </c>
      <c r="D936" t="str" cm="1">
        <f t="array" ref="D936">INDEX('Master Data'!$F$2:$L$4115,SMALL(IF((INDEX('Master Data'!$F$2:$L$4115,,1)="failed"),MATCH(ROW('Master Data'!$F$2:$L$4115),ROW('Master Data'!$F$2:$L$4115)),""),ROWS($D$2:D936)),(COLUMNS($D$2:D936)-1)*6+1)</f>
        <v>failed</v>
      </c>
      <c r="E936" cm="1">
        <f t="array" ref="E936">INDEX('Master Data'!$F$2:$L$4115,SMALL(IF((INDEX('Master Data'!$F$2:$L$4115,,1)="failed"),MATCH(ROW('Master Data'!$F$2:$L$4115),ROW('Master Data'!$F$2:$L$4115)),""),ROWS($D$2:E936)),(COLUMNS($D$2:E936)-1)*6+1)</f>
        <v>0</v>
      </c>
    </row>
    <row r="937" spans="1:5" x14ac:dyDescent="0.25">
      <c r="A937" t="str" cm="1">
        <f t="array" ref="A937">INDEX('Master Data'!$F$2:$L$4115,SMALL(IF((INDEX('Master Data'!$F$2:$L$4115,,1)="successful"),MATCH(ROW('Master Data'!$F$2:$L$4115),ROW('Master Data'!$F$2:$L$4115)),""),ROWS(A$2:$A937)),(COLUMNS($A$2:A937)-1)*6+1)</f>
        <v>successful</v>
      </c>
      <c r="B937" cm="1">
        <f t="array" ref="B937">INDEX('Master Data'!$F$2:$L$4115,SMALL(IF((INDEX('Master Data'!$F$2:$L$4115,,1)="successful"),MATCH(ROW('Master Data'!$F$2:$L$4115),ROW('Master Data'!$F$2:$L$4115)),""),ROWS($A$2:B937)),(COLUMNS($A$2:B937)-1)*6+1)</f>
        <v>4562</v>
      </c>
      <c r="D937" t="str" cm="1">
        <f t="array" ref="D937">INDEX('Master Data'!$F$2:$L$4115,SMALL(IF((INDEX('Master Data'!$F$2:$L$4115,,1)="failed"),MATCH(ROW('Master Data'!$F$2:$L$4115),ROW('Master Data'!$F$2:$L$4115)),""),ROWS($D$2:D937)),(COLUMNS($D$2:D937)-1)*6+1)</f>
        <v>failed</v>
      </c>
      <c r="E937" cm="1">
        <f t="array" ref="E937">INDEX('Master Data'!$F$2:$L$4115,SMALL(IF((INDEX('Master Data'!$F$2:$L$4115,,1)="failed"),MATCH(ROW('Master Data'!$F$2:$L$4115),ROW('Master Data'!$F$2:$L$4115)),""),ROWS($D$2:E937)),(COLUMNS($D$2:E937)-1)*6+1)</f>
        <v>0</v>
      </c>
    </row>
    <row r="938" spans="1:5" x14ac:dyDescent="0.25">
      <c r="A938" t="str" cm="1">
        <f t="array" ref="A938">INDEX('Master Data'!$F$2:$L$4115,SMALL(IF((INDEX('Master Data'!$F$2:$L$4115,,1)="successful"),MATCH(ROW('Master Data'!$F$2:$L$4115),ROW('Master Data'!$F$2:$L$4115)),""),ROWS(A$2:$A938)),(COLUMNS($A$2:A938)-1)*6+1)</f>
        <v>successful</v>
      </c>
      <c r="B938" cm="1">
        <f t="array" ref="B938">INDEX('Master Data'!$F$2:$L$4115,SMALL(IF((INDEX('Master Data'!$F$2:$L$4115,,1)="successful"),MATCH(ROW('Master Data'!$F$2:$L$4115),ROW('Master Data'!$F$2:$L$4115)),""),ROWS($A$2:B938)),(COLUMNS($A$2:B938)-1)*6+1)</f>
        <v>26457</v>
      </c>
      <c r="D938" t="str" cm="1">
        <f t="array" ref="D938">INDEX('Master Data'!$F$2:$L$4115,SMALL(IF((INDEX('Master Data'!$F$2:$L$4115,,1)="failed"),MATCH(ROW('Master Data'!$F$2:$L$4115),ROW('Master Data'!$F$2:$L$4115)),""),ROWS($D$2:D938)),(COLUMNS($D$2:D938)-1)*6+1)</f>
        <v>failed</v>
      </c>
      <c r="E938" cm="1">
        <f t="array" ref="E938">INDEX('Master Data'!$F$2:$L$4115,SMALL(IF((INDEX('Master Data'!$F$2:$L$4115,,1)="failed"),MATCH(ROW('Master Data'!$F$2:$L$4115),ROW('Master Data'!$F$2:$L$4115)),""),ROWS($D$2:E938)),(COLUMNS($D$2:E938)-1)*6+1)</f>
        <v>0</v>
      </c>
    </row>
    <row r="939" spans="1:5" x14ac:dyDescent="0.25">
      <c r="A939" t="str" cm="1">
        <f t="array" ref="A939">INDEX('Master Data'!$F$2:$L$4115,SMALL(IF((INDEX('Master Data'!$F$2:$L$4115,,1)="successful"),MATCH(ROW('Master Data'!$F$2:$L$4115),ROW('Master Data'!$F$2:$L$4115)),""),ROWS(A$2:$A939)),(COLUMNS($A$2:A939)-1)*6+1)</f>
        <v>successful</v>
      </c>
      <c r="B939" cm="1">
        <f t="array" ref="B939">INDEX('Master Data'!$F$2:$L$4115,SMALL(IF((INDEX('Master Data'!$F$2:$L$4115,,1)="successful"),MATCH(ROW('Master Data'!$F$2:$L$4115),ROW('Master Data'!$F$2:$L$4115)),""),ROWS($A$2:B939)),(COLUMNS($A$2:B939)-1)*6+1)</f>
        <v>162</v>
      </c>
      <c r="D939" t="str" cm="1">
        <f t="array" ref="D939">INDEX('Master Data'!$F$2:$L$4115,SMALL(IF((INDEX('Master Data'!$F$2:$L$4115,,1)="failed"),MATCH(ROW('Master Data'!$F$2:$L$4115),ROW('Master Data'!$F$2:$L$4115)),""),ROWS($D$2:D939)),(COLUMNS($D$2:D939)-1)*6+1)</f>
        <v>failed</v>
      </c>
      <c r="E939" cm="1">
        <f t="array" ref="E939">INDEX('Master Data'!$F$2:$L$4115,SMALL(IF((INDEX('Master Data'!$F$2:$L$4115,,1)="failed"),MATCH(ROW('Master Data'!$F$2:$L$4115),ROW('Master Data'!$F$2:$L$4115)),""),ROWS($D$2:E939)),(COLUMNS($D$2:E939)-1)*6+1)</f>
        <v>4</v>
      </c>
    </row>
    <row r="940" spans="1:5" x14ac:dyDescent="0.25">
      <c r="A940" t="str" cm="1">
        <f t="array" ref="A940">INDEX('Master Data'!$F$2:$L$4115,SMALL(IF((INDEX('Master Data'!$F$2:$L$4115,,1)="successful"),MATCH(ROW('Master Data'!$F$2:$L$4115),ROW('Master Data'!$F$2:$L$4115)),""),ROWS(A$2:$A940)),(COLUMNS($A$2:A940)-1)*6+1)</f>
        <v>successful</v>
      </c>
      <c r="B940" cm="1">
        <f t="array" ref="B940">INDEX('Master Data'!$F$2:$L$4115,SMALL(IF((INDEX('Master Data'!$F$2:$L$4115,,1)="successful"),MATCH(ROW('Master Data'!$F$2:$L$4115),ROW('Master Data'!$F$2:$L$4115)),""),ROWS($A$2:B940)),(COLUMNS($A$2:B940)-1)*6+1)</f>
        <v>479</v>
      </c>
      <c r="D940" t="str" cm="1">
        <f t="array" ref="D940">INDEX('Master Data'!$F$2:$L$4115,SMALL(IF((INDEX('Master Data'!$F$2:$L$4115,,1)="failed"),MATCH(ROW('Master Data'!$F$2:$L$4115),ROW('Master Data'!$F$2:$L$4115)),""),ROWS($D$2:D940)),(COLUMNS($D$2:D940)-1)*6+1)</f>
        <v>failed</v>
      </c>
      <c r="E940" cm="1">
        <f t="array" ref="E940">INDEX('Master Data'!$F$2:$L$4115,SMALL(IF((INDEX('Master Data'!$F$2:$L$4115,,1)="failed"),MATCH(ROW('Master Data'!$F$2:$L$4115),ROW('Master Data'!$F$2:$L$4115)),""),ROWS($D$2:E940)),(COLUMNS($D$2:E940)-1)*6+1)</f>
        <v>12</v>
      </c>
    </row>
    <row r="941" spans="1:5" x14ac:dyDescent="0.25">
      <c r="A941" t="str" cm="1">
        <f t="array" ref="A941">INDEX('Master Data'!$F$2:$L$4115,SMALL(IF((INDEX('Master Data'!$F$2:$L$4115,,1)="successful"),MATCH(ROW('Master Data'!$F$2:$L$4115),ROW('Master Data'!$F$2:$L$4115)),""),ROWS(A$2:$A941)),(COLUMNS($A$2:A941)-1)*6+1)</f>
        <v>successful</v>
      </c>
      <c r="B941" cm="1">
        <f t="array" ref="B941">INDEX('Master Data'!$F$2:$L$4115,SMALL(IF((INDEX('Master Data'!$F$2:$L$4115,,1)="successful"),MATCH(ROW('Master Data'!$F$2:$L$4115),ROW('Master Data'!$F$2:$L$4115)),""),ROWS($A$2:B941)),(COLUMNS($A$2:B941)-1)*6+1)</f>
        <v>426</v>
      </c>
      <c r="D941" t="str" cm="1">
        <f t="array" ref="D941">INDEX('Master Data'!$F$2:$L$4115,SMALL(IF((INDEX('Master Data'!$F$2:$L$4115,,1)="failed"),MATCH(ROW('Master Data'!$F$2:$L$4115),ROW('Master Data'!$F$2:$L$4115)),""),ROWS($D$2:D941)),(COLUMNS($D$2:D941)-1)*6+1)</f>
        <v>failed</v>
      </c>
      <c r="E941" cm="1">
        <f t="array" ref="E941">INDEX('Master Data'!$F$2:$L$4115,SMALL(IF((INDEX('Master Data'!$F$2:$L$4115,,1)="failed"),MATCH(ROW('Master Data'!$F$2:$L$4115),ROW('Master Data'!$F$2:$L$4115)),""),ROWS($D$2:E941)),(COLUMNS($D$2:E941)-1)*6+1)</f>
        <v>0</v>
      </c>
    </row>
    <row r="942" spans="1:5" x14ac:dyDescent="0.25">
      <c r="A942" t="str" cm="1">
        <f t="array" ref="A942">INDEX('Master Data'!$F$2:$L$4115,SMALL(IF((INDEX('Master Data'!$F$2:$L$4115,,1)="successful"),MATCH(ROW('Master Data'!$F$2:$L$4115),ROW('Master Data'!$F$2:$L$4115)),""),ROWS(A$2:$A942)),(COLUMNS($A$2:A942)-1)*6+1)</f>
        <v>successful</v>
      </c>
      <c r="B942" cm="1">
        <f t="array" ref="B942">INDEX('Master Data'!$F$2:$L$4115,SMALL(IF((INDEX('Master Data'!$F$2:$L$4115,,1)="successful"),MATCH(ROW('Master Data'!$F$2:$L$4115),ROW('Master Data'!$F$2:$L$4115)),""),ROWS($A$2:B942)),(COLUMNS($A$2:B942)-1)*6+1)</f>
        <v>450</v>
      </c>
      <c r="D942" t="str" cm="1">
        <f t="array" ref="D942">INDEX('Master Data'!$F$2:$L$4115,SMALL(IF((INDEX('Master Data'!$F$2:$L$4115,,1)="failed"),MATCH(ROW('Master Data'!$F$2:$L$4115),ROW('Master Data'!$F$2:$L$4115)),""),ROWS($D$2:D942)),(COLUMNS($D$2:D942)-1)*6+1)</f>
        <v>failed</v>
      </c>
      <c r="E942" cm="1">
        <f t="array" ref="E942">INDEX('Master Data'!$F$2:$L$4115,SMALL(IF((INDEX('Master Data'!$F$2:$L$4115,,1)="failed"),MATCH(ROW('Master Data'!$F$2:$L$4115),ROW('Master Data'!$F$2:$L$4115)),""),ROWS($D$2:E942)),(COLUMNS($D$2:E942)-1)*6+1)</f>
        <v>33</v>
      </c>
    </row>
    <row r="943" spans="1:5" x14ac:dyDescent="0.25">
      <c r="A943" t="str" cm="1">
        <f t="array" ref="A943">INDEX('Master Data'!$F$2:$L$4115,SMALL(IF((INDEX('Master Data'!$F$2:$L$4115,,1)="successful"),MATCH(ROW('Master Data'!$F$2:$L$4115),ROW('Master Data'!$F$2:$L$4115)),""),ROWS(A$2:$A943)),(COLUMNS($A$2:A943)-1)*6+1)</f>
        <v>successful</v>
      </c>
      <c r="B943" cm="1">
        <f t="array" ref="B943">INDEX('Master Data'!$F$2:$L$4115,SMALL(IF((INDEX('Master Data'!$F$2:$L$4115,,1)="successful"),MATCH(ROW('Master Data'!$F$2:$L$4115),ROW('Master Data'!$F$2:$L$4115)),""),ROWS($A$2:B943)),(COLUMNS($A$2:B943)-1)*6+1)</f>
        <v>1780</v>
      </c>
      <c r="D943" t="str" cm="1">
        <f t="array" ref="D943">INDEX('Master Data'!$F$2:$L$4115,SMALL(IF((INDEX('Master Data'!$F$2:$L$4115,,1)="failed"),MATCH(ROW('Master Data'!$F$2:$L$4115),ROW('Master Data'!$F$2:$L$4115)),""),ROWS($D$2:D943)),(COLUMNS($D$2:D943)-1)*6+1)</f>
        <v>failed</v>
      </c>
      <c r="E943" cm="1">
        <f t="array" ref="E943">INDEX('Master Data'!$F$2:$L$4115,SMALL(IF((INDEX('Master Data'!$F$2:$L$4115,,1)="failed"),MATCH(ROW('Master Data'!$F$2:$L$4115),ROW('Master Data'!$F$2:$L$4115)),""),ROWS($D$2:E943)),(COLUMNS($D$2:E943)-1)*6+1)</f>
        <v>0</v>
      </c>
    </row>
    <row r="944" spans="1:5" x14ac:dyDescent="0.25">
      <c r="A944" t="str" cm="1">
        <f t="array" ref="A944">INDEX('Master Data'!$F$2:$L$4115,SMALL(IF((INDEX('Master Data'!$F$2:$L$4115,,1)="successful"),MATCH(ROW('Master Data'!$F$2:$L$4115),ROW('Master Data'!$F$2:$L$4115)),""),ROWS(A$2:$A944)),(COLUMNS($A$2:A944)-1)*6+1)</f>
        <v>successful</v>
      </c>
      <c r="B944" cm="1">
        <f t="array" ref="B944">INDEX('Master Data'!$F$2:$L$4115,SMALL(IF((INDEX('Master Data'!$F$2:$L$4115,,1)="successful"),MATCH(ROW('Master Data'!$F$2:$L$4115),ROW('Master Data'!$F$2:$L$4115)),""),ROWS($A$2:B944)),(COLUMNS($A$2:B944)-1)*6+1)</f>
        <v>122</v>
      </c>
      <c r="D944" t="str" cm="1">
        <f t="array" ref="D944">INDEX('Master Data'!$F$2:$L$4115,SMALL(IF((INDEX('Master Data'!$F$2:$L$4115,,1)="failed"),MATCH(ROW('Master Data'!$F$2:$L$4115),ROW('Master Data'!$F$2:$L$4115)),""),ROWS($D$2:D944)),(COLUMNS($D$2:D944)-1)*6+1)</f>
        <v>failed</v>
      </c>
      <c r="E944" cm="1">
        <f t="array" ref="E944">INDEX('Master Data'!$F$2:$L$4115,SMALL(IF((INDEX('Master Data'!$F$2:$L$4115,,1)="failed"),MATCH(ROW('Master Data'!$F$2:$L$4115),ROW('Master Data'!$F$2:$L$4115)),""),ROWS($D$2:E944)),(COLUMNS($D$2:E944)-1)*6+1)</f>
        <v>4</v>
      </c>
    </row>
    <row r="945" spans="1:5" x14ac:dyDescent="0.25">
      <c r="A945" t="str" cm="1">
        <f t="array" ref="A945">INDEX('Master Data'!$F$2:$L$4115,SMALL(IF((INDEX('Master Data'!$F$2:$L$4115,,1)="successful"),MATCH(ROW('Master Data'!$F$2:$L$4115),ROW('Master Data'!$F$2:$L$4115)),""),ROWS(A$2:$A945)),(COLUMNS($A$2:A945)-1)*6+1)</f>
        <v>successful</v>
      </c>
      <c r="B945" cm="1">
        <f t="array" ref="B945">INDEX('Master Data'!$F$2:$L$4115,SMALL(IF((INDEX('Master Data'!$F$2:$L$4115,,1)="successful"),MATCH(ROW('Master Data'!$F$2:$L$4115),ROW('Master Data'!$F$2:$L$4115)),""),ROWS($A$2:B945)),(COLUMNS($A$2:B945)-1)*6+1)</f>
        <v>95</v>
      </c>
      <c r="D945" t="str" cm="1">
        <f t="array" ref="D945">INDEX('Master Data'!$F$2:$L$4115,SMALL(IF((INDEX('Master Data'!$F$2:$L$4115,,1)="failed"),MATCH(ROW('Master Data'!$F$2:$L$4115),ROW('Master Data'!$F$2:$L$4115)),""),ROWS($D$2:D945)),(COLUMNS($D$2:D945)-1)*6+1)</f>
        <v>failed</v>
      </c>
      <c r="E945" cm="1">
        <f t="array" ref="E945">INDEX('Master Data'!$F$2:$L$4115,SMALL(IF((INDEX('Master Data'!$F$2:$L$4115,,1)="failed"),MATCH(ROW('Master Data'!$F$2:$L$4115),ROW('Master Data'!$F$2:$L$4115)),""),ROWS($D$2:E945)),(COLUMNS($D$2:E945)-1)*6+1)</f>
        <v>0</v>
      </c>
    </row>
    <row r="946" spans="1:5" x14ac:dyDescent="0.25">
      <c r="A946" t="str" cm="1">
        <f t="array" ref="A946">INDEX('Master Data'!$F$2:$L$4115,SMALL(IF((INDEX('Master Data'!$F$2:$L$4115,,1)="successful"),MATCH(ROW('Master Data'!$F$2:$L$4115),ROW('Master Data'!$F$2:$L$4115)),""),ROWS(A$2:$A946)),(COLUMNS($A$2:A946)-1)*6+1)</f>
        <v>successful</v>
      </c>
      <c r="B946" cm="1">
        <f t="array" ref="B946">INDEX('Master Data'!$F$2:$L$4115,SMALL(IF((INDEX('Master Data'!$F$2:$L$4115,,1)="successful"),MATCH(ROW('Master Data'!$F$2:$L$4115),ROW('Master Data'!$F$2:$L$4115)),""),ROWS($A$2:B946)),(COLUMNS($A$2:B946)-1)*6+1)</f>
        <v>325</v>
      </c>
      <c r="D946" t="str" cm="1">
        <f t="array" ref="D946">INDEX('Master Data'!$F$2:$L$4115,SMALL(IF((INDEX('Master Data'!$F$2:$L$4115,,1)="failed"),MATCH(ROW('Master Data'!$F$2:$L$4115),ROW('Master Data'!$F$2:$L$4115)),""),ROWS($D$2:D946)),(COLUMNS($D$2:D946)-1)*6+1)</f>
        <v>failed</v>
      </c>
      <c r="E946" cm="1">
        <f t="array" ref="E946">INDEX('Master Data'!$F$2:$L$4115,SMALL(IF((INDEX('Master Data'!$F$2:$L$4115,,1)="failed"),MATCH(ROW('Master Data'!$F$2:$L$4115),ROW('Master Data'!$F$2:$L$4115)),""),ROWS($D$2:E946)),(COLUMNS($D$2:E946)-1)*6+1)</f>
        <v>11</v>
      </c>
    </row>
    <row r="947" spans="1:5" x14ac:dyDescent="0.25">
      <c r="A947" t="str" cm="1">
        <f t="array" ref="A947">INDEX('Master Data'!$F$2:$L$4115,SMALL(IF((INDEX('Master Data'!$F$2:$L$4115,,1)="successful"),MATCH(ROW('Master Data'!$F$2:$L$4115),ROW('Master Data'!$F$2:$L$4115)),""),ROWS(A$2:$A947)),(COLUMNS($A$2:A947)-1)*6+1)</f>
        <v>successful</v>
      </c>
      <c r="B947" cm="1">
        <f t="array" ref="B947">INDEX('Master Data'!$F$2:$L$4115,SMALL(IF((INDEX('Master Data'!$F$2:$L$4115,,1)="successful"),MATCH(ROW('Master Data'!$F$2:$L$4115),ROW('Master Data'!$F$2:$L$4115)),""),ROWS($A$2:B947)),(COLUMNS($A$2:B947)-1)*6+1)</f>
        <v>353</v>
      </c>
      <c r="D947" t="str" cm="1">
        <f t="array" ref="D947">INDEX('Master Data'!$F$2:$L$4115,SMALL(IF((INDEX('Master Data'!$F$2:$L$4115,,1)="failed"),MATCH(ROW('Master Data'!$F$2:$L$4115),ROW('Master Data'!$F$2:$L$4115)),""),ROWS($D$2:D947)),(COLUMNS($D$2:D947)-1)*6+1)</f>
        <v>failed</v>
      </c>
      <c r="E947" cm="1">
        <f t="array" ref="E947">INDEX('Master Data'!$F$2:$L$4115,SMALL(IF((INDEX('Master Data'!$F$2:$L$4115,,1)="failed"),MATCH(ROW('Master Data'!$F$2:$L$4115),ROW('Master Data'!$F$2:$L$4115)),""),ROWS($D$2:E947)),(COLUMNS($D$2:E947)-1)*6+1)</f>
        <v>1</v>
      </c>
    </row>
    <row r="948" spans="1:5" x14ac:dyDescent="0.25">
      <c r="A948" t="str" cm="1">
        <f t="array" ref="A948">INDEX('Master Data'!$F$2:$L$4115,SMALL(IF((INDEX('Master Data'!$F$2:$L$4115,,1)="successful"),MATCH(ROW('Master Data'!$F$2:$L$4115),ROW('Master Data'!$F$2:$L$4115)),""),ROWS(A$2:$A948)),(COLUMNS($A$2:A948)-1)*6+1)</f>
        <v>successful</v>
      </c>
      <c r="B948" cm="1">
        <f t="array" ref="B948">INDEX('Master Data'!$F$2:$L$4115,SMALL(IF((INDEX('Master Data'!$F$2:$L$4115,,1)="successful"),MATCH(ROW('Master Data'!$F$2:$L$4115),ROW('Master Data'!$F$2:$L$4115)),""),ROWS($A$2:B948)),(COLUMNS($A$2:B948)-1)*6+1)</f>
        <v>105</v>
      </c>
      <c r="D948" t="str" cm="1">
        <f t="array" ref="D948">INDEX('Master Data'!$F$2:$L$4115,SMALL(IF((INDEX('Master Data'!$F$2:$L$4115,,1)="failed"),MATCH(ROW('Master Data'!$F$2:$L$4115),ROW('Master Data'!$F$2:$L$4115)),""),ROWS($D$2:D948)),(COLUMNS($D$2:D948)-1)*6+1)</f>
        <v>failed</v>
      </c>
      <c r="E948" cm="1">
        <f t="array" ref="E948">INDEX('Master Data'!$F$2:$L$4115,SMALL(IF((INDEX('Master Data'!$F$2:$L$4115,,1)="failed"),MATCH(ROW('Master Data'!$F$2:$L$4115),ROW('Master Data'!$F$2:$L$4115)),""),ROWS($D$2:E948)),(COLUMNS($D$2:E948)-1)*6+1)</f>
        <v>5</v>
      </c>
    </row>
    <row r="949" spans="1:5" x14ac:dyDescent="0.25">
      <c r="A949" t="str" cm="1">
        <f t="array" ref="A949">INDEX('Master Data'!$F$2:$L$4115,SMALL(IF((INDEX('Master Data'!$F$2:$L$4115,,1)="successful"),MATCH(ROW('Master Data'!$F$2:$L$4115),ROW('Master Data'!$F$2:$L$4115)),""),ROWS(A$2:$A949)),(COLUMNS($A$2:A949)-1)*6+1)</f>
        <v>successful</v>
      </c>
      <c r="B949" cm="1">
        <f t="array" ref="B949">INDEX('Master Data'!$F$2:$L$4115,SMALL(IF((INDEX('Master Data'!$F$2:$L$4115,,1)="successful"),MATCH(ROW('Master Data'!$F$2:$L$4115),ROW('Master Data'!$F$2:$L$4115)),""),ROWS($A$2:B949)),(COLUMNS($A$2:B949)-1)*6+1)</f>
        <v>729</v>
      </c>
      <c r="D949" t="str" cm="1">
        <f t="array" ref="D949">INDEX('Master Data'!$F$2:$L$4115,SMALL(IF((INDEX('Master Data'!$F$2:$L$4115,,1)="failed"),MATCH(ROW('Master Data'!$F$2:$L$4115),ROW('Master Data'!$F$2:$L$4115)),""),ROWS($D$2:D949)),(COLUMNS($D$2:D949)-1)*6+1)</f>
        <v>failed</v>
      </c>
      <c r="E949" cm="1">
        <f t="array" ref="E949">INDEX('Master Data'!$F$2:$L$4115,SMALL(IF((INDEX('Master Data'!$F$2:$L$4115,,1)="failed"),MATCH(ROW('Master Data'!$F$2:$L$4115),ROW('Master Data'!$F$2:$L$4115)),""),ROWS($D$2:E949)),(COLUMNS($D$2:E949)-1)*6+1)</f>
        <v>0</v>
      </c>
    </row>
    <row r="950" spans="1:5" x14ac:dyDescent="0.25">
      <c r="A950" t="str" cm="1">
        <f t="array" ref="A950">INDEX('Master Data'!$F$2:$L$4115,SMALL(IF((INDEX('Master Data'!$F$2:$L$4115,,1)="successful"),MATCH(ROW('Master Data'!$F$2:$L$4115),ROW('Master Data'!$F$2:$L$4115)),""),ROWS(A$2:$A950)),(COLUMNS($A$2:A950)-1)*6+1)</f>
        <v>successful</v>
      </c>
      <c r="B950" cm="1">
        <f t="array" ref="B950">INDEX('Master Data'!$F$2:$L$4115,SMALL(IF((INDEX('Master Data'!$F$2:$L$4115,,1)="successful"),MATCH(ROW('Master Data'!$F$2:$L$4115),ROW('Master Data'!$F$2:$L$4115)),""),ROWS($A$2:B950)),(COLUMNS($A$2:B950)-1)*6+1)</f>
        <v>454</v>
      </c>
      <c r="D950" t="str" cm="1">
        <f t="array" ref="D950">INDEX('Master Data'!$F$2:$L$4115,SMALL(IF((INDEX('Master Data'!$F$2:$L$4115,,1)="failed"),MATCH(ROW('Master Data'!$F$2:$L$4115),ROW('Master Data'!$F$2:$L$4115)),""),ROWS($D$2:D950)),(COLUMNS($D$2:D950)-1)*6+1)</f>
        <v>failed</v>
      </c>
      <c r="E950" cm="1">
        <f t="array" ref="E950">INDEX('Master Data'!$F$2:$L$4115,SMALL(IF((INDEX('Master Data'!$F$2:$L$4115,,1)="failed"),MATCH(ROW('Master Data'!$F$2:$L$4115),ROW('Master Data'!$F$2:$L$4115)),""),ROWS($D$2:E950)),(COLUMNS($D$2:E950)-1)*6+1)</f>
        <v>1</v>
      </c>
    </row>
    <row r="951" spans="1:5" x14ac:dyDescent="0.25">
      <c r="A951" t="str" cm="1">
        <f t="array" ref="A951">INDEX('Master Data'!$F$2:$L$4115,SMALL(IF((INDEX('Master Data'!$F$2:$L$4115,,1)="successful"),MATCH(ROW('Master Data'!$F$2:$L$4115),ROW('Master Data'!$F$2:$L$4115)),""),ROWS(A$2:$A951)),(COLUMNS($A$2:A951)-1)*6+1)</f>
        <v>successful</v>
      </c>
      <c r="B951" cm="1">
        <f t="array" ref="B951">INDEX('Master Data'!$F$2:$L$4115,SMALL(IF((INDEX('Master Data'!$F$2:$L$4115,,1)="successful"),MATCH(ROW('Master Data'!$F$2:$L$4115),ROW('Master Data'!$F$2:$L$4115)),""),ROWS($A$2:B951)),(COLUMNS($A$2:B951)-1)*6+1)</f>
        <v>539</v>
      </c>
      <c r="D951" t="str" cm="1">
        <f t="array" ref="D951">INDEX('Master Data'!$F$2:$L$4115,SMALL(IF((INDEX('Master Data'!$F$2:$L$4115,,1)="failed"),MATCH(ROW('Master Data'!$F$2:$L$4115),ROW('Master Data'!$F$2:$L$4115)),""),ROWS($D$2:D951)),(COLUMNS($D$2:D951)-1)*6+1)</f>
        <v>failed</v>
      </c>
      <c r="E951" cm="1">
        <f t="array" ref="E951">INDEX('Master Data'!$F$2:$L$4115,SMALL(IF((INDEX('Master Data'!$F$2:$L$4115,,1)="failed"),MATCH(ROW('Master Data'!$F$2:$L$4115),ROW('Master Data'!$F$2:$L$4115)),""),ROWS($D$2:E951)),(COLUMNS($D$2:E951)-1)*6+1)</f>
        <v>1</v>
      </c>
    </row>
    <row r="952" spans="1:5" x14ac:dyDescent="0.25">
      <c r="A952" t="str" cm="1">
        <f t="array" ref="A952">INDEX('Master Data'!$F$2:$L$4115,SMALL(IF((INDEX('Master Data'!$F$2:$L$4115,,1)="successful"),MATCH(ROW('Master Data'!$F$2:$L$4115),ROW('Master Data'!$F$2:$L$4115)),""),ROWS(A$2:$A952)),(COLUMNS($A$2:A952)-1)*6+1)</f>
        <v>successful</v>
      </c>
      <c r="B952" cm="1">
        <f t="array" ref="B952">INDEX('Master Data'!$F$2:$L$4115,SMALL(IF((INDEX('Master Data'!$F$2:$L$4115,,1)="successful"),MATCH(ROW('Master Data'!$F$2:$L$4115),ROW('Master Data'!$F$2:$L$4115)),""),ROWS($A$2:B952)),(COLUMNS($A$2:B952)-1)*6+1)</f>
        <v>79</v>
      </c>
      <c r="D952" t="str" cm="1">
        <f t="array" ref="D952">INDEX('Master Data'!$F$2:$L$4115,SMALL(IF((INDEX('Master Data'!$F$2:$L$4115,,1)="failed"),MATCH(ROW('Master Data'!$F$2:$L$4115),ROW('Master Data'!$F$2:$L$4115)),""),ROWS($D$2:D952)),(COLUMNS($D$2:D952)-1)*6+1)</f>
        <v>failed</v>
      </c>
      <c r="E952" cm="1">
        <f t="array" ref="E952">INDEX('Master Data'!$F$2:$L$4115,SMALL(IF((INDEX('Master Data'!$F$2:$L$4115,,1)="failed"),MATCH(ROW('Master Data'!$F$2:$L$4115),ROW('Master Data'!$F$2:$L$4115)),""),ROWS($D$2:E952)),(COLUMNS($D$2:E952)-1)*6+1)</f>
        <v>6</v>
      </c>
    </row>
    <row r="953" spans="1:5" x14ac:dyDescent="0.25">
      <c r="A953" t="str" cm="1">
        <f t="array" ref="A953">INDEX('Master Data'!$F$2:$L$4115,SMALL(IF((INDEX('Master Data'!$F$2:$L$4115,,1)="successful"),MATCH(ROW('Master Data'!$F$2:$L$4115),ROW('Master Data'!$F$2:$L$4115)),""),ROWS(A$2:$A953)),(COLUMNS($A$2:A953)-1)*6+1)</f>
        <v>successful</v>
      </c>
      <c r="B953" cm="1">
        <f t="array" ref="B953">INDEX('Master Data'!$F$2:$L$4115,SMALL(IF((INDEX('Master Data'!$F$2:$L$4115,,1)="successful"),MATCH(ROW('Master Data'!$F$2:$L$4115),ROW('Master Data'!$F$2:$L$4115)),""),ROWS($A$2:B953)),(COLUMNS($A$2:B953)-1)*6+1)</f>
        <v>94</v>
      </c>
      <c r="D953" t="str" cm="1">
        <f t="array" ref="D953">INDEX('Master Data'!$F$2:$L$4115,SMALL(IF((INDEX('Master Data'!$F$2:$L$4115,,1)="failed"),MATCH(ROW('Master Data'!$F$2:$L$4115),ROW('Master Data'!$F$2:$L$4115)),""),ROWS($D$2:D953)),(COLUMNS($D$2:D953)-1)*6+1)</f>
        <v>failed</v>
      </c>
      <c r="E953" cm="1">
        <f t="array" ref="E953">INDEX('Master Data'!$F$2:$L$4115,SMALL(IF((INDEX('Master Data'!$F$2:$L$4115,,1)="failed"),MATCH(ROW('Master Data'!$F$2:$L$4115),ROW('Master Data'!$F$2:$L$4115)),""),ROWS($D$2:E953)),(COLUMNS($D$2:E953)-1)*6+1)</f>
        <v>8</v>
      </c>
    </row>
    <row r="954" spans="1:5" x14ac:dyDescent="0.25">
      <c r="A954" t="str" cm="1">
        <f t="array" ref="A954">INDEX('Master Data'!$F$2:$L$4115,SMALL(IF((INDEX('Master Data'!$F$2:$L$4115,,1)="successful"),MATCH(ROW('Master Data'!$F$2:$L$4115),ROW('Master Data'!$F$2:$L$4115)),""),ROWS(A$2:$A954)),(COLUMNS($A$2:A954)-1)*6+1)</f>
        <v>successful</v>
      </c>
      <c r="B954" cm="1">
        <f t="array" ref="B954">INDEX('Master Data'!$F$2:$L$4115,SMALL(IF((INDEX('Master Data'!$F$2:$L$4115,,1)="successful"),MATCH(ROW('Master Data'!$F$2:$L$4115),ROW('Master Data'!$F$2:$L$4115)),""),ROWS($A$2:B954)),(COLUMNS($A$2:B954)-1)*6+1)</f>
        <v>625</v>
      </c>
      <c r="D954" t="str" cm="1">
        <f t="array" ref="D954">INDEX('Master Data'!$F$2:$L$4115,SMALL(IF((INDEX('Master Data'!$F$2:$L$4115,,1)="failed"),MATCH(ROW('Master Data'!$F$2:$L$4115),ROW('Master Data'!$F$2:$L$4115)),""),ROWS($D$2:D954)),(COLUMNS($D$2:D954)-1)*6+1)</f>
        <v>failed</v>
      </c>
      <c r="E954" cm="1">
        <f t="array" ref="E954">INDEX('Master Data'!$F$2:$L$4115,SMALL(IF((INDEX('Master Data'!$F$2:$L$4115,,1)="failed"),MATCH(ROW('Master Data'!$F$2:$L$4115),ROW('Master Data'!$F$2:$L$4115)),""),ROWS($D$2:E954)),(COLUMNS($D$2:E954)-1)*6+1)</f>
        <v>1</v>
      </c>
    </row>
    <row r="955" spans="1:5" x14ac:dyDescent="0.25">
      <c r="A955" t="str" cm="1">
        <f t="array" ref="A955">INDEX('Master Data'!$F$2:$L$4115,SMALL(IF((INDEX('Master Data'!$F$2:$L$4115,,1)="successful"),MATCH(ROW('Master Data'!$F$2:$L$4115),ROW('Master Data'!$F$2:$L$4115)),""),ROWS(A$2:$A955)),(COLUMNS($A$2:A955)-1)*6+1)</f>
        <v>successful</v>
      </c>
      <c r="B955" cm="1">
        <f t="array" ref="B955">INDEX('Master Data'!$F$2:$L$4115,SMALL(IF((INDEX('Master Data'!$F$2:$L$4115,,1)="successful"),MATCH(ROW('Master Data'!$F$2:$L$4115),ROW('Master Data'!$F$2:$L$4115)),""),ROWS($A$2:B955)),(COLUMNS($A$2:B955)-1)*6+1)</f>
        <v>508</v>
      </c>
      <c r="D955" t="str" cm="1">
        <f t="array" ref="D955">INDEX('Master Data'!$F$2:$L$4115,SMALL(IF((INDEX('Master Data'!$F$2:$L$4115,,1)="failed"),MATCH(ROW('Master Data'!$F$2:$L$4115),ROW('Master Data'!$F$2:$L$4115)),""),ROWS($D$2:D955)),(COLUMNS($D$2:D955)-1)*6+1)</f>
        <v>failed</v>
      </c>
      <c r="E955" cm="1">
        <f t="array" ref="E955">INDEX('Master Data'!$F$2:$L$4115,SMALL(IF((INDEX('Master Data'!$F$2:$L$4115,,1)="failed"),MATCH(ROW('Master Data'!$F$2:$L$4115),ROW('Master Data'!$F$2:$L$4115)),""),ROWS($D$2:E955)),(COLUMNS($D$2:E955)-1)*6+1)</f>
        <v>0</v>
      </c>
    </row>
    <row r="956" spans="1:5" x14ac:dyDescent="0.25">
      <c r="A956" t="str" cm="1">
        <f t="array" ref="A956">INDEX('Master Data'!$F$2:$L$4115,SMALL(IF((INDEX('Master Data'!$F$2:$L$4115,,1)="successful"),MATCH(ROW('Master Data'!$F$2:$L$4115),ROW('Master Data'!$F$2:$L$4115)),""),ROWS(A$2:$A956)),(COLUMNS($A$2:A956)-1)*6+1)</f>
        <v>successful</v>
      </c>
      <c r="B956" cm="1">
        <f t="array" ref="B956">INDEX('Master Data'!$F$2:$L$4115,SMALL(IF((INDEX('Master Data'!$F$2:$L$4115,,1)="successful"),MATCH(ROW('Master Data'!$F$2:$L$4115),ROW('Master Data'!$F$2:$L$4115)),""),ROWS($A$2:B956)),(COLUMNS($A$2:B956)-1)*6+1)</f>
        <v>531</v>
      </c>
      <c r="D956" t="str" cm="1">
        <f t="array" ref="D956">INDEX('Master Data'!$F$2:$L$4115,SMALL(IF((INDEX('Master Data'!$F$2:$L$4115,,1)="failed"),MATCH(ROW('Master Data'!$F$2:$L$4115),ROW('Master Data'!$F$2:$L$4115)),""),ROWS($D$2:D956)),(COLUMNS($D$2:D956)-1)*6+1)</f>
        <v>failed</v>
      </c>
      <c r="E956" cm="1">
        <f t="array" ref="E956">INDEX('Master Data'!$F$2:$L$4115,SMALL(IF((INDEX('Master Data'!$F$2:$L$4115,,1)="failed"),MATCH(ROW('Master Data'!$F$2:$L$4115),ROW('Master Data'!$F$2:$L$4115)),""),ROWS($D$2:E956)),(COLUMNS($D$2:E956)-1)*6+1)</f>
        <v>2</v>
      </c>
    </row>
    <row r="957" spans="1:5" x14ac:dyDescent="0.25">
      <c r="A957" t="str" cm="1">
        <f t="array" ref="A957">INDEX('Master Data'!$F$2:$L$4115,SMALL(IF((INDEX('Master Data'!$F$2:$L$4115,,1)="successful"),MATCH(ROW('Master Data'!$F$2:$L$4115),ROW('Master Data'!$F$2:$L$4115)),""),ROWS(A$2:$A957)),(COLUMNS($A$2:A957)-1)*6+1)</f>
        <v>successful</v>
      </c>
      <c r="B957" cm="1">
        <f t="array" ref="B957">INDEX('Master Data'!$F$2:$L$4115,SMALL(IF((INDEX('Master Data'!$F$2:$L$4115,,1)="successful"),MATCH(ROW('Master Data'!$F$2:$L$4115),ROW('Master Data'!$F$2:$L$4115)),""),ROWS($A$2:B957)),(COLUMNS($A$2:B957)-1)*6+1)</f>
        <v>158</v>
      </c>
      <c r="D957" t="str" cm="1">
        <f t="array" ref="D957">INDEX('Master Data'!$F$2:$L$4115,SMALL(IF((INDEX('Master Data'!$F$2:$L$4115,,1)="failed"),MATCH(ROW('Master Data'!$F$2:$L$4115),ROW('Master Data'!$F$2:$L$4115)),""),ROWS($D$2:D957)),(COLUMNS($D$2:D957)-1)*6+1)</f>
        <v>failed</v>
      </c>
      <c r="E957" cm="1">
        <f t="array" ref="E957">INDEX('Master Data'!$F$2:$L$4115,SMALL(IF((INDEX('Master Data'!$F$2:$L$4115,,1)="failed"),MATCH(ROW('Master Data'!$F$2:$L$4115),ROW('Master Data'!$F$2:$L$4115)),""),ROWS($D$2:E957)),(COLUMNS($D$2:E957)-1)*6+1)</f>
        <v>1</v>
      </c>
    </row>
    <row r="958" spans="1:5" x14ac:dyDescent="0.25">
      <c r="A958" t="str" cm="1">
        <f t="array" ref="A958">INDEX('Master Data'!$F$2:$L$4115,SMALL(IF((INDEX('Master Data'!$F$2:$L$4115,,1)="successful"),MATCH(ROW('Master Data'!$F$2:$L$4115),ROW('Master Data'!$F$2:$L$4115)),""),ROWS(A$2:$A958)),(COLUMNS($A$2:A958)-1)*6+1)</f>
        <v>successful</v>
      </c>
      <c r="B958" cm="1">
        <f t="array" ref="B958">INDEX('Master Data'!$F$2:$L$4115,SMALL(IF((INDEX('Master Data'!$F$2:$L$4115,,1)="successful"),MATCH(ROW('Master Data'!$F$2:$L$4115),ROW('Master Data'!$F$2:$L$4115)),""),ROWS($A$2:B958)),(COLUMNS($A$2:B958)-1)*6+1)</f>
        <v>508</v>
      </c>
      <c r="D958" t="str" cm="1">
        <f t="array" ref="D958">INDEX('Master Data'!$F$2:$L$4115,SMALL(IF((INDEX('Master Data'!$F$2:$L$4115,,1)="failed"),MATCH(ROW('Master Data'!$F$2:$L$4115),ROW('Master Data'!$F$2:$L$4115)),""),ROWS($D$2:D958)),(COLUMNS($D$2:D958)-1)*6+1)</f>
        <v>failed</v>
      </c>
      <c r="E958" cm="1">
        <f t="array" ref="E958">INDEX('Master Data'!$F$2:$L$4115,SMALL(IF((INDEX('Master Data'!$F$2:$L$4115,,1)="failed"),MATCH(ROW('Master Data'!$F$2:$L$4115),ROW('Master Data'!$F$2:$L$4115)),""),ROWS($D$2:E958)),(COLUMNS($D$2:E958)-1)*6+1)</f>
        <v>0</v>
      </c>
    </row>
    <row r="959" spans="1:5" x14ac:dyDescent="0.25">
      <c r="A959" t="str" cm="1">
        <f t="array" ref="A959">INDEX('Master Data'!$F$2:$L$4115,SMALL(IF((INDEX('Master Data'!$F$2:$L$4115,,1)="successful"),MATCH(ROW('Master Data'!$F$2:$L$4115),ROW('Master Data'!$F$2:$L$4115)),""),ROWS(A$2:$A959)),(COLUMNS($A$2:A959)-1)*6+1)</f>
        <v>successful</v>
      </c>
      <c r="B959" cm="1">
        <f t="array" ref="B959">INDEX('Master Data'!$F$2:$L$4115,SMALL(IF((INDEX('Master Data'!$F$2:$L$4115,,1)="successful"),MATCH(ROW('Master Data'!$F$2:$L$4115),ROW('Master Data'!$F$2:$L$4115)),""),ROWS($A$2:B959)),(COLUMNS($A$2:B959)-1)*6+1)</f>
        <v>644</v>
      </c>
      <c r="D959" t="str" cm="1">
        <f t="array" ref="D959">INDEX('Master Data'!$F$2:$L$4115,SMALL(IF((INDEX('Master Data'!$F$2:$L$4115,,1)="failed"),MATCH(ROW('Master Data'!$F$2:$L$4115),ROW('Master Data'!$F$2:$L$4115)),""),ROWS($D$2:D959)),(COLUMNS($D$2:D959)-1)*6+1)</f>
        <v>failed</v>
      </c>
      <c r="E959" cm="1">
        <f t="array" ref="E959">INDEX('Master Data'!$F$2:$L$4115,SMALL(IF((INDEX('Master Data'!$F$2:$L$4115,,1)="failed"),MATCH(ROW('Master Data'!$F$2:$L$4115),ROW('Master Data'!$F$2:$L$4115)),""),ROWS($D$2:E959)),(COLUMNS($D$2:E959)-1)*6+1)</f>
        <v>1</v>
      </c>
    </row>
    <row r="960" spans="1:5" x14ac:dyDescent="0.25">
      <c r="A960" t="str" cm="1">
        <f t="array" ref="A960">INDEX('Master Data'!$F$2:$L$4115,SMALL(IF((INDEX('Master Data'!$F$2:$L$4115,,1)="successful"),MATCH(ROW('Master Data'!$F$2:$L$4115),ROW('Master Data'!$F$2:$L$4115)),""),ROWS(A$2:$A960)),(COLUMNS($A$2:A960)-1)*6+1)</f>
        <v>successful</v>
      </c>
      <c r="B960" cm="1">
        <f t="array" ref="B960">INDEX('Master Data'!$F$2:$L$4115,SMALL(IF((INDEX('Master Data'!$F$2:$L$4115,,1)="successful"),MATCH(ROW('Master Data'!$F$2:$L$4115),ROW('Master Data'!$F$2:$L$4115)),""),ROWS($A$2:B960)),(COLUMNS($A$2:B960)-1)*6+1)</f>
        <v>848</v>
      </c>
      <c r="D960" t="str" cm="1">
        <f t="array" ref="D960">INDEX('Master Data'!$F$2:$L$4115,SMALL(IF((INDEX('Master Data'!$F$2:$L$4115,,1)="failed"),MATCH(ROW('Master Data'!$F$2:$L$4115),ROW('Master Data'!$F$2:$L$4115)),""),ROWS($D$2:D960)),(COLUMNS($D$2:D960)-1)*6+1)</f>
        <v>failed</v>
      </c>
      <c r="E960" cm="1">
        <f t="array" ref="E960">INDEX('Master Data'!$F$2:$L$4115,SMALL(IF((INDEX('Master Data'!$F$2:$L$4115,,1)="failed"),MATCH(ROW('Master Data'!$F$2:$L$4115),ROW('Master Data'!$F$2:$L$4115)),""),ROWS($D$2:E960)),(COLUMNS($D$2:E960)-1)*6+1)</f>
        <v>19</v>
      </c>
    </row>
    <row r="961" spans="1:5" x14ac:dyDescent="0.25">
      <c r="A961" t="str" cm="1">
        <f t="array" ref="A961">INDEX('Master Data'!$F$2:$L$4115,SMALL(IF((INDEX('Master Data'!$F$2:$L$4115,,1)="successful"),MATCH(ROW('Master Data'!$F$2:$L$4115),ROW('Master Data'!$F$2:$L$4115)),""),ROWS(A$2:$A961)),(COLUMNS($A$2:A961)-1)*6+1)</f>
        <v>successful</v>
      </c>
      <c r="B961" cm="1">
        <f t="array" ref="B961">INDEX('Master Data'!$F$2:$L$4115,SMALL(IF((INDEX('Master Data'!$F$2:$L$4115,,1)="successful"),MATCH(ROW('Master Data'!$F$2:$L$4115),ROW('Master Data'!$F$2:$L$4115)),""),ROWS($A$2:B961)),(COLUMNS($A$2:B961)-1)*6+1)</f>
        <v>429</v>
      </c>
      <c r="D961" t="str" cm="1">
        <f t="array" ref="D961">INDEX('Master Data'!$F$2:$L$4115,SMALL(IF((INDEX('Master Data'!$F$2:$L$4115,,1)="failed"),MATCH(ROW('Master Data'!$F$2:$L$4115),ROW('Master Data'!$F$2:$L$4115)),""),ROWS($D$2:D961)),(COLUMNS($D$2:D961)-1)*6+1)</f>
        <v>failed</v>
      </c>
      <c r="E961" cm="1">
        <f t="array" ref="E961">INDEX('Master Data'!$F$2:$L$4115,SMALL(IF((INDEX('Master Data'!$F$2:$L$4115,,1)="failed"),MATCH(ROW('Master Data'!$F$2:$L$4115),ROW('Master Data'!$F$2:$L$4115)),""),ROWS($D$2:E961)),(COLUMNS($D$2:E961)-1)*6+1)</f>
        <v>27</v>
      </c>
    </row>
    <row r="962" spans="1:5" x14ac:dyDescent="0.25">
      <c r="A962" t="str" cm="1">
        <f t="array" ref="A962">INDEX('Master Data'!$F$2:$L$4115,SMALL(IF((INDEX('Master Data'!$F$2:$L$4115,,1)="successful"),MATCH(ROW('Master Data'!$F$2:$L$4115),ROW('Master Data'!$F$2:$L$4115)),""),ROWS(A$2:$A962)),(COLUMNS($A$2:A962)-1)*6+1)</f>
        <v>successful</v>
      </c>
      <c r="B962" cm="1">
        <f t="array" ref="B962">INDEX('Master Data'!$F$2:$L$4115,SMALL(IF((INDEX('Master Data'!$F$2:$L$4115,,1)="successful"),MATCH(ROW('Master Data'!$F$2:$L$4115),ROW('Master Data'!$F$2:$L$4115)),""),ROWS($A$2:B962)),(COLUMNS($A$2:B962)-1)*6+1)</f>
        <v>204</v>
      </c>
      <c r="D962" t="str" cm="1">
        <f t="array" ref="D962">INDEX('Master Data'!$F$2:$L$4115,SMALL(IF((INDEX('Master Data'!$F$2:$L$4115,,1)="failed"),MATCH(ROW('Master Data'!$F$2:$L$4115),ROW('Master Data'!$F$2:$L$4115)),""),ROWS($D$2:D962)),(COLUMNS($D$2:D962)-1)*6+1)</f>
        <v>failed</v>
      </c>
      <c r="E962" cm="1">
        <f t="array" ref="E962">INDEX('Master Data'!$F$2:$L$4115,SMALL(IF((INDEX('Master Data'!$F$2:$L$4115,,1)="failed"),MATCH(ROW('Master Data'!$F$2:$L$4115),ROW('Master Data'!$F$2:$L$4115)),""),ROWS($D$2:E962)),(COLUMNS($D$2:E962)-1)*6+1)</f>
        <v>7</v>
      </c>
    </row>
    <row r="963" spans="1:5" x14ac:dyDescent="0.25">
      <c r="A963" t="str" cm="1">
        <f t="array" ref="A963">INDEX('Master Data'!$F$2:$L$4115,SMALL(IF((INDEX('Master Data'!$F$2:$L$4115,,1)="successful"),MATCH(ROW('Master Data'!$F$2:$L$4115),ROW('Master Data'!$F$2:$L$4115)),""),ROWS(A$2:$A963)),(COLUMNS($A$2:A963)-1)*6+1)</f>
        <v>successful</v>
      </c>
      <c r="B963" cm="1">
        <f t="array" ref="B963">INDEX('Master Data'!$F$2:$L$4115,SMALL(IF((INDEX('Master Data'!$F$2:$L$4115,,1)="successful"),MATCH(ROW('Master Data'!$F$2:$L$4115),ROW('Master Data'!$F$2:$L$4115)),""),ROWS($A$2:B963)),(COLUMNS($A$2:B963)-1)*6+1)</f>
        <v>379</v>
      </c>
      <c r="D963" t="str" cm="1">
        <f t="array" ref="D963">INDEX('Master Data'!$F$2:$L$4115,SMALL(IF((INDEX('Master Data'!$F$2:$L$4115,,1)="failed"),MATCH(ROW('Master Data'!$F$2:$L$4115),ROW('Master Data'!$F$2:$L$4115)),""),ROWS($D$2:D963)),(COLUMNS($D$2:D963)-1)*6+1)</f>
        <v>failed</v>
      </c>
      <c r="E963" cm="1">
        <f t="array" ref="E963">INDEX('Master Data'!$F$2:$L$4115,SMALL(IF((INDEX('Master Data'!$F$2:$L$4115,,1)="failed"),MATCH(ROW('Master Data'!$F$2:$L$4115),ROW('Master Data'!$F$2:$L$4115)),""),ROWS($D$2:E963)),(COLUMNS($D$2:E963)-1)*6+1)</f>
        <v>14</v>
      </c>
    </row>
    <row r="964" spans="1:5" x14ac:dyDescent="0.25">
      <c r="A964" t="str" cm="1">
        <f t="array" ref="A964">INDEX('Master Data'!$F$2:$L$4115,SMALL(IF((INDEX('Master Data'!$F$2:$L$4115,,1)="successful"),MATCH(ROW('Master Data'!$F$2:$L$4115),ROW('Master Data'!$F$2:$L$4115)),""),ROWS(A$2:$A964)),(COLUMNS($A$2:A964)-1)*6+1)</f>
        <v>successful</v>
      </c>
      <c r="B964" cm="1">
        <f t="array" ref="B964">INDEX('Master Data'!$F$2:$L$4115,SMALL(IF((INDEX('Master Data'!$F$2:$L$4115,,1)="successful"),MATCH(ROW('Master Data'!$F$2:$L$4115),ROW('Master Data'!$F$2:$L$4115)),""),ROWS($A$2:B964)),(COLUMNS($A$2:B964)-1)*6+1)</f>
        <v>271</v>
      </c>
      <c r="D964" t="str" cm="1">
        <f t="array" ref="D964">INDEX('Master Data'!$F$2:$L$4115,SMALL(IF((INDEX('Master Data'!$F$2:$L$4115,,1)="failed"),MATCH(ROW('Master Data'!$F$2:$L$4115),ROW('Master Data'!$F$2:$L$4115)),""),ROWS($D$2:D964)),(COLUMNS($D$2:D964)-1)*6+1)</f>
        <v>failed</v>
      </c>
      <c r="E964" cm="1">
        <f t="array" ref="E964">INDEX('Master Data'!$F$2:$L$4115,SMALL(IF((INDEX('Master Data'!$F$2:$L$4115,,1)="failed"),MATCH(ROW('Master Data'!$F$2:$L$4115),ROW('Master Data'!$F$2:$L$4115)),""),ROWS($D$2:E964)),(COLUMNS($D$2:E964)-1)*6+1)</f>
        <v>5</v>
      </c>
    </row>
    <row r="965" spans="1:5" x14ac:dyDescent="0.25">
      <c r="A965" t="str" cm="1">
        <f t="array" ref="A965">INDEX('Master Data'!$F$2:$L$4115,SMALL(IF((INDEX('Master Data'!$F$2:$L$4115,,1)="successful"),MATCH(ROW('Master Data'!$F$2:$L$4115),ROW('Master Data'!$F$2:$L$4115)),""),ROWS(A$2:$A965)),(COLUMNS($A$2:A965)-1)*6+1)</f>
        <v>successful</v>
      </c>
      <c r="B965" cm="1">
        <f t="array" ref="B965">INDEX('Master Data'!$F$2:$L$4115,SMALL(IF((INDEX('Master Data'!$F$2:$L$4115,,1)="successful"),MATCH(ROW('Master Data'!$F$2:$L$4115),ROW('Master Data'!$F$2:$L$4115)),""),ROWS($A$2:B965)),(COLUMNS($A$2:B965)-1)*6+1)</f>
        <v>120</v>
      </c>
      <c r="D965" t="str" cm="1">
        <f t="array" ref="D965">INDEX('Master Data'!$F$2:$L$4115,SMALL(IF((INDEX('Master Data'!$F$2:$L$4115,,1)="failed"),MATCH(ROW('Master Data'!$F$2:$L$4115),ROW('Master Data'!$F$2:$L$4115)),""),ROWS($D$2:D965)),(COLUMNS($D$2:D965)-1)*6+1)</f>
        <v>failed</v>
      </c>
      <c r="E965" cm="1">
        <f t="array" ref="E965">INDEX('Master Data'!$F$2:$L$4115,SMALL(IF((INDEX('Master Data'!$F$2:$L$4115,,1)="failed"),MATCH(ROW('Master Data'!$F$2:$L$4115),ROW('Master Data'!$F$2:$L$4115)),""),ROWS($D$2:E965)),(COLUMNS($D$2:E965)-1)*6+1)</f>
        <v>30</v>
      </c>
    </row>
    <row r="966" spans="1:5" x14ac:dyDescent="0.25">
      <c r="A966" t="str" cm="1">
        <f t="array" ref="A966">INDEX('Master Data'!$F$2:$L$4115,SMALL(IF((INDEX('Master Data'!$F$2:$L$4115,,1)="successful"),MATCH(ROW('Master Data'!$F$2:$L$4115),ROW('Master Data'!$F$2:$L$4115)),""),ROWS(A$2:$A966)),(COLUMNS($A$2:A966)-1)*6+1)</f>
        <v>successful</v>
      </c>
      <c r="B966" cm="1">
        <f t="array" ref="B966">INDEX('Master Data'!$F$2:$L$4115,SMALL(IF((INDEX('Master Data'!$F$2:$L$4115,,1)="successful"),MATCH(ROW('Master Data'!$F$2:$L$4115),ROW('Master Data'!$F$2:$L$4115)),""),ROWS($A$2:B966)),(COLUMNS($A$2:B966)-1)*6+1)</f>
        <v>140</v>
      </c>
      <c r="D966" t="str" cm="1">
        <f t="array" ref="D966">INDEX('Master Data'!$F$2:$L$4115,SMALL(IF((INDEX('Master Data'!$F$2:$L$4115,,1)="failed"),MATCH(ROW('Master Data'!$F$2:$L$4115),ROW('Master Data'!$F$2:$L$4115)),""),ROWS($D$2:D966)),(COLUMNS($D$2:D966)-1)*6+1)</f>
        <v>failed</v>
      </c>
      <c r="E966" cm="1">
        <f t="array" ref="E966">INDEX('Master Data'!$F$2:$L$4115,SMALL(IF((INDEX('Master Data'!$F$2:$L$4115,,1)="failed"),MATCH(ROW('Master Data'!$F$2:$L$4115),ROW('Master Data'!$F$2:$L$4115)),""),ROWS($D$2:E966)),(COLUMNS($D$2:E966)-1)*6+1)</f>
        <v>1</v>
      </c>
    </row>
    <row r="967" spans="1:5" x14ac:dyDescent="0.25">
      <c r="A967" t="str" cm="1">
        <f t="array" ref="A967">INDEX('Master Data'!$F$2:$L$4115,SMALL(IF((INDEX('Master Data'!$F$2:$L$4115,,1)="successful"),MATCH(ROW('Master Data'!$F$2:$L$4115),ROW('Master Data'!$F$2:$L$4115)),""),ROWS(A$2:$A967)),(COLUMNS($A$2:A967)-1)*6+1)</f>
        <v>successful</v>
      </c>
      <c r="B967" cm="1">
        <f t="array" ref="B967">INDEX('Master Data'!$F$2:$L$4115,SMALL(IF((INDEX('Master Data'!$F$2:$L$4115,,1)="successful"),MATCH(ROW('Master Data'!$F$2:$L$4115),ROW('Master Data'!$F$2:$L$4115)),""),ROWS($A$2:B967)),(COLUMNS($A$2:B967)-1)*6+1)</f>
        <v>193</v>
      </c>
      <c r="D967" t="str" cm="1">
        <f t="array" ref="D967">INDEX('Master Data'!$F$2:$L$4115,SMALL(IF((INDEX('Master Data'!$F$2:$L$4115,,1)="failed"),MATCH(ROW('Master Data'!$F$2:$L$4115),ROW('Master Data'!$F$2:$L$4115)),""),ROWS($D$2:D967)),(COLUMNS($D$2:D967)-1)*6+1)</f>
        <v>failed</v>
      </c>
      <c r="E967" cm="1">
        <f t="array" ref="E967">INDEX('Master Data'!$F$2:$L$4115,SMALL(IF((INDEX('Master Data'!$F$2:$L$4115,,1)="failed"),MATCH(ROW('Master Data'!$F$2:$L$4115),ROW('Master Data'!$F$2:$L$4115)),""),ROWS($D$2:E967)),(COLUMNS($D$2:E967)-1)*6+1)</f>
        <v>0</v>
      </c>
    </row>
    <row r="968" spans="1:5" x14ac:dyDescent="0.25">
      <c r="A968" t="str" cm="1">
        <f t="array" ref="A968">INDEX('Master Data'!$F$2:$L$4115,SMALL(IF((INDEX('Master Data'!$F$2:$L$4115,,1)="successful"),MATCH(ROW('Master Data'!$F$2:$L$4115),ROW('Master Data'!$F$2:$L$4115)),""),ROWS(A$2:$A968)),(COLUMNS($A$2:A968)-1)*6+1)</f>
        <v>successful</v>
      </c>
      <c r="B968" cm="1">
        <f t="array" ref="B968">INDEX('Master Data'!$F$2:$L$4115,SMALL(IF((INDEX('Master Data'!$F$2:$L$4115,,1)="successful"),MATCH(ROW('Master Data'!$F$2:$L$4115),ROW('Master Data'!$F$2:$L$4115)),""),ROWS($A$2:B968)),(COLUMNS($A$2:B968)-1)*6+1)</f>
        <v>180</v>
      </c>
      <c r="D968" t="str" cm="1">
        <f t="array" ref="D968">INDEX('Master Data'!$F$2:$L$4115,SMALL(IF((INDEX('Master Data'!$F$2:$L$4115,,1)="failed"),MATCH(ROW('Master Data'!$F$2:$L$4115),ROW('Master Data'!$F$2:$L$4115)),""),ROWS($D$2:D968)),(COLUMNS($D$2:D968)-1)*6+1)</f>
        <v>failed</v>
      </c>
      <c r="E968" cm="1">
        <f t="array" ref="E968">INDEX('Master Data'!$F$2:$L$4115,SMALL(IF((INDEX('Master Data'!$F$2:$L$4115,,1)="failed"),MATCH(ROW('Master Data'!$F$2:$L$4115),ROW('Master Data'!$F$2:$L$4115)),""),ROWS($D$2:E968)),(COLUMNS($D$2:E968)-1)*6+1)</f>
        <v>60</v>
      </c>
    </row>
    <row r="969" spans="1:5" x14ac:dyDescent="0.25">
      <c r="A969" t="str" cm="1">
        <f t="array" ref="A969">INDEX('Master Data'!$F$2:$L$4115,SMALL(IF((INDEX('Master Data'!$F$2:$L$4115,,1)="successful"),MATCH(ROW('Master Data'!$F$2:$L$4115),ROW('Master Data'!$F$2:$L$4115)),""),ROWS(A$2:$A969)),(COLUMNS($A$2:A969)-1)*6+1)</f>
        <v>successful</v>
      </c>
      <c r="B969" cm="1">
        <f t="array" ref="B969">INDEX('Master Data'!$F$2:$L$4115,SMALL(IF((INDEX('Master Data'!$F$2:$L$4115,,1)="successful"),MATCH(ROW('Master Data'!$F$2:$L$4115),ROW('Master Data'!$F$2:$L$4115)),""),ROWS($A$2:B969)),(COLUMNS($A$2:B969)-1)*6+1)</f>
        <v>263</v>
      </c>
      <c r="D969" t="str" cm="1">
        <f t="array" ref="D969">INDEX('Master Data'!$F$2:$L$4115,SMALL(IF((INDEX('Master Data'!$F$2:$L$4115,,1)="failed"),MATCH(ROW('Master Data'!$F$2:$L$4115),ROW('Master Data'!$F$2:$L$4115)),""),ROWS($D$2:D969)),(COLUMNS($D$2:D969)-1)*6+1)</f>
        <v>failed</v>
      </c>
      <c r="E969" cm="1">
        <f t="array" ref="E969">INDEX('Master Data'!$F$2:$L$4115,SMALL(IF((INDEX('Master Data'!$F$2:$L$4115,,1)="failed"),MATCH(ROW('Master Data'!$F$2:$L$4115),ROW('Master Data'!$F$2:$L$4115)),""),ROWS($D$2:E969)),(COLUMNS($D$2:E969)-1)*6+1)</f>
        <v>84</v>
      </c>
    </row>
    <row r="970" spans="1:5" x14ac:dyDescent="0.25">
      <c r="A970" t="str" cm="1">
        <f t="array" ref="A970">INDEX('Master Data'!$F$2:$L$4115,SMALL(IF((INDEX('Master Data'!$F$2:$L$4115,,1)="successful"),MATCH(ROW('Master Data'!$F$2:$L$4115),ROW('Master Data'!$F$2:$L$4115)),""),ROWS(A$2:$A970)),(COLUMNS($A$2:A970)-1)*6+1)</f>
        <v>successful</v>
      </c>
      <c r="B970" cm="1">
        <f t="array" ref="B970">INDEX('Master Data'!$F$2:$L$4115,SMALL(IF((INDEX('Master Data'!$F$2:$L$4115,,1)="successful"),MATCH(ROW('Master Data'!$F$2:$L$4115),ROW('Master Data'!$F$2:$L$4115)),""),ROWS($A$2:B970)),(COLUMNS($A$2:B970)-1)*6+1)</f>
        <v>217</v>
      </c>
      <c r="D970" t="str" cm="1">
        <f t="array" ref="D970">INDEX('Master Data'!$F$2:$L$4115,SMALL(IF((INDEX('Master Data'!$F$2:$L$4115,,1)="failed"),MATCH(ROW('Master Data'!$F$2:$L$4115),ROW('Master Data'!$F$2:$L$4115)),""),ROWS($D$2:D970)),(COLUMNS($D$2:D970)-1)*6+1)</f>
        <v>failed</v>
      </c>
      <c r="E970" cm="1">
        <f t="array" ref="E970">INDEX('Master Data'!$F$2:$L$4115,SMALL(IF((INDEX('Master Data'!$F$2:$L$4115,,1)="failed"),MATCH(ROW('Master Data'!$F$2:$L$4115),ROW('Master Data'!$F$2:$L$4115)),""),ROWS($D$2:E970)),(COLUMNS($D$2:E970)-1)*6+1)</f>
        <v>47</v>
      </c>
    </row>
    <row r="971" spans="1:5" x14ac:dyDescent="0.25">
      <c r="A971" t="str" cm="1">
        <f t="array" ref="A971">INDEX('Master Data'!$F$2:$L$4115,SMALL(IF((INDEX('Master Data'!$F$2:$L$4115,,1)="successful"),MATCH(ROW('Master Data'!$F$2:$L$4115),ROW('Master Data'!$F$2:$L$4115)),""),ROWS(A$2:$A971)),(COLUMNS($A$2:A971)-1)*6+1)</f>
        <v>successful</v>
      </c>
      <c r="B971" cm="1">
        <f t="array" ref="B971">INDEX('Master Data'!$F$2:$L$4115,SMALL(IF((INDEX('Master Data'!$F$2:$L$4115,,1)="successful"),MATCH(ROW('Master Data'!$F$2:$L$4115),ROW('Master Data'!$F$2:$L$4115)),""),ROWS($A$2:B971)),(COLUMNS($A$2:B971)-1)*6+1)</f>
        <v>443</v>
      </c>
      <c r="D971" t="str" cm="1">
        <f t="array" ref="D971">INDEX('Master Data'!$F$2:$L$4115,SMALL(IF((INDEX('Master Data'!$F$2:$L$4115,,1)="failed"),MATCH(ROW('Master Data'!$F$2:$L$4115),ROW('Master Data'!$F$2:$L$4115)),""),ROWS($D$2:D971)),(COLUMNS($D$2:D971)-1)*6+1)</f>
        <v>failed</v>
      </c>
      <c r="E971" cm="1">
        <f t="array" ref="E971">INDEX('Master Data'!$F$2:$L$4115,SMALL(IF((INDEX('Master Data'!$F$2:$L$4115,,1)="failed"),MATCH(ROW('Master Data'!$F$2:$L$4115),ROW('Master Data'!$F$2:$L$4115)),""),ROWS($D$2:E971)),(COLUMNS($D$2:E971)-1)*6+1)</f>
        <v>66</v>
      </c>
    </row>
    <row r="972" spans="1:5" x14ac:dyDescent="0.25">
      <c r="A972" t="str" cm="1">
        <f t="array" ref="A972">INDEX('Master Data'!$F$2:$L$4115,SMALL(IF((INDEX('Master Data'!$F$2:$L$4115,,1)="successful"),MATCH(ROW('Master Data'!$F$2:$L$4115),ROW('Master Data'!$F$2:$L$4115)),""),ROWS(A$2:$A972)),(COLUMNS($A$2:A972)-1)*6+1)</f>
        <v>successful</v>
      </c>
      <c r="B972" cm="1">
        <f t="array" ref="B972">INDEX('Master Data'!$F$2:$L$4115,SMALL(IF((INDEX('Master Data'!$F$2:$L$4115,,1)="successful"),MATCH(ROW('Master Data'!$F$2:$L$4115),ROW('Master Data'!$F$2:$L$4115)),""),ROWS($A$2:B972)),(COLUMNS($A$2:B972)-1)*6+1)</f>
        <v>1373</v>
      </c>
      <c r="D972" t="str" cm="1">
        <f t="array" ref="D972">INDEX('Master Data'!$F$2:$L$4115,SMALL(IF((INDEX('Master Data'!$F$2:$L$4115,,1)="failed"),MATCH(ROW('Master Data'!$F$2:$L$4115),ROW('Master Data'!$F$2:$L$4115)),""),ROWS($D$2:D972)),(COLUMNS($D$2:D972)-1)*6+1)</f>
        <v>failed</v>
      </c>
      <c r="E972" cm="1">
        <f t="array" ref="E972">INDEX('Master Data'!$F$2:$L$4115,SMALL(IF((INDEX('Master Data'!$F$2:$L$4115,,1)="failed"),MATCH(ROW('Master Data'!$F$2:$L$4115),ROW('Master Data'!$F$2:$L$4115)),""),ROWS($D$2:E972)),(COLUMNS($D$2:E972)-1)*6+1)</f>
        <v>171</v>
      </c>
    </row>
    <row r="973" spans="1:5" x14ac:dyDescent="0.25">
      <c r="A973" t="str" cm="1">
        <f t="array" ref="A973">INDEX('Master Data'!$F$2:$L$4115,SMALL(IF((INDEX('Master Data'!$F$2:$L$4115,,1)="successful"),MATCH(ROW('Master Data'!$F$2:$L$4115),ROW('Master Data'!$F$2:$L$4115)),""),ROWS(A$2:$A973)),(COLUMNS($A$2:A973)-1)*6+1)</f>
        <v>successful</v>
      </c>
      <c r="B973" cm="1">
        <f t="array" ref="B973">INDEX('Master Data'!$F$2:$L$4115,SMALL(IF((INDEX('Master Data'!$F$2:$L$4115,,1)="successful"),MATCH(ROW('Master Data'!$F$2:$L$4115),ROW('Master Data'!$F$2:$L$4115)),""),ROWS($A$2:B973)),(COLUMNS($A$2:B973)-1)*6+1)</f>
        <v>742</v>
      </c>
      <c r="D973" t="str" cm="1">
        <f t="array" ref="D973">INDEX('Master Data'!$F$2:$L$4115,SMALL(IF((INDEX('Master Data'!$F$2:$L$4115,,1)="failed"),MATCH(ROW('Master Data'!$F$2:$L$4115),ROW('Master Data'!$F$2:$L$4115)),""),ROWS($D$2:D973)),(COLUMNS($D$2:D973)-1)*6+1)</f>
        <v>failed</v>
      </c>
      <c r="E973" cm="1">
        <f t="array" ref="E973">INDEX('Master Data'!$F$2:$L$4115,SMALL(IF((INDEX('Master Data'!$F$2:$L$4115,,1)="failed"),MATCH(ROW('Master Data'!$F$2:$L$4115),ROW('Master Data'!$F$2:$L$4115)),""),ROWS($D$2:E973)),(COLUMNS($D$2:E973)-1)*6+1)</f>
        <v>29</v>
      </c>
    </row>
    <row r="974" spans="1:5" x14ac:dyDescent="0.25">
      <c r="A974" t="str" cm="1">
        <f t="array" ref="A974">INDEX('Master Data'!$F$2:$L$4115,SMALL(IF((INDEX('Master Data'!$F$2:$L$4115,,1)="successful"),MATCH(ROW('Master Data'!$F$2:$L$4115),ROW('Master Data'!$F$2:$L$4115)),""),ROWS(A$2:$A974)),(COLUMNS($A$2:A974)-1)*6+1)</f>
        <v>successful</v>
      </c>
      <c r="B974" cm="1">
        <f t="array" ref="B974">INDEX('Master Data'!$F$2:$L$4115,SMALL(IF((INDEX('Master Data'!$F$2:$L$4115,,1)="successful"),MATCH(ROW('Master Data'!$F$2:$L$4115),ROW('Master Data'!$F$2:$L$4115)),""),ROWS($A$2:B974)),(COLUMNS($A$2:B974)-1)*6+1)</f>
        <v>170</v>
      </c>
      <c r="D974" t="str" cm="1">
        <f t="array" ref="D974">INDEX('Master Data'!$F$2:$L$4115,SMALL(IF((INDEX('Master Data'!$F$2:$L$4115,,1)="failed"),MATCH(ROW('Master Data'!$F$2:$L$4115),ROW('Master Data'!$F$2:$L$4115)),""),ROWS($D$2:D974)),(COLUMNS($D$2:D974)-1)*6+1)</f>
        <v>failed</v>
      </c>
      <c r="E974" cm="1">
        <f t="array" ref="E974">INDEX('Master Data'!$F$2:$L$4115,SMALL(IF((INDEX('Master Data'!$F$2:$L$4115,,1)="failed"),MATCH(ROW('Master Data'!$F$2:$L$4115),ROW('Master Data'!$F$2:$L$4115)),""),ROWS($D$2:E974)),(COLUMNS($D$2:E974)-1)*6+1)</f>
        <v>9</v>
      </c>
    </row>
    <row r="975" spans="1:5" x14ac:dyDescent="0.25">
      <c r="A975" t="str" cm="1">
        <f t="array" ref="A975">INDEX('Master Data'!$F$2:$L$4115,SMALL(IF((INDEX('Master Data'!$F$2:$L$4115,,1)="successful"),MATCH(ROW('Master Data'!$F$2:$L$4115),ROW('Master Data'!$F$2:$L$4115)),""),ROWS(A$2:$A975)),(COLUMNS($A$2:A975)-1)*6+1)</f>
        <v>successful</v>
      </c>
      <c r="B975" cm="1">
        <f t="array" ref="B975">INDEX('Master Data'!$F$2:$L$4115,SMALL(IF((INDEX('Master Data'!$F$2:$L$4115,,1)="successful"),MATCH(ROW('Master Data'!$F$2:$L$4115),ROW('Master Data'!$F$2:$L$4115)),""),ROWS($A$2:B975)),(COLUMNS($A$2:B975)-1)*6+1)</f>
        <v>242</v>
      </c>
      <c r="D975" t="str" cm="1">
        <f t="array" ref="D975">INDEX('Master Data'!$F$2:$L$4115,SMALL(IF((INDEX('Master Data'!$F$2:$L$4115,,1)="failed"),MATCH(ROW('Master Data'!$F$2:$L$4115),ROW('Master Data'!$F$2:$L$4115)),""),ROWS($D$2:D975)),(COLUMNS($D$2:D975)-1)*6+1)</f>
        <v>failed</v>
      </c>
      <c r="E975" cm="1">
        <f t="array" ref="E975">INDEX('Master Data'!$F$2:$L$4115,SMALL(IF((INDEX('Master Data'!$F$2:$L$4115,,1)="failed"),MATCH(ROW('Master Data'!$F$2:$L$4115),ROW('Master Data'!$F$2:$L$4115)),""),ROWS($D$2:E975)),(COLUMNS($D$2:E975)-1)*6+1)</f>
        <v>27</v>
      </c>
    </row>
    <row r="976" spans="1:5" x14ac:dyDescent="0.25">
      <c r="A976" t="str" cm="1">
        <f t="array" ref="A976">INDEX('Master Data'!$F$2:$L$4115,SMALL(IF((INDEX('Master Data'!$F$2:$L$4115,,1)="successful"),MATCH(ROW('Master Data'!$F$2:$L$4115),ROW('Master Data'!$F$2:$L$4115)),""),ROWS(A$2:$A976)),(COLUMNS($A$2:A976)-1)*6+1)</f>
        <v>successful</v>
      </c>
      <c r="B976" cm="1">
        <f t="array" ref="B976">INDEX('Master Data'!$F$2:$L$4115,SMALL(IF((INDEX('Master Data'!$F$2:$L$4115,,1)="successful"),MATCH(ROW('Master Data'!$F$2:$L$4115),ROW('Master Data'!$F$2:$L$4115)),""),ROWS($A$2:B976)),(COLUMNS($A$2:B976)-1)*6+1)</f>
        <v>541</v>
      </c>
      <c r="D976" t="str" cm="1">
        <f t="array" ref="D976">INDEX('Master Data'!$F$2:$L$4115,SMALL(IF((INDEX('Master Data'!$F$2:$L$4115,,1)="failed"),MATCH(ROW('Master Data'!$F$2:$L$4115),ROW('Master Data'!$F$2:$L$4115)),""),ROWS($D$2:D976)),(COLUMNS($D$2:D976)-1)*6+1)</f>
        <v>failed</v>
      </c>
      <c r="E976" cm="1">
        <f t="array" ref="E976">INDEX('Master Data'!$F$2:$L$4115,SMALL(IF((INDEX('Master Data'!$F$2:$L$4115,,1)="failed"),MATCH(ROW('Master Data'!$F$2:$L$4115),ROW('Master Data'!$F$2:$L$4115)),""),ROWS($D$2:E976)),(COLUMNS($D$2:E976)-1)*6+1)</f>
        <v>2</v>
      </c>
    </row>
    <row r="977" spans="1:5" x14ac:dyDescent="0.25">
      <c r="A977" t="str" cm="1">
        <f t="array" ref="A977">INDEX('Master Data'!$F$2:$L$4115,SMALL(IF((INDEX('Master Data'!$F$2:$L$4115,,1)="successful"),MATCH(ROW('Master Data'!$F$2:$L$4115),ROW('Master Data'!$F$2:$L$4115)),""),ROWS(A$2:$A977)),(COLUMNS($A$2:A977)-1)*6+1)</f>
        <v>successful</v>
      </c>
      <c r="B977" cm="1">
        <f t="array" ref="B977">INDEX('Master Data'!$F$2:$L$4115,SMALL(IF((INDEX('Master Data'!$F$2:$L$4115,,1)="successful"),MATCH(ROW('Master Data'!$F$2:$L$4115),ROW('Master Data'!$F$2:$L$4115)),""),ROWS($A$2:B977)),(COLUMNS($A$2:B977)-1)*6+1)</f>
        <v>121</v>
      </c>
      <c r="D977" t="str" cm="1">
        <f t="array" ref="D977">INDEX('Master Data'!$F$2:$L$4115,SMALL(IF((INDEX('Master Data'!$F$2:$L$4115,,1)="failed"),MATCH(ROW('Master Data'!$F$2:$L$4115),ROW('Master Data'!$F$2:$L$4115)),""),ROWS($D$2:D977)),(COLUMNS($D$2:D977)-1)*6+1)</f>
        <v>failed</v>
      </c>
      <c r="E977" cm="1">
        <f t="array" ref="E977">INDEX('Master Data'!$F$2:$L$4115,SMALL(IF((INDEX('Master Data'!$F$2:$L$4115,,1)="failed"),MATCH(ROW('Master Data'!$F$2:$L$4115),ROW('Master Data'!$F$2:$L$4115)),""),ROWS($D$2:E977)),(COLUMNS($D$2:E977)-1)*6+1)</f>
        <v>3</v>
      </c>
    </row>
    <row r="978" spans="1:5" x14ac:dyDescent="0.25">
      <c r="A978" t="str" cm="1">
        <f t="array" ref="A978">INDEX('Master Data'!$F$2:$L$4115,SMALL(IF((INDEX('Master Data'!$F$2:$L$4115,,1)="successful"),MATCH(ROW('Master Data'!$F$2:$L$4115),ROW('Master Data'!$F$2:$L$4115)),""),ROWS(A$2:$A978)),(COLUMNS($A$2:A978)-1)*6+1)</f>
        <v>successful</v>
      </c>
      <c r="B978" cm="1">
        <f t="array" ref="B978">INDEX('Master Data'!$F$2:$L$4115,SMALL(IF((INDEX('Master Data'!$F$2:$L$4115,,1)="successful"),MATCH(ROW('Master Data'!$F$2:$L$4115),ROW('Master Data'!$F$2:$L$4115)),""),ROWS($A$2:B978)),(COLUMNS($A$2:B978)-1)*6+1)</f>
        <v>621</v>
      </c>
      <c r="D978" t="str" cm="1">
        <f t="array" ref="D978">INDEX('Master Data'!$F$2:$L$4115,SMALL(IF((INDEX('Master Data'!$F$2:$L$4115,,1)="failed"),MATCH(ROW('Master Data'!$F$2:$L$4115),ROW('Master Data'!$F$2:$L$4115)),""),ROWS($D$2:D978)),(COLUMNS($D$2:D978)-1)*6+1)</f>
        <v>failed</v>
      </c>
      <c r="E978" cm="1">
        <f t="array" ref="E978">INDEX('Master Data'!$F$2:$L$4115,SMALL(IF((INDEX('Master Data'!$F$2:$L$4115,,1)="failed"),MATCH(ROW('Master Data'!$F$2:$L$4115),ROW('Master Data'!$F$2:$L$4115)),""),ROWS($D$2:E978)),(COLUMNS($D$2:E978)-1)*6+1)</f>
        <v>4</v>
      </c>
    </row>
    <row r="979" spans="1:5" x14ac:dyDescent="0.25">
      <c r="A979" t="str" cm="1">
        <f t="array" ref="A979">INDEX('Master Data'!$F$2:$L$4115,SMALL(IF((INDEX('Master Data'!$F$2:$L$4115,,1)="successful"),MATCH(ROW('Master Data'!$F$2:$L$4115),ROW('Master Data'!$F$2:$L$4115)),""),ROWS(A$2:$A979)),(COLUMNS($A$2:A979)-1)*6+1)</f>
        <v>successful</v>
      </c>
      <c r="B979" cm="1">
        <f t="array" ref="B979">INDEX('Master Data'!$F$2:$L$4115,SMALL(IF((INDEX('Master Data'!$F$2:$L$4115,,1)="successful"),MATCH(ROW('Master Data'!$F$2:$L$4115),ROW('Master Data'!$F$2:$L$4115)),""),ROWS($A$2:B979)),(COLUMNS($A$2:B979)-1)*6+1)</f>
        <v>101</v>
      </c>
      <c r="D979" t="str" cm="1">
        <f t="array" ref="D979">INDEX('Master Data'!$F$2:$L$4115,SMALL(IF((INDEX('Master Data'!$F$2:$L$4115,,1)="failed"),MATCH(ROW('Master Data'!$F$2:$L$4115),ROW('Master Data'!$F$2:$L$4115)),""),ROWS($D$2:D979)),(COLUMNS($D$2:D979)-1)*6+1)</f>
        <v>failed</v>
      </c>
      <c r="E979" cm="1">
        <f t="array" ref="E979">INDEX('Master Data'!$F$2:$L$4115,SMALL(IF((INDEX('Master Data'!$F$2:$L$4115,,1)="failed"),MATCH(ROW('Master Data'!$F$2:$L$4115),ROW('Master Data'!$F$2:$L$4115)),""),ROWS($D$2:E979)),(COLUMNS($D$2:E979)-1)*6+1)</f>
        <v>2</v>
      </c>
    </row>
    <row r="980" spans="1:5" x14ac:dyDescent="0.25">
      <c r="A980" t="str" cm="1">
        <f t="array" ref="A980">INDEX('Master Data'!$F$2:$L$4115,SMALL(IF((INDEX('Master Data'!$F$2:$L$4115,,1)="successful"),MATCH(ROW('Master Data'!$F$2:$L$4115),ROW('Master Data'!$F$2:$L$4115)),""),ROWS(A$2:$A980)),(COLUMNS($A$2:A980)-1)*6+1)</f>
        <v>successful</v>
      </c>
      <c r="B980" cm="1">
        <f t="array" ref="B980">INDEX('Master Data'!$F$2:$L$4115,SMALL(IF((INDEX('Master Data'!$F$2:$L$4115,,1)="successful"),MATCH(ROW('Master Data'!$F$2:$L$4115),ROW('Master Data'!$F$2:$L$4115)),""),ROWS($A$2:B980)),(COLUMNS($A$2:B980)-1)*6+1)</f>
        <v>554</v>
      </c>
      <c r="D980" t="str" cm="1">
        <f t="array" ref="D980">INDEX('Master Data'!$F$2:$L$4115,SMALL(IF((INDEX('Master Data'!$F$2:$L$4115,,1)="failed"),MATCH(ROW('Master Data'!$F$2:$L$4115),ROW('Master Data'!$F$2:$L$4115)),""),ROWS($D$2:D980)),(COLUMNS($D$2:D980)-1)*6+1)</f>
        <v>failed</v>
      </c>
      <c r="E980" cm="1">
        <f t="array" ref="E980">INDEX('Master Data'!$F$2:$L$4115,SMALL(IF((INDEX('Master Data'!$F$2:$L$4115,,1)="failed"),MATCH(ROW('Master Data'!$F$2:$L$4115),ROW('Master Data'!$F$2:$L$4115)),""),ROWS($D$2:E980)),(COLUMNS($D$2:E980)-1)*6+1)</f>
        <v>20</v>
      </c>
    </row>
    <row r="981" spans="1:5" x14ac:dyDescent="0.25">
      <c r="A981" t="str" cm="1">
        <f t="array" ref="A981">INDEX('Master Data'!$F$2:$L$4115,SMALL(IF((INDEX('Master Data'!$F$2:$L$4115,,1)="successful"),MATCH(ROW('Master Data'!$F$2:$L$4115),ROW('Master Data'!$F$2:$L$4115)),""),ROWS(A$2:$A981)),(COLUMNS($A$2:A981)-1)*6+1)</f>
        <v>successful</v>
      </c>
      <c r="B981" cm="1">
        <f t="array" ref="B981">INDEX('Master Data'!$F$2:$L$4115,SMALL(IF((INDEX('Master Data'!$F$2:$L$4115,,1)="successful"),MATCH(ROW('Master Data'!$F$2:$L$4115),ROW('Master Data'!$F$2:$L$4115)),""),ROWS($A$2:B981)),(COLUMNS($A$2:B981)-1)*6+1)</f>
        <v>666</v>
      </c>
      <c r="D981" t="str" cm="1">
        <f t="array" ref="D981">INDEX('Master Data'!$F$2:$L$4115,SMALL(IF((INDEX('Master Data'!$F$2:$L$4115,,1)="failed"),MATCH(ROW('Master Data'!$F$2:$L$4115),ROW('Master Data'!$F$2:$L$4115)),""),ROWS($D$2:D981)),(COLUMNS($D$2:D981)-1)*6+1)</f>
        <v>failed</v>
      </c>
      <c r="E981" cm="1">
        <f t="array" ref="E981">INDEX('Master Data'!$F$2:$L$4115,SMALL(IF((INDEX('Master Data'!$F$2:$L$4115,,1)="failed"),MATCH(ROW('Master Data'!$F$2:$L$4115),ROW('Master Data'!$F$2:$L$4115)),""),ROWS($D$2:E981)),(COLUMNS($D$2:E981)-1)*6+1)</f>
        <v>3</v>
      </c>
    </row>
    <row r="982" spans="1:5" x14ac:dyDescent="0.25">
      <c r="A982" t="str" cm="1">
        <f t="array" ref="A982">INDEX('Master Data'!$F$2:$L$4115,SMALL(IF((INDEX('Master Data'!$F$2:$L$4115,,1)="successful"),MATCH(ROW('Master Data'!$F$2:$L$4115),ROW('Master Data'!$F$2:$L$4115)),""),ROWS(A$2:$A982)),(COLUMNS($A$2:A982)-1)*6+1)</f>
        <v>successful</v>
      </c>
      <c r="B982" cm="1">
        <f t="array" ref="B982">INDEX('Master Data'!$F$2:$L$4115,SMALL(IF((INDEX('Master Data'!$F$2:$L$4115,,1)="successful"),MATCH(ROW('Master Data'!$F$2:$L$4115),ROW('Master Data'!$F$2:$L$4115)),""),ROWS($A$2:B982)),(COLUMNS($A$2:B982)-1)*6+1)</f>
        <v>410</v>
      </c>
      <c r="D982" t="str" cm="1">
        <f t="array" ref="D982">INDEX('Master Data'!$F$2:$L$4115,SMALL(IF((INDEX('Master Data'!$F$2:$L$4115,,1)="failed"),MATCH(ROW('Master Data'!$F$2:$L$4115),ROW('Master Data'!$F$2:$L$4115)),""),ROWS($D$2:D982)),(COLUMNS($D$2:D982)-1)*6+1)</f>
        <v>failed</v>
      </c>
      <c r="E982" cm="1">
        <f t="array" ref="E982">INDEX('Master Data'!$F$2:$L$4115,SMALL(IF((INDEX('Master Data'!$F$2:$L$4115,,1)="failed"),MATCH(ROW('Master Data'!$F$2:$L$4115),ROW('Master Data'!$F$2:$L$4115)),""),ROWS($D$2:E982)),(COLUMNS($D$2:E982)-1)*6+1)</f>
        <v>4</v>
      </c>
    </row>
    <row r="983" spans="1:5" x14ac:dyDescent="0.25">
      <c r="A983" t="str" cm="1">
        <f t="array" ref="A983">INDEX('Master Data'!$F$2:$L$4115,SMALL(IF((INDEX('Master Data'!$F$2:$L$4115,,1)="successful"),MATCH(ROW('Master Data'!$F$2:$L$4115),ROW('Master Data'!$F$2:$L$4115)),""),ROWS(A$2:$A983)),(COLUMNS($A$2:A983)-1)*6+1)</f>
        <v>successful</v>
      </c>
      <c r="B983" cm="1">
        <f t="array" ref="B983">INDEX('Master Data'!$F$2:$L$4115,SMALL(IF((INDEX('Master Data'!$F$2:$L$4115,,1)="successful"),MATCH(ROW('Master Data'!$F$2:$L$4115),ROW('Master Data'!$F$2:$L$4115)),""),ROWS($A$2:B983)),(COLUMNS($A$2:B983)-1)*6+1)</f>
        <v>375</v>
      </c>
      <c r="D983" t="str" cm="1">
        <f t="array" ref="D983">INDEX('Master Data'!$F$2:$L$4115,SMALL(IF((INDEX('Master Data'!$F$2:$L$4115,,1)="failed"),MATCH(ROW('Master Data'!$F$2:$L$4115),ROW('Master Data'!$F$2:$L$4115)),""),ROWS($D$2:D983)),(COLUMNS($D$2:D983)-1)*6+1)</f>
        <v>failed</v>
      </c>
      <c r="E983" cm="1">
        <f t="array" ref="E983">INDEX('Master Data'!$F$2:$L$4115,SMALL(IF((INDEX('Master Data'!$F$2:$L$4115,,1)="failed"),MATCH(ROW('Master Data'!$F$2:$L$4115),ROW('Master Data'!$F$2:$L$4115)),""),ROWS($D$2:E983)),(COLUMNS($D$2:E983)-1)*6+1)</f>
        <v>1</v>
      </c>
    </row>
    <row r="984" spans="1:5" x14ac:dyDescent="0.25">
      <c r="A984" t="str" cm="1">
        <f t="array" ref="A984">INDEX('Master Data'!$F$2:$L$4115,SMALL(IF((INDEX('Master Data'!$F$2:$L$4115,,1)="successful"),MATCH(ROW('Master Data'!$F$2:$L$4115),ROW('Master Data'!$F$2:$L$4115)),""),ROWS(A$2:$A984)),(COLUMNS($A$2:A984)-1)*6+1)</f>
        <v>successful</v>
      </c>
      <c r="B984" cm="1">
        <f t="array" ref="B984">INDEX('Master Data'!$F$2:$L$4115,SMALL(IF((INDEX('Master Data'!$F$2:$L$4115,,1)="successful"),MATCH(ROW('Master Data'!$F$2:$L$4115),ROW('Master Data'!$F$2:$L$4115)),""),ROWS($A$2:B984)),(COLUMNS($A$2:B984)-1)*6+1)</f>
        <v>1364</v>
      </c>
      <c r="D984" t="str" cm="1">
        <f t="array" ref="D984">INDEX('Master Data'!$F$2:$L$4115,SMALL(IF((INDEX('Master Data'!$F$2:$L$4115,,1)="failed"),MATCH(ROW('Master Data'!$F$2:$L$4115),ROW('Master Data'!$F$2:$L$4115)),""),ROWS($D$2:D984)),(COLUMNS($D$2:D984)-1)*6+1)</f>
        <v>failed</v>
      </c>
      <c r="E984" cm="1">
        <f t="array" ref="E984">INDEX('Master Data'!$F$2:$L$4115,SMALL(IF((INDEX('Master Data'!$F$2:$L$4115,,1)="failed"),MATCH(ROW('Master Data'!$F$2:$L$4115),ROW('Master Data'!$F$2:$L$4115)),""),ROWS($D$2:E984)),(COLUMNS($D$2:E984)-1)*6+1)</f>
        <v>0</v>
      </c>
    </row>
    <row r="985" spans="1:5" x14ac:dyDescent="0.25">
      <c r="A985" t="str" cm="1">
        <f t="array" ref="A985">INDEX('Master Data'!$F$2:$L$4115,SMALL(IF((INDEX('Master Data'!$F$2:$L$4115,,1)="successful"),MATCH(ROW('Master Data'!$F$2:$L$4115),ROW('Master Data'!$F$2:$L$4115)),""),ROWS(A$2:$A985)),(COLUMNS($A$2:A985)-1)*6+1)</f>
        <v>successful</v>
      </c>
      <c r="B985" cm="1">
        <f t="array" ref="B985">INDEX('Master Data'!$F$2:$L$4115,SMALL(IF((INDEX('Master Data'!$F$2:$L$4115,,1)="successful"),MATCH(ROW('Master Data'!$F$2:$L$4115),ROW('Master Data'!$F$2:$L$4115)),""),ROWS($A$2:B985)),(COLUMNS($A$2:B985)-1)*6+1)</f>
        <v>35</v>
      </c>
      <c r="D985" t="str" cm="1">
        <f t="array" ref="D985">INDEX('Master Data'!$F$2:$L$4115,SMALL(IF((INDEX('Master Data'!$F$2:$L$4115,,1)="failed"),MATCH(ROW('Master Data'!$F$2:$L$4115),ROW('Master Data'!$F$2:$L$4115)),""),ROWS($D$2:D985)),(COLUMNS($D$2:D985)-1)*6+1)</f>
        <v>failed</v>
      </c>
      <c r="E985" cm="1">
        <f t="array" ref="E985">INDEX('Master Data'!$F$2:$L$4115,SMALL(IF((INDEX('Master Data'!$F$2:$L$4115,,1)="failed"),MATCH(ROW('Master Data'!$F$2:$L$4115),ROW('Master Data'!$F$2:$L$4115)),""),ROWS($D$2:E985)),(COLUMNS($D$2:E985)-1)*6+1)</f>
        <v>0</v>
      </c>
    </row>
    <row r="986" spans="1:5" x14ac:dyDescent="0.25">
      <c r="A986" t="str" cm="1">
        <f t="array" ref="A986">INDEX('Master Data'!$F$2:$L$4115,SMALL(IF((INDEX('Master Data'!$F$2:$L$4115,,1)="successful"),MATCH(ROW('Master Data'!$F$2:$L$4115),ROW('Master Data'!$F$2:$L$4115)),""),ROWS(A$2:$A986)),(COLUMNS($A$2:A986)-1)*6+1)</f>
        <v>successful</v>
      </c>
      <c r="B986" cm="1">
        <f t="array" ref="B986">INDEX('Master Data'!$F$2:$L$4115,SMALL(IF((INDEX('Master Data'!$F$2:$L$4115,,1)="successful"),MATCH(ROW('Master Data'!$F$2:$L$4115),ROW('Master Data'!$F$2:$L$4115)),""),ROWS($A$2:B986)),(COLUMNS($A$2:B986)-1)*6+1)</f>
        <v>203</v>
      </c>
      <c r="D986" t="str" cm="1">
        <f t="array" ref="D986">INDEX('Master Data'!$F$2:$L$4115,SMALL(IF((INDEX('Master Data'!$F$2:$L$4115,,1)="failed"),MATCH(ROW('Master Data'!$F$2:$L$4115),ROW('Master Data'!$F$2:$L$4115)),""),ROWS($D$2:D986)),(COLUMNS($D$2:D986)-1)*6+1)</f>
        <v>failed</v>
      </c>
      <c r="E986" cm="1">
        <f t="array" ref="E986">INDEX('Master Data'!$F$2:$L$4115,SMALL(IF((INDEX('Master Data'!$F$2:$L$4115,,1)="failed"),MATCH(ROW('Master Data'!$F$2:$L$4115),ROW('Master Data'!$F$2:$L$4115)),""),ROWS($D$2:E986)),(COLUMNS($D$2:E986)-1)*6+1)</f>
        <v>14</v>
      </c>
    </row>
    <row r="987" spans="1:5" x14ac:dyDescent="0.25">
      <c r="A987" t="str" cm="1">
        <f t="array" ref="A987">INDEX('Master Data'!$F$2:$L$4115,SMALL(IF((INDEX('Master Data'!$F$2:$L$4115,,1)="successful"),MATCH(ROW('Master Data'!$F$2:$L$4115),ROW('Master Data'!$F$2:$L$4115)),""),ROWS(A$2:$A987)),(COLUMNS($A$2:A987)-1)*6+1)</f>
        <v>successful</v>
      </c>
      <c r="B987" cm="1">
        <f t="array" ref="B987">INDEX('Master Data'!$F$2:$L$4115,SMALL(IF((INDEX('Master Data'!$F$2:$L$4115,,1)="successful"),MATCH(ROW('Master Data'!$F$2:$L$4115),ROW('Master Data'!$F$2:$L$4115)),""),ROWS($A$2:B987)),(COLUMNS($A$2:B987)-1)*6+1)</f>
        <v>49</v>
      </c>
      <c r="D987" t="str" cm="1">
        <f t="array" ref="D987">INDEX('Master Data'!$F$2:$L$4115,SMALL(IF((INDEX('Master Data'!$F$2:$L$4115,,1)="failed"),MATCH(ROW('Master Data'!$F$2:$L$4115),ROW('Master Data'!$F$2:$L$4115)),""),ROWS($D$2:D987)),(COLUMNS($D$2:D987)-1)*6+1)</f>
        <v>failed</v>
      </c>
      <c r="E987" cm="1">
        <f t="array" ref="E987">INDEX('Master Data'!$F$2:$L$4115,SMALL(IF((INDEX('Master Data'!$F$2:$L$4115,,1)="failed"),MATCH(ROW('Master Data'!$F$2:$L$4115),ROW('Master Data'!$F$2:$L$4115)),""),ROWS($D$2:E987)),(COLUMNS($D$2:E987)-1)*6+1)</f>
        <v>1</v>
      </c>
    </row>
    <row r="988" spans="1:5" x14ac:dyDescent="0.25">
      <c r="A988" t="str" cm="1">
        <f t="array" ref="A988">INDEX('Master Data'!$F$2:$L$4115,SMALL(IF((INDEX('Master Data'!$F$2:$L$4115,,1)="successful"),MATCH(ROW('Master Data'!$F$2:$L$4115),ROW('Master Data'!$F$2:$L$4115)),""),ROWS(A$2:$A988)),(COLUMNS($A$2:A988)-1)*6+1)</f>
        <v>successful</v>
      </c>
      <c r="B988" cm="1">
        <f t="array" ref="B988">INDEX('Master Data'!$F$2:$L$4115,SMALL(IF((INDEX('Master Data'!$F$2:$L$4115,,1)="successful"),MATCH(ROW('Master Data'!$F$2:$L$4115),ROW('Master Data'!$F$2:$L$4115)),""),ROWS($A$2:B988)),(COLUMNS($A$2:B988)-1)*6+1)</f>
        <v>5812</v>
      </c>
      <c r="D988" t="str" cm="1">
        <f t="array" ref="D988">INDEX('Master Data'!$F$2:$L$4115,SMALL(IF((INDEX('Master Data'!$F$2:$L$4115,,1)="failed"),MATCH(ROW('Master Data'!$F$2:$L$4115),ROW('Master Data'!$F$2:$L$4115)),""),ROWS($D$2:D988)),(COLUMNS($D$2:D988)-1)*6+1)</f>
        <v>failed</v>
      </c>
      <c r="E988" cm="1">
        <f t="array" ref="E988">INDEX('Master Data'!$F$2:$L$4115,SMALL(IF((INDEX('Master Data'!$F$2:$L$4115,,1)="failed"),MATCH(ROW('Master Data'!$F$2:$L$4115),ROW('Master Data'!$F$2:$L$4115)),""),ROWS($D$2:E988)),(COLUMNS($D$2:E988)-1)*6+1)</f>
        <v>118</v>
      </c>
    </row>
    <row r="989" spans="1:5" x14ac:dyDescent="0.25">
      <c r="A989" t="str" cm="1">
        <f t="array" ref="A989">INDEX('Master Data'!$F$2:$L$4115,SMALL(IF((INDEX('Master Data'!$F$2:$L$4115,,1)="successful"),MATCH(ROW('Master Data'!$F$2:$L$4115),ROW('Master Data'!$F$2:$L$4115)),""),ROWS(A$2:$A989)),(COLUMNS($A$2:A989)-1)*6+1)</f>
        <v>successful</v>
      </c>
      <c r="B989" cm="1">
        <f t="array" ref="B989">INDEX('Master Data'!$F$2:$L$4115,SMALL(IF((INDEX('Master Data'!$F$2:$L$4115,,1)="successful"),MATCH(ROW('Master Data'!$F$2:$L$4115),ROW('Master Data'!$F$2:$L$4115)),""),ROWS($A$2:B989)),(COLUMNS($A$2:B989)-1)*6+1)</f>
        <v>1556</v>
      </c>
      <c r="D989" t="str" cm="1">
        <f t="array" ref="D989">INDEX('Master Data'!$F$2:$L$4115,SMALL(IF((INDEX('Master Data'!$F$2:$L$4115,,1)="failed"),MATCH(ROW('Master Data'!$F$2:$L$4115),ROW('Master Data'!$F$2:$L$4115)),""),ROWS($D$2:D989)),(COLUMNS($D$2:D989)-1)*6+1)</f>
        <v>failed</v>
      </c>
      <c r="E989" cm="1">
        <f t="array" ref="E989">INDEX('Master Data'!$F$2:$L$4115,SMALL(IF((INDEX('Master Data'!$F$2:$L$4115,,1)="failed"),MATCH(ROW('Master Data'!$F$2:$L$4115),ROW('Master Data'!$F$2:$L$4115)),""),ROWS($D$2:E989)),(COLUMNS($D$2:E989)-1)*6+1)</f>
        <v>2</v>
      </c>
    </row>
    <row r="990" spans="1:5" x14ac:dyDescent="0.25">
      <c r="A990" t="str" cm="1">
        <f t="array" ref="A990">INDEX('Master Data'!$F$2:$L$4115,SMALL(IF((INDEX('Master Data'!$F$2:$L$4115,,1)="successful"),MATCH(ROW('Master Data'!$F$2:$L$4115),ROW('Master Data'!$F$2:$L$4115)),""),ROWS(A$2:$A990)),(COLUMNS($A$2:A990)-1)*6+1)</f>
        <v>successful</v>
      </c>
      <c r="B990" cm="1">
        <f t="array" ref="B990">INDEX('Master Data'!$F$2:$L$4115,SMALL(IF((INDEX('Master Data'!$F$2:$L$4115,,1)="successful"),MATCH(ROW('Master Data'!$F$2:$L$4115),ROW('Master Data'!$F$2:$L$4115)),""),ROWS($A$2:B990)),(COLUMNS($A$2:B990)-1)*6+1)</f>
        <v>65</v>
      </c>
      <c r="D990" t="str" cm="1">
        <f t="array" ref="D990">INDEX('Master Data'!$F$2:$L$4115,SMALL(IF((INDEX('Master Data'!$F$2:$L$4115,,1)="failed"),MATCH(ROW('Master Data'!$F$2:$L$4115),ROW('Master Data'!$F$2:$L$4115)),""),ROWS($D$2:D990)),(COLUMNS($D$2:D990)-1)*6+1)</f>
        <v>failed</v>
      </c>
      <c r="E990" cm="1">
        <f t="array" ref="E990">INDEX('Master Data'!$F$2:$L$4115,SMALL(IF((INDEX('Master Data'!$F$2:$L$4115,,1)="failed"),MATCH(ROW('Master Data'!$F$2:$L$4115),ROW('Master Data'!$F$2:$L$4115)),""),ROWS($D$2:E990)),(COLUMNS($D$2:E990)-1)*6+1)</f>
        <v>1</v>
      </c>
    </row>
    <row r="991" spans="1:5" x14ac:dyDescent="0.25">
      <c r="A991" t="str" cm="1">
        <f t="array" ref="A991">INDEX('Master Data'!$F$2:$L$4115,SMALL(IF((INDEX('Master Data'!$F$2:$L$4115,,1)="successful"),MATCH(ROW('Master Data'!$F$2:$L$4115),ROW('Master Data'!$F$2:$L$4115)),""),ROWS(A$2:$A991)),(COLUMNS($A$2:A991)-1)*6+1)</f>
        <v>successful</v>
      </c>
      <c r="B991" cm="1">
        <f t="array" ref="B991">INDEX('Master Data'!$F$2:$L$4115,SMALL(IF((INDEX('Master Data'!$F$2:$L$4115,,1)="successful"),MATCH(ROW('Master Data'!$F$2:$L$4115),ROW('Master Data'!$F$2:$L$4115)),""),ROWS($A$2:B991)),(COLUMNS($A$2:B991)-1)*6+1)</f>
        <v>10</v>
      </c>
      <c r="D991" t="str" cm="1">
        <f t="array" ref="D991">INDEX('Master Data'!$F$2:$L$4115,SMALL(IF((INDEX('Master Data'!$F$2:$L$4115,,1)="failed"),MATCH(ROW('Master Data'!$F$2:$L$4115),ROW('Master Data'!$F$2:$L$4115)),""),ROWS($D$2:D991)),(COLUMNS($D$2:D991)-1)*6+1)</f>
        <v>failed</v>
      </c>
      <c r="E991" cm="1">
        <f t="array" ref="E991">INDEX('Master Data'!$F$2:$L$4115,SMALL(IF((INDEX('Master Data'!$F$2:$L$4115,,1)="failed"),MATCH(ROW('Master Data'!$F$2:$L$4115),ROW('Master Data'!$F$2:$L$4115)),""),ROWS($D$2:E991)),(COLUMNS($D$2:E991)-1)*6+1)</f>
        <v>3</v>
      </c>
    </row>
    <row r="992" spans="1:5" x14ac:dyDescent="0.25">
      <c r="A992" t="str" cm="1">
        <f t="array" ref="A992">INDEX('Master Data'!$F$2:$L$4115,SMALL(IF((INDEX('Master Data'!$F$2:$L$4115,,1)="successful"),MATCH(ROW('Master Data'!$F$2:$L$4115),ROW('Master Data'!$F$2:$L$4115)),""),ROWS(A$2:$A992)),(COLUMNS($A$2:A992)-1)*6+1)</f>
        <v>successful</v>
      </c>
      <c r="B992" cm="1">
        <f t="array" ref="B992">INDEX('Master Data'!$F$2:$L$4115,SMALL(IF((INDEX('Master Data'!$F$2:$L$4115,,1)="successful"),MATCH(ROW('Master Data'!$F$2:$L$4115),ROW('Master Data'!$F$2:$L$4115)),""),ROWS($A$2:B992)),(COLUMNS($A$2:B992)-1)*6+1)</f>
        <v>76</v>
      </c>
      <c r="D992" t="str" cm="1">
        <f t="array" ref="D992">INDEX('Master Data'!$F$2:$L$4115,SMALL(IF((INDEX('Master Data'!$F$2:$L$4115,,1)="failed"),MATCH(ROW('Master Data'!$F$2:$L$4115),ROW('Master Data'!$F$2:$L$4115)),""),ROWS($D$2:D992)),(COLUMNS($D$2:D992)-1)*6+1)</f>
        <v>failed</v>
      </c>
      <c r="E992" cm="1">
        <f t="array" ref="E992">INDEX('Master Data'!$F$2:$L$4115,SMALL(IF((INDEX('Master Data'!$F$2:$L$4115,,1)="failed"),MATCH(ROW('Master Data'!$F$2:$L$4115),ROW('Master Data'!$F$2:$L$4115)),""),ROWS($D$2:E992)),(COLUMNS($D$2:E992)-1)*6+1)</f>
        <v>1</v>
      </c>
    </row>
    <row r="993" spans="1:5" x14ac:dyDescent="0.25">
      <c r="A993" t="str" cm="1">
        <f t="array" ref="A993">INDEX('Master Data'!$F$2:$L$4115,SMALL(IF((INDEX('Master Data'!$F$2:$L$4115,,1)="successful"),MATCH(ROW('Master Data'!$F$2:$L$4115),ROW('Master Data'!$F$2:$L$4115)),""),ROWS(A$2:$A993)),(COLUMNS($A$2:A993)-1)*6+1)</f>
        <v>successful</v>
      </c>
      <c r="B993" cm="1">
        <f t="array" ref="B993">INDEX('Master Data'!$F$2:$L$4115,SMALL(IF((INDEX('Master Data'!$F$2:$L$4115,,1)="successful"),MATCH(ROW('Master Data'!$F$2:$L$4115),ROW('Master Data'!$F$2:$L$4115)),""),ROWS($A$2:B993)),(COLUMNS($A$2:B993)-1)*6+1)</f>
        <v>263</v>
      </c>
      <c r="D993" t="str" cm="1">
        <f t="array" ref="D993">INDEX('Master Data'!$F$2:$L$4115,SMALL(IF((INDEX('Master Data'!$F$2:$L$4115,,1)="failed"),MATCH(ROW('Master Data'!$F$2:$L$4115),ROW('Master Data'!$F$2:$L$4115)),""),ROWS($D$2:D993)),(COLUMNS($D$2:D993)-1)*6+1)</f>
        <v>failed</v>
      </c>
      <c r="E993" cm="1">
        <f t="array" ref="E993">INDEX('Master Data'!$F$2:$L$4115,SMALL(IF((INDEX('Master Data'!$F$2:$L$4115,,1)="failed"),MATCH(ROW('Master Data'!$F$2:$L$4115),ROW('Master Data'!$F$2:$L$4115)),""),ROWS($D$2:E993)),(COLUMNS($D$2:E993)-1)*6+1)</f>
        <v>3</v>
      </c>
    </row>
    <row r="994" spans="1:5" x14ac:dyDescent="0.25">
      <c r="A994" t="str" cm="1">
        <f t="array" ref="A994">INDEX('Master Data'!$F$2:$L$4115,SMALL(IF((INDEX('Master Data'!$F$2:$L$4115,,1)="successful"),MATCH(ROW('Master Data'!$F$2:$L$4115),ROW('Master Data'!$F$2:$L$4115)),""),ROWS(A$2:$A994)),(COLUMNS($A$2:A994)-1)*6+1)</f>
        <v>successful</v>
      </c>
      <c r="B994" cm="1">
        <f t="array" ref="B994">INDEX('Master Data'!$F$2:$L$4115,SMALL(IF((INDEX('Master Data'!$F$2:$L$4115,,1)="successful"),MATCH(ROW('Master Data'!$F$2:$L$4115),ROW('Master Data'!$F$2:$L$4115)),""),ROWS($A$2:B994)),(COLUMNS($A$2:B994)-1)*6+1)</f>
        <v>1530</v>
      </c>
      <c r="D994" t="str" cm="1">
        <f t="array" ref="D994">INDEX('Master Data'!$F$2:$L$4115,SMALL(IF((INDEX('Master Data'!$F$2:$L$4115,,1)="failed"),MATCH(ROW('Master Data'!$F$2:$L$4115),ROW('Master Data'!$F$2:$L$4115)),""),ROWS($D$2:D994)),(COLUMNS($D$2:D994)-1)*6+1)</f>
        <v>failed</v>
      </c>
      <c r="E994" cm="1">
        <f t="array" ref="E994">INDEX('Master Data'!$F$2:$L$4115,SMALL(IF((INDEX('Master Data'!$F$2:$L$4115,,1)="failed"),MATCH(ROW('Master Data'!$F$2:$L$4115),ROW('Master Data'!$F$2:$L$4115)),""),ROWS($D$2:E994)),(COLUMNS($D$2:E994)-1)*6+1)</f>
        <v>38</v>
      </c>
    </row>
    <row r="995" spans="1:5" x14ac:dyDescent="0.25">
      <c r="A995" t="str" cm="1">
        <f t="array" ref="A995">INDEX('Master Data'!$F$2:$L$4115,SMALL(IF((INDEX('Master Data'!$F$2:$L$4115,,1)="successful"),MATCH(ROW('Master Data'!$F$2:$L$4115),ROW('Master Data'!$F$2:$L$4115)),""),ROWS(A$2:$A995)),(COLUMNS($A$2:A995)-1)*6+1)</f>
        <v>successful</v>
      </c>
      <c r="B995" cm="1">
        <f t="array" ref="B995">INDEX('Master Data'!$F$2:$L$4115,SMALL(IF((INDEX('Master Data'!$F$2:$L$4115,,1)="successful"),MATCH(ROW('Master Data'!$F$2:$L$4115),ROW('Master Data'!$F$2:$L$4115)),""),ROWS($A$2:B995)),(COLUMNS($A$2:B995)-1)*6+1)</f>
        <v>278</v>
      </c>
      <c r="D995" t="str" cm="1">
        <f t="array" ref="D995">INDEX('Master Data'!$F$2:$L$4115,SMALL(IF((INDEX('Master Data'!$F$2:$L$4115,,1)="failed"),MATCH(ROW('Master Data'!$F$2:$L$4115),ROW('Master Data'!$F$2:$L$4115)),""),ROWS($D$2:D995)),(COLUMNS($D$2:D995)-1)*6+1)</f>
        <v>failed</v>
      </c>
      <c r="E995" cm="1">
        <f t="array" ref="E995">INDEX('Master Data'!$F$2:$L$4115,SMALL(IF((INDEX('Master Data'!$F$2:$L$4115,,1)="failed"),MATCH(ROW('Master Data'!$F$2:$L$4115),ROW('Master Data'!$F$2:$L$4115)),""),ROWS($D$2:E995)),(COLUMNS($D$2:E995)-1)*6+1)</f>
        <v>52</v>
      </c>
    </row>
    <row r="996" spans="1:5" x14ac:dyDescent="0.25">
      <c r="A996" t="str" cm="1">
        <f t="array" ref="A996">INDEX('Master Data'!$F$2:$L$4115,SMALL(IF((INDEX('Master Data'!$F$2:$L$4115,,1)="successful"),MATCH(ROW('Master Data'!$F$2:$L$4115),ROW('Master Data'!$F$2:$L$4115)),""),ROWS(A$2:$A996)),(COLUMNS($A$2:A996)-1)*6+1)</f>
        <v>successful</v>
      </c>
      <c r="B996" cm="1">
        <f t="array" ref="B996">INDEX('Master Data'!$F$2:$L$4115,SMALL(IF((INDEX('Master Data'!$F$2:$L$4115,,1)="successful"),MATCH(ROW('Master Data'!$F$2:$L$4115),ROW('Master Data'!$F$2:$L$4115)),""),ROWS($A$2:B996)),(COLUMNS($A$2:B996)-1)*6+1)</f>
        <v>350</v>
      </c>
      <c r="D996" t="str" cm="1">
        <f t="array" ref="D996">INDEX('Master Data'!$F$2:$L$4115,SMALL(IF((INDEX('Master Data'!$F$2:$L$4115,,1)="failed"),MATCH(ROW('Master Data'!$F$2:$L$4115),ROW('Master Data'!$F$2:$L$4115)),""),ROWS($D$2:D996)),(COLUMNS($D$2:D996)-1)*6+1)</f>
        <v>failed</v>
      </c>
      <c r="E996" cm="1">
        <f t="array" ref="E996">INDEX('Master Data'!$F$2:$L$4115,SMALL(IF((INDEX('Master Data'!$F$2:$L$4115,,1)="failed"),MATCH(ROW('Master Data'!$F$2:$L$4115),ROW('Master Data'!$F$2:$L$4115)),""),ROWS($D$2:E996)),(COLUMNS($D$2:E996)-1)*6+1)</f>
        <v>2</v>
      </c>
    </row>
    <row r="997" spans="1:5" x14ac:dyDescent="0.25">
      <c r="A997" t="str" cm="1">
        <f t="array" ref="A997">INDEX('Master Data'!$F$2:$L$4115,SMALL(IF((INDEX('Master Data'!$F$2:$L$4115,,1)="successful"),MATCH(ROW('Master Data'!$F$2:$L$4115),ROW('Master Data'!$F$2:$L$4115)),""),ROWS(A$2:$A997)),(COLUMNS($A$2:A997)-1)*6+1)</f>
        <v>successful</v>
      </c>
      <c r="B997" cm="1">
        <f t="array" ref="B997">INDEX('Master Data'!$F$2:$L$4115,SMALL(IF((INDEX('Master Data'!$F$2:$L$4115,,1)="successful"),MATCH(ROW('Master Data'!$F$2:$L$4115),ROW('Master Data'!$F$2:$L$4115)),""),ROWS($A$2:B997)),(COLUMNS($A$2:B997)-1)*6+1)</f>
        <v>470</v>
      </c>
      <c r="D997" t="str" cm="1">
        <f t="array" ref="D997">INDEX('Master Data'!$F$2:$L$4115,SMALL(IF((INDEX('Master Data'!$F$2:$L$4115,,1)="failed"),MATCH(ROW('Master Data'!$F$2:$L$4115),ROW('Master Data'!$F$2:$L$4115)),""),ROWS($D$2:D997)),(COLUMNS($D$2:D997)-1)*6+1)</f>
        <v>failed</v>
      </c>
      <c r="E997" cm="1">
        <f t="array" ref="E997">INDEX('Master Data'!$F$2:$L$4115,SMALL(IF((INDEX('Master Data'!$F$2:$L$4115,,1)="failed"),MATCH(ROW('Master Data'!$F$2:$L$4115),ROW('Master Data'!$F$2:$L$4115)),""),ROWS($D$2:E997)),(COLUMNS($D$2:E997)-1)*6+1)</f>
        <v>0</v>
      </c>
    </row>
    <row r="998" spans="1:5" x14ac:dyDescent="0.25">
      <c r="A998" t="str" cm="1">
        <f t="array" ref="A998">INDEX('Master Data'!$F$2:$L$4115,SMALL(IF((INDEX('Master Data'!$F$2:$L$4115,,1)="successful"),MATCH(ROW('Master Data'!$F$2:$L$4115),ROW('Master Data'!$F$2:$L$4115)),""),ROWS(A$2:$A998)),(COLUMNS($A$2:A998)-1)*6+1)</f>
        <v>successful</v>
      </c>
      <c r="B998" cm="1">
        <f t="array" ref="B998">INDEX('Master Data'!$F$2:$L$4115,SMALL(IF((INDEX('Master Data'!$F$2:$L$4115,,1)="successful"),MATCH(ROW('Master Data'!$F$2:$L$4115),ROW('Master Data'!$F$2:$L$4115)),""),ROWS($A$2:B998)),(COLUMNS($A$2:B998)-1)*6+1)</f>
        <v>3</v>
      </c>
      <c r="D998" t="str" cm="1">
        <f t="array" ref="D998">INDEX('Master Data'!$F$2:$L$4115,SMALL(IF((INDEX('Master Data'!$F$2:$L$4115,,1)="failed"),MATCH(ROW('Master Data'!$F$2:$L$4115),ROW('Master Data'!$F$2:$L$4115)),""),ROWS($D$2:D998)),(COLUMNS($D$2:D998)-1)*6+1)</f>
        <v>failed</v>
      </c>
      <c r="E998" cm="1">
        <f t="array" ref="E998">INDEX('Master Data'!$F$2:$L$4115,SMALL(IF((INDEX('Master Data'!$F$2:$L$4115,,1)="failed"),MATCH(ROW('Master Data'!$F$2:$L$4115),ROW('Master Data'!$F$2:$L$4115)),""),ROWS($D$2:E998)),(COLUMNS($D$2:E998)-1)*6+1)</f>
        <v>4</v>
      </c>
    </row>
    <row r="999" spans="1:5" x14ac:dyDescent="0.25">
      <c r="A999" t="str" cm="1">
        <f t="array" ref="A999">INDEX('Master Data'!$F$2:$L$4115,SMALL(IF((INDEX('Master Data'!$F$2:$L$4115,,1)="successful"),MATCH(ROW('Master Data'!$F$2:$L$4115),ROW('Master Data'!$F$2:$L$4115)),""),ROWS(A$2:$A999)),(COLUMNS($A$2:A999)-1)*6+1)</f>
        <v>successful</v>
      </c>
      <c r="B999" cm="1">
        <f t="array" ref="B999">INDEX('Master Data'!$F$2:$L$4115,SMALL(IF((INDEX('Master Data'!$F$2:$L$4115,,1)="successful"),MATCH(ROW('Master Data'!$F$2:$L$4115),ROW('Master Data'!$F$2:$L$4115)),""),ROWS($A$2:B999)),(COLUMNS($A$2:B999)-1)*6+1)</f>
        <v>8200</v>
      </c>
      <c r="D999" t="str" cm="1">
        <f t="array" ref="D999">INDEX('Master Data'!$F$2:$L$4115,SMALL(IF((INDEX('Master Data'!$F$2:$L$4115,,1)="failed"),MATCH(ROW('Master Data'!$F$2:$L$4115),ROW('Master Data'!$F$2:$L$4115)),""),ROWS($D$2:D999)),(COLUMNS($D$2:D999)-1)*6+1)</f>
        <v>failed</v>
      </c>
      <c r="E999" cm="1">
        <f t="array" ref="E999">INDEX('Master Data'!$F$2:$L$4115,SMALL(IF((INDEX('Master Data'!$F$2:$L$4115,,1)="failed"),MATCH(ROW('Master Data'!$F$2:$L$4115),ROW('Master Data'!$F$2:$L$4115)),""),ROWS($D$2:E999)),(COLUMNS($D$2:E999)-1)*6+1)</f>
        <v>4</v>
      </c>
    </row>
    <row r="1000" spans="1:5" x14ac:dyDescent="0.25">
      <c r="A1000" t="str" cm="1">
        <f t="array" ref="A1000">INDEX('Master Data'!$F$2:$L$4115,SMALL(IF((INDEX('Master Data'!$F$2:$L$4115,,1)="successful"),MATCH(ROW('Master Data'!$F$2:$L$4115),ROW('Master Data'!$F$2:$L$4115)),""),ROWS(A$2:$A1000)),(COLUMNS($A$2:A1000)-1)*6+1)</f>
        <v>successful</v>
      </c>
      <c r="B1000" cm="1">
        <f t="array" ref="B1000">INDEX('Master Data'!$F$2:$L$4115,SMALL(IF((INDEX('Master Data'!$F$2:$L$4115,,1)="successful"),MATCH(ROW('Master Data'!$F$2:$L$4115),ROW('Master Data'!$F$2:$L$4115)),""),ROWS($A$2:B1000)),(COLUMNS($A$2:B1000)-1)*6+1)</f>
        <v>8359</v>
      </c>
      <c r="D1000" t="str" cm="1">
        <f t="array" ref="D1000">INDEX('Master Data'!$F$2:$L$4115,SMALL(IF((INDEX('Master Data'!$F$2:$L$4115,,1)="failed"),MATCH(ROW('Master Data'!$F$2:$L$4115),ROW('Master Data'!$F$2:$L$4115)),""),ROWS($D$2:D1000)),(COLUMNS($D$2:D1000)-1)*6+1)</f>
        <v>failed</v>
      </c>
      <c r="E1000" cm="1">
        <f t="array" ref="E1000">INDEX('Master Data'!$F$2:$L$4115,SMALL(IF((INDEX('Master Data'!$F$2:$L$4115,,1)="failed"),MATCH(ROW('Master Data'!$F$2:$L$4115),ROW('Master Data'!$F$2:$L$4115)),""),ROWS($D$2:E1000)),(COLUMNS($D$2:E1000)-1)*6+1)</f>
        <v>18</v>
      </c>
    </row>
    <row r="1001" spans="1:5" x14ac:dyDescent="0.25">
      <c r="A1001" t="str" cm="1">
        <f t="array" ref="A1001">INDEX('Master Data'!$F$2:$L$4115,SMALL(IF((INDEX('Master Data'!$F$2:$L$4115,,1)="successful"),MATCH(ROW('Master Data'!$F$2:$L$4115),ROW('Master Data'!$F$2:$L$4115)),""),ROWS(A$2:$A1001)),(COLUMNS($A$2:A1001)-1)*6+1)</f>
        <v>successful</v>
      </c>
      <c r="B1001" cm="1">
        <f t="array" ref="B1001">INDEX('Master Data'!$F$2:$L$4115,SMALL(IF((INDEX('Master Data'!$F$2:$L$4115,,1)="successful"),MATCH(ROW('Master Data'!$F$2:$L$4115),ROW('Master Data'!$F$2:$L$4115)),""),ROWS($A$2:B1001)),(COLUMNS($A$2:B1001)-1)*6+1)</f>
        <v>188</v>
      </c>
      <c r="D1001" t="str" cm="1">
        <f t="array" ref="D1001">INDEX('Master Data'!$F$2:$L$4115,SMALL(IF((INDEX('Master Data'!$F$2:$L$4115,,1)="failed"),MATCH(ROW('Master Data'!$F$2:$L$4115),ROW('Master Data'!$F$2:$L$4115)),""),ROWS($D$2:D1001)),(COLUMNS($D$2:D1001)-1)*6+1)</f>
        <v>failed</v>
      </c>
      <c r="E1001" cm="1">
        <f t="array" ref="E1001">INDEX('Master Data'!$F$2:$L$4115,SMALL(IF((INDEX('Master Data'!$F$2:$L$4115,,1)="failed"),MATCH(ROW('Master Data'!$F$2:$L$4115),ROW('Master Data'!$F$2:$L$4115)),""),ROWS($D$2:E1001)),(COLUMNS($D$2:E1001)-1)*6+1)</f>
        <v>0</v>
      </c>
    </row>
    <row r="1002" spans="1:5" x14ac:dyDescent="0.25">
      <c r="A1002" t="str" cm="1">
        <f t="array" ref="A1002">INDEX('Master Data'!$F$2:$L$4115,SMALL(IF((INDEX('Master Data'!$F$2:$L$4115,,1)="successful"),MATCH(ROW('Master Data'!$F$2:$L$4115),ROW('Master Data'!$F$2:$L$4115)),""),ROWS(A$2:$A1002)),(COLUMNS($A$2:A1002)-1)*6+1)</f>
        <v>successful</v>
      </c>
      <c r="B1002" cm="1">
        <f t="array" ref="B1002">INDEX('Master Data'!$F$2:$L$4115,SMALL(IF((INDEX('Master Data'!$F$2:$L$4115,,1)="successful"),MATCH(ROW('Master Data'!$F$2:$L$4115),ROW('Master Data'!$F$2:$L$4115)),""),ROWS($A$2:B1002)),(COLUMNS($A$2:B1002)-1)*6+1)</f>
        <v>48</v>
      </c>
      <c r="D1002" t="str" cm="1">
        <f t="array" ref="D1002">INDEX('Master Data'!$F$2:$L$4115,SMALL(IF((INDEX('Master Data'!$F$2:$L$4115,,1)="failed"),MATCH(ROW('Master Data'!$F$2:$L$4115),ROW('Master Data'!$F$2:$L$4115)),""),ROWS($D$2:D1002)),(COLUMNS($D$2:D1002)-1)*6+1)</f>
        <v>failed</v>
      </c>
      <c r="E1002" cm="1">
        <f t="array" ref="E1002">INDEX('Master Data'!$F$2:$L$4115,SMALL(IF((INDEX('Master Data'!$F$2:$L$4115,,1)="failed"),MATCH(ROW('Master Data'!$F$2:$L$4115),ROW('Master Data'!$F$2:$L$4115)),""),ROWS($D$2:E1002)),(COLUMNS($D$2:E1002)-1)*6+1)</f>
        <v>22</v>
      </c>
    </row>
    <row r="1003" spans="1:5" x14ac:dyDescent="0.25">
      <c r="A1003" t="str" cm="1">
        <f t="array" ref="A1003">INDEX('Master Data'!$F$2:$L$4115,SMALL(IF((INDEX('Master Data'!$F$2:$L$4115,,1)="successful"),MATCH(ROW('Master Data'!$F$2:$L$4115),ROW('Master Data'!$F$2:$L$4115)),""),ROWS(A$2:$A1003)),(COLUMNS($A$2:A1003)-1)*6+1)</f>
        <v>successful</v>
      </c>
      <c r="B1003" cm="1">
        <f t="array" ref="B1003">INDEX('Master Data'!$F$2:$L$4115,SMALL(IF((INDEX('Master Data'!$F$2:$L$4115,,1)="successful"),MATCH(ROW('Master Data'!$F$2:$L$4115),ROW('Master Data'!$F$2:$L$4115)),""),ROWS($A$2:B1003)),(COLUMNS($A$2:B1003)-1)*6+1)</f>
        <v>607</v>
      </c>
      <c r="D1003" t="str" cm="1">
        <f t="array" ref="D1003">INDEX('Master Data'!$F$2:$L$4115,SMALL(IF((INDEX('Master Data'!$F$2:$L$4115,,1)="failed"),MATCH(ROW('Master Data'!$F$2:$L$4115),ROW('Master Data'!$F$2:$L$4115)),""),ROWS($D$2:D1003)),(COLUMNS($D$2:D1003)-1)*6+1)</f>
        <v>failed</v>
      </c>
      <c r="E1003" cm="1">
        <f t="array" ref="E1003">INDEX('Master Data'!$F$2:$L$4115,SMALL(IF((INDEX('Master Data'!$F$2:$L$4115,,1)="failed"),MATCH(ROW('Master Data'!$F$2:$L$4115),ROW('Master Data'!$F$2:$L$4115)),""),ROWS($D$2:E1003)),(COLUMNS($D$2:E1003)-1)*6+1)</f>
        <v>49</v>
      </c>
    </row>
    <row r="1004" spans="1:5" x14ac:dyDescent="0.25">
      <c r="A1004" t="str" cm="1">
        <f t="array" ref="A1004">INDEX('Master Data'!$F$2:$L$4115,SMALL(IF((INDEX('Master Data'!$F$2:$L$4115,,1)="successful"),MATCH(ROW('Master Data'!$F$2:$L$4115),ROW('Master Data'!$F$2:$L$4115)),""),ROWS(A$2:$A1004)),(COLUMNS($A$2:A1004)-1)*6+1)</f>
        <v>successful</v>
      </c>
      <c r="B1004" cm="1">
        <f t="array" ref="B1004">INDEX('Master Data'!$F$2:$L$4115,SMALL(IF((INDEX('Master Data'!$F$2:$L$4115,,1)="successful"),MATCH(ROW('Master Data'!$F$2:$L$4115),ROW('Master Data'!$F$2:$L$4115)),""),ROWS($A$2:B1004)),(COLUMNS($A$2:B1004)-1)*6+1)</f>
        <v>50</v>
      </c>
      <c r="D1004" t="str" cm="1">
        <f t="array" ref="D1004">INDEX('Master Data'!$F$2:$L$4115,SMALL(IF((INDEX('Master Data'!$F$2:$L$4115,,1)="failed"),MATCH(ROW('Master Data'!$F$2:$L$4115),ROW('Master Data'!$F$2:$L$4115)),""),ROWS($D$2:D1004)),(COLUMNS($D$2:D1004)-1)*6+1)</f>
        <v>failed</v>
      </c>
      <c r="E1004" cm="1">
        <f t="array" ref="E1004">INDEX('Master Data'!$F$2:$L$4115,SMALL(IF((INDEX('Master Data'!$F$2:$L$4115,,1)="failed"),MATCH(ROW('Master Data'!$F$2:$L$4115),ROW('Master Data'!$F$2:$L$4115)),""),ROWS($D$2:E1004)),(COLUMNS($D$2:E1004)-1)*6+1)</f>
        <v>19</v>
      </c>
    </row>
    <row r="1005" spans="1:5" x14ac:dyDescent="0.25">
      <c r="A1005" t="str" cm="1">
        <f t="array" ref="A1005">INDEX('Master Data'!$F$2:$L$4115,SMALL(IF((INDEX('Master Data'!$F$2:$L$4115,,1)="successful"),MATCH(ROW('Master Data'!$F$2:$L$4115),ROW('Master Data'!$F$2:$L$4115)),""),ROWS(A$2:$A1005)),(COLUMNS($A$2:A1005)-1)*6+1)</f>
        <v>successful</v>
      </c>
      <c r="B1005" cm="1">
        <f t="array" ref="B1005">INDEX('Master Data'!$F$2:$L$4115,SMALL(IF((INDEX('Master Data'!$F$2:$L$4115,,1)="successful"),MATCH(ROW('Master Data'!$F$2:$L$4115),ROW('Master Data'!$F$2:$L$4115)),""),ROWS($A$2:B1005)),(COLUMNS($A$2:B1005)-1)*6+1)</f>
        <v>55</v>
      </c>
      <c r="D1005" t="str" cm="1">
        <f t="array" ref="D1005">INDEX('Master Data'!$F$2:$L$4115,SMALL(IF((INDEX('Master Data'!$F$2:$L$4115,,1)="failed"),MATCH(ROW('Master Data'!$F$2:$L$4115),ROW('Master Data'!$F$2:$L$4115)),""),ROWS($D$2:D1005)),(COLUMNS($D$2:D1005)-1)*6+1)</f>
        <v>failed</v>
      </c>
      <c r="E1005" cm="1">
        <f t="array" ref="E1005">INDEX('Master Data'!$F$2:$L$4115,SMALL(IF((INDEX('Master Data'!$F$2:$L$4115,,1)="failed"),MATCH(ROW('Master Data'!$F$2:$L$4115),ROW('Master Data'!$F$2:$L$4115)),""),ROWS($D$2:E1005)),(COLUMNS($D$2:E1005)-1)*6+1)</f>
        <v>4</v>
      </c>
    </row>
    <row r="1006" spans="1:5" x14ac:dyDescent="0.25">
      <c r="A1006" t="str" cm="1">
        <f t="array" ref="A1006">INDEX('Master Data'!$F$2:$L$4115,SMALL(IF((INDEX('Master Data'!$F$2:$L$4115,,1)="successful"),MATCH(ROW('Master Data'!$F$2:$L$4115),ROW('Master Data'!$F$2:$L$4115)),""),ROWS(A$2:$A1006)),(COLUMNS($A$2:A1006)-1)*6+1)</f>
        <v>successful</v>
      </c>
      <c r="B1006" cm="1">
        <f t="array" ref="B1006">INDEX('Master Data'!$F$2:$L$4115,SMALL(IF((INDEX('Master Data'!$F$2:$L$4115,,1)="successful"),MATCH(ROW('Master Data'!$F$2:$L$4115),ROW('Master Data'!$F$2:$L$4115)),""),ROWS($A$2:B1006)),(COLUMNS($A$2:B1006)-1)*6+1)</f>
        <v>38</v>
      </c>
      <c r="D1006" t="str" cm="1">
        <f t="array" ref="D1006">INDEX('Master Data'!$F$2:$L$4115,SMALL(IF((INDEX('Master Data'!$F$2:$L$4115,,1)="failed"),MATCH(ROW('Master Data'!$F$2:$L$4115),ROW('Master Data'!$F$2:$L$4115)),""),ROWS($D$2:D1006)),(COLUMNS($D$2:D1006)-1)*6+1)</f>
        <v>failed</v>
      </c>
      <c r="E1006" cm="1">
        <f t="array" ref="E1006">INDEX('Master Data'!$F$2:$L$4115,SMALL(IF((INDEX('Master Data'!$F$2:$L$4115,,1)="failed"),MATCH(ROW('Master Data'!$F$2:$L$4115),ROW('Master Data'!$F$2:$L$4115)),""),ROWS($D$2:E1006)),(COLUMNS($D$2:E1006)-1)*6+1)</f>
        <v>4</v>
      </c>
    </row>
    <row r="1007" spans="1:5" x14ac:dyDescent="0.25">
      <c r="A1007" t="str" cm="1">
        <f t="array" ref="A1007">INDEX('Master Data'!$F$2:$L$4115,SMALL(IF((INDEX('Master Data'!$F$2:$L$4115,,1)="successful"),MATCH(ROW('Master Data'!$F$2:$L$4115),ROW('Master Data'!$F$2:$L$4115)),""),ROWS(A$2:$A1007)),(COLUMNS($A$2:A1007)-1)*6+1)</f>
        <v>successful</v>
      </c>
      <c r="B1007" cm="1">
        <f t="array" ref="B1007">INDEX('Master Data'!$F$2:$L$4115,SMALL(IF((INDEX('Master Data'!$F$2:$L$4115,,1)="successful"),MATCH(ROW('Master Data'!$F$2:$L$4115),ROW('Master Data'!$F$2:$L$4115)),""),ROWS($A$2:B1007)),(COLUMNS($A$2:B1007)-1)*6+1)</f>
        <v>25</v>
      </c>
      <c r="D1007" t="str" cm="1">
        <f t="array" ref="D1007">INDEX('Master Data'!$F$2:$L$4115,SMALL(IF((INDEX('Master Data'!$F$2:$L$4115,,1)="failed"),MATCH(ROW('Master Data'!$F$2:$L$4115),ROW('Master Data'!$F$2:$L$4115)),""),ROWS($D$2:D1007)),(COLUMNS($D$2:D1007)-1)*6+1)</f>
        <v>failed</v>
      </c>
      <c r="E1007" cm="1">
        <f t="array" ref="E1007">INDEX('Master Data'!$F$2:$L$4115,SMALL(IF((INDEX('Master Data'!$F$2:$L$4115,,1)="failed"),MATCH(ROW('Master Data'!$F$2:$L$4115),ROW('Master Data'!$F$2:$L$4115)),""),ROWS($D$2:E1007)),(COLUMNS($D$2:E1007)-1)*6+1)</f>
        <v>2</v>
      </c>
    </row>
    <row r="1008" spans="1:5" x14ac:dyDescent="0.25">
      <c r="A1008" t="str" cm="1">
        <f t="array" ref="A1008">INDEX('Master Data'!$F$2:$L$4115,SMALL(IF((INDEX('Master Data'!$F$2:$L$4115,,1)="successful"),MATCH(ROW('Master Data'!$F$2:$L$4115),ROW('Master Data'!$F$2:$L$4115)),""),ROWS(A$2:$A1008)),(COLUMNS($A$2:A1008)-1)*6+1)</f>
        <v>successful</v>
      </c>
      <c r="B1008" cm="1">
        <f t="array" ref="B1008">INDEX('Master Data'!$F$2:$L$4115,SMALL(IF((INDEX('Master Data'!$F$2:$L$4115,,1)="successful"),MATCH(ROW('Master Data'!$F$2:$L$4115),ROW('Master Data'!$F$2:$L$4115)),""),ROWS($A$2:B1008)),(COLUMNS($A$2:B1008)-1)*6+1)</f>
        <v>46</v>
      </c>
      <c r="D1008" t="str" cm="1">
        <f t="array" ref="D1008">INDEX('Master Data'!$F$2:$L$4115,SMALL(IF((INDEX('Master Data'!$F$2:$L$4115,,1)="failed"),MATCH(ROW('Master Data'!$F$2:$L$4115),ROW('Master Data'!$F$2:$L$4115)),""),ROWS($D$2:D1008)),(COLUMNS($D$2:D1008)-1)*6+1)</f>
        <v>failed</v>
      </c>
      <c r="E1008" cm="1">
        <f t="array" ref="E1008">INDEX('Master Data'!$F$2:$L$4115,SMALL(IF((INDEX('Master Data'!$F$2:$L$4115,,1)="failed"),MATCH(ROW('Master Data'!$F$2:$L$4115),ROW('Master Data'!$F$2:$L$4115)),""),ROWS($D$2:E1008)),(COLUMNS($D$2:E1008)-1)*6+1)</f>
        <v>0</v>
      </c>
    </row>
    <row r="1009" spans="1:5" x14ac:dyDescent="0.25">
      <c r="A1009" t="str" cm="1">
        <f t="array" ref="A1009">INDEX('Master Data'!$F$2:$L$4115,SMALL(IF((INDEX('Master Data'!$F$2:$L$4115,,1)="successful"),MATCH(ROW('Master Data'!$F$2:$L$4115),ROW('Master Data'!$F$2:$L$4115)),""),ROWS(A$2:$A1009)),(COLUMNS($A$2:A1009)-1)*6+1)</f>
        <v>successful</v>
      </c>
      <c r="B1009" cm="1">
        <f t="array" ref="B1009">INDEX('Master Data'!$F$2:$L$4115,SMALL(IF((INDEX('Master Data'!$F$2:$L$4115,,1)="successful"),MATCH(ROW('Master Data'!$F$2:$L$4115),ROW('Master Data'!$F$2:$L$4115)),""),ROWS($A$2:B1009)),(COLUMNS($A$2:B1009)-1)*6+1)</f>
        <v>83</v>
      </c>
      <c r="D1009" t="str" cm="1">
        <f t="array" ref="D1009">INDEX('Master Data'!$F$2:$L$4115,SMALL(IF((INDEX('Master Data'!$F$2:$L$4115,,1)="failed"),MATCH(ROW('Master Data'!$F$2:$L$4115),ROW('Master Data'!$F$2:$L$4115)),""),ROWS($D$2:D1009)),(COLUMNS($D$2:D1009)-1)*6+1)</f>
        <v>failed</v>
      </c>
      <c r="E1009" cm="1">
        <f t="array" ref="E1009">INDEX('Master Data'!$F$2:$L$4115,SMALL(IF((INDEX('Master Data'!$F$2:$L$4115,,1)="failed"),MATCH(ROW('Master Data'!$F$2:$L$4115),ROW('Master Data'!$F$2:$L$4115)),""),ROWS($D$2:E1009)),(COLUMNS($D$2:E1009)-1)*6+1)</f>
        <v>0</v>
      </c>
    </row>
    <row r="1010" spans="1:5" x14ac:dyDescent="0.25">
      <c r="A1010" t="str" cm="1">
        <f t="array" ref="A1010">INDEX('Master Data'!$F$2:$L$4115,SMALL(IF((INDEX('Master Data'!$F$2:$L$4115,,1)="successful"),MATCH(ROW('Master Data'!$F$2:$L$4115),ROW('Master Data'!$F$2:$L$4115)),""),ROWS(A$2:$A1010)),(COLUMNS($A$2:A1010)-1)*6+1)</f>
        <v>successful</v>
      </c>
      <c r="B1010" cm="1">
        <f t="array" ref="B1010">INDEX('Master Data'!$F$2:$L$4115,SMALL(IF((INDEX('Master Data'!$F$2:$L$4115,,1)="successful"),MATCH(ROW('Master Data'!$F$2:$L$4115),ROW('Master Data'!$F$2:$L$4115)),""),ROWS($A$2:B1010)),(COLUMNS($A$2:B1010)-1)*6+1)</f>
        <v>35</v>
      </c>
      <c r="D1010" t="str" cm="1">
        <f t="array" ref="D1010">INDEX('Master Data'!$F$2:$L$4115,SMALL(IF((INDEX('Master Data'!$F$2:$L$4115,,1)="failed"),MATCH(ROW('Master Data'!$F$2:$L$4115),ROW('Master Data'!$F$2:$L$4115)),""),ROWS($D$2:D1010)),(COLUMNS($D$2:D1010)-1)*6+1)</f>
        <v>failed</v>
      </c>
      <c r="E1010" cm="1">
        <f t="array" ref="E1010">INDEX('Master Data'!$F$2:$L$4115,SMALL(IF((INDEX('Master Data'!$F$2:$L$4115,,1)="failed"),MATCH(ROW('Master Data'!$F$2:$L$4115),ROW('Master Data'!$F$2:$L$4115)),""),ROWS($D$2:E1010)),(COLUMNS($D$2:E1010)-1)*6+1)</f>
        <v>14</v>
      </c>
    </row>
    <row r="1011" spans="1:5" x14ac:dyDescent="0.25">
      <c r="A1011" t="str" cm="1">
        <f t="array" ref="A1011">INDEX('Master Data'!$F$2:$L$4115,SMALL(IF((INDEX('Master Data'!$F$2:$L$4115,,1)="successful"),MATCH(ROW('Master Data'!$F$2:$L$4115),ROW('Master Data'!$F$2:$L$4115)),""),ROWS(A$2:$A1011)),(COLUMNS($A$2:A1011)-1)*6+1)</f>
        <v>successful</v>
      </c>
      <c r="B1011" cm="1">
        <f t="array" ref="B1011">INDEX('Master Data'!$F$2:$L$4115,SMALL(IF((INDEX('Master Data'!$F$2:$L$4115,,1)="successful"),MATCH(ROW('Master Data'!$F$2:$L$4115),ROW('Master Data'!$F$2:$L$4115)),""),ROWS($A$2:B1011)),(COLUMNS($A$2:B1011)-1)*6+1)</f>
        <v>25</v>
      </c>
      <c r="D1011" t="str" cm="1">
        <f t="array" ref="D1011">INDEX('Master Data'!$F$2:$L$4115,SMALL(IF((INDEX('Master Data'!$F$2:$L$4115,,1)="failed"),MATCH(ROW('Master Data'!$F$2:$L$4115),ROW('Master Data'!$F$2:$L$4115)),""),ROWS($D$2:D1011)),(COLUMNS($D$2:D1011)-1)*6+1)</f>
        <v>failed</v>
      </c>
      <c r="E1011" cm="1">
        <f t="array" ref="E1011">INDEX('Master Data'!$F$2:$L$4115,SMALL(IF((INDEX('Master Data'!$F$2:$L$4115,,1)="failed"),MATCH(ROW('Master Data'!$F$2:$L$4115),ROW('Master Data'!$F$2:$L$4115)),""),ROWS($D$2:E1011)),(COLUMNS($D$2:E1011)-1)*6+1)</f>
        <v>8</v>
      </c>
    </row>
    <row r="1012" spans="1:5" x14ac:dyDescent="0.25">
      <c r="A1012" t="str" cm="1">
        <f t="array" ref="A1012">INDEX('Master Data'!$F$2:$L$4115,SMALL(IF((INDEX('Master Data'!$F$2:$L$4115,,1)="successful"),MATCH(ROW('Master Data'!$F$2:$L$4115),ROW('Master Data'!$F$2:$L$4115)),""),ROWS(A$2:$A1012)),(COLUMNS($A$2:A1012)-1)*6+1)</f>
        <v>successful</v>
      </c>
      <c r="B1012" cm="1">
        <f t="array" ref="B1012">INDEX('Master Data'!$F$2:$L$4115,SMALL(IF((INDEX('Master Data'!$F$2:$L$4115,,1)="successful"),MATCH(ROW('Master Data'!$F$2:$L$4115),ROW('Master Data'!$F$2:$L$4115)),""),ROWS($A$2:B1012)),(COLUMNS($A$2:B1012)-1)*6+1)</f>
        <v>75</v>
      </c>
      <c r="D1012" t="str" cm="1">
        <f t="array" ref="D1012">INDEX('Master Data'!$F$2:$L$4115,SMALL(IF((INDEX('Master Data'!$F$2:$L$4115,,1)="failed"),MATCH(ROW('Master Data'!$F$2:$L$4115),ROW('Master Data'!$F$2:$L$4115)),""),ROWS($D$2:D1012)),(COLUMNS($D$2:D1012)-1)*6+1)</f>
        <v>failed</v>
      </c>
      <c r="E1012" cm="1">
        <f t="array" ref="E1012">INDEX('Master Data'!$F$2:$L$4115,SMALL(IF((INDEX('Master Data'!$F$2:$L$4115,,1)="failed"),MATCH(ROW('Master Data'!$F$2:$L$4115),ROW('Master Data'!$F$2:$L$4115)),""),ROWS($D$2:E1012)),(COLUMNS($D$2:E1012)-1)*6+1)</f>
        <v>0</v>
      </c>
    </row>
    <row r="1013" spans="1:5" x14ac:dyDescent="0.25">
      <c r="A1013" t="str" cm="1">
        <f t="array" ref="A1013">INDEX('Master Data'!$F$2:$L$4115,SMALL(IF((INDEX('Master Data'!$F$2:$L$4115,,1)="successful"),MATCH(ROW('Master Data'!$F$2:$L$4115),ROW('Master Data'!$F$2:$L$4115)),""),ROWS(A$2:$A1013)),(COLUMNS($A$2:A1013)-1)*6+1)</f>
        <v>successful</v>
      </c>
      <c r="B1013" cm="1">
        <f t="array" ref="B1013">INDEX('Master Data'!$F$2:$L$4115,SMALL(IF((INDEX('Master Data'!$F$2:$L$4115,,1)="successful"),MATCH(ROW('Master Data'!$F$2:$L$4115),ROW('Master Data'!$F$2:$L$4115)),""),ROWS($A$2:B1013)),(COLUMNS($A$2:B1013)-1)*6+1)</f>
        <v>62</v>
      </c>
      <c r="D1013" t="str" cm="1">
        <f t="array" ref="D1013">INDEX('Master Data'!$F$2:$L$4115,SMALL(IF((INDEX('Master Data'!$F$2:$L$4115,,1)="failed"),MATCH(ROW('Master Data'!$F$2:$L$4115),ROW('Master Data'!$F$2:$L$4115)),""),ROWS($D$2:D1013)),(COLUMNS($D$2:D1013)-1)*6+1)</f>
        <v>failed</v>
      </c>
      <c r="E1013" cm="1">
        <f t="array" ref="E1013">INDEX('Master Data'!$F$2:$L$4115,SMALL(IF((INDEX('Master Data'!$F$2:$L$4115,,1)="failed"),MATCH(ROW('Master Data'!$F$2:$L$4115),ROW('Master Data'!$F$2:$L$4115)),""),ROWS($D$2:E1013)),(COLUMNS($D$2:E1013)-1)*6+1)</f>
        <v>15</v>
      </c>
    </row>
    <row r="1014" spans="1:5" x14ac:dyDescent="0.25">
      <c r="A1014" t="str" cm="1">
        <f t="array" ref="A1014">INDEX('Master Data'!$F$2:$L$4115,SMALL(IF((INDEX('Master Data'!$F$2:$L$4115,,1)="successful"),MATCH(ROW('Master Data'!$F$2:$L$4115),ROW('Master Data'!$F$2:$L$4115)),""),ROWS(A$2:$A1014)),(COLUMNS($A$2:A1014)-1)*6+1)</f>
        <v>successful</v>
      </c>
      <c r="B1014" cm="1">
        <f t="array" ref="B1014">INDEX('Master Data'!$F$2:$L$4115,SMALL(IF((INDEX('Master Data'!$F$2:$L$4115,,1)="successful"),MATCH(ROW('Master Data'!$F$2:$L$4115),ROW('Master Data'!$F$2:$L$4115)),""),ROWS($A$2:B1014)),(COLUMNS($A$2:B1014)-1)*6+1)</f>
        <v>160</v>
      </c>
      <c r="D1014" t="str" cm="1">
        <f t="array" ref="D1014">INDEX('Master Data'!$F$2:$L$4115,SMALL(IF((INDEX('Master Data'!$F$2:$L$4115,,1)="failed"),MATCH(ROW('Master Data'!$F$2:$L$4115),ROW('Master Data'!$F$2:$L$4115)),""),ROWS($D$2:D1014)),(COLUMNS($D$2:D1014)-1)*6+1)</f>
        <v>failed</v>
      </c>
      <c r="E1014" cm="1">
        <f t="array" ref="E1014">INDEX('Master Data'!$F$2:$L$4115,SMALL(IF((INDEX('Master Data'!$F$2:$L$4115,,1)="failed"),MATCH(ROW('Master Data'!$F$2:$L$4115),ROW('Master Data'!$F$2:$L$4115)),""),ROWS($D$2:E1014)),(COLUMNS($D$2:E1014)-1)*6+1)</f>
        <v>33</v>
      </c>
    </row>
    <row r="1015" spans="1:5" x14ac:dyDescent="0.25">
      <c r="A1015" t="str" cm="1">
        <f t="array" ref="A1015">INDEX('Master Data'!$F$2:$L$4115,SMALL(IF((INDEX('Master Data'!$F$2:$L$4115,,1)="successful"),MATCH(ROW('Master Data'!$F$2:$L$4115),ROW('Master Data'!$F$2:$L$4115)),""),ROWS(A$2:$A1015)),(COLUMNS($A$2:A1015)-1)*6+1)</f>
        <v>successful</v>
      </c>
      <c r="B1015" cm="1">
        <f t="array" ref="B1015">INDEX('Master Data'!$F$2:$L$4115,SMALL(IF((INDEX('Master Data'!$F$2:$L$4115,,1)="successful"),MATCH(ROW('Master Data'!$F$2:$L$4115),ROW('Master Data'!$F$2:$L$4115)),""),ROWS($A$2:B1015)),(COLUMNS($A$2:B1015)-1)*6+1)</f>
        <v>246</v>
      </c>
      <c r="D1015" t="str" cm="1">
        <f t="array" ref="D1015">INDEX('Master Data'!$F$2:$L$4115,SMALL(IF((INDEX('Master Data'!$F$2:$L$4115,,1)="failed"),MATCH(ROW('Master Data'!$F$2:$L$4115),ROW('Master Data'!$F$2:$L$4115)),""),ROWS($D$2:D1015)),(COLUMNS($D$2:D1015)-1)*6+1)</f>
        <v>failed</v>
      </c>
      <c r="E1015" cm="1">
        <f t="array" ref="E1015">INDEX('Master Data'!$F$2:$L$4115,SMALL(IF((INDEX('Master Data'!$F$2:$L$4115,,1)="failed"),MATCH(ROW('Master Data'!$F$2:$L$4115),ROW('Master Data'!$F$2:$L$4115)),""),ROWS($D$2:E1015)),(COLUMNS($D$2:E1015)-1)*6+1)</f>
        <v>2</v>
      </c>
    </row>
    <row r="1016" spans="1:5" x14ac:dyDescent="0.25">
      <c r="A1016" t="str" cm="1">
        <f t="array" ref="A1016">INDEX('Master Data'!$F$2:$L$4115,SMALL(IF((INDEX('Master Data'!$F$2:$L$4115,,1)="successful"),MATCH(ROW('Master Data'!$F$2:$L$4115),ROW('Master Data'!$F$2:$L$4115)),""),ROWS(A$2:$A1016)),(COLUMNS($A$2:A1016)-1)*6+1)</f>
        <v>successful</v>
      </c>
      <c r="B1016" cm="1">
        <f t="array" ref="B1016">INDEX('Master Data'!$F$2:$L$4115,SMALL(IF((INDEX('Master Data'!$F$2:$L$4115,,1)="successful"),MATCH(ROW('Master Data'!$F$2:$L$4115),ROW('Master Data'!$F$2:$L$4115)),""),ROWS($A$2:B1016)),(COLUMNS($A$2:B1016)-1)*6+1)</f>
        <v>55</v>
      </c>
      <c r="D1016" t="str" cm="1">
        <f t="array" ref="D1016">INDEX('Master Data'!$F$2:$L$4115,SMALL(IF((INDEX('Master Data'!$F$2:$L$4115,,1)="failed"),MATCH(ROW('Master Data'!$F$2:$L$4115),ROW('Master Data'!$F$2:$L$4115)),""),ROWS($D$2:D1016)),(COLUMNS($D$2:D1016)-1)*6+1)</f>
        <v>failed</v>
      </c>
      <c r="E1016" cm="1">
        <f t="array" ref="E1016">INDEX('Master Data'!$F$2:$L$4115,SMALL(IF((INDEX('Master Data'!$F$2:$L$4115,,1)="failed"),MATCH(ROW('Master Data'!$F$2:$L$4115),ROW('Master Data'!$F$2:$L$4115)),""),ROWS($D$2:E1016)),(COLUMNS($D$2:E1016)-1)*6+1)</f>
        <v>6</v>
      </c>
    </row>
    <row r="1017" spans="1:5" x14ac:dyDescent="0.25">
      <c r="A1017" t="str" cm="1">
        <f t="array" ref="A1017">INDEX('Master Data'!$F$2:$L$4115,SMALL(IF((INDEX('Master Data'!$F$2:$L$4115,,1)="successful"),MATCH(ROW('Master Data'!$F$2:$L$4115),ROW('Master Data'!$F$2:$L$4115)),""),ROWS(A$2:$A1017)),(COLUMNS($A$2:A1017)-1)*6+1)</f>
        <v>successful</v>
      </c>
      <c r="B1017" cm="1">
        <f t="array" ref="B1017">INDEX('Master Data'!$F$2:$L$4115,SMALL(IF((INDEX('Master Data'!$F$2:$L$4115,,1)="successful"),MATCH(ROW('Master Data'!$F$2:$L$4115),ROW('Master Data'!$F$2:$L$4115)),""),ROWS($A$2:B1017)),(COLUMNS($A$2:B1017)-1)*6+1)</f>
        <v>23</v>
      </c>
      <c r="D1017" t="str" cm="1">
        <f t="array" ref="D1017">INDEX('Master Data'!$F$2:$L$4115,SMALL(IF((INDEX('Master Data'!$F$2:$L$4115,,1)="failed"),MATCH(ROW('Master Data'!$F$2:$L$4115),ROW('Master Data'!$F$2:$L$4115)),""),ROWS($D$2:D1017)),(COLUMNS($D$2:D1017)-1)*6+1)</f>
        <v>failed</v>
      </c>
      <c r="E1017" cm="1">
        <f t="array" ref="E1017">INDEX('Master Data'!$F$2:$L$4115,SMALL(IF((INDEX('Master Data'!$F$2:$L$4115,,1)="failed"),MATCH(ROW('Master Data'!$F$2:$L$4115),ROW('Master Data'!$F$2:$L$4115)),""),ROWS($D$2:E1017)),(COLUMNS($D$2:E1017)-1)*6+1)</f>
        <v>2</v>
      </c>
    </row>
    <row r="1018" spans="1:5" x14ac:dyDescent="0.25">
      <c r="A1018" t="str" cm="1">
        <f t="array" ref="A1018">INDEX('Master Data'!$F$2:$L$4115,SMALL(IF((INDEX('Master Data'!$F$2:$L$4115,,1)="successful"),MATCH(ROW('Master Data'!$F$2:$L$4115),ROW('Master Data'!$F$2:$L$4115)),""),ROWS(A$2:$A1018)),(COLUMNS($A$2:A1018)-1)*6+1)</f>
        <v>successful</v>
      </c>
      <c r="B1018" cm="1">
        <f t="array" ref="B1018">INDEX('Master Data'!$F$2:$L$4115,SMALL(IF((INDEX('Master Data'!$F$2:$L$4115,,1)="successful"),MATCH(ROW('Master Data'!$F$2:$L$4115),ROW('Master Data'!$F$2:$L$4115)),""),ROWS($A$2:B1018)),(COLUMNS($A$2:B1018)-1)*6+1)</f>
        <v>72</v>
      </c>
      <c r="D1018" t="str" cm="1">
        <f t="array" ref="D1018">INDEX('Master Data'!$F$2:$L$4115,SMALL(IF((INDEX('Master Data'!$F$2:$L$4115,,1)="failed"),MATCH(ROW('Master Data'!$F$2:$L$4115),ROW('Master Data'!$F$2:$L$4115)),""),ROWS($D$2:D1018)),(COLUMNS($D$2:D1018)-1)*6+1)</f>
        <v>failed</v>
      </c>
      <c r="E1018" cm="1">
        <f t="array" ref="E1018">INDEX('Master Data'!$F$2:$L$4115,SMALL(IF((INDEX('Master Data'!$F$2:$L$4115,,1)="failed"),MATCH(ROW('Master Data'!$F$2:$L$4115),ROW('Master Data'!$F$2:$L$4115)),""),ROWS($D$2:E1018)),(COLUMNS($D$2:E1018)-1)*6+1)</f>
        <v>0</v>
      </c>
    </row>
    <row r="1019" spans="1:5" x14ac:dyDescent="0.25">
      <c r="A1019" t="str" cm="1">
        <f t="array" ref="A1019">INDEX('Master Data'!$F$2:$L$4115,SMALL(IF((INDEX('Master Data'!$F$2:$L$4115,,1)="successful"),MATCH(ROW('Master Data'!$F$2:$L$4115),ROW('Master Data'!$F$2:$L$4115)),""),ROWS(A$2:$A1019)),(COLUMNS($A$2:A1019)-1)*6+1)</f>
        <v>successful</v>
      </c>
      <c r="B1019" cm="1">
        <f t="array" ref="B1019">INDEX('Master Data'!$F$2:$L$4115,SMALL(IF((INDEX('Master Data'!$F$2:$L$4115,,1)="successful"),MATCH(ROW('Master Data'!$F$2:$L$4115),ROW('Master Data'!$F$2:$L$4115)),""),ROWS($A$2:B1019)),(COLUMNS($A$2:B1019)-1)*6+1)</f>
        <v>22</v>
      </c>
      <c r="D1019" t="str" cm="1">
        <f t="array" ref="D1019">INDEX('Master Data'!$F$2:$L$4115,SMALL(IF((INDEX('Master Data'!$F$2:$L$4115,,1)="failed"),MATCH(ROW('Master Data'!$F$2:$L$4115),ROW('Master Data'!$F$2:$L$4115)),""),ROWS($D$2:D1019)),(COLUMNS($D$2:D1019)-1)*6+1)</f>
        <v>failed</v>
      </c>
      <c r="E1019" cm="1">
        <f t="array" ref="E1019">INDEX('Master Data'!$F$2:$L$4115,SMALL(IF((INDEX('Master Data'!$F$2:$L$4115,,1)="failed"),MATCH(ROW('Master Data'!$F$2:$L$4115),ROW('Master Data'!$F$2:$L$4115)),""),ROWS($D$2:E1019)),(COLUMNS($D$2:E1019)-1)*6+1)</f>
        <v>4</v>
      </c>
    </row>
    <row r="1020" spans="1:5" x14ac:dyDescent="0.25">
      <c r="A1020" t="str" cm="1">
        <f t="array" ref="A1020">INDEX('Master Data'!$F$2:$L$4115,SMALL(IF((INDEX('Master Data'!$F$2:$L$4115,,1)="successful"),MATCH(ROW('Master Data'!$F$2:$L$4115),ROW('Master Data'!$F$2:$L$4115)),""),ROWS(A$2:$A1020)),(COLUMNS($A$2:A1020)-1)*6+1)</f>
        <v>successful</v>
      </c>
      <c r="B1020" cm="1">
        <f t="array" ref="B1020">INDEX('Master Data'!$F$2:$L$4115,SMALL(IF((INDEX('Master Data'!$F$2:$L$4115,,1)="successful"),MATCH(ROW('Master Data'!$F$2:$L$4115),ROW('Master Data'!$F$2:$L$4115)),""),ROWS($A$2:B1020)),(COLUMNS($A$2:B1020)-1)*6+1)</f>
        <v>14</v>
      </c>
      <c r="D1020" t="str" cm="1">
        <f t="array" ref="D1020">INDEX('Master Data'!$F$2:$L$4115,SMALL(IF((INDEX('Master Data'!$F$2:$L$4115,,1)="failed"),MATCH(ROW('Master Data'!$F$2:$L$4115),ROW('Master Data'!$F$2:$L$4115)),""),ROWS($D$2:D1020)),(COLUMNS($D$2:D1020)-1)*6+1)</f>
        <v>failed</v>
      </c>
      <c r="E1020" cm="1">
        <f t="array" ref="E1020">INDEX('Master Data'!$F$2:$L$4115,SMALL(IF((INDEX('Master Data'!$F$2:$L$4115,,1)="failed"),MATCH(ROW('Master Data'!$F$2:$L$4115),ROW('Master Data'!$F$2:$L$4115)),""),ROWS($D$2:E1020)),(COLUMNS($D$2:E1020)-1)*6+1)</f>
        <v>1</v>
      </c>
    </row>
    <row r="1021" spans="1:5" x14ac:dyDescent="0.25">
      <c r="A1021" t="str" cm="1">
        <f t="array" ref="A1021">INDEX('Master Data'!$F$2:$L$4115,SMALL(IF((INDEX('Master Data'!$F$2:$L$4115,,1)="successful"),MATCH(ROW('Master Data'!$F$2:$L$4115),ROW('Master Data'!$F$2:$L$4115)),""),ROWS(A$2:$A1021)),(COLUMNS($A$2:A1021)-1)*6+1)</f>
        <v>successful</v>
      </c>
      <c r="B1021" cm="1">
        <f t="array" ref="B1021">INDEX('Master Data'!$F$2:$L$4115,SMALL(IF((INDEX('Master Data'!$F$2:$L$4115,,1)="successful"),MATCH(ROW('Master Data'!$F$2:$L$4115),ROW('Master Data'!$F$2:$L$4115)),""),ROWS($A$2:B1021)),(COLUMNS($A$2:B1021)-1)*6+1)</f>
        <v>38</v>
      </c>
      <c r="D1021" t="str" cm="1">
        <f t="array" ref="D1021">INDEX('Master Data'!$F$2:$L$4115,SMALL(IF((INDEX('Master Data'!$F$2:$L$4115,,1)="failed"),MATCH(ROW('Master Data'!$F$2:$L$4115),ROW('Master Data'!$F$2:$L$4115)),""),ROWS($D$2:D1021)),(COLUMNS($D$2:D1021)-1)*6+1)</f>
        <v>failed</v>
      </c>
      <c r="E1021" cm="1">
        <f t="array" ref="E1021">INDEX('Master Data'!$F$2:$L$4115,SMALL(IF((INDEX('Master Data'!$F$2:$L$4115,,1)="failed"),MATCH(ROW('Master Data'!$F$2:$L$4115),ROW('Master Data'!$F$2:$L$4115)),""),ROWS($D$2:E1021)),(COLUMNS($D$2:E1021)-1)*6+1)</f>
        <v>3</v>
      </c>
    </row>
    <row r="1022" spans="1:5" x14ac:dyDescent="0.25">
      <c r="A1022" t="str" cm="1">
        <f t="array" ref="A1022">INDEX('Master Data'!$F$2:$L$4115,SMALL(IF((INDEX('Master Data'!$F$2:$L$4115,,1)="successful"),MATCH(ROW('Master Data'!$F$2:$L$4115),ROW('Master Data'!$F$2:$L$4115)),""),ROWS(A$2:$A1022)),(COLUMNS($A$2:A1022)-1)*6+1)</f>
        <v>successful</v>
      </c>
      <c r="B1022" cm="1">
        <f t="array" ref="B1022">INDEX('Master Data'!$F$2:$L$4115,SMALL(IF((INDEX('Master Data'!$F$2:$L$4115,,1)="successful"),MATCH(ROW('Master Data'!$F$2:$L$4115),ROW('Master Data'!$F$2:$L$4115)),""),ROWS($A$2:B1022)),(COLUMNS($A$2:B1022)-1)*6+1)</f>
        <v>32</v>
      </c>
      <c r="D1022" t="str" cm="1">
        <f t="array" ref="D1022">INDEX('Master Data'!$F$2:$L$4115,SMALL(IF((INDEX('Master Data'!$F$2:$L$4115,,1)="failed"),MATCH(ROW('Master Data'!$F$2:$L$4115),ROW('Master Data'!$F$2:$L$4115)),""),ROWS($D$2:D1022)),(COLUMNS($D$2:D1022)-1)*6+1)</f>
        <v>failed</v>
      </c>
      <c r="E1022" cm="1">
        <f t="array" ref="E1022">INDEX('Master Data'!$F$2:$L$4115,SMALL(IF((INDEX('Master Data'!$F$2:$L$4115,,1)="failed"),MATCH(ROW('Master Data'!$F$2:$L$4115),ROW('Master Data'!$F$2:$L$4115)),""),ROWS($D$2:E1022)),(COLUMNS($D$2:E1022)-1)*6+1)</f>
        <v>4</v>
      </c>
    </row>
    <row r="1023" spans="1:5" x14ac:dyDescent="0.25">
      <c r="A1023" t="str" cm="1">
        <f t="array" ref="A1023">INDEX('Master Data'!$F$2:$L$4115,SMALL(IF((INDEX('Master Data'!$F$2:$L$4115,,1)="successful"),MATCH(ROW('Master Data'!$F$2:$L$4115),ROW('Master Data'!$F$2:$L$4115)),""),ROWS(A$2:$A1023)),(COLUMNS($A$2:A1023)-1)*6+1)</f>
        <v>successful</v>
      </c>
      <c r="B1023" cm="1">
        <f t="array" ref="B1023">INDEX('Master Data'!$F$2:$L$4115,SMALL(IF((INDEX('Master Data'!$F$2:$L$4115,,1)="successful"),MATCH(ROW('Master Data'!$F$2:$L$4115),ROW('Master Data'!$F$2:$L$4115)),""),ROWS($A$2:B1023)),(COLUMNS($A$2:B1023)-1)*6+1)</f>
        <v>63</v>
      </c>
      <c r="D1023" t="str" cm="1">
        <f t="array" ref="D1023">INDEX('Master Data'!$F$2:$L$4115,SMALL(IF((INDEX('Master Data'!$F$2:$L$4115,,1)="failed"),MATCH(ROW('Master Data'!$F$2:$L$4115),ROW('Master Data'!$F$2:$L$4115)),""),ROWS($D$2:D1023)),(COLUMNS($D$2:D1023)-1)*6+1)</f>
        <v>failed</v>
      </c>
      <c r="E1023" cm="1">
        <f t="array" ref="E1023">INDEX('Master Data'!$F$2:$L$4115,SMALL(IF((INDEX('Master Data'!$F$2:$L$4115,,1)="failed"),MATCH(ROW('Master Data'!$F$2:$L$4115),ROW('Master Data'!$F$2:$L$4115)),""),ROWS($D$2:E1023)),(COLUMNS($D$2:E1023)-1)*6+1)</f>
        <v>0</v>
      </c>
    </row>
    <row r="1024" spans="1:5" x14ac:dyDescent="0.25">
      <c r="A1024" t="str" cm="1">
        <f t="array" ref="A1024">INDEX('Master Data'!$F$2:$L$4115,SMALL(IF((INDEX('Master Data'!$F$2:$L$4115,,1)="successful"),MATCH(ROW('Master Data'!$F$2:$L$4115),ROW('Master Data'!$F$2:$L$4115)),""),ROWS(A$2:$A1024)),(COLUMNS($A$2:A1024)-1)*6+1)</f>
        <v>successful</v>
      </c>
      <c r="B1024" cm="1">
        <f t="array" ref="B1024">INDEX('Master Data'!$F$2:$L$4115,SMALL(IF((INDEX('Master Data'!$F$2:$L$4115,,1)="successful"),MATCH(ROW('Master Data'!$F$2:$L$4115),ROW('Master Data'!$F$2:$L$4115)),""),ROWS($A$2:B1024)),(COLUMNS($A$2:B1024)-1)*6+1)</f>
        <v>27</v>
      </c>
      <c r="D1024" t="str" cm="1">
        <f t="array" ref="D1024">INDEX('Master Data'!$F$2:$L$4115,SMALL(IF((INDEX('Master Data'!$F$2:$L$4115,,1)="failed"),MATCH(ROW('Master Data'!$F$2:$L$4115),ROW('Master Data'!$F$2:$L$4115)),""),ROWS($D$2:D1024)),(COLUMNS($D$2:D1024)-1)*6+1)</f>
        <v>failed</v>
      </c>
      <c r="E1024" cm="1">
        <f t="array" ref="E1024">INDEX('Master Data'!$F$2:$L$4115,SMALL(IF((INDEX('Master Data'!$F$2:$L$4115,,1)="failed"),MATCH(ROW('Master Data'!$F$2:$L$4115),ROW('Master Data'!$F$2:$L$4115)),""),ROWS($D$2:E1024)),(COLUMNS($D$2:E1024)-1)*6+1)</f>
        <v>4</v>
      </c>
    </row>
    <row r="1025" spans="1:5" x14ac:dyDescent="0.25">
      <c r="A1025" t="str" cm="1">
        <f t="array" ref="A1025">INDEX('Master Data'!$F$2:$L$4115,SMALL(IF((INDEX('Master Data'!$F$2:$L$4115,,1)="successful"),MATCH(ROW('Master Data'!$F$2:$L$4115),ROW('Master Data'!$F$2:$L$4115)),""),ROWS(A$2:$A1025)),(COLUMNS($A$2:A1025)-1)*6+1)</f>
        <v>successful</v>
      </c>
      <c r="B1025" cm="1">
        <f t="array" ref="B1025">INDEX('Master Data'!$F$2:$L$4115,SMALL(IF((INDEX('Master Data'!$F$2:$L$4115,,1)="successful"),MATCH(ROW('Master Data'!$F$2:$L$4115),ROW('Master Data'!$F$2:$L$4115)),""),ROWS($A$2:B1025)),(COLUMNS($A$2:B1025)-1)*6+1)</f>
        <v>44</v>
      </c>
      <c r="D1025" t="str" cm="1">
        <f t="array" ref="D1025">INDEX('Master Data'!$F$2:$L$4115,SMALL(IF((INDEX('Master Data'!$F$2:$L$4115,,1)="failed"),MATCH(ROW('Master Data'!$F$2:$L$4115),ROW('Master Data'!$F$2:$L$4115)),""),ROWS($D$2:D1025)),(COLUMNS($D$2:D1025)-1)*6+1)</f>
        <v>failed</v>
      </c>
      <c r="E1025" cm="1">
        <f t="array" ref="E1025">INDEX('Master Data'!$F$2:$L$4115,SMALL(IF((INDEX('Master Data'!$F$2:$L$4115,,1)="failed"),MATCH(ROW('Master Data'!$F$2:$L$4115),ROW('Master Data'!$F$2:$L$4115)),""),ROWS($D$2:E1025)),(COLUMNS($D$2:E1025)-1)*6+1)</f>
        <v>3</v>
      </c>
    </row>
    <row r="1026" spans="1:5" x14ac:dyDescent="0.25">
      <c r="A1026" t="str" cm="1">
        <f t="array" ref="A1026">INDEX('Master Data'!$F$2:$L$4115,SMALL(IF((INDEX('Master Data'!$F$2:$L$4115,,1)="successful"),MATCH(ROW('Master Data'!$F$2:$L$4115),ROW('Master Data'!$F$2:$L$4115)),""),ROWS(A$2:$A1026)),(COLUMNS($A$2:A1026)-1)*6+1)</f>
        <v>successful</v>
      </c>
      <c r="B1026" cm="1">
        <f t="array" ref="B1026">INDEX('Master Data'!$F$2:$L$4115,SMALL(IF((INDEX('Master Data'!$F$2:$L$4115,,1)="successful"),MATCH(ROW('Master Data'!$F$2:$L$4115),ROW('Master Data'!$F$2:$L$4115)),""),ROWS($A$2:B1026)),(COLUMNS($A$2:B1026)-1)*6+1)</f>
        <v>38</v>
      </c>
      <c r="D1026" t="str" cm="1">
        <f t="array" ref="D1026">INDEX('Master Data'!$F$2:$L$4115,SMALL(IF((INDEX('Master Data'!$F$2:$L$4115,,1)="failed"),MATCH(ROW('Master Data'!$F$2:$L$4115),ROW('Master Data'!$F$2:$L$4115)),""),ROWS($D$2:D1026)),(COLUMNS($D$2:D1026)-1)*6+1)</f>
        <v>failed</v>
      </c>
      <c r="E1026" cm="1">
        <f t="array" ref="E1026">INDEX('Master Data'!$F$2:$L$4115,SMALL(IF((INDEX('Master Data'!$F$2:$L$4115,,1)="failed"),MATCH(ROW('Master Data'!$F$2:$L$4115),ROW('Master Data'!$F$2:$L$4115)),""),ROWS($D$2:E1026)),(COLUMNS($D$2:E1026)-1)*6+1)</f>
        <v>34</v>
      </c>
    </row>
    <row r="1027" spans="1:5" x14ac:dyDescent="0.25">
      <c r="A1027" t="str" cm="1">
        <f t="array" ref="A1027">INDEX('Master Data'!$F$2:$L$4115,SMALL(IF((INDEX('Master Data'!$F$2:$L$4115,,1)="successful"),MATCH(ROW('Master Data'!$F$2:$L$4115),ROW('Master Data'!$F$2:$L$4115)),""),ROWS(A$2:$A1027)),(COLUMNS($A$2:A1027)-1)*6+1)</f>
        <v>successful</v>
      </c>
      <c r="B1027" cm="1">
        <f t="array" ref="B1027">INDEX('Master Data'!$F$2:$L$4115,SMALL(IF((INDEX('Master Data'!$F$2:$L$4115,,1)="successful"),MATCH(ROW('Master Data'!$F$2:$L$4115),ROW('Master Data'!$F$2:$L$4115)),""),ROWS($A$2:B1027)),(COLUMNS($A$2:B1027)-1)*6+1)</f>
        <v>115</v>
      </c>
      <c r="D1027" t="str" cm="1">
        <f t="array" ref="D1027">INDEX('Master Data'!$F$2:$L$4115,SMALL(IF((INDEX('Master Data'!$F$2:$L$4115,,1)="failed"),MATCH(ROW('Master Data'!$F$2:$L$4115),ROW('Master Data'!$F$2:$L$4115)),""),ROWS($D$2:D1027)),(COLUMNS($D$2:D1027)-1)*6+1)</f>
        <v>failed</v>
      </c>
      <c r="E1027" cm="1">
        <f t="array" ref="E1027">INDEX('Master Data'!$F$2:$L$4115,SMALL(IF((INDEX('Master Data'!$F$2:$L$4115,,1)="failed"),MATCH(ROW('Master Data'!$F$2:$L$4115),ROW('Master Data'!$F$2:$L$4115)),""),ROWS($D$2:E1027)),(COLUMNS($D$2:E1027)-1)*6+1)</f>
        <v>2</v>
      </c>
    </row>
    <row r="1028" spans="1:5" x14ac:dyDescent="0.25">
      <c r="A1028" t="str" cm="1">
        <f t="array" ref="A1028">INDEX('Master Data'!$F$2:$L$4115,SMALL(IF((INDEX('Master Data'!$F$2:$L$4115,,1)="successful"),MATCH(ROW('Master Data'!$F$2:$L$4115),ROW('Master Data'!$F$2:$L$4115)),""),ROWS(A$2:$A1028)),(COLUMNS($A$2:A1028)-1)*6+1)</f>
        <v>successful</v>
      </c>
      <c r="B1028" cm="1">
        <f t="array" ref="B1028">INDEX('Master Data'!$F$2:$L$4115,SMALL(IF((INDEX('Master Data'!$F$2:$L$4115,,1)="successful"),MATCH(ROW('Master Data'!$F$2:$L$4115),ROW('Master Data'!$F$2:$L$4115)),""),ROWS($A$2:B1028)),(COLUMNS($A$2:B1028)-1)*6+1)</f>
        <v>37</v>
      </c>
      <c r="D1028" t="str" cm="1">
        <f t="array" ref="D1028">INDEX('Master Data'!$F$2:$L$4115,SMALL(IF((INDEX('Master Data'!$F$2:$L$4115,,1)="failed"),MATCH(ROW('Master Data'!$F$2:$L$4115),ROW('Master Data'!$F$2:$L$4115)),""),ROWS($D$2:D1028)),(COLUMNS($D$2:D1028)-1)*6+1)</f>
        <v>failed</v>
      </c>
      <c r="E1028" cm="1">
        <f t="array" ref="E1028">INDEX('Master Data'!$F$2:$L$4115,SMALL(IF((INDEX('Master Data'!$F$2:$L$4115,,1)="failed"),MATCH(ROW('Master Data'!$F$2:$L$4115),ROW('Master Data'!$F$2:$L$4115)),""),ROWS($D$2:E1028)),(COLUMNS($D$2:E1028)-1)*6+1)</f>
        <v>33</v>
      </c>
    </row>
    <row r="1029" spans="1:5" x14ac:dyDescent="0.25">
      <c r="A1029" t="str" cm="1">
        <f t="array" ref="A1029">INDEX('Master Data'!$F$2:$L$4115,SMALL(IF((INDEX('Master Data'!$F$2:$L$4115,,1)="successful"),MATCH(ROW('Master Data'!$F$2:$L$4115),ROW('Master Data'!$F$2:$L$4115)),""),ROWS(A$2:$A1029)),(COLUMNS($A$2:A1029)-1)*6+1)</f>
        <v>successful</v>
      </c>
      <c r="B1029" cm="1">
        <f t="array" ref="B1029">INDEX('Master Data'!$F$2:$L$4115,SMALL(IF((INDEX('Master Data'!$F$2:$L$4115,,1)="successful"),MATCH(ROW('Master Data'!$F$2:$L$4115),ROW('Master Data'!$F$2:$L$4115)),""),ROWS($A$2:B1029)),(COLUMNS($A$2:B1029)-1)*6+1)</f>
        <v>99</v>
      </c>
      <c r="D1029" t="str" cm="1">
        <f t="array" ref="D1029">INDEX('Master Data'!$F$2:$L$4115,SMALL(IF((INDEX('Master Data'!$F$2:$L$4115,,1)="failed"),MATCH(ROW('Master Data'!$F$2:$L$4115),ROW('Master Data'!$F$2:$L$4115)),""),ROWS($D$2:D1029)),(COLUMNS($D$2:D1029)-1)*6+1)</f>
        <v>failed</v>
      </c>
      <c r="E1029" cm="1">
        <f t="array" ref="E1029">INDEX('Master Data'!$F$2:$L$4115,SMALL(IF((INDEX('Master Data'!$F$2:$L$4115,,1)="failed"),MATCH(ROW('Master Data'!$F$2:$L$4115),ROW('Master Data'!$F$2:$L$4115)),""),ROWS($D$2:E1029)),(COLUMNS($D$2:E1029)-1)*6+1)</f>
        <v>0</v>
      </c>
    </row>
    <row r="1030" spans="1:5" x14ac:dyDescent="0.25">
      <c r="A1030" t="str" cm="1">
        <f t="array" ref="A1030">INDEX('Master Data'!$F$2:$L$4115,SMALL(IF((INDEX('Master Data'!$F$2:$L$4115,,1)="successful"),MATCH(ROW('Master Data'!$F$2:$L$4115),ROW('Master Data'!$F$2:$L$4115)),""),ROWS(A$2:$A1030)),(COLUMNS($A$2:A1030)-1)*6+1)</f>
        <v>successful</v>
      </c>
      <c r="B1030" cm="1">
        <f t="array" ref="B1030">INDEX('Master Data'!$F$2:$L$4115,SMALL(IF((INDEX('Master Data'!$F$2:$L$4115,,1)="successful"),MATCH(ROW('Master Data'!$F$2:$L$4115),ROW('Master Data'!$F$2:$L$4115)),""),ROWS($A$2:B1030)),(COLUMNS($A$2:B1030)-1)*6+1)</f>
        <v>44</v>
      </c>
      <c r="D1030" t="str" cm="1">
        <f t="array" ref="D1030">INDEX('Master Data'!$F$2:$L$4115,SMALL(IF((INDEX('Master Data'!$F$2:$L$4115,,1)="failed"),MATCH(ROW('Master Data'!$F$2:$L$4115),ROW('Master Data'!$F$2:$L$4115)),""),ROWS($D$2:D1030)),(COLUMNS($D$2:D1030)-1)*6+1)</f>
        <v>failed</v>
      </c>
      <c r="E1030" cm="1">
        <f t="array" ref="E1030">INDEX('Master Data'!$F$2:$L$4115,SMALL(IF((INDEX('Master Data'!$F$2:$L$4115,,1)="failed"),MATCH(ROW('Master Data'!$F$2:$L$4115),ROW('Master Data'!$F$2:$L$4115)),""),ROWS($D$2:E1030)),(COLUMNS($D$2:E1030)-1)*6+1)</f>
        <v>0</v>
      </c>
    </row>
    <row r="1031" spans="1:5" x14ac:dyDescent="0.25">
      <c r="A1031" t="str" cm="1">
        <f t="array" ref="A1031">INDEX('Master Data'!$F$2:$L$4115,SMALL(IF((INDEX('Master Data'!$F$2:$L$4115,,1)="successful"),MATCH(ROW('Master Data'!$F$2:$L$4115),ROW('Master Data'!$F$2:$L$4115)),""),ROWS(A$2:$A1031)),(COLUMNS($A$2:A1031)-1)*6+1)</f>
        <v>successful</v>
      </c>
      <c r="B1031" cm="1">
        <f t="array" ref="B1031">INDEX('Master Data'!$F$2:$L$4115,SMALL(IF((INDEX('Master Data'!$F$2:$L$4115,,1)="successful"),MATCH(ROW('Master Data'!$F$2:$L$4115),ROW('Master Data'!$F$2:$L$4115)),""),ROWS($A$2:B1031)),(COLUMNS($A$2:B1031)-1)*6+1)</f>
        <v>58</v>
      </c>
      <c r="D1031" t="str" cm="1">
        <f t="array" ref="D1031">INDEX('Master Data'!$F$2:$L$4115,SMALL(IF((INDEX('Master Data'!$F$2:$L$4115,,1)="failed"),MATCH(ROW('Master Data'!$F$2:$L$4115),ROW('Master Data'!$F$2:$L$4115)),""),ROWS($D$2:D1031)),(COLUMNS($D$2:D1031)-1)*6+1)</f>
        <v>failed</v>
      </c>
      <c r="E1031" cm="1">
        <f t="array" ref="E1031">INDEX('Master Data'!$F$2:$L$4115,SMALL(IF((INDEX('Master Data'!$F$2:$L$4115,,1)="failed"),MATCH(ROW('Master Data'!$F$2:$L$4115),ROW('Master Data'!$F$2:$L$4115)),""),ROWS($D$2:E1031)),(COLUMNS($D$2:E1031)-1)*6+1)</f>
        <v>1</v>
      </c>
    </row>
    <row r="1032" spans="1:5" x14ac:dyDescent="0.25">
      <c r="A1032" t="str" cm="1">
        <f t="array" ref="A1032">INDEX('Master Data'!$F$2:$L$4115,SMALL(IF((INDEX('Master Data'!$F$2:$L$4115,,1)="successful"),MATCH(ROW('Master Data'!$F$2:$L$4115),ROW('Master Data'!$F$2:$L$4115)),""),ROWS(A$2:$A1032)),(COLUMNS($A$2:A1032)-1)*6+1)</f>
        <v>successful</v>
      </c>
      <c r="B1032" cm="1">
        <f t="array" ref="B1032">INDEX('Master Data'!$F$2:$L$4115,SMALL(IF((INDEX('Master Data'!$F$2:$L$4115,,1)="successful"),MATCH(ROW('Master Data'!$F$2:$L$4115),ROW('Master Data'!$F$2:$L$4115)),""),ROWS($A$2:B1032)),(COLUMNS($A$2:B1032)-1)*6+1)</f>
        <v>191</v>
      </c>
      <c r="D1032" t="str" cm="1">
        <f t="array" ref="D1032">INDEX('Master Data'!$F$2:$L$4115,SMALL(IF((INDEX('Master Data'!$F$2:$L$4115,,1)="failed"),MATCH(ROW('Master Data'!$F$2:$L$4115),ROW('Master Data'!$F$2:$L$4115)),""),ROWS($D$2:D1032)),(COLUMNS($D$2:D1032)-1)*6+1)</f>
        <v>failed</v>
      </c>
      <c r="E1032" cm="1">
        <f t="array" ref="E1032">INDEX('Master Data'!$F$2:$L$4115,SMALL(IF((INDEX('Master Data'!$F$2:$L$4115,,1)="failed"),MATCH(ROW('Master Data'!$F$2:$L$4115),ROW('Master Data'!$F$2:$L$4115)),""),ROWS($D$2:E1032)),(COLUMNS($D$2:E1032)-1)*6+1)</f>
        <v>13</v>
      </c>
    </row>
    <row r="1033" spans="1:5" x14ac:dyDescent="0.25">
      <c r="A1033" t="str" cm="1">
        <f t="array" ref="A1033">INDEX('Master Data'!$F$2:$L$4115,SMALL(IF((INDEX('Master Data'!$F$2:$L$4115,,1)="successful"),MATCH(ROW('Master Data'!$F$2:$L$4115),ROW('Master Data'!$F$2:$L$4115)),""),ROWS(A$2:$A1033)),(COLUMNS($A$2:A1033)-1)*6+1)</f>
        <v>successful</v>
      </c>
      <c r="B1033" cm="1">
        <f t="array" ref="B1033">INDEX('Master Data'!$F$2:$L$4115,SMALL(IF((INDEX('Master Data'!$F$2:$L$4115,,1)="successful"),MATCH(ROW('Master Data'!$F$2:$L$4115),ROW('Master Data'!$F$2:$L$4115)),""),ROWS($A$2:B1033)),(COLUMNS($A$2:B1033)-1)*6+1)</f>
        <v>40</v>
      </c>
      <c r="D1033" t="str" cm="1">
        <f t="array" ref="D1033">INDEX('Master Data'!$F$2:$L$4115,SMALL(IF((INDEX('Master Data'!$F$2:$L$4115,,1)="failed"),MATCH(ROW('Master Data'!$F$2:$L$4115),ROW('Master Data'!$F$2:$L$4115)),""),ROWS($D$2:D1033)),(COLUMNS($D$2:D1033)-1)*6+1)</f>
        <v>failed</v>
      </c>
      <c r="E1033" cm="1">
        <f t="array" ref="E1033">INDEX('Master Data'!$F$2:$L$4115,SMALL(IF((INDEX('Master Data'!$F$2:$L$4115,,1)="failed"),MATCH(ROW('Master Data'!$F$2:$L$4115),ROW('Master Data'!$F$2:$L$4115)),""),ROWS($D$2:E1033)),(COLUMNS($D$2:E1033)-1)*6+1)</f>
        <v>2</v>
      </c>
    </row>
    <row r="1034" spans="1:5" x14ac:dyDescent="0.25">
      <c r="A1034" t="str" cm="1">
        <f t="array" ref="A1034">INDEX('Master Data'!$F$2:$L$4115,SMALL(IF((INDEX('Master Data'!$F$2:$L$4115,,1)="successful"),MATCH(ROW('Master Data'!$F$2:$L$4115),ROW('Master Data'!$F$2:$L$4115)),""),ROWS(A$2:$A1034)),(COLUMNS($A$2:A1034)-1)*6+1)</f>
        <v>successful</v>
      </c>
      <c r="B1034" cm="1">
        <f t="array" ref="B1034">INDEX('Master Data'!$F$2:$L$4115,SMALL(IF((INDEX('Master Data'!$F$2:$L$4115,,1)="successful"),MATCH(ROW('Master Data'!$F$2:$L$4115),ROW('Master Data'!$F$2:$L$4115)),""),ROWS($A$2:B1034)),(COLUMNS($A$2:B1034)-1)*6+1)</f>
        <v>38</v>
      </c>
      <c r="D1034" t="str" cm="1">
        <f t="array" ref="D1034">INDEX('Master Data'!$F$2:$L$4115,SMALL(IF((INDEX('Master Data'!$F$2:$L$4115,,1)="failed"),MATCH(ROW('Master Data'!$F$2:$L$4115),ROW('Master Data'!$F$2:$L$4115)),""),ROWS($D$2:D1034)),(COLUMNS($D$2:D1034)-1)*6+1)</f>
        <v>failed</v>
      </c>
      <c r="E1034" cm="1">
        <f t="array" ref="E1034">INDEX('Master Data'!$F$2:$L$4115,SMALL(IF((INDEX('Master Data'!$F$2:$L$4115,,1)="failed"),MATCH(ROW('Master Data'!$F$2:$L$4115),ROW('Master Data'!$F$2:$L$4115)),""),ROWS($D$2:E1034)),(COLUMNS($D$2:E1034)-1)*6+1)</f>
        <v>36</v>
      </c>
    </row>
    <row r="1035" spans="1:5" x14ac:dyDescent="0.25">
      <c r="A1035" t="str" cm="1">
        <f t="array" ref="A1035">INDEX('Master Data'!$F$2:$L$4115,SMALL(IF((INDEX('Master Data'!$F$2:$L$4115,,1)="successful"),MATCH(ROW('Master Data'!$F$2:$L$4115),ROW('Master Data'!$F$2:$L$4115)),""),ROWS(A$2:$A1035)),(COLUMNS($A$2:A1035)-1)*6+1)</f>
        <v>successful</v>
      </c>
      <c r="B1035" cm="1">
        <f t="array" ref="B1035">INDEX('Master Data'!$F$2:$L$4115,SMALL(IF((INDEX('Master Data'!$F$2:$L$4115,,1)="successful"),MATCH(ROW('Master Data'!$F$2:$L$4115),ROW('Master Data'!$F$2:$L$4115)),""),ROWS($A$2:B1035)),(COLUMNS($A$2:B1035)-1)*6+1)</f>
        <v>39</v>
      </c>
      <c r="D1035" t="str" cm="1">
        <f t="array" ref="D1035">INDEX('Master Data'!$F$2:$L$4115,SMALL(IF((INDEX('Master Data'!$F$2:$L$4115,,1)="failed"),MATCH(ROW('Master Data'!$F$2:$L$4115),ROW('Master Data'!$F$2:$L$4115)),""),ROWS($D$2:D1035)),(COLUMNS($D$2:D1035)-1)*6+1)</f>
        <v>failed</v>
      </c>
      <c r="E1035" cm="1">
        <f t="array" ref="E1035">INDEX('Master Data'!$F$2:$L$4115,SMALL(IF((INDEX('Master Data'!$F$2:$L$4115,,1)="failed"),MATCH(ROW('Master Data'!$F$2:$L$4115),ROW('Master Data'!$F$2:$L$4115)),""),ROWS($D$2:E1035)),(COLUMNS($D$2:E1035)-1)*6+1)</f>
        <v>1</v>
      </c>
    </row>
    <row r="1036" spans="1:5" x14ac:dyDescent="0.25">
      <c r="A1036" t="str" cm="1">
        <f t="array" ref="A1036">INDEX('Master Data'!$F$2:$L$4115,SMALL(IF((INDEX('Master Data'!$F$2:$L$4115,,1)="successful"),MATCH(ROW('Master Data'!$F$2:$L$4115),ROW('Master Data'!$F$2:$L$4115)),""),ROWS(A$2:$A1036)),(COLUMNS($A$2:A1036)-1)*6+1)</f>
        <v>successful</v>
      </c>
      <c r="B1036" cm="1">
        <f t="array" ref="B1036">INDEX('Master Data'!$F$2:$L$4115,SMALL(IF((INDEX('Master Data'!$F$2:$L$4115,,1)="successful"),MATCH(ROW('Master Data'!$F$2:$L$4115),ROW('Master Data'!$F$2:$L$4115)),""),ROWS($A$2:B1036)),(COLUMNS($A$2:B1036)-1)*6+1)</f>
        <v>11</v>
      </c>
      <c r="D1036" t="str" cm="1">
        <f t="array" ref="D1036">INDEX('Master Data'!$F$2:$L$4115,SMALL(IF((INDEX('Master Data'!$F$2:$L$4115,,1)="failed"),MATCH(ROW('Master Data'!$F$2:$L$4115),ROW('Master Data'!$F$2:$L$4115)),""),ROWS($D$2:D1036)),(COLUMNS($D$2:D1036)-1)*6+1)</f>
        <v>failed</v>
      </c>
      <c r="E1036" cm="1">
        <f t="array" ref="E1036">INDEX('Master Data'!$F$2:$L$4115,SMALL(IF((INDEX('Master Data'!$F$2:$L$4115,,1)="failed"),MATCH(ROW('Master Data'!$F$2:$L$4115),ROW('Master Data'!$F$2:$L$4115)),""),ROWS($D$2:E1036)),(COLUMNS($D$2:E1036)-1)*6+1)</f>
        <v>15</v>
      </c>
    </row>
    <row r="1037" spans="1:5" x14ac:dyDescent="0.25">
      <c r="A1037" t="str" cm="1">
        <f t="array" ref="A1037">INDEX('Master Data'!$F$2:$L$4115,SMALL(IF((INDEX('Master Data'!$F$2:$L$4115,,1)="successful"),MATCH(ROW('Master Data'!$F$2:$L$4115),ROW('Master Data'!$F$2:$L$4115)),""),ROWS(A$2:$A1037)),(COLUMNS($A$2:A1037)-1)*6+1)</f>
        <v>successful</v>
      </c>
      <c r="B1037" cm="1">
        <f t="array" ref="B1037">INDEX('Master Data'!$F$2:$L$4115,SMALL(IF((INDEX('Master Data'!$F$2:$L$4115,,1)="successful"),MATCH(ROW('Master Data'!$F$2:$L$4115),ROW('Master Data'!$F$2:$L$4115)),""),ROWS($A$2:B1037)),(COLUMNS($A$2:B1037)-1)*6+1)</f>
        <v>107</v>
      </c>
      <c r="D1037" t="str" cm="1">
        <f t="array" ref="D1037">INDEX('Master Data'!$F$2:$L$4115,SMALL(IF((INDEX('Master Data'!$F$2:$L$4115,,1)="failed"),MATCH(ROW('Master Data'!$F$2:$L$4115),ROW('Master Data'!$F$2:$L$4115)),""),ROWS($D$2:D1037)),(COLUMNS($D$2:D1037)-1)*6+1)</f>
        <v>failed</v>
      </c>
      <c r="E1037" cm="1">
        <f t="array" ref="E1037">INDEX('Master Data'!$F$2:$L$4115,SMALL(IF((INDEX('Master Data'!$F$2:$L$4115,,1)="failed"),MATCH(ROW('Master Data'!$F$2:$L$4115),ROW('Master Data'!$F$2:$L$4115)),""),ROWS($D$2:E1037)),(COLUMNS($D$2:E1037)-1)*6+1)</f>
        <v>1</v>
      </c>
    </row>
    <row r="1038" spans="1:5" x14ac:dyDescent="0.25">
      <c r="A1038" t="str" cm="1">
        <f t="array" ref="A1038">INDEX('Master Data'!$F$2:$L$4115,SMALL(IF((INDEX('Master Data'!$F$2:$L$4115,,1)="successful"),MATCH(ROW('Master Data'!$F$2:$L$4115),ROW('Master Data'!$F$2:$L$4115)),""),ROWS(A$2:$A1038)),(COLUMNS($A$2:A1038)-1)*6+1)</f>
        <v>successful</v>
      </c>
      <c r="B1038" cm="1">
        <f t="array" ref="B1038">INDEX('Master Data'!$F$2:$L$4115,SMALL(IF((INDEX('Master Data'!$F$2:$L$4115,,1)="successful"),MATCH(ROW('Master Data'!$F$2:$L$4115),ROW('Master Data'!$F$2:$L$4115)),""),ROWS($A$2:B1038)),(COLUMNS($A$2:B1038)-1)*6+1)</f>
        <v>147</v>
      </c>
      <c r="D1038" t="str" cm="1">
        <f t="array" ref="D1038">INDEX('Master Data'!$F$2:$L$4115,SMALL(IF((INDEX('Master Data'!$F$2:$L$4115,,1)="failed"),MATCH(ROW('Master Data'!$F$2:$L$4115),ROW('Master Data'!$F$2:$L$4115)),""),ROWS($D$2:D1038)),(COLUMNS($D$2:D1038)-1)*6+1)</f>
        <v>failed</v>
      </c>
      <c r="E1038" cm="1">
        <f t="array" ref="E1038">INDEX('Master Data'!$F$2:$L$4115,SMALL(IF((INDEX('Master Data'!$F$2:$L$4115,,1)="failed"),MATCH(ROW('Master Data'!$F$2:$L$4115),ROW('Master Data'!$F$2:$L$4115)),""),ROWS($D$2:E1038)),(COLUMNS($D$2:E1038)-1)*6+1)</f>
        <v>0</v>
      </c>
    </row>
    <row r="1039" spans="1:5" x14ac:dyDescent="0.25">
      <c r="A1039" t="str" cm="1">
        <f t="array" ref="A1039">INDEX('Master Data'!$F$2:$L$4115,SMALL(IF((INDEX('Master Data'!$F$2:$L$4115,,1)="successful"),MATCH(ROW('Master Data'!$F$2:$L$4115),ROW('Master Data'!$F$2:$L$4115)),""),ROWS(A$2:$A1039)),(COLUMNS($A$2:A1039)-1)*6+1)</f>
        <v>successful</v>
      </c>
      <c r="B1039" cm="1">
        <f t="array" ref="B1039">INDEX('Master Data'!$F$2:$L$4115,SMALL(IF((INDEX('Master Data'!$F$2:$L$4115,,1)="successful"),MATCH(ROW('Master Data'!$F$2:$L$4115),ROW('Master Data'!$F$2:$L$4115)),""),ROWS($A$2:B1039)),(COLUMNS($A$2:B1039)-1)*6+1)</f>
        <v>36</v>
      </c>
      <c r="D1039" t="str" cm="1">
        <f t="array" ref="D1039">INDEX('Master Data'!$F$2:$L$4115,SMALL(IF((INDEX('Master Data'!$F$2:$L$4115,,1)="failed"),MATCH(ROW('Master Data'!$F$2:$L$4115),ROW('Master Data'!$F$2:$L$4115)),""),ROWS($D$2:D1039)),(COLUMNS($D$2:D1039)-1)*6+1)</f>
        <v>failed</v>
      </c>
      <c r="E1039" cm="1">
        <f t="array" ref="E1039">INDEX('Master Data'!$F$2:$L$4115,SMALL(IF((INDEX('Master Data'!$F$2:$L$4115,,1)="failed"),MATCH(ROW('Master Data'!$F$2:$L$4115),ROW('Master Data'!$F$2:$L$4115)),""),ROWS($D$2:E1039)),(COLUMNS($D$2:E1039)-1)*6+1)</f>
        <v>1</v>
      </c>
    </row>
    <row r="1040" spans="1:5" x14ac:dyDescent="0.25">
      <c r="A1040" t="str" cm="1">
        <f t="array" ref="A1040">INDEX('Master Data'!$F$2:$L$4115,SMALL(IF((INDEX('Master Data'!$F$2:$L$4115,,1)="successful"),MATCH(ROW('Master Data'!$F$2:$L$4115),ROW('Master Data'!$F$2:$L$4115)),""),ROWS(A$2:$A1040)),(COLUMNS($A$2:A1040)-1)*6+1)</f>
        <v>successful</v>
      </c>
      <c r="B1040" cm="1">
        <f t="array" ref="B1040">INDEX('Master Data'!$F$2:$L$4115,SMALL(IF((INDEX('Master Data'!$F$2:$L$4115,,1)="successful"),MATCH(ROW('Master Data'!$F$2:$L$4115),ROW('Master Data'!$F$2:$L$4115)),""),ROWS($A$2:B1040)),(COLUMNS($A$2:B1040)-1)*6+1)</f>
        <v>92</v>
      </c>
      <c r="D1040" t="str" cm="1">
        <f t="array" ref="D1040">INDEX('Master Data'!$F$2:$L$4115,SMALL(IF((INDEX('Master Data'!$F$2:$L$4115,,1)="failed"),MATCH(ROW('Master Data'!$F$2:$L$4115),ROW('Master Data'!$F$2:$L$4115)),""),ROWS($D$2:D1040)),(COLUMNS($D$2:D1040)-1)*6+1)</f>
        <v>failed</v>
      </c>
      <c r="E1040" cm="1">
        <f t="array" ref="E1040">INDEX('Master Data'!$F$2:$L$4115,SMALL(IF((INDEX('Master Data'!$F$2:$L$4115,,1)="failed"),MATCH(ROW('Master Data'!$F$2:$L$4115),ROW('Master Data'!$F$2:$L$4115)),""),ROWS($D$2:E1040)),(COLUMNS($D$2:E1040)-1)*6+1)</f>
        <v>0</v>
      </c>
    </row>
    <row r="1041" spans="1:5" x14ac:dyDescent="0.25">
      <c r="A1041" t="str" cm="1">
        <f t="array" ref="A1041">INDEX('Master Data'!$F$2:$L$4115,SMALL(IF((INDEX('Master Data'!$F$2:$L$4115,,1)="successful"),MATCH(ROW('Master Data'!$F$2:$L$4115),ROW('Master Data'!$F$2:$L$4115)),""),ROWS(A$2:$A1041)),(COLUMNS($A$2:A1041)-1)*6+1)</f>
        <v>successful</v>
      </c>
      <c r="B1041" cm="1">
        <f t="array" ref="B1041">INDEX('Master Data'!$F$2:$L$4115,SMALL(IF((INDEX('Master Data'!$F$2:$L$4115,,1)="successful"),MATCH(ROW('Master Data'!$F$2:$L$4115),ROW('Master Data'!$F$2:$L$4115)),""),ROWS($A$2:B1041)),(COLUMNS($A$2:B1041)-1)*6+1)</f>
        <v>35</v>
      </c>
      <c r="D1041" t="str" cm="1">
        <f t="array" ref="D1041">INDEX('Master Data'!$F$2:$L$4115,SMALL(IF((INDEX('Master Data'!$F$2:$L$4115,,1)="failed"),MATCH(ROW('Master Data'!$F$2:$L$4115),ROW('Master Data'!$F$2:$L$4115)),""),ROWS($D$2:D1041)),(COLUMNS($D$2:D1041)-1)*6+1)</f>
        <v>failed</v>
      </c>
      <c r="E1041" cm="1">
        <f t="array" ref="E1041">INDEX('Master Data'!$F$2:$L$4115,SMALL(IF((INDEX('Master Data'!$F$2:$L$4115,,1)="failed"),MATCH(ROW('Master Data'!$F$2:$L$4115),ROW('Master Data'!$F$2:$L$4115)),""),ROWS($D$2:E1041)),(COLUMNS($D$2:E1041)-1)*6+1)</f>
        <v>0</v>
      </c>
    </row>
    <row r="1042" spans="1:5" x14ac:dyDescent="0.25">
      <c r="A1042" t="str" cm="1">
        <f t="array" ref="A1042">INDEX('Master Data'!$F$2:$L$4115,SMALL(IF((INDEX('Master Data'!$F$2:$L$4115,,1)="successful"),MATCH(ROW('Master Data'!$F$2:$L$4115),ROW('Master Data'!$F$2:$L$4115)),""),ROWS(A$2:$A1042)),(COLUMNS($A$2:A1042)-1)*6+1)</f>
        <v>successful</v>
      </c>
      <c r="B1042" cm="1">
        <f t="array" ref="B1042">INDEX('Master Data'!$F$2:$L$4115,SMALL(IF((INDEX('Master Data'!$F$2:$L$4115,,1)="successful"),MATCH(ROW('Master Data'!$F$2:$L$4115),ROW('Master Data'!$F$2:$L$4115)),""),ROWS($A$2:B1042)),(COLUMNS($A$2:B1042)-1)*6+1)</f>
        <v>17</v>
      </c>
      <c r="D1042" t="str" cm="1">
        <f t="array" ref="D1042">INDEX('Master Data'!$F$2:$L$4115,SMALL(IF((INDEX('Master Data'!$F$2:$L$4115,,1)="failed"),MATCH(ROW('Master Data'!$F$2:$L$4115),ROW('Master Data'!$F$2:$L$4115)),""),ROWS($D$2:D1042)),(COLUMNS($D$2:D1042)-1)*6+1)</f>
        <v>failed</v>
      </c>
      <c r="E1042" cm="1">
        <f t="array" ref="E1042">INDEX('Master Data'!$F$2:$L$4115,SMALL(IF((INDEX('Master Data'!$F$2:$L$4115,,1)="failed"),MATCH(ROW('Master Data'!$F$2:$L$4115),ROW('Master Data'!$F$2:$L$4115)),""),ROWS($D$2:E1042)),(COLUMNS($D$2:E1042)-1)*6+1)</f>
        <v>1</v>
      </c>
    </row>
    <row r="1043" spans="1:5" x14ac:dyDescent="0.25">
      <c r="A1043" t="str" cm="1">
        <f t="array" ref="A1043">INDEX('Master Data'!$F$2:$L$4115,SMALL(IF((INDEX('Master Data'!$F$2:$L$4115,,1)="successful"),MATCH(ROW('Master Data'!$F$2:$L$4115),ROW('Master Data'!$F$2:$L$4115)),""),ROWS(A$2:$A1043)),(COLUMNS($A$2:A1043)-1)*6+1)</f>
        <v>successful</v>
      </c>
      <c r="B1043" cm="1">
        <f t="array" ref="B1043">INDEX('Master Data'!$F$2:$L$4115,SMALL(IF((INDEX('Master Data'!$F$2:$L$4115,,1)="successful"),MATCH(ROW('Master Data'!$F$2:$L$4115),ROW('Master Data'!$F$2:$L$4115)),""),ROWS($A$2:B1043)),(COLUMNS($A$2:B1043)-1)*6+1)</f>
        <v>22</v>
      </c>
      <c r="D1043" t="str" cm="1">
        <f t="array" ref="D1043">INDEX('Master Data'!$F$2:$L$4115,SMALL(IF((INDEX('Master Data'!$F$2:$L$4115,,1)="failed"),MATCH(ROW('Master Data'!$F$2:$L$4115),ROW('Master Data'!$F$2:$L$4115)),""),ROWS($D$2:D1043)),(COLUMNS($D$2:D1043)-1)*6+1)</f>
        <v>failed</v>
      </c>
      <c r="E1043" cm="1">
        <f t="array" ref="E1043">INDEX('Master Data'!$F$2:$L$4115,SMALL(IF((INDEX('Master Data'!$F$2:$L$4115,,1)="failed"),MATCH(ROW('Master Data'!$F$2:$L$4115),ROW('Master Data'!$F$2:$L$4115)),""),ROWS($D$2:E1043)),(COLUMNS($D$2:E1043)-1)*6+1)</f>
        <v>39</v>
      </c>
    </row>
    <row r="1044" spans="1:5" x14ac:dyDescent="0.25">
      <c r="A1044" t="str" cm="1">
        <f t="array" ref="A1044">INDEX('Master Data'!$F$2:$L$4115,SMALL(IF((INDEX('Master Data'!$F$2:$L$4115,,1)="successful"),MATCH(ROW('Master Data'!$F$2:$L$4115),ROW('Master Data'!$F$2:$L$4115)),""),ROWS(A$2:$A1044)),(COLUMNS($A$2:A1044)-1)*6+1)</f>
        <v>successful</v>
      </c>
      <c r="B1044" cm="1">
        <f t="array" ref="B1044">INDEX('Master Data'!$F$2:$L$4115,SMALL(IF((INDEX('Master Data'!$F$2:$L$4115,,1)="successful"),MATCH(ROW('Master Data'!$F$2:$L$4115),ROW('Master Data'!$F$2:$L$4115)),""),ROWS($A$2:B1044)),(COLUMNS($A$2:B1044)-1)*6+1)</f>
        <v>69</v>
      </c>
      <c r="D1044" t="str" cm="1">
        <f t="array" ref="D1044">INDEX('Master Data'!$F$2:$L$4115,SMALL(IF((INDEX('Master Data'!$F$2:$L$4115,,1)="failed"),MATCH(ROW('Master Data'!$F$2:$L$4115),ROW('Master Data'!$F$2:$L$4115)),""),ROWS($D$2:D1044)),(COLUMNS($D$2:D1044)-1)*6+1)</f>
        <v>failed</v>
      </c>
      <c r="E1044" cm="1">
        <f t="array" ref="E1044">INDEX('Master Data'!$F$2:$L$4115,SMALL(IF((INDEX('Master Data'!$F$2:$L$4115,,1)="failed"),MATCH(ROW('Master Data'!$F$2:$L$4115),ROW('Master Data'!$F$2:$L$4115)),""),ROWS($D$2:E1044)),(COLUMNS($D$2:E1044)-1)*6+1)</f>
        <v>0</v>
      </c>
    </row>
    <row r="1045" spans="1:5" x14ac:dyDescent="0.25">
      <c r="A1045" t="str" cm="1">
        <f t="array" ref="A1045">INDEX('Master Data'!$F$2:$L$4115,SMALL(IF((INDEX('Master Data'!$F$2:$L$4115,,1)="successful"),MATCH(ROW('Master Data'!$F$2:$L$4115),ROW('Master Data'!$F$2:$L$4115)),""),ROWS(A$2:$A1045)),(COLUMNS($A$2:A1045)-1)*6+1)</f>
        <v>successful</v>
      </c>
      <c r="B1045" cm="1">
        <f t="array" ref="B1045">INDEX('Master Data'!$F$2:$L$4115,SMALL(IF((INDEX('Master Data'!$F$2:$L$4115,,1)="successful"),MATCH(ROW('Master Data'!$F$2:$L$4115),ROW('Master Data'!$F$2:$L$4115)),""),ROWS($A$2:B1045)),(COLUMNS($A$2:B1045)-1)*6+1)</f>
        <v>13</v>
      </c>
      <c r="D1045" t="str" cm="1">
        <f t="array" ref="D1045">INDEX('Master Data'!$F$2:$L$4115,SMALL(IF((INDEX('Master Data'!$F$2:$L$4115,,1)="failed"),MATCH(ROW('Master Data'!$F$2:$L$4115),ROW('Master Data'!$F$2:$L$4115)),""),ROWS($D$2:D1045)),(COLUMNS($D$2:D1045)-1)*6+1)</f>
        <v>failed</v>
      </c>
      <c r="E1045" cm="1">
        <f t="array" ref="E1045">INDEX('Master Data'!$F$2:$L$4115,SMALL(IF((INDEX('Master Data'!$F$2:$L$4115,,1)="failed"),MATCH(ROW('Master Data'!$F$2:$L$4115),ROW('Master Data'!$F$2:$L$4115)),""),ROWS($D$2:E1045)),(COLUMNS($D$2:E1045)-1)*6+1)</f>
        <v>0</v>
      </c>
    </row>
    <row r="1046" spans="1:5" x14ac:dyDescent="0.25">
      <c r="A1046" t="str" cm="1">
        <f t="array" ref="A1046">INDEX('Master Data'!$F$2:$L$4115,SMALL(IF((INDEX('Master Data'!$F$2:$L$4115,,1)="successful"),MATCH(ROW('Master Data'!$F$2:$L$4115),ROW('Master Data'!$F$2:$L$4115)),""),ROWS(A$2:$A1046)),(COLUMNS($A$2:A1046)-1)*6+1)</f>
        <v>successful</v>
      </c>
      <c r="B1046" cm="1">
        <f t="array" ref="B1046">INDEX('Master Data'!$F$2:$L$4115,SMALL(IF((INDEX('Master Data'!$F$2:$L$4115,,1)="successful"),MATCH(ROW('Master Data'!$F$2:$L$4115),ROW('Master Data'!$F$2:$L$4115)),""),ROWS($A$2:B1046)),(COLUMNS($A$2:B1046)-1)*6+1)</f>
        <v>58</v>
      </c>
      <c r="D1046" t="str" cm="1">
        <f t="array" ref="D1046">INDEX('Master Data'!$F$2:$L$4115,SMALL(IF((INDEX('Master Data'!$F$2:$L$4115,,1)="failed"),MATCH(ROW('Master Data'!$F$2:$L$4115),ROW('Master Data'!$F$2:$L$4115)),""),ROWS($D$2:D1046)),(COLUMNS($D$2:D1046)-1)*6+1)</f>
        <v>failed</v>
      </c>
      <c r="E1046" cm="1">
        <f t="array" ref="E1046">INDEX('Master Data'!$F$2:$L$4115,SMALL(IF((INDEX('Master Data'!$F$2:$L$4115,,1)="failed"),MATCH(ROW('Master Data'!$F$2:$L$4115),ROW('Master Data'!$F$2:$L$4115)),""),ROWS($D$2:E1046)),(COLUMNS($D$2:E1046)-1)*6+1)</f>
        <v>3</v>
      </c>
    </row>
    <row r="1047" spans="1:5" x14ac:dyDescent="0.25">
      <c r="A1047" t="str" cm="1">
        <f t="array" ref="A1047">INDEX('Master Data'!$F$2:$L$4115,SMALL(IF((INDEX('Master Data'!$F$2:$L$4115,,1)="successful"),MATCH(ROW('Master Data'!$F$2:$L$4115),ROW('Master Data'!$F$2:$L$4115)),""),ROWS(A$2:$A1047)),(COLUMNS($A$2:A1047)-1)*6+1)</f>
        <v>successful</v>
      </c>
      <c r="B1047" cm="1">
        <f t="array" ref="B1047">INDEX('Master Data'!$F$2:$L$4115,SMALL(IF((INDEX('Master Data'!$F$2:$L$4115,,1)="successful"),MATCH(ROW('Master Data'!$F$2:$L$4115),ROW('Master Data'!$F$2:$L$4115)),""),ROWS($A$2:B1047)),(COLUMNS($A$2:B1047)-1)*6+1)</f>
        <v>44</v>
      </c>
      <c r="D1047" t="str" cm="1">
        <f t="array" ref="D1047">INDEX('Master Data'!$F$2:$L$4115,SMALL(IF((INDEX('Master Data'!$F$2:$L$4115,,1)="failed"),MATCH(ROW('Master Data'!$F$2:$L$4115),ROW('Master Data'!$F$2:$L$4115)),""),ROWS($D$2:D1047)),(COLUMNS($D$2:D1047)-1)*6+1)</f>
        <v>failed</v>
      </c>
      <c r="E1047" cm="1">
        <f t="array" ref="E1047">INDEX('Master Data'!$F$2:$L$4115,SMALL(IF((INDEX('Master Data'!$F$2:$L$4115,,1)="failed"),MATCH(ROW('Master Data'!$F$2:$L$4115),ROW('Master Data'!$F$2:$L$4115)),""),ROWS($D$2:E1047)),(COLUMNS($D$2:E1047)-1)*6+1)</f>
        <v>1</v>
      </c>
    </row>
    <row r="1048" spans="1:5" x14ac:dyDescent="0.25">
      <c r="A1048" t="str" cm="1">
        <f t="array" ref="A1048">INDEX('Master Data'!$F$2:$L$4115,SMALL(IF((INDEX('Master Data'!$F$2:$L$4115,,1)="successful"),MATCH(ROW('Master Data'!$F$2:$L$4115),ROW('Master Data'!$F$2:$L$4115)),""),ROWS(A$2:$A1048)),(COLUMNS($A$2:A1048)-1)*6+1)</f>
        <v>successful</v>
      </c>
      <c r="B1048" cm="1">
        <f t="array" ref="B1048">INDEX('Master Data'!$F$2:$L$4115,SMALL(IF((INDEX('Master Data'!$F$2:$L$4115,,1)="successful"),MATCH(ROW('Master Data'!$F$2:$L$4115),ROW('Master Data'!$F$2:$L$4115)),""),ROWS($A$2:B1048)),(COLUMNS($A$2:B1048)-1)*6+1)</f>
        <v>83</v>
      </c>
      <c r="D1048" t="str" cm="1">
        <f t="array" ref="D1048">INDEX('Master Data'!$F$2:$L$4115,SMALL(IF((INDEX('Master Data'!$F$2:$L$4115,,1)="failed"),MATCH(ROW('Master Data'!$F$2:$L$4115),ROW('Master Data'!$F$2:$L$4115)),""),ROWS($D$2:D1048)),(COLUMNS($D$2:D1048)-1)*6+1)</f>
        <v>failed</v>
      </c>
      <c r="E1048" cm="1">
        <f t="array" ref="E1048">INDEX('Master Data'!$F$2:$L$4115,SMALL(IF((INDEX('Master Data'!$F$2:$L$4115,,1)="failed"),MATCH(ROW('Master Data'!$F$2:$L$4115),ROW('Master Data'!$F$2:$L$4115)),""),ROWS($D$2:E1048)),(COLUMNS($D$2:E1048)-1)*6+1)</f>
        <v>13</v>
      </c>
    </row>
    <row r="1049" spans="1:5" x14ac:dyDescent="0.25">
      <c r="A1049" t="str" cm="1">
        <f t="array" ref="A1049">INDEX('Master Data'!$F$2:$L$4115,SMALL(IF((INDEX('Master Data'!$F$2:$L$4115,,1)="successful"),MATCH(ROW('Master Data'!$F$2:$L$4115),ROW('Master Data'!$F$2:$L$4115)),""),ROWS(A$2:$A1049)),(COLUMNS($A$2:A1049)-1)*6+1)</f>
        <v>successful</v>
      </c>
      <c r="B1049" cm="1">
        <f t="array" ref="B1049">INDEX('Master Data'!$F$2:$L$4115,SMALL(IF((INDEX('Master Data'!$F$2:$L$4115,,1)="successful"),MATCH(ROW('Master Data'!$F$2:$L$4115),ROW('Master Data'!$F$2:$L$4115)),""),ROWS($A$2:B1049)),(COLUMNS($A$2:B1049)-1)*6+1)</f>
        <v>117</v>
      </c>
      <c r="D1049" t="str" cm="1">
        <f t="array" ref="D1049">INDEX('Master Data'!$F$2:$L$4115,SMALL(IF((INDEX('Master Data'!$F$2:$L$4115,,1)="failed"),MATCH(ROW('Master Data'!$F$2:$L$4115),ROW('Master Data'!$F$2:$L$4115)),""),ROWS($D$2:D1049)),(COLUMNS($D$2:D1049)-1)*6+1)</f>
        <v>failed</v>
      </c>
      <c r="E1049" cm="1">
        <f t="array" ref="E1049">INDEX('Master Data'!$F$2:$L$4115,SMALL(IF((INDEX('Master Data'!$F$2:$L$4115,,1)="failed"),MATCH(ROW('Master Data'!$F$2:$L$4115),ROW('Master Data'!$F$2:$L$4115)),""),ROWS($D$2:E1049)),(COLUMNS($D$2:E1049)-1)*6+1)</f>
        <v>0</v>
      </c>
    </row>
    <row r="1050" spans="1:5" x14ac:dyDescent="0.25">
      <c r="A1050" t="str" cm="1">
        <f t="array" ref="A1050">INDEX('Master Data'!$F$2:$L$4115,SMALL(IF((INDEX('Master Data'!$F$2:$L$4115,,1)="successful"),MATCH(ROW('Master Data'!$F$2:$L$4115),ROW('Master Data'!$F$2:$L$4115)),""),ROWS(A$2:$A1050)),(COLUMNS($A$2:A1050)-1)*6+1)</f>
        <v>successful</v>
      </c>
      <c r="B1050" cm="1">
        <f t="array" ref="B1050">INDEX('Master Data'!$F$2:$L$4115,SMALL(IF((INDEX('Master Data'!$F$2:$L$4115,,1)="successful"),MATCH(ROW('Master Data'!$F$2:$L$4115),ROW('Master Data'!$F$2:$L$4115)),""),ROWS($A$2:B1050)),(COLUMNS($A$2:B1050)-1)*6+1)</f>
        <v>32</v>
      </c>
      <c r="D1050" t="str" cm="1">
        <f t="array" ref="D1050">INDEX('Master Data'!$F$2:$L$4115,SMALL(IF((INDEX('Master Data'!$F$2:$L$4115,,1)="failed"),MATCH(ROW('Master Data'!$F$2:$L$4115),ROW('Master Data'!$F$2:$L$4115)),""),ROWS($D$2:D1050)),(COLUMNS($D$2:D1050)-1)*6+1)</f>
        <v>failed</v>
      </c>
      <c r="E1050" cm="1">
        <f t="array" ref="E1050">INDEX('Master Data'!$F$2:$L$4115,SMALL(IF((INDEX('Master Data'!$F$2:$L$4115,,1)="failed"),MATCH(ROW('Master Data'!$F$2:$L$4115),ROW('Master Data'!$F$2:$L$4115)),""),ROWS($D$2:E1050)),(COLUMNS($D$2:E1050)-1)*6+1)</f>
        <v>6</v>
      </c>
    </row>
    <row r="1051" spans="1:5" x14ac:dyDescent="0.25">
      <c r="A1051" t="str" cm="1">
        <f t="array" ref="A1051">INDEX('Master Data'!$F$2:$L$4115,SMALL(IF((INDEX('Master Data'!$F$2:$L$4115,,1)="successful"),MATCH(ROW('Master Data'!$F$2:$L$4115),ROW('Master Data'!$F$2:$L$4115)),""),ROWS(A$2:$A1051)),(COLUMNS($A$2:A1051)-1)*6+1)</f>
        <v>successful</v>
      </c>
      <c r="B1051" cm="1">
        <f t="array" ref="B1051">INDEX('Master Data'!$F$2:$L$4115,SMALL(IF((INDEX('Master Data'!$F$2:$L$4115,,1)="successful"),MATCH(ROW('Master Data'!$F$2:$L$4115),ROW('Master Data'!$F$2:$L$4115)),""),ROWS($A$2:B1051)),(COLUMNS($A$2:B1051)-1)*6+1)</f>
        <v>8</v>
      </c>
      <c r="D1051" t="str" cm="1">
        <f t="array" ref="D1051">INDEX('Master Data'!$F$2:$L$4115,SMALL(IF((INDEX('Master Data'!$F$2:$L$4115,,1)="failed"),MATCH(ROW('Master Data'!$F$2:$L$4115),ROW('Master Data'!$F$2:$L$4115)),""),ROWS($D$2:D1051)),(COLUMNS($D$2:D1051)-1)*6+1)</f>
        <v>failed</v>
      </c>
      <c r="E1051" cm="1">
        <f t="array" ref="E1051">INDEX('Master Data'!$F$2:$L$4115,SMALL(IF((INDEX('Master Data'!$F$2:$L$4115,,1)="failed"),MATCH(ROW('Master Data'!$F$2:$L$4115),ROW('Master Data'!$F$2:$L$4115)),""),ROWS($D$2:E1051)),(COLUMNS($D$2:E1051)-1)*6+1)</f>
        <v>0</v>
      </c>
    </row>
    <row r="1052" spans="1:5" x14ac:dyDescent="0.25">
      <c r="A1052" t="str" cm="1">
        <f t="array" ref="A1052">INDEX('Master Data'!$F$2:$L$4115,SMALL(IF((INDEX('Master Data'!$F$2:$L$4115,,1)="successful"),MATCH(ROW('Master Data'!$F$2:$L$4115),ROW('Master Data'!$F$2:$L$4115)),""),ROWS(A$2:$A1052)),(COLUMNS($A$2:A1052)-1)*6+1)</f>
        <v>successful</v>
      </c>
      <c r="B1052" cm="1">
        <f t="array" ref="B1052">INDEX('Master Data'!$F$2:$L$4115,SMALL(IF((INDEX('Master Data'!$F$2:$L$4115,,1)="successful"),MATCH(ROW('Master Data'!$F$2:$L$4115),ROW('Master Data'!$F$2:$L$4115)),""),ROWS($A$2:B1052)),(COLUMNS($A$2:B1052)-1)*6+1)</f>
        <v>340</v>
      </c>
      <c r="D1052" t="str" cm="1">
        <f t="array" ref="D1052">INDEX('Master Data'!$F$2:$L$4115,SMALL(IF((INDEX('Master Data'!$F$2:$L$4115,,1)="failed"),MATCH(ROW('Master Data'!$F$2:$L$4115),ROW('Master Data'!$F$2:$L$4115)),""),ROWS($D$2:D1052)),(COLUMNS($D$2:D1052)-1)*6+1)</f>
        <v>failed</v>
      </c>
      <c r="E1052" cm="1">
        <f t="array" ref="E1052">INDEX('Master Data'!$F$2:$L$4115,SMALL(IF((INDEX('Master Data'!$F$2:$L$4115,,1)="failed"),MATCH(ROW('Master Data'!$F$2:$L$4115),ROW('Master Data'!$F$2:$L$4115)),""),ROWS($D$2:E1052)),(COLUMNS($D$2:E1052)-1)*6+1)</f>
        <v>14</v>
      </c>
    </row>
    <row r="1053" spans="1:5" x14ac:dyDescent="0.25">
      <c r="A1053" t="str" cm="1">
        <f t="array" ref="A1053">INDEX('Master Data'!$F$2:$L$4115,SMALL(IF((INDEX('Master Data'!$F$2:$L$4115,,1)="successful"),MATCH(ROW('Master Data'!$F$2:$L$4115),ROW('Master Data'!$F$2:$L$4115)),""),ROWS(A$2:$A1053)),(COLUMNS($A$2:A1053)-1)*6+1)</f>
        <v>successful</v>
      </c>
      <c r="B1053" cm="1">
        <f t="array" ref="B1053">INDEX('Master Data'!$F$2:$L$4115,SMALL(IF((INDEX('Master Data'!$F$2:$L$4115,,1)="successful"),MATCH(ROW('Master Data'!$F$2:$L$4115),ROW('Master Data'!$F$2:$L$4115)),""),ROWS($A$2:B1053)),(COLUMNS($A$2:B1053)-1)*6+1)</f>
        <v>7</v>
      </c>
      <c r="D1053" t="str" cm="1">
        <f t="array" ref="D1053">INDEX('Master Data'!$F$2:$L$4115,SMALL(IF((INDEX('Master Data'!$F$2:$L$4115,,1)="failed"),MATCH(ROW('Master Data'!$F$2:$L$4115),ROW('Master Data'!$F$2:$L$4115)),""),ROWS($D$2:D1053)),(COLUMNS($D$2:D1053)-1)*6+1)</f>
        <v>failed</v>
      </c>
      <c r="E1053" cm="1">
        <f t="array" ref="E1053">INDEX('Master Data'!$F$2:$L$4115,SMALL(IF((INDEX('Master Data'!$F$2:$L$4115,,1)="failed"),MATCH(ROW('Master Data'!$F$2:$L$4115),ROW('Master Data'!$F$2:$L$4115)),""),ROWS($D$2:E1053)),(COLUMNS($D$2:E1053)-1)*6+1)</f>
        <v>5</v>
      </c>
    </row>
    <row r="1054" spans="1:5" x14ac:dyDescent="0.25">
      <c r="A1054" t="str" cm="1">
        <f t="array" ref="A1054">INDEX('Master Data'!$F$2:$L$4115,SMALL(IF((INDEX('Master Data'!$F$2:$L$4115,,1)="successful"),MATCH(ROW('Master Data'!$F$2:$L$4115),ROW('Master Data'!$F$2:$L$4115)),""),ROWS(A$2:$A1054)),(COLUMNS($A$2:A1054)-1)*6+1)</f>
        <v>successful</v>
      </c>
      <c r="B1054" cm="1">
        <f t="array" ref="B1054">INDEX('Master Data'!$F$2:$L$4115,SMALL(IF((INDEX('Master Data'!$F$2:$L$4115,,1)="successful"),MATCH(ROW('Master Data'!$F$2:$L$4115),ROW('Master Data'!$F$2:$L$4115)),""),ROWS($A$2:B1054)),(COLUMNS($A$2:B1054)-1)*6+1)</f>
        <v>19</v>
      </c>
      <c r="D1054" t="str" cm="1">
        <f t="array" ref="D1054">INDEX('Master Data'!$F$2:$L$4115,SMALL(IF((INDEX('Master Data'!$F$2:$L$4115,,1)="failed"),MATCH(ROW('Master Data'!$F$2:$L$4115),ROW('Master Data'!$F$2:$L$4115)),""),ROWS($D$2:D1054)),(COLUMNS($D$2:D1054)-1)*6+1)</f>
        <v>failed</v>
      </c>
      <c r="E1054" cm="1">
        <f t="array" ref="E1054">INDEX('Master Data'!$F$2:$L$4115,SMALL(IF((INDEX('Master Data'!$F$2:$L$4115,,1)="failed"),MATCH(ROW('Master Data'!$F$2:$L$4115),ROW('Master Data'!$F$2:$L$4115)),""),ROWS($D$2:E1054)),(COLUMNS($D$2:E1054)-1)*6+1)</f>
        <v>6</v>
      </c>
    </row>
    <row r="1055" spans="1:5" x14ac:dyDescent="0.25">
      <c r="A1055" t="str" cm="1">
        <f t="array" ref="A1055">INDEX('Master Data'!$F$2:$L$4115,SMALL(IF((INDEX('Master Data'!$F$2:$L$4115,,1)="successful"),MATCH(ROW('Master Data'!$F$2:$L$4115),ROW('Master Data'!$F$2:$L$4115)),""),ROWS(A$2:$A1055)),(COLUMNS($A$2:A1055)-1)*6+1)</f>
        <v>successful</v>
      </c>
      <c r="B1055" cm="1">
        <f t="array" ref="B1055">INDEX('Master Data'!$F$2:$L$4115,SMALL(IF((INDEX('Master Data'!$F$2:$L$4115,,1)="successful"),MATCH(ROW('Master Data'!$F$2:$L$4115),ROW('Master Data'!$F$2:$L$4115)),""),ROWS($A$2:B1055)),(COLUMNS($A$2:B1055)-1)*6+1)</f>
        <v>47</v>
      </c>
      <c r="D1055" t="str" cm="1">
        <f t="array" ref="D1055">INDEX('Master Data'!$F$2:$L$4115,SMALL(IF((INDEX('Master Data'!$F$2:$L$4115,,1)="failed"),MATCH(ROW('Master Data'!$F$2:$L$4115),ROW('Master Data'!$F$2:$L$4115)),""),ROWS($D$2:D1055)),(COLUMNS($D$2:D1055)-1)*6+1)</f>
        <v>failed</v>
      </c>
      <c r="E1055" cm="1">
        <f t="array" ref="E1055">INDEX('Master Data'!$F$2:$L$4115,SMALL(IF((INDEX('Master Data'!$F$2:$L$4115,,1)="failed"),MATCH(ROW('Master Data'!$F$2:$L$4115),ROW('Master Data'!$F$2:$L$4115)),""),ROWS($D$2:E1055)),(COLUMNS($D$2:E1055)-1)*6+1)</f>
        <v>15</v>
      </c>
    </row>
    <row r="1056" spans="1:5" x14ac:dyDescent="0.25">
      <c r="A1056" t="str" cm="1">
        <f t="array" ref="A1056">INDEX('Master Data'!$F$2:$L$4115,SMALL(IF((INDEX('Master Data'!$F$2:$L$4115,,1)="successful"),MATCH(ROW('Master Data'!$F$2:$L$4115),ROW('Master Data'!$F$2:$L$4115)),""),ROWS(A$2:$A1056)),(COLUMNS($A$2:A1056)-1)*6+1)</f>
        <v>successful</v>
      </c>
      <c r="B1056" cm="1">
        <f t="array" ref="B1056">INDEX('Master Data'!$F$2:$L$4115,SMALL(IF((INDEX('Master Data'!$F$2:$L$4115,,1)="successful"),MATCH(ROW('Master Data'!$F$2:$L$4115),ROW('Master Data'!$F$2:$L$4115)),""),ROWS($A$2:B1056)),(COLUMNS($A$2:B1056)-1)*6+1)</f>
        <v>13</v>
      </c>
      <c r="D1056" t="str" cm="1">
        <f t="array" ref="D1056">INDEX('Master Data'!$F$2:$L$4115,SMALL(IF((INDEX('Master Data'!$F$2:$L$4115,,1)="failed"),MATCH(ROW('Master Data'!$F$2:$L$4115),ROW('Master Data'!$F$2:$L$4115)),""),ROWS($D$2:D1056)),(COLUMNS($D$2:D1056)-1)*6+1)</f>
        <v>failed</v>
      </c>
      <c r="E1056" cm="1">
        <f t="array" ref="E1056">INDEX('Master Data'!$F$2:$L$4115,SMALL(IF((INDEX('Master Data'!$F$2:$L$4115,,1)="failed"),MATCH(ROW('Master Data'!$F$2:$L$4115),ROW('Master Data'!$F$2:$L$4115)),""),ROWS($D$2:E1056)),(COLUMNS($D$2:E1056)-1)*6+1)</f>
        <v>0</v>
      </c>
    </row>
    <row r="1057" spans="1:5" x14ac:dyDescent="0.25">
      <c r="A1057" t="str" cm="1">
        <f t="array" ref="A1057">INDEX('Master Data'!$F$2:$L$4115,SMALL(IF((INDEX('Master Data'!$F$2:$L$4115,,1)="successful"),MATCH(ROW('Master Data'!$F$2:$L$4115),ROW('Master Data'!$F$2:$L$4115)),""),ROWS(A$2:$A1057)),(COLUMNS($A$2:A1057)-1)*6+1)</f>
        <v>successful</v>
      </c>
      <c r="B1057" cm="1">
        <f t="array" ref="B1057">INDEX('Master Data'!$F$2:$L$4115,SMALL(IF((INDEX('Master Data'!$F$2:$L$4115,,1)="successful"),MATCH(ROW('Master Data'!$F$2:$L$4115),ROW('Master Data'!$F$2:$L$4115)),""),ROWS($A$2:B1057)),(COLUMNS($A$2:B1057)-1)*6+1)</f>
        <v>90</v>
      </c>
      <c r="D1057" t="str" cm="1">
        <f t="array" ref="D1057">INDEX('Master Data'!$F$2:$L$4115,SMALL(IF((INDEX('Master Data'!$F$2:$L$4115,,1)="failed"),MATCH(ROW('Master Data'!$F$2:$L$4115),ROW('Master Data'!$F$2:$L$4115)),""),ROWS($D$2:D1057)),(COLUMNS($D$2:D1057)-1)*6+1)</f>
        <v>failed</v>
      </c>
      <c r="E1057" cm="1">
        <f t="array" ref="E1057">INDEX('Master Data'!$F$2:$L$4115,SMALL(IF((INDEX('Master Data'!$F$2:$L$4115,,1)="failed"),MATCH(ROW('Master Data'!$F$2:$L$4115),ROW('Master Data'!$F$2:$L$4115)),""),ROWS($D$2:E1057)),(COLUMNS($D$2:E1057)-1)*6+1)</f>
        <v>1</v>
      </c>
    </row>
    <row r="1058" spans="1:5" x14ac:dyDescent="0.25">
      <c r="A1058" t="str" cm="1">
        <f t="array" ref="A1058">INDEX('Master Data'!$F$2:$L$4115,SMALL(IF((INDEX('Master Data'!$F$2:$L$4115,,1)="successful"),MATCH(ROW('Master Data'!$F$2:$L$4115),ROW('Master Data'!$F$2:$L$4115)),""),ROWS(A$2:$A1058)),(COLUMNS($A$2:A1058)-1)*6+1)</f>
        <v>successful</v>
      </c>
      <c r="B1058" cm="1">
        <f t="array" ref="B1058">INDEX('Master Data'!$F$2:$L$4115,SMALL(IF((INDEX('Master Data'!$F$2:$L$4115,,1)="successful"),MATCH(ROW('Master Data'!$F$2:$L$4115),ROW('Master Data'!$F$2:$L$4115)),""),ROWS($A$2:B1058)),(COLUMNS($A$2:B1058)-1)*6+1)</f>
        <v>63</v>
      </c>
      <c r="D1058" t="str" cm="1">
        <f t="array" ref="D1058">INDEX('Master Data'!$F$2:$L$4115,SMALL(IF((INDEX('Master Data'!$F$2:$L$4115,,1)="failed"),MATCH(ROW('Master Data'!$F$2:$L$4115),ROW('Master Data'!$F$2:$L$4115)),""),ROWS($D$2:D1058)),(COLUMNS($D$2:D1058)-1)*6+1)</f>
        <v>failed</v>
      </c>
      <c r="E1058" cm="1">
        <f t="array" ref="E1058">INDEX('Master Data'!$F$2:$L$4115,SMALL(IF((INDEX('Master Data'!$F$2:$L$4115,,1)="failed"),MATCH(ROW('Master Data'!$F$2:$L$4115),ROW('Master Data'!$F$2:$L$4115)),""),ROWS($D$2:E1058)),(COLUMNS($D$2:E1058)-1)*6+1)</f>
        <v>9</v>
      </c>
    </row>
    <row r="1059" spans="1:5" x14ac:dyDescent="0.25">
      <c r="A1059" t="str" cm="1">
        <f t="array" ref="A1059">INDEX('Master Data'!$F$2:$L$4115,SMALL(IF((INDEX('Master Data'!$F$2:$L$4115,,1)="successful"),MATCH(ROW('Master Data'!$F$2:$L$4115),ROW('Master Data'!$F$2:$L$4115)),""),ROWS(A$2:$A1059)),(COLUMNS($A$2:A1059)-1)*6+1)</f>
        <v>successful</v>
      </c>
      <c r="B1059" cm="1">
        <f t="array" ref="B1059">INDEX('Master Data'!$F$2:$L$4115,SMALL(IF((INDEX('Master Data'!$F$2:$L$4115,,1)="successful"),MATCH(ROW('Master Data'!$F$2:$L$4115),ROW('Master Data'!$F$2:$L$4115)),""),ROWS($A$2:B1059)),(COLUMNS($A$2:B1059)-1)*6+1)</f>
        <v>26</v>
      </c>
      <c r="D1059" t="str" cm="1">
        <f t="array" ref="D1059">INDEX('Master Data'!$F$2:$L$4115,SMALL(IF((INDEX('Master Data'!$F$2:$L$4115,,1)="failed"),MATCH(ROW('Master Data'!$F$2:$L$4115),ROW('Master Data'!$F$2:$L$4115)),""),ROWS($D$2:D1059)),(COLUMNS($D$2:D1059)-1)*6+1)</f>
        <v>failed</v>
      </c>
      <c r="E1059" cm="1">
        <f t="array" ref="E1059">INDEX('Master Data'!$F$2:$L$4115,SMALL(IF((INDEX('Master Data'!$F$2:$L$4115,,1)="failed"),MATCH(ROW('Master Data'!$F$2:$L$4115),ROW('Master Data'!$F$2:$L$4115)),""),ROWS($D$2:E1059)),(COLUMNS($D$2:E1059)-1)*6+1)</f>
        <v>3</v>
      </c>
    </row>
    <row r="1060" spans="1:5" x14ac:dyDescent="0.25">
      <c r="A1060" t="str" cm="1">
        <f t="array" ref="A1060">INDEX('Master Data'!$F$2:$L$4115,SMALL(IF((INDEX('Master Data'!$F$2:$L$4115,,1)="successful"),MATCH(ROW('Master Data'!$F$2:$L$4115),ROW('Master Data'!$F$2:$L$4115)),""),ROWS(A$2:$A1060)),(COLUMNS($A$2:A1060)-1)*6+1)</f>
        <v>successful</v>
      </c>
      <c r="B1060" cm="1">
        <f t="array" ref="B1060">INDEX('Master Data'!$F$2:$L$4115,SMALL(IF((INDEX('Master Data'!$F$2:$L$4115,,1)="successful"),MATCH(ROW('Master Data'!$F$2:$L$4115),ROW('Master Data'!$F$2:$L$4115)),""),ROWS($A$2:B1060)),(COLUMNS($A$2:B1060)-1)*6+1)</f>
        <v>71</v>
      </c>
      <c r="D1060" t="str" cm="1">
        <f t="array" ref="D1060">INDEX('Master Data'!$F$2:$L$4115,SMALL(IF((INDEX('Master Data'!$F$2:$L$4115,,1)="failed"),MATCH(ROW('Master Data'!$F$2:$L$4115),ROW('Master Data'!$F$2:$L$4115)),""),ROWS($D$2:D1060)),(COLUMNS($D$2:D1060)-1)*6+1)</f>
        <v>failed</v>
      </c>
      <c r="E1060" cm="1">
        <f t="array" ref="E1060">INDEX('Master Data'!$F$2:$L$4115,SMALL(IF((INDEX('Master Data'!$F$2:$L$4115,,1)="failed"),MATCH(ROW('Master Data'!$F$2:$L$4115),ROW('Master Data'!$F$2:$L$4115)),""),ROWS($D$2:E1060)),(COLUMNS($D$2:E1060)-1)*6+1)</f>
        <v>3</v>
      </c>
    </row>
    <row r="1061" spans="1:5" x14ac:dyDescent="0.25">
      <c r="A1061" t="str" cm="1">
        <f t="array" ref="A1061">INDEX('Master Data'!$F$2:$L$4115,SMALL(IF((INDEX('Master Data'!$F$2:$L$4115,,1)="successful"),MATCH(ROW('Master Data'!$F$2:$L$4115),ROW('Master Data'!$F$2:$L$4115)),""),ROWS(A$2:$A1061)),(COLUMNS($A$2:A1061)-1)*6+1)</f>
        <v>successful</v>
      </c>
      <c r="B1061" cm="1">
        <f t="array" ref="B1061">INDEX('Master Data'!$F$2:$L$4115,SMALL(IF((INDEX('Master Data'!$F$2:$L$4115,,1)="successful"),MATCH(ROW('Master Data'!$F$2:$L$4115),ROW('Master Data'!$F$2:$L$4115)),""),ROWS($A$2:B1061)),(COLUMNS($A$2:B1061)-1)*6+1)</f>
        <v>38</v>
      </c>
      <c r="D1061" t="str" cm="1">
        <f t="array" ref="D1061">INDEX('Master Data'!$F$2:$L$4115,SMALL(IF((INDEX('Master Data'!$F$2:$L$4115,,1)="failed"),MATCH(ROW('Master Data'!$F$2:$L$4115),ROW('Master Data'!$F$2:$L$4115)),""),ROWS($D$2:D1061)),(COLUMNS($D$2:D1061)-1)*6+1)</f>
        <v>failed</v>
      </c>
      <c r="E1061" cm="1">
        <f t="array" ref="E1061">INDEX('Master Data'!$F$2:$L$4115,SMALL(IF((INDEX('Master Data'!$F$2:$L$4115,,1)="failed"),MATCH(ROW('Master Data'!$F$2:$L$4115),ROW('Master Data'!$F$2:$L$4115)),""),ROWS($D$2:E1061)),(COLUMNS($D$2:E1061)-1)*6+1)</f>
        <v>1</v>
      </c>
    </row>
    <row r="1062" spans="1:5" x14ac:dyDescent="0.25">
      <c r="A1062" t="str" cm="1">
        <f t="array" ref="A1062">INDEX('Master Data'!$F$2:$L$4115,SMALL(IF((INDEX('Master Data'!$F$2:$L$4115,,1)="successful"),MATCH(ROW('Master Data'!$F$2:$L$4115),ROW('Master Data'!$F$2:$L$4115)),""),ROWS(A$2:$A1062)),(COLUMNS($A$2:A1062)-1)*6+1)</f>
        <v>successful</v>
      </c>
      <c r="B1062" cm="1">
        <f t="array" ref="B1062">INDEX('Master Data'!$F$2:$L$4115,SMALL(IF((INDEX('Master Data'!$F$2:$L$4115,,1)="successful"),MATCH(ROW('Master Data'!$F$2:$L$4115),ROW('Master Data'!$F$2:$L$4115)),""),ROWS($A$2:B1062)),(COLUMNS($A$2:B1062)-1)*6+1)</f>
        <v>859</v>
      </c>
      <c r="D1062" t="str" cm="1">
        <f t="array" ref="D1062">INDEX('Master Data'!$F$2:$L$4115,SMALL(IF((INDEX('Master Data'!$F$2:$L$4115,,1)="failed"),MATCH(ROW('Master Data'!$F$2:$L$4115),ROW('Master Data'!$F$2:$L$4115)),""),ROWS($D$2:D1062)),(COLUMNS($D$2:D1062)-1)*6+1)</f>
        <v>failed</v>
      </c>
      <c r="E1062" cm="1">
        <f t="array" ref="E1062">INDEX('Master Data'!$F$2:$L$4115,SMALL(IF((INDEX('Master Data'!$F$2:$L$4115,,1)="failed"),MATCH(ROW('Master Data'!$F$2:$L$4115),ROW('Master Data'!$F$2:$L$4115)),""),ROWS($D$2:E1062)),(COLUMNS($D$2:E1062)-1)*6+1)</f>
        <v>3</v>
      </c>
    </row>
    <row r="1063" spans="1:5" x14ac:dyDescent="0.25">
      <c r="A1063" t="str" cm="1">
        <f t="array" ref="A1063">INDEX('Master Data'!$F$2:$L$4115,SMALL(IF((INDEX('Master Data'!$F$2:$L$4115,,1)="successful"),MATCH(ROW('Master Data'!$F$2:$L$4115),ROW('Master Data'!$F$2:$L$4115)),""),ROWS(A$2:$A1063)),(COLUMNS($A$2:A1063)-1)*6+1)</f>
        <v>successful</v>
      </c>
      <c r="B1063" cm="1">
        <f t="array" ref="B1063">INDEX('Master Data'!$F$2:$L$4115,SMALL(IF((INDEX('Master Data'!$F$2:$L$4115,,1)="successful"),MATCH(ROW('Master Data'!$F$2:$L$4115),ROW('Master Data'!$F$2:$L$4115)),""),ROWS($A$2:B1063)),(COLUMNS($A$2:B1063)-1)*6+1)</f>
        <v>21</v>
      </c>
      <c r="D1063" t="str" cm="1">
        <f t="array" ref="D1063">INDEX('Master Data'!$F$2:$L$4115,SMALL(IF((INDEX('Master Data'!$F$2:$L$4115,,1)="failed"),MATCH(ROW('Master Data'!$F$2:$L$4115),ROW('Master Data'!$F$2:$L$4115)),""),ROWS($D$2:D1063)),(COLUMNS($D$2:D1063)-1)*6+1)</f>
        <v>failed</v>
      </c>
      <c r="E1063" cm="1">
        <f t="array" ref="E1063">INDEX('Master Data'!$F$2:$L$4115,SMALL(IF((INDEX('Master Data'!$F$2:$L$4115,,1)="failed"),MATCH(ROW('Master Data'!$F$2:$L$4115),ROW('Master Data'!$F$2:$L$4115)),""),ROWS($D$2:E1063)),(COLUMNS($D$2:E1063)-1)*6+1)</f>
        <v>0</v>
      </c>
    </row>
    <row r="1064" spans="1:5" x14ac:dyDescent="0.25">
      <c r="A1064" t="str" cm="1">
        <f t="array" ref="A1064">INDEX('Master Data'!$F$2:$L$4115,SMALL(IF((INDEX('Master Data'!$F$2:$L$4115,,1)="successful"),MATCH(ROW('Master Data'!$F$2:$L$4115),ROW('Master Data'!$F$2:$L$4115)),""),ROWS(A$2:$A1064)),(COLUMNS($A$2:A1064)-1)*6+1)</f>
        <v>successful</v>
      </c>
      <c r="B1064" cm="1">
        <f t="array" ref="B1064">INDEX('Master Data'!$F$2:$L$4115,SMALL(IF((INDEX('Master Data'!$F$2:$L$4115,,1)="successful"),MATCH(ROW('Master Data'!$F$2:$L$4115),ROW('Master Data'!$F$2:$L$4115)),""),ROWS($A$2:B1064)),(COLUMNS($A$2:B1064)-1)*6+1)</f>
        <v>78</v>
      </c>
      <c r="D1064" t="str" cm="1">
        <f t="array" ref="D1064">INDEX('Master Data'!$F$2:$L$4115,SMALL(IF((INDEX('Master Data'!$F$2:$L$4115,,1)="failed"),MATCH(ROW('Master Data'!$F$2:$L$4115),ROW('Master Data'!$F$2:$L$4115)),""),ROWS($D$2:D1064)),(COLUMNS($D$2:D1064)-1)*6+1)</f>
        <v>failed</v>
      </c>
      <c r="E1064" cm="1">
        <f t="array" ref="E1064">INDEX('Master Data'!$F$2:$L$4115,SMALL(IF((INDEX('Master Data'!$F$2:$L$4115,,1)="failed"),MATCH(ROW('Master Data'!$F$2:$L$4115),ROW('Master Data'!$F$2:$L$4115)),""),ROWS($D$2:E1064)),(COLUMNS($D$2:E1064)-1)*6+1)</f>
        <v>2</v>
      </c>
    </row>
    <row r="1065" spans="1:5" x14ac:dyDescent="0.25">
      <c r="A1065" t="str" cm="1">
        <f t="array" ref="A1065">INDEX('Master Data'!$F$2:$L$4115,SMALL(IF((INDEX('Master Data'!$F$2:$L$4115,,1)="successful"),MATCH(ROW('Master Data'!$F$2:$L$4115),ROW('Master Data'!$F$2:$L$4115)),""),ROWS(A$2:$A1065)),(COLUMNS($A$2:A1065)-1)*6+1)</f>
        <v>successful</v>
      </c>
      <c r="B1065" cm="1">
        <f t="array" ref="B1065">INDEX('Master Data'!$F$2:$L$4115,SMALL(IF((INDEX('Master Data'!$F$2:$L$4115,,1)="successful"),MATCH(ROW('Master Data'!$F$2:$L$4115),ROW('Master Data'!$F$2:$L$4115)),""),ROWS($A$2:B1065)),(COLUMNS($A$2:B1065)-1)*6+1)</f>
        <v>53</v>
      </c>
      <c r="D1065" t="str" cm="1">
        <f t="array" ref="D1065">INDEX('Master Data'!$F$2:$L$4115,SMALL(IF((INDEX('Master Data'!$F$2:$L$4115,,1)="failed"),MATCH(ROW('Master Data'!$F$2:$L$4115),ROW('Master Data'!$F$2:$L$4115)),""),ROWS($D$2:D1065)),(COLUMNS($D$2:D1065)-1)*6+1)</f>
        <v>failed</v>
      </c>
      <c r="E1065" cm="1">
        <f t="array" ref="E1065">INDEX('Master Data'!$F$2:$L$4115,SMALL(IF((INDEX('Master Data'!$F$2:$L$4115,,1)="failed"),MATCH(ROW('Master Data'!$F$2:$L$4115),ROW('Master Data'!$F$2:$L$4115)),""),ROWS($D$2:E1065)),(COLUMNS($D$2:E1065)-1)*6+1)</f>
        <v>10</v>
      </c>
    </row>
    <row r="1066" spans="1:5" x14ac:dyDescent="0.25">
      <c r="A1066" t="str" cm="1">
        <f t="array" ref="A1066">INDEX('Master Data'!$F$2:$L$4115,SMALL(IF((INDEX('Master Data'!$F$2:$L$4115,,1)="successful"),MATCH(ROW('Master Data'!$F$2:$L$4115),ROW('Master Data'!$F$2:$L$4115)),""),ROWS(A$2:$A1066)),(COLUMNS($A$2:A1066)-1)*6+1)</f>
        <v>successful</v>
      </c>
      <c r="B1066" cm="1">
        <f t="array" ref="B1066">INDEX('Master Data'!$F$2:$L$4115,SMALL(IF((INDEX('Master Data'!$F$2:$L$4115,,1)="successful"),MATCH(ROW('Master Data'!$F$2:$L$4115),ROW('Master Data'!$F$2:$L$4115)),""),ROWS($A$2:B1066)),(COLUMNS($A$2:B1066)-1)*6+1)</f>
        <v>356</v>
      </c>
      <c r="D1066" t="str" cm="1">
        <f t="array" ref="D1066">INDEX('Master Data'!$F$2:$L$4115,SMALL(IF((INDEX('Master Data'!$F$2:$L$4115,,1)="failed"),MATCH(ROW('Master Data'!$F$2:$L$4115),ROW('Master Data'!$F$2:$L$4115)),""),ROWS($D$2:D1066)),(COLUMNS($D$2:D1066)-1)*6+1)</f>
        <v>failed</v>
      </c>
      <c r="E1066" cm="1">
        <f t="array" ref="E1066">INDEX('Master Data'!$F$2:$L$4115,SMALL(IF((INDEX('Master Data'!$F$2:$L$4115,,1)="failed"),MATCH(ROW('Master Data'!$F$2:$L$4115),ROW('Master Data'!$F$2:$L$4115)),""),ROWS($D$2:E1066)),(COLUMNS($D$2:E1066)-1)*6+1)</f>
        <v>60</v>
      </c>
    </row>
    <row r="1067" spans="1:5" x14ac:dyDescent="0.25">
      <c r="A1067" t="str" cm="1">
        <f t="array" ref="A1067">INDEX('Master Data'!$F$2:$L$4115,SMALL(IF((INDEX('Master Data'!$F$2:$L$4115,,1)="successful"),MATCH(ROW('Master Data'!$F$2:$L$4115),ROW('Master Data'!$F$2:$L$4115)),""),ROWS(A$2:$A1067)),(COLUMNS($A$2:A1067)-1)*6+1)</f>
        <v>successful</v>
      </c>
      <c r="B1067" cm="1">
        <f t="array" ref="B1067">INDEX('Master Data'!$F$2:$L$4115,SMALL(IF((INDEX('Master Data'!$F$2:$L$4115,,1)="successful"),MATCH(ROW('Master Data'!$F$2:$L$4115),ROW('Master Data'!$F$2:$L$4115)),""),ROWS($A$2:B1067)),(COLUMNS($A$2:B1067)-1)*6+1)</f>
        <v>279</v>
      </c>
      <c r="D1067" t="str" cm="1">
        <f t="array" ref="D1067">INDEX('Master Data'!$F$2:$L$4115,SMALL(IF((INDEX('Master Data'!$F$2:$L$4115,,1)="failed"),MATCH(ROW('Master Data'!$F$2:$L$4115),ROW('Master Data'!$F$2:$L$4115)),""),ROWS($D$2:D1067)),(COLUMNS($D$2:D1067)-1)*6+1)</f>
        <v>failed</v>
      </c>
      <c r="E1067" cm="1">
        <f t="array" ref="E1067">INDEX('Master Data'!$F$2:$L$4115,SMALL(IF((INDEX('Master Data'!$F$2:$L$4115,,1)="failed"),MATCH(ROW('Master Data'!$F$2:$L$4115),ROW('Master Data'!$F$2:$L$4115)),""),ROWS($D$2:E1067)),(COLUMNS($D$2:E1067)-1)*6+1)</f>
        <v>5</v>
      </c>
    </row>
    <row r="1068" spans="1:5" x14ac:dyDescent="0.25">
      <c r="A1068" t="str" cm="1">
        <f t="array" ref="A1068">INDEX('Master Data'!$F$2:$L$4115,SMALL(IF((INDEX('Master Data'!$F$2:$L$4115,,1)="successful"),MATCH(ROW('Master Data'!$F$2:$L$4115),ROW('Master Data'!$F$2:$L$4115)),""),ROWS(A$2:$A1068)),(COLUMNS($A$2:A1068)-1)*6+1)</f>
        <v>successful</v>
      </c>
      <c r="B1068" cm="1">
        <f t="array" ref="B1068">INDEX('Master Data'!$F$2:$L$4115,SMALL(IF((INDEX('Master Data'!$F$2:$L$4115,,1)="successful"),MATCH(ROW('Master Data'!$F$2:$L$4115),ROW('Master Data'!$F$2:$L$4115)),""),ROWS($A$2:B1068)),(COLUMNS($A$2:B1068)-1)*6+1)</f>
        <v>266</v>
      </c>
      <c r="D1068" t="str" cm="1">
        <f t="array" ref="D1068">INDEX('Master Data'!$F$2:$L$4115,SMALL(IF((INDEX('Master Data'!$F$2:$L$4115,,1)="failed"),MATCH(ROW('Master Data'!$F$2:$L$4115),ROW('Master Data'!$F$2:$L$4115)),""),ROWS($D$2:D1068)),(COLUMNS($D$2:D1068)-1)*6+1)</f>
        <v>failed</v>
      </c>
      <c r="E1068" cm="1">
        <f t="array" ref="E1068">INDEX('Master Data'!$F$2:$L$4115,SMALL(IF((INDEX('Master Data'!$F$2:$L$4115,,1)="failed"),MATCH(ROW('Master Data'!$F$2:$L$4115),ROW('Master Data'!$F$2:$L$4115)),""),ROWS($D$2:E1068)),(COLUMNS($D$2:E1068)-1)*6+1)</f>
        <v>9</v>
      </c>
    </row>
    <row r="1069" spans="1:5" x14ac:dyDescent="0.25">
      <c r="A1069" t="str" cm="1">
        <f t="array" ref="A1069">INDEX('Master Data'!$F$2:$L$4115,SMALL(IF((INDEX('Master Data'!$F$2:$L$4115,,1)="successful"),MATCH(ROW('Master Data'!$F$2:$L$4115),ROW('Master Data'!$F$2:$L$4115)),""),ROWS(A$2:$A1069)),(COLUMNS($A$2:A1069)-1)*6+1)</f>
        <v>successful</v>
      </c>
      <c r="B1069" cm="1">
        <f t="array" ref="B1069">INDEX('Master Data'!$F$2:$L$4115,SMALL(IF((INDEX('Master Data'!$F$2:$L$4115,,1)="successful"),MATCH(ROW('Master Data'!$F$2:$L$4115),ROW('Master Data'!$F$2:$L$4115)),""),ROWS($A$2:B1069)),(COLUMNS($A$2:B1069)-1)*6+1)</f>
        <v>623</v>
      </c>
      <c r="D1069" t="str" cm="1">
        <f t="array" ref="D1069">INDEX('Master Data'!$F$2:$L$4115,SMALL(IF((INDEX('Master Data'!$F$2:$L$4115,,1)="failed"),MATCH(ROW('Master Data'!$F$2:$L$4115),ROW('Master Data'!$F$2:$L$4115)),""),ROWS($D$2:D1069)),(COLUMNS($D$2:D1069)-1)*6+1)</f>
        <v>failed</v>
      </c>
      <c r="E1069" cm="1">
        <f t="array" ref="E1069">INDEX('Master Data'!$F$2:$L$4115,SMALL(IF((INDEX('Master Data'!$F$2:$L$4115,,1)="failed"),MATCH(ROW('Master Data'!$F$2:$L$4115),ROW('Master Data'!$F$2:$L$4115)),""),ROWS($D$2:E1069)),(COLUMNS($D$2:E1069)-1)*6+1)</f>
        <v>13</v>
      </c>
    </row>
    <row r="1070" spans="1:5" x14ac:dyDescent="0.25">
      <c r="A1070" t="str" cm="1">
        <f t="array" ref="A1070">INDEX('Master Data'!$F$2:$L$4115,SMALL(IF((INDEX('Master Data'!$F$2:$L$4115,,1)="successful"),MATCH(ROW('Master Data'!$F$2:$L$4115),ROW('Master Data'!$F$2:$L$4115)),""),ROWS(A$2:$A1070)),(COLUMNS($A$2:A1070)-1)*6+1)</f>
        <v>successful</v>
      </c>
      <c r="B1070" cm="1">
        <f t="array" ref="B1070">INDEX('Master Data'!$F$2:$L$4115,SMALL(IF((INDEX('Master Data'!$F$2:$L$4115,,1)="successful"),MATCH(ROW('Master Data'!$F$2:$L$4115),ROW('Master Data'!$F$2:$L$4115)),""),ROWS($A$2:B1070)),(COLUMNS($A$2:B1070)-1)*6+1)</f>
        <v>392</v>
      </c>
      <c r="D1070" t="str" cm="1">
        <f t="array" ref="D1070">INDEX('Master Data'!$F$2:$L$4115,SMALL(IF((INDEX('Master Data'!$F$2:$L$4115,,1)="failed"),MATCH(ROW('Master Data'!$F$2:$L$4115),ROW('Master Data'!$F$2:$L$4115)),""),ROWS($D$2:D1070)),(COLUMNS($D$2:D1070)-1)*6+1)</f>
        <v>failed</v>
      </c>
      <c r="E1070" cm="1">
        <f t="array" ref="E1070">INDEX('Master Data'!$F$2:$L$4115,SMALL(IF((INDEX('Master Data'!$F$2:$L$4115,,1)="failed"),MATCH(ROW('Master Data'!$F$2:$L$4115),ROW('Master Data'!$F$2:$L$4115)),""),ROWS($D$2:E1070)),(COLUMNS($D$2:E1070)-1)*6+1)</f>
        <v>0</v>
      </c>
    </row>
    <row r="1071" spans="1:5" x14ac:dyDescent="0.25">
      <c r="A1071" t="str" cm="1">
        <f t="array" ref="A1071">INDEX('Master Data'!$F$2:$L$4115,SMALL(IF((INDEX('Master Data'!$F$2:$L$4115,,1)="successful"),MATCH(ROW('Master Data'!$F$2:$L$4115),ROW('Master Data'!$F$2:$L$4115)),""),ROWS(A$2:$A1071)),(COLUMNS($A$2:A1071)-1)*6+1)</f>
        <v>successful</v>
      </c>
      <c r="B1071" cm="1">
        <f t="array" ref="B1071">INDEX('Master Data'!$F$2:$L$4115,SMALL(IF((INDEX('Master Data'!$F$2:$L$4115,,1)="successful"),MATCH(ROW('Master Data'!$F$2:$L$4115),ROW('Master Data'!$F$2:$L$4115)),""),ROWS($A$2:B1071)),(COLUMNS($A$2:B1071)-1)*6+1)</f>
        <v>3562</v>
      </c>
      <c r="D1071" t="str" cm="1">
        <f t="array" ref="D1071">INDEX('Master Data'!$F$2:$L$4115,SMALL(IF((INDEX('Master Data'!$F$2:$L$4115,,1)="failed"),MATCH(ROW('Master Data'!$F$2:$L$4115),ROW('Master Data'!$F$2:$L$4115)),""),ROWS($D$2:D1071)),(COLUMNS($D$2:D1071)-1)*6+1)</f>
        <v>failed</v>
      </c>
      <c r="E1071" cm="1">
        <f t="array" ref="E1071">INDEX('Master Data'!$F$2:$L$4115,SMALL(IF((INDEX('Master Data'!$F$2:$L$4115,,1)="failed"),MATCH(ROW('Master Data'!$F$2:$L$4115),ROW('Master Data'!$F$2:$L$4115)),""),ROWS($D$2:E1071)),(COLUMNS($D$2:E1071)-1)*6+1)</f>
        <v>8</v>
      </c>
    </row>
    <row r="1072" spans="1:5" x14ac:dyDescent="0.25">
      <c r="A1072" t="str" cm="1">
        <f t="array" ref="A1072">INDEX('Master Data'!$F$2:$L$4115,SMALL(IF((INDEX('Master Data'!$F$2:$L$4115,,1)="successful"),MATCH(ROW('Master Data'!$F$2:$L$4115),ROW('Master Data'!$F$2:$L$4115)),""),ROWS(A$2:$A1072)),(COLUMNS($A$2:A1072)-1)*6+1)</f>
        <v>successful</v>
      </c>
      <c r="B1072" cm="1">
        <f t="array" ref="B1072">INDEX('Master Data'!$F$2:$L$4115,SMALL(IF((INDEX('Master Data'!$F$2:$L$4115,,1)="successful"),MATCH(ROW('Master Data'!$F$2:$L$4115),ROW('Master Data'!$F$2:$L$4115)),""),ROWS($A$2:B1072)),(COLUMNS($A$2:B1072)-1)*6+1)</f>
        <v>514</v>
      </c>
      <c r="D1072" t="str" cm="1">
        <f t="array" ref="D1072">INDEX('Master Data'!$F$2:$L$4115,SMALL(IF((INDEX('Master Data'!$F$2:$L$4115,,1)="failed"),MATCH(ROW('Master Data'!$F$2:$L$4115),ROW('Master Data'!$F$2:$L$4115)),""),ROWS($D$2:D1072)),(COLUMNS($D$2:D1072)-1)*6+1)</f>
        <v>failed</v>
      </c>
      <c r="E1072" cm="1">
        <f t="array" ref="E1072">INDEX('Master Data'!$F$2:$L$4115,SMALL(IF((INDEX('Master Data'!$F$2:$L$4115,,1)="failed"),MATCH(ROW('Master Data'!$F$2:$L$4115),ROW('Master Data'!$F$2:$L$4115)),""),ROWS($D$2:E1072)),(COLUMNS($D$2:E1072)-1)*6+1)</f>
        <v>3</v>
      </c>
    </row>
    <row r="1073" spans="1:5" x14ac:dyDescent="0.25">
      <c r="A1073" t="str" cm="1">
        <f t="array" ref="A1073">INDEX('Master Data'!$F$2:$L$4115,SMALL(IF((INDEX('Master Data'!$F$2:$L$4115,,1)="successful"),MATCH(ROW('Master Data'!$F$2:$L$4115),ROW('Master Data'!$F$2:$L$4115)),""),ROWS(A$2:$A1073)),(COLUMNS($A$2:A1073)-1)*6+1)</f>
        <v>successful</v>
      </c>
      <c r="B1073" cm="1">
        <f t="array" ref="B1073">INDEX('Master Data'!$F$2:$L$4115,SMALL(IF((INDEX('Master Data'!$F$2:$L$4115,,1)="successful"),MATCH(ROW('Master Data'!$F$2:$L$4115),ROW('Master Data'!$F$2:$L$4115)),""),ROWS($A$2:B1073)),(COLUMNS($A$2:B1073)-1)*6+1)</f>
        <v>88</v>
      </c>
      <c r="D1073" t="str" cm="1">
        <f t="array" ref="D1073">INDEX('Master Data'!$F$2:$L$4115,SMALL(IF((INDEX('Master Data'!$F$2:$L$4115,,1)="failed"),MATCH(ROW('Master Data'!$F$2:$L$4115),ROW('Master Data'!$F$2:$L$4115)),""),ROWS($D$2:D1073)),(COLUMNS($D$2:D1073)-1)*6+1)</f>
        <v>failed</v>
      </c>
      <c r="E1073" cm="1">
        <f t="array" ref="E1073">INDEX('Master Data'!$F$2:$L$4115,SMALL(IF((INDEX('Master Data'!$F$2:$L$4115,,1)="failed"),MATCH(ROW('Master Data'!$F$2:$L$4115),ROW('Master Data'!$F$2:$L$4115)),""),ROWS($D$2:E1073)),(COLUMNS($D$2:E1073)-1)*6+1)</f>
        <v>3</v>
      </c>
    </row>
    <row r="1074" spans="1:5" x14ac:dyDescent="0.25">
      <c r="A1074" t="str" cm="1">
        <f t="array" ref="A1074">INDEX('Master Data'!$F$2:$L$4115,SMALL(IF((INDEX('Master Data'!$F$2:$L$4115,,1)="successful"),MATCH(ROW('Master Data'!$F$2:$L$4115),ROW('Master Data'!$F$2:$L$4115)),""),ROWS(A$2:$A1074)),(COLUMNS($A$2:A1074)-1)*6+1)</f>
        <v>successful</v>
      </c>
      <c r="B1074" cm="1">
        <f t="array" ref="B1074">INDEX('Master Data'!$F$2:$L$4115,SMALL(IF((INDEX('Master Data'!$F$2:$L$4115,,1)="successful"),MATCH(ROW('Master Data'!$F$2:$L$4115),ROW('Master Data'!$F$2:$L$4115)),""),ROWS($A$2:B1074)),(COLUMNS($A$2:B1074)-1)*6+1)</f>
        <v>537</v>
      </c>
      <c r="D1074" t="str" cm="1">
        <f t="array" ref="D1074">INDEX('Master Data'!$F$2:$L$4115,SMALL(IF((INDEX('Master Data'!$F$2:$L$4115,,1)="failed"),MATCH(ROW('Master Data'!$F$2:$L$4115),ROW('Master Data'!$F$2:$L$4115)),""),ROWS($D$2:D1074)),(COLUMNS($D$2:D1074)-1)*6+1)</f>
        <v>failed</v>
      </c>
      <c r="E1074" cm="1">
        <f t="array" ref="E1074">INDEX('Master Data'!$F$2:$L$4115,SMALL(IF((INDEX('Master Data'!$F$2:$L$4115,,1)="failed"),MATCH(ROW('Master Data'!$F$2:$L$4115),ROW('Master Data'!$F$2:$L$4115)),""),ROWS($D$2:E1074)),(COLUMNS($D$2:E1074)-1)*6+1)</f>
        <v>0</v>
      </c>
    </row>
    <row r="1075" spans="1:5" x14ac:dyDescent="0.25">
      <c r="A1075" t="str" cm="1">
        <f t="array" ref="A1075">INDEX('Master Data'!$F$2:$L$4115,SMALL(IF((INDEX('Master Data'!$F$2:$L$4115,,1)="successful"),MATCH(ROW('Master Data'!$F$2:$L$4115),ROW('Master Data'!$F$2:$L$4115)),""),ROWS(A$2:$A1075)),(COLUMNS($A$2:A1075)-1)*6+1)</f>
        <v>successful</v>
      </c>
      <c r="B1075" cm="1">
        <f t="array" ref="B1075">INDEX('Master Data'!$F$2:$L$4115,SMALL(IF((INDEX('Master Data'!$F$2:$L$4115,,1)="successful"),MATCH(ROW('Master Data'!$F$2:$L$4115),ROW('Master Data'!$F$2:$L$4115)),""),ROWS($A$2:B1075)),(COLUMNS($A$2:B1075)-1)*6+1)</f>
        <v>25</v>
      </c>
      <c r="D1075" t="str" cm="1">
        <f t="array" ref="D1075">INDEX('Master Data'!$F$2:$L$4115,SMALL(IF((INDEX('Master Data'!$F$2:$L$4115,,1)="failed"),MATCH(ROW('Master Data'!$F$2:$L$4115),ROW('Master Data'!$F$2:$L$4115)),""),ROWS($D$2:D1075)),(COLUMNS($D$2:D1075)-1)*6+1)</f>
        <v>failed</v>
      </c>
      <c r="E1075" cm="1">
        <f t="array" ref="E1075">INDEX('Master Data'!$F$2:$L$4115,SMALL(IF((INDEX('Master Data'!$F$2:$L$4115,,1)="failed"),MATCH(ROW('Master Data'!$F$2:$L$4115),ROW('Master Data'!$F$2:$L$4115)),""),ROWS($D$2:E1075)),(COLUMNS($D$2:E1075)-1)*6+1)</f>
        <v>6</v>
      </c>
    </row>
    <row r="1076" spans="1:5" x14ac:dyDescent="0.25">
      <c r="A1076" t="str" cm="1">
        <f t="array" ref="A1076">INDEX('Master Data'!$F$2:$L$4115,SMALL(IF((INDEX('Master Data'!$F$2:$L$4115,,1)="successful"),MATCH(ROW('Master Data'!$F$2:$L$4115),ROW('Master Data'!$F$2:$L$4115)),""),ROWS(A$2:$A1076)),(COLUMNS($A$2:A1076)-1)*6+1)</f>
        <v>successful</v>
      </c>
      <c r="B1076" cm="1">
        <f t="array" ref="B1076">INDEX('Master Data'!$F$2:$L$4115,SMALL(IF((INDEX('Master Data'!$F$2:$L$4115,,1)="successful"),MATCH(ROW('Master Data'!$F$2:$L$4115),ROW('Master Data'!$F$2:$L$4115)),""),ROWS($A$2:B1076)),(COLUMNS($A$2:B1076)-1)*6+1)</f>
        <v>3238</v>
      </c>
      <c r="D1076" t="str" cm="1">
        <f t="array" ref="D1076">INDEX('Master Data'!$F$2:$L$4115,SMALL(IF((INDEX('Master Data'!$F$2:$L$4115,,1)="failed"),MATCH(ROW('Master Data'!$F$2:$L$4115),ROW('Master Data'!$F$2:$L$4115)),""),ROWS($D$2:D1076)),(COLUMNS($D$2:D1076)-1)*6+1)</f>
        <v>failed</v>
      </c>
      <c r="E1076" cm="1">
        <f t="array" ref="E1076">INDEX('Master Data'!$F$2:$L$4115,SMALL(IF((INDEX('Master Data'!$F$2:$L$4115,,1)="failed"),MATCH(ROW('Master Data'!$F$2:$L$4115),ROW('Master Data'!$F$2:$L$4115)),""),ROWS($D$2:E1076)),(COLUMNS($D$2:E1076)-1)*6+1)</f>
        <v>4</v>
      </c>
    </row>
    <row r="1077" spans="1:5" x14ac:dyDescent="0.25">
      <c r="A1077" t="str" cm="1">
        <f t="array" ref="A1077">INDEX('Master Data'!$F$2:$L$4115,SMALL(IF((INDEX('Master Data'!$F$2:$L$4115,,1)="successful"),MATCH(ROW('Master Data'!$F$2:$L$4115),ROW('Master Data'!$F$2:$L$4115)),""),ROWS(A$2:$A1077)),(COLUMNS($A$2:A1077)-1)*6+1)</f>
        <v>successful</v>
      </c>
      <c r="B1077" cm="1">
        <f t="array" ref="B1077">INDEX('Master Data'!$F$2:$L$4115,SMALL(IF((INDEX('Master Data'!$F$2:$L$4115,,1)="successful"),MATCH(ROW('Master Data'!$F$2:$L$4115),ROW('Master Data'!$F$2:$L$4115)),""),ROWS($A$2:B1077)),(COLUMNS($A$2:B1077)-1)*6+1)</f>
        <v>897</v>
      </c>
      <c r="D1077" t="str" cm="1">
        <f t="array" ref="D1077">INDEX('Master Data'!$F$2:$L$4115,SMALL(IF((INDEX('Master Data'!$F$2:$L$4115,,1)="failed"),MATCH(ROW('Master Data'!$F$2:$L$4115),ROW('Master Data'!$F$2:$L$4115)),""),ROWS($D$2:D1077)),(COLUMNS($D$2:D1077)-1)*6+1)</f>
        <v>failed</v>
      </c>
      <c r="E1077" cm="1">
        <f t="array" ref="E1077">INDEX('Master Data'!$F$2:$L$4115,SMALL(IF((INDEX('Master Data'!$F$2:$L$4115,,1)="failed"),MATCH(ROW('Master Data'!$F$2:$L$4115),ROW('Master Data'!$F$2:$L$4115)),""),ROWS($D$2:E1077)),(COLUMNS($D$2:E1077)-1)*6+1)</f>
        <v>1</v>
      </c>
    </row>
    <row r="1078" spans="1:5" x14ac:dyDescent="0.25">
      <c r="A1078" t="str" cm="1">
        <f t="array" ref="A1078">INDEX('Master Data'!$F$2:$L$4115,SMALL(IF((INDEX('Master Data'!$F$2:$L$4115,,1)="successful"),MATCH(ROW('Master Data'!$F$2:$L$4115),ROW('Master Data'!$F$2:$L$4115)),""),ROWS(A$2:$A1078)),(COLUMNS($A$2:A1078)-1)*6+1)</f>
        <v>successful</v>
      </c>
      <c r="B1078" cm="1">
        <f t="array" ref="B1078">INDEX('Master Data'!$F$2:$L$4115,SMALL(IF((INDEX('Master Data'!$F$2:$L$4115,,1)="successful"),MATCH(ROW('Master Data'!$F$2:$L$4115),ROW('Master Data'!$F$2:$L$4115)),""),ROWS($A$2:B1078)),(COLUMNS($A$2:B1078)-1)*6+1)</f>
        <v>878</v>
      </c>
      <c r="D1078" t="str" cm="1">
        <f t="array" ref="D1078">INDEX('Master Data'!$F$2:$L$4115,SMALL(IF((INDEX('Master Data'!$F$2:$L$4115,,1)="failed"),MATCH(ROW('Master Data'!$F$2:$L$4115),ROW('Master Data'!$F$2:$L$4115)),""),ROWS($D$2:D1078)),(COLUMNS($D$2:D1078)-1)*6+1)</f>
        <v>failed</v>
      </c>
      <c r="E1078" cm="1">
        <f t="array" ref="E1078">INDEX('Master Data'!$F$2:$L$4115,SMALL(IF((INDEX('Master Data'!$F$2:$L$4115,,1)="failed"),MATCH(ROW('Master Data'!$F$2:$L$4115),ROW('Master Data'!$F$2:$L$4115)),""),ROWS($D$2:E1078)),(COLUMNS($D$2:E1078)-1)*6+1)</f>
        <v>29</v>
      </c>
    </row>
    <row r="1079" spans="1:5" x14ac:dyDescent="0.25">
      <c r="A1079" t="str" cm="1">
        <f t="array" ref="A1079">INDEX('Master Data'!$F$2:$L$4115,SMALL(IF((INDEX('Master Data'!$F$2:$L$4115,,1)="successful"),MATCH(ROW('Master Data'!$F$2:$L$4115),ROW('Master Data'!$F$2:$L$4115)),""),ROWS(A$2:$A1079)),(COLUMNS($A$2:A1079)-1)*6+1)</f>
        <v>successful</v>
      </c>
      <c r="B1079" cm="1">
        <f t="array" ref="B1079">INDEX('Master Data'!$F$2:$L$4115,SMALL(IF((INDEX('Master Data'!$F$2:$L$4115,,1)="successful"),MATCH(ROW('Master Data'!$F$2:$L$4115),ROW('Master Data'!$F$2:$L$4115)),""),ROWS($A$2:B1079)),(COLUMNS($A$2:B1079)-1)*6+1)</f>
        <v>115</v>
      </c>
      <c r="D1079" t="str" cm="1">
        <f t="array" ref="D1079">INDEX('Master Data'!$F$2:$L$4115,SMALL(IF((INDEX('Master Data'!$F$2:$L$4115,,1)="failed"),MATCH(ROW('Master Data'!$F$2:$L$4115),ROW('Master Data'!$F$2:$L$4115)),""),ROWS($D$2:D1079)),(COLUMNS($D$2:D1079)-1)*6+1)</f>
        <v>failed</v>
      </c>
      <c r="E1079" cm="1">
        <f t="array" ref="E1079">INDEX('Master Data'!$F$2:$L$4115,SMALL(IF((INDEX('Master Data'!$F$2:$L$4115,,1)="failed"),MATCH(ROW('Master Data'!$F$2:$L$4115),ROW('Master Data'!$F$2:$L$4115)),""),ROWS($D$2:E1079)),(COLUMNS($D$2:E1079)-1)*6+1)</f>
        <v>0</v>
      </c>
    </row>
    <row r="1080" spans="1:5" x14ac:dyDescent="0.25">
      <c r="A1080" t="str" cm="1">
        <f t="array" ref="A1080">INDEX('Master Data'!$F$2:$L$4115,SMALL(IF((INDEX('Master Data'!$F$2:$L$4115,,1)="successful"),MATCH(ROW('Master Data'!$F$2:$L$4115),ROW('Master Data'!$F$2:$L$4115)),""),ROWS(A$2:$A1080)),(COLUMNS($A$2:A1080)-1)*6+1)</f>
        <v>successful</v>
      </c>
      <c r="B1080" cm="1">
        <f t="array" ref="B1080">INDEX('Master Data'!$F$2:$L$4115,SMALL(IF((INDEX('Master Data'!$F$2:$L$4115,,1)="successful"),MATCH(ROW('Master Data'!$F$2:$L$4115),ROW('Master Data'!$F$2:$L$4115)),""),ROWS($A$2:B1080)),(COLUMNS($A$2:B1080)-1)*6+1)</f>
        <v>234</v>
      </c>
      <c r="D1080" t="str" cm="1">
        <f t="array" ref="D1080">INDEX('Master Data'!$F$2:$L$4115,SMALL(IF((INDEX('Master Data'!$F$2:$L$4115,,1)="failed"),MATCH(ROW('Master Data'!$F$2:$L$4115),ROW('Master Data'!$F$2:$L$4115)),""),ROWS($D$2:D1080)),(COLUMNS($D$2:D1080)-1)*6+1)</f>
        <v>failed</v>
      </c>
      <c r="E1080" cm="1">
        <f t="array" ref="E1080">INDEX('Master Data'!$F$2:$L$4115,SMALL(IF((INDEX('Master Data'!$F$2:$L$4115,,1)="failed"),MATCH(ROW('Master Data'!$F$2:$L$4115),ROW('Master Data'!$F$2:$L$4115)),""),ROWS($D$2:E1080)),(COLUMNS($D$2:E1080)-1)*6+1)</f>
        <v>4</v>
      </c>
    </row>
    <row r="1081" spans="1:5" x14ac:dyDescent="0.25">
      <c r="A1081" t="str" cm="1">
        <f t="array" ref="A1081">INDEX('Master Data'!$F$2:$L$4115,SMALL(IF((INDEX('Master Data'!$F$2:$L$4115,,1)="successful"),MATCH(ROW('Master Data'!$F$2:$L$4115),ROW('Master Data'!$F$2:$L$4115)),""),ROWS(A$2:$A1081)),(COLUMNS($A$2:A1081)-1)*6+1)</f>
        <v>successful</v>
      </c>
      <c r="B1081" cm="1">
        <f t="array" ref="B1081">INDEX('Master Data'!$F$2:$L$4115,SMALL(IF((INDEX('Master Data'!$F$2:$L$4115,,1)="successful"),MATCH(ROW('Master Data'!$F$2:$L$4115),ROW('Master Data'!$F$2:$L$4115)),""),ROWS($A$2:B1081)),(COLUMNS($A$2:B1081)-1)*6+1)</f>
        <v>4330</v>
      </c>
      <c r="D1081" t="str" cm="1">
        <f t="array" ref="D1081">INDEX('Master Data'!$F$2:$L$4115,SMALL(IF((INDEX('Master Data'!$F$2:$L$4115,,1)="failed"),MATCH(ROW('Master Data'!$F$2:$L$4115),ROW('Master Data'!$F$2:$L$4115)),""),ROWS($D$2:D1081)),(COLUMNS($D$2:D1081)-1)*6+1)</f>
        <v>failed</v>
      </c>
      <c r="E1081" cm="1">
        <f t="array" ref="E1081">INDEX('Master Data'!$F$2:$L$4115,SMALL(IF((INDEX('Master Data'!$F$2:$L$4115,,1)="failed"),MATCH(ROW('Master Data'!$F$2:$L$4115),ROW('Master Data'!$F$2:$L$4115)),""),ROWS($D$2:E1081)),(COLUMNS($D$2:E1081)-1)*6+1)</f>
        <v>5</v>
      </c>
    </row>
    <row r="1082" spans="1:5" x14ac:dyDescent="0.25">
      <c r="A1082" t="str" cm="1">
        <f t="array" ref="A1082">INDEX('Master Data'!$F$2:$L$4115,SMALL(IF((INDEX('Master Data'!$F$2:$L$4115,,1)="successful"),MATCH(ROW('Master Data'!$F$2:$L$4115),ROW('Master Data'!$F$2:$L$4115)),""),ROWS(A$2:$A1082)),(COLUMNS($A$2:A1082)-1)*6+1)</f>
        <v>successful</v>
      </c>
      <c r="B1082" cm="1">
        <f t="array" ref="B1082">INDEX('Master Data'!$F$2:$L$4115,SMALL(IF((INDEX('Master Data'!$F$2:$L$4115,,1)="successful"),MATCH(ROW('Master Data'!$F$2:$L$4115),ROW('Master Data'!$F$2:$L$4115)),""),ROWS($A$2:B1082)),(COLUMNS($A$2:B1082)-1)*6+1)</f>
        <v>651</v>
      </c>
      <c r="D1082" t="str" cm="1">
        <f t="array" ref="D1082">INDEX('Master Data'!$F$2:$L$4115,SMALL(IF((INDEX('Master Data'!$F$2:$L$4115,,1)="failed"),MATCH(ROW('Master Data'!$F$2:$L$4115),ROW('Master Data'!$F$2:$L$4115)),""),ROWS($D$2:D1082)),(COLUMNS($D$2:D1082)-1)*6+1)</f>
        <v>failed</v>
      </c>
      <c r="E1082" cm="1">
        <f t="array" ref="E1082">INDEX('Master Data'!$F$2:$L$4115,SMALL(IF((INDEX('Master Data'!$F$2:$L$4115,,1)="failed"),MATCH(ROW('Master Data'!$F$2:$L$4115),ROW('Master Data'!$F$2:$L$4115)),""),ROWS($D$2:E1082)),(COLUMNS($D$2:E1082)-1)*6+1)</f>
        <v>4</v>
      </c>
    </row>
    <row r="1083" spans="1:5" x14ac:dyDescent="0.25">
      <c r="A1083" t="str" cm="1">
        <f t="array" ref="A1083">INDEX('Master Data'!$F$2:$L$4115,SMALL(IF((INDEX('Master Data'!$F$2:$L$4115,,1)="successful"),MATCH(ROW('Master Data'!$F$2:$L$4115),ROW('Master Data'!$F$2:$L$4115)),""),ROWS(A$2:$A1083)),(COLUMNS($A$2:A1083)-1)*6+1)</f>
        <v>successful</v>
      </c>
      <c r="B1083" cm="1">
        <f t="array" ref="B1083">INDEX('Master Data'!$F$2:$L$4115,SMALL(IF((INDEX('Master Data'!$F$2:$L$4115,,1)="successful"),MATCH(ROW('Master Data'!$F$2:$L$4115),ROW('Master Data'!$F$2:$L$4115)),""),ROWS($A$2:B1083)),(COLUMNS($A$2:B1083)-1)*6+1)</f>
        <v>251</v>
      </c>
      <c r="D1083" t="str" cm="1">
        <f t="array" ref="D1083">INDEX('Master Data'!$F$2:$L$4115,SMALL(IF((INDEX('Master Data'!$F$2:$L$4115,,1)="failed"),MATCH(ROW('Master Data'!$F$2:$L$4115),ROW('Master Data'!$F$2:$L$4115)),""),ROWS($D$2:D1083)),(COLUMNS($D$2:D1083)-1)*6+1)</f>
        <v>failed</v>
      </c>
      <c r="E1083" cm="1">
        <f t="array" ref="E1083">INDEX('Master Data'!$F$2:$L$4115,SMALL(IF((INDEX('Master Data'!$F$2:$L$4115,,1)="failed"),MATCH(ROW('Master Data'!$F$2:$L$4115),ROW('Master Data'!$F$2:$L$4115)),""),ROWS($D$2:E1083)),(COLUMNS($D$2:E1083)-1)*6+1)</f>
        <v>5</v>
      </c>
    </row>
    <row r="1084" spans="1:5" x14ac:dyDescent="0.25">
      <c r="A1084" t="str" cm="1">
        <f t="array" ref="A1084">INDEX('Master Data'!$F$2:$L$4115,SMALL(IF((INDEX('Master Data'!$F$2:$L$4115,,1)="successful"),MATCH(ROW('Master Data'!$F$2:$L$4115),ROW('Master Data'!$F$2:$L$4115)),""),ROWS(A$2:$A1084)),(COLUMNS($A$2:A1084)-1)*6+1)</f>
        <v>successful</v>
      </c>
      <c r="B1084" cm="1">
        <f t="array" ref="B1084">INDEX('Master Data'!$F$2:$L$4115,SMALL(IF((INDEX('Master Data'!$F$2:$L$4115,,1)="successful"),MATCH(ROW('Master Data'!$F$2:$L$4115),ROW('Master Data'!$F$2:$L$4115)),""),ROWS($A$2:B1084)),(COLUMNS($A$2:B1084)-1)*6+1)</f>
        <v>263</v>
      </c>
      <c r="D1084" t="str" cm="1">
        <f t="array" ref="D1084">INDEX('Master Data'!$F$2:$L$4115,SMALL(IF((INDEX('Master Data'!$F$2:$L$4115,,1)="failed"),MATCH(ROW('Master Data'!$F$2:$L$4115),ROW('Master Data'!$F$2:$L$4115)),""),ROWS($D$2:D1084)),(COLUMNS($D$2:D1084)-1)*6+1)</f>
        <v>failed</v>
      </c>
      <c r="E1084" cm="1">
        <f t="array" ref="E1084">INDEX('Master Data'!$F$2:$L$4115,SMALL(IF((INDEX('Master Data'!$F$2:$L$4115,,1)="failed"),MATCH(ROW('Master Data'!$F$2:$L$4115),ROW('Master Data'!$F$2:$L$4115)),""),ROWS($D$2:E1084)),(COLUMNS($D$2:E1084)-1)*6+1)</f>
        <v>1</v>
      </c>
    </row>
    <row r="1085" spans="1:5" x14ac:dyDescent="0.25">
      <c r="A1085" t="str" cm="1">
        <f t="array" ref="A1085">INDEX('Master Data'!$F$2:$L$4115,SMALL(IF((INDEX('Master Data'!$F$2:$L$4115,,1)="successful"),MATCH(ROW('Master Data'!$F$2:$L$4115),ROW('Master Data'!$F$2:$L$4115)),""),ROWS(A$2:$A1085)),(COLUMNS($A$2:A1085)-1)*6+1)</f>
        <v>successful</v>
      </c>
      <c r="B1085" cm="1">
        <f t="array" ref="B1085">INDEX('Master Data'!$F$2:$L$4115,SMALL(IF((INDEX('Master Data'!$F$2:$L$4115,,1)="successful"),MATCH(ROW('Master Data'!$F$2:$L$4115),ROW('Master Data'!$F$2:$L$4115)),""),ROWS($A$2:B1085)),(COLUMNS($A$2:B1085)-1)*6+1)</f>
        <v>28</v>
      </c>
      <c r="D1085" t="str" cm="1">
        <f t="array" ref="D1085">INDEX('Master Data'!$F$2:$L$4115,SMALL(IF((INDEX('Master Data'!$F$2:$L$4115,,1)="failed"),MATCH(ROW('Master Data'!$F$2:$L$4115),ROW('Master Data'!$F$2:$L$4115)),""),ROWS($D$2:D1085)),(COLUMNS($D$2:D1085)-1)*6+1)</f>
        <v>failed</v>
      </c>
      <c r="E1085" cm="1">
        <f t="array" ref="E1085">INDEX('Master Data'!$F$2:$L$4115,SMALL(IF((INDEX('Master Data'!$F$2:$L$4115,,1)="failed"),MATCH(ROW('Master Data'!$F$2:$L$4115),ROW('Master Data'!$F$2:$L$4115)),""),ROWS($D$2:E1085)),(COLUMNS($D$2:E1085)-1)*6+1)</f>
        <v>1</v>
      </c>
    </row>
    <row r="1086" spans="1:5" x14ac:dyDescent="0.25">
      <c r="A1086" t="str" cm="1">
        <f t="array" ref="A1086">INDEX('Master Data'!$F$2:$L$4115,SMALL(IF((INDEX('Master Data'!$F$2:$L$4115,,1)="successful"),MATCH(ROW('Master Data'!$F$2:$L$4115),ROW('Master Data'!$F$2:$L$4115)),""),ROWS(A$2:$A1086)),(COLUMNS($A$2:A1086)-1)*6+1)</f>
        <v>successful</v>
      </c>
      <c r="B1086" cm="1">
        <f t="array" ref="B1086">INDEX('Master Data'!$F$2:$L$4115,SMALL(IF((INDEX('Master Data'!$F$2:$L$4115,,1)="successful"),MATCH(ROW('Master Data'!$F$2:$L$4115),ROW('Master Data'!$F$2:$L$4115)),""),ROWS($A$2:B1086)),(COLUMNS($A$2:B1086)-1)*6+1)</f>
        <v>721</v>
      </c>
      <c r="D1086" t="str" cm="1">
        <f t="array" ref="D1086">INDEX('Master Data'!$F$2:$L$4115,SMALL(IF((INDEX('Master Data'!$F$2:$L$4115,,1)="failed"),MATCH(ROW('Master Data'!$F$2:$L$4115),ROW('Master Data'!$F$2:$L$4115)),""),ROWS($D$2:D1086)),(COLUMNS($D$2:D1086)-1)*6+1)</f>
        <v>failed</v>
      </c>
      <c r="E1086" cm="1">
        <f t="array" ref="E1086">INDEX('Master Data'!$F$2:$L$4115,SMALL(IF((INDEX('Master Data'!$F$2:$L$4115,,1)="failed"),MATCH(ROW('Master Data'!$F$2:$L$4115),ROW('Master Data'!$F$2:$L$4115)),""),ROWS($D$2:E1086)),(COLUMNS($D$2:E1086)-1)*6+1)</f>
        <v>0</v>
      </c>
    </row>
    <row r="1087" spans="1:5" x14ac:dyDescent="0.25">
      <c r="A1087" t="str" cm="1">
        <f t="array" ref="A1087">INDEX('Master Data'!$F$2:$L$4115,SMALL(IF((INDEX('Master Data'!$F$2:$L$4115,,1)="successful"),MATCH(ROW('Master Data'!$F$2:$L$4115),ROW('Master Data'!$F$2:$L$4115)),""),ROWS(A$2:$A1087)),(COLUMNS($A$2:A1087)-1)*6+1)</f>
        <v>successful</v>
      </c>
      <c r="B1087" cm="1">
        <f t="array" ref="B1087">INDEX('Master Data'!$F$2:$L$4115,SMALL(IF((INDEX('Master Data'!$F$2:$L$4115,,1)="successful"),MATCH(ROW('Master Data'!$F$2:$L$4115),ROW('Master Data'!$F$2:$L$4115)),""),ROWS($A$2:B1087)),(COLUMNS($A$2:B1087)-1)*6+1)</f>
        <v>50</v>
      </c>
      <c r="D1087" t="str" cm="1">
        <f t="array" ref="D1087">INDEX('Master Data'!$F$2:$L$4115,SMALL(IF((INDEX('Master Data'!$F$2:$L$4115,,1)="failed"),MATCH(ROW('Master Data'!$F$2:$L$4115),ROW('Master Data'!$F$2:$L$4115)),""),ROWS($D$2:D1087)),(COLUMNS($D$2:D1087)-1)*6+1)</f>
        <v>failed</v>
      </c>
      <c r="E1087" cm="1">
        <f t="array" ref="E1087">INDEX('Master Data'!$F$2:$L$4115,SMALL(IF((INDEX('Master Data'!$F$2:$L$4115,,1)="failed"),MATCH(ROW('Master Data'!$F$2:$L$4115),ROW('Master Data'!$F$2:$L$4115)),""),ROWS($D$2:E1087)),(COLUMNS($D$2:E1087)-1)*6+1)</f>
        <v>14</v>
      </c>
    </row>
    <row r="1088" spans="1:5" x14ac:dyDescent="0.25">
      <c r="A1088" t="str" cm="1">
        <f t="array" ref="A1088">INDEX('Master Data'!$F$2:$L$4115,SMALL(IF((INDEX('Master Data'!$F$2:$L$4115,,1)="successful"),MATCH(ROW('Master Data'!$F$2:$L$4115),ROW('Master Data'!$F$2:$L$4115)),""),ROWS(A$2:$A1088)),(COLUMNS($A$2:A1088)-1)*6+1)</f>
        <v>successful</v>
      </c>
      <c r="B1088" cm="1">
        <f t="array" ref="B1088">INDEX('Master Data'!$F$2:$L$4115,SMALL(IF((INDEX('Master Data'!$F$2:$L$4115,,1)="successful"),MATCH(ROW('Master Data'!$F$2:$L$4115),ROW('Master Data'!$F$2:$L$4115)),""),ROWS($A$2:B1088)),(COLUMNS($A$2:B1088)-1)*6+1)</f>
        <v>73</v>
      </c>
      <c r="D1088" t="str" cm="1">
        <f t="array" ref="D1088">INDEX('Master Data'!$F$2:$L$4115,SMALL(IF((INDEX('Master Data'!$F$2:$L$4115,,1)="failed"),MATCH(ROW('Master Data'!$F$2:$L$4115),ROW('Master Data'!$F$2:$L$4115)),""),ROWS($D$2:D1088)),(COLUMNS($D$2:D1088)-1)*6+1)</f>
        <v>failed</v>
      </c>
      <c r="E1088" cm="1">
        <f t="array" ref="E1088">INDEX('Master Data'!$F$2:$L$4115,SMALL(IF((INDEX('Master Data'!$F$2:$L$4115,,1)="failed"),MATCH(ROW('Master Data'!$F$2:$L$4115),ROW('Master Data'!$F$2:$L$4115)),""),ROWS($D$2:E1088)),(COLUMNS($D$2:E1088)-1)*6+1)</f>
        <v>3</v>
      </c>
    </row>
    <row r="1089" spans="1:5" x14ac:dyDescent="0.25">
      <c r="A1089" t="str" cm="1">
        <f t="array" ref="A1089">INDEX('Master Data'!$F$2:$L$4115,SMALL(IF((INDEX('Master Data'!$F$2:$L$4115,,1)="successful"),MATCH(ROW('Master Data'!$F$2:$L$4115),ROW('Master Data'!$F$2:$L$4115)),""),ROWS(A$2:$A1089)),(COLUMNS($A$2:A1089)-1)*6+1)</f>
        <v>successful</v>
      </c>
      <c r="B1089" cm="1">
        <f t="array" ref="B1089">INDEX('Master Data'!$F$2:$L$4115,SMALL(IF((INDEX('Master Data'!$F$2:$L$4115,,1)="successful"),MATCH(ROW('Master Data'!$F$2:$L$4115),ROW('Master Data'!$F$2:$L$4115)),""),ROWS($A$2:B1089)),(COLUMNS($A$2:B1089)-1)*6+1)</f>
        <v>27</v>
      </c>
      <c r="D1089" t="str" cm="1">
        <f t="array" ref="D1089">INDEX('Master Data'!$F$2:$L$4115,SMALL(IF((INDEX('Master Data'!$F$2:$L$4115,,1)="failed"),MATCH(ROW('Master Data'!$F$2:$L$4115),ROW('Master Data'!$F$2:$L$4115)),""),ROWS($D$2:D1089)),(COLUMNS($D$2:D1089)-1)*6+1)</f>
        <v>failed</v>
      </c>
      <c r="E1089" cm="1">
        <f t="array" ref="E1089">INDEX('Master Data'!$F$2:$L$4115,SMALL(IF((INDEX('Master Data'!$F$2:$L$4115,,1)="failed"),MATCH(ROW('Master Data'!$F$2:$L$4115),ROW('Master Data'!$F$2:$L$4115)),""),ROWS($D$2:E1089)),(COLUMNS($D$2:E1089)-1)*6+1)</f>
        <v>10</v>
      </c>
    </row>
    <row r="1090" spans="1:5" x14ac:dyDescent="0.25">
      <c r="A1090" t="str" cm="1">
        <f t="array" ref="A1090">INDEX('Master Data'!$F$2:$L$4115,SMALL(IF((INDEX('Master Data'!$F$2:$L$4115,,1)="successful"),MATCH(ROW('Master Data'!$F$2:$L$4115),ROW('Master Data'!$F$2:$L$4115)),""),ROWS(A$2:$A1090)),(COLUMNS($A$2:A1090)-1)*6+1)</f>
        <v>successful</v>
      </c>
      <c r="B1090" cm="1">
        <f t="array" ref="B1090">INDEX('Master Data'!$F$2:$L$4115,SMALL(IF((INDEX('Master Data'!$F$2:$L$4115,,1)="successful"),MATCH(ROW('Master Data'!$F$2:$L$4115),ROW('Master Data'!$F$2:$L$4115)),""),ROWS($A$2:B1090)),(COLUMNS($A$2:B1090)-1)*6+1)</f>
        <v>34</v>
      </c>
      <c r="D1090" t="str" cm="1">
        <f t="array" ref="D1090">INDEX('Master Data'!$F$2:$L$4115,SMALL(IF((INDEX('Master Data'!$F$2:$L$4115,,1)="failed"),MATCH(ROW('Master Data'!$F$2:$L$4115),ROW('Master Data'!$F$2:$L$4115)),""),ROWS($D$2:D1090)),(COLUMNS($D$2:D1090)-1)*6+1)</f>
        <v>failed</v>
      </c>
      <c r="E1090" cm="1">
        <f t="array" ref="E1090">INDEX('Master Data'!$F$2:$L$4115,SMALL(IF((INDEX('Master Data'!$F$2:$L$4115,,1)="failed"),MATCH(ROW('Master Data'!$F$2:$L$4115),ROW('Master Data'!$F$2:$L$4115)),""),ROWS($D$2:E1090)),(COLUMNS($D$2:E1090)-1)*6+1)</f>
        <v>17</v>
      </c>
    </row>
    <row r="1091" spans="1:5" x14ac:dyDescent="0.25">
      <c r="A1091" t="str" cm="1">
        <f t="array" ref="A1091">INDEX('Master Data'!$F$2:$L$4115,SMALL(IF((INDEX('Master Data'!$F$2:$L$4115,,1)="successful"),MATCH(ROW('Master Data'!$F$2:$L$4115),ROW('Master Data'!$F$2:$L$4115)),""),ROWS(A$2:$A1091)),(COLUMNS($A$2:A1091)-1)*6+1)</f>
        <v>successful</v>
      </c>
      <c r="B1091" cm="1">
        <f t="array" ref="B1091">INDEX('Master Data'!$F$2:$L$4115,SMALL(IF((INDEX('Master Data'!$F$2:$L$4115,,1)="successful"),MATCH(ROW('Master Data'!$F$2:$L$4115),ROW('Master Data'!$F$2:$L$4115)),""),ROWS($A$2:B1091)),(COLUMNS($A$2:B1091)-1)*6+1)</f>
        <v>7</v>
      </c>
      <c r="D1091" t="str" cm="1">
        <f t="array" ref="D1091">INDEX('Master Data'!$F$2:$L$4115,SMALL(IF((INDEX('Master Data'!$F$2:$L$4115,,1)="failed"),MATCH(ROW('Master Data'!$F$2:$L$4115),ROW('Master Data'!$F$2:$L$4115)),""),ROWS($D$2:D1091)),(COLUMNS($D$2:D1091)-1)*6+1)</f>
        <v>failed</v>
      </c>
      <c r="E1091" cm="1">
        <f t="array" ref="E1091">INDEX('Master Data'!$F$2:$L$4115,SMALL(IF((INDEX('Master Data'!$F$2:$L$4115,,1)="failed"),MATCH(ROW('Master Data'!$F$2:$L$4115),ROW('Master Data'!$F$2:$L$4115)),""),ROWS($D$2:E1091)),(COLUMNS($D$2:E1091)-1)*6+1)</f>
        <v>2</v>
      </c>
    </row>
    <row r="1092" spans="1:5" x14ac:dyDescent="0.25">
      <c r="A1092" t="str" cm="1">
        <f t="array" ref="A1092">INDEX('Master Data'!$F$2:$L$4115,SMALL(IF((INDEX('Master Data'!$F$2:$L$4115,,1)="successful"),MATCH(ROW('Master Data'!$F$2:$L$4115),ROW('Master Data'!$F$2:$L$4115)),""),ROWS(A$2:$A1092)),(COLUMNS($A$2:A1092)-1)*6+1)</f>
        <v>successful</v>
      </c>
      <c r="B1092" cm="1">
        <f t="array" ref="B1092">INDEX('Master Data'!$F$2:$L$4115,SMALL(IF((INDEX('Master Data'!$F$2:$L$4115,,1)="successful"),MATCH(ROW('Master Data'!$F$2:$L$4115),ROW('Master Data'!$F$2:$L$4115)),""),ROWS($A$2:B1092)),(COLUMNS($A$2:B1092)-1)*6+1)</f>
        <v>24</v>
      </c>
      <c r="D1092" t="str" cm="1">
        <f t="array" ref="D1092">INDEX('Master Data'!$F$2:$L$4115,SMALL(IF((INDEX('Master Data'!$F$2:$L$4115,,1)="failed"),MATCH(ROW('Master Data'!$F$2:$L$4115),ROW('Master Data'!$F$2:$L$4115)),""),ROWS($D$2:D1092)),(COLUMNS($D$2:D1092)-1)*6+1)</f>
        <v>failed</v>
      </c>
      <c r="E1092" cm="1">
        <f t="array" ref="E1092">INDEX('Master Data'!$F$2:$L$4115,SMALL(IF((INDEX('Master Data'!$F$2:$L$4115,,1)="failed"),MATCH(ROW('Master Data'!$F$2:$L$4115),ROW('Master Data'!$F$2:$L$4115)),""),ROWS($D$2:E1092)),(COLUMNS($D$2:E1092)-1)*6+1)</f>
        <v>0</v>
      </c>
    </row>
    <row r="1093" spans="1:5" x14ac:dyDescent="0.25">
      <c r="A1093" t="str" cm="1">
        <f t="array" ref="A1093">INDEX('Master Data'!$F$2:$L$4115,SMALL(IF((INDEX('Master Data'!$F$2:$L$4115,,1)="successful"),MATCH(ROW('Master Data'!$F$2:$L$4115),ROW('Master Data'!$F$2:$L$4115)),""),ROWS(A$2:$A1093)),(COLUMNS($A$2:A1093)-1)*6+1)</f>
        <v>successful</v>
      </c>
      <c r="B1093" cm="1">
        <f t="array" ref="B1093">INDEX('Master Data'!$F$2:$L$4115,SMALL(IF((INDEX('Master Data'!$F$2:$L$4115,,1)="successful"),MATCH(ROW('Master Data'!$F$2:$L$4115),ROW('Master Data'!$F$2:$L$4115)),""),ROWS($A$2:B1093)),(COLUMNS($A$2:B1093)-1)*6+1)</f>
        <v>15</v>
      </c>
      <c r="D1093" t="str" cm="1">
        <f t="array" ref="D1093">INDEX('Master Data'!$F$2:$L$4115,SMALL(IF((INDEX('Master Data'!$F$2:$L$4115,,1)="failed"),MATCH(ROW('Master Data'!$F$2:$L$4115),ROW('Master Data'!$F$2:$L$4115)),""),ROWS($D$2:D1093)),(COLUMNS($D$2:D1093)-1)*6+1)</f>
        <v>failed</v>
      </c>
      <c r="E1093" cm="1">
        <f t="array" ref="E1093">INDEX('Master Data'!$F$2:$L$4115,SMALL(IF((INDEX('Master Data'!$F$2:$L$4115,,1)="failed"),MATCH(ROW('Master Data'!$F$2:$L$4115),ROW('Master Data'!$F$2:$L$4115)),""),ROWS($D$2:E1093)),(COLUMNS($D$2:E1093)-1)*6+1)</f>
        <v>4</v>
      </c>
    </row>
    <row r="1094" spans="1:5" x14ac:dyDescent="0.25">
      <c r="A1094" t="str" cm="1">
        <f t="array" ref="A1094">INDEX('Master Data'!$F$2:$L$4115,SMALL(IF((INDEX('Master Data'!$F$2:$L$4115,,1)="successful"),MATCH(ROW('Master Data'!$F$2:$L$4115),ROW('Master Data'!$F$2:$L$4115)),""),ROWS(A$2:$A1094)),(COLUMNS($A$2:A1094)-1)*6+1)</f>
        <v>successful</v>
      </c>
      <c r="B1094" cm="1">
        <f t="array" ref="B1094">INDEX('Master Data'!$F$2:$L$4115,SMALL(IF((INDEX('Master Data'!$F$2:$L$4115,,1)="successful"),MATCH(ROW('Master Data'!$F$2:$L$4115),ROW('Master Data'!$F$2:$L$4115)),""),ROWS($A$2:B1094)),(COLUMNS($A$2:B1094)-1)*6+1)</f>
        <v>72</v>
      </c>
      <c r="D1094" t="str" cm="1">
        <f t="array" ref="D1094">INDEX('Master Data'!$F$2:$L$4115,SMALL(IF((INDEX('Master Data'!$F$2:$L$4115,,1)="failed"),MATCH(ROW('Master Data'!$F$2:$L$4115),ROW('Master Data'!$F$2:$L$4115)),""),ROWS($D$2:D1094)),(COLUMNS($D$2:D1094)-1)*6+1)</f>
        <v>failed</v>
      </c>
      <c r="E1094" cm="1">
        <f t="array" ref="E1094">INDEX('Master Data'!$F$2:$L$4115,SMALL(IF((INDEX('Master Data'!$F$2:$L$4115,,1)="failed"),MATCH(ROW('Master Data'!$F$2:$L$4115),ROW('Master Data'!$F$2:$L$4115)),""),ROWS($D$2:E1094)),(COLUMNS($D$2:E1094)-1)*6+1)</f>
        <v>12</v>
      </c>
    </row>
    <row r="1095" spans="1:5" x14ac:dyDescent="0.25">
      <c r="A1095" t="str" cm="1">
        <f t="array" ref="A1095">INDEX('Master Data'!$F$2:$L$4115,SMALL(IF((INDEX('Master Data'!$F$2:$L$4115,,1)="successful"),MATCH(ROW('Master Data'!$F$2:$L$4115),ROW('Master Data'!$F$2:$L$4115)),""),ROWS(A$2:$A1095)),(COLUMNS($A$2:A1095)-1)*6+1)</f>
        <v>successful</v>
      </c>
      <c r="B1095" cm="1">
        <f t="array" ref="B1095">INDEX('Master Data'!$F$2:$L$4115,SMALL(IF((INDEX('Master Data'!$F$2:$L$4115,,1)="successful"),MATCH(ROW('Master Data'!$F$2:$L$4115),ROW('Master Data'!$F$2:$L$4115)),""),ROWS($A$2:B1095)),(COLUMNS($A$2:B1095)-1)*6+1)</f>
        <v>120</v>
      </c>
      <c r="D1095" t="str" cm="1">
        <f t="array" ref="D1095">INDEX('Master Data'!$F$2:$L$4115,SMALL(IF((INDEX('Master Data'!$F$2:$L$4115,,1)="failed"),MATCH(ROW('Master Data'!$F$2:$L$4115),ROW('Master Data'!$F$2:$L$4115)),""),ROWS($D$2:D1095)),(COLUMNS($D$2:D1095)-1)*6+1)</f>
        <v>failed</v>
      </c>
      <c r="E1095" cm="1">
        <f t="array" ref="E1095">INDEX('Master Data'!$F$2:$L$4115,SMALL(IF((INDEX('Master Data'!$F$2:$L$4115,,1)="failed"),MATCH(ROW('Master Data'!$F$2:$L$4115),ROW('Master Data'!$F$2:$L$4115)),""),ROWS($D$2:E1095)),(COLUMNS($D$2:E1095)-1)*6+1)</f>
        <v>3</v>
      </c>
    </row>
    <row r="1096" spans="1:5" x14ac:dyDescent="0.25">
      <c r="A1096" t="str" cm="1">
        <f t="array" ref="A1096">INDEX('Master Data'!$F$2:$L$4115,SMALL(IF((INDEX('Master Data'!$F$2:$L$4115,,1)="successful"),MATCH(ROW('Master Data'!$F$2:$L$4115),ROW('Master Data'!$F$2:$L$4115)),""),ROWS(A$2:$A1096)),(COLUMNS($A$2:A1096)-1)*6+1)</f>
        <v>successful</v>
      </c>
      <c r="B1096" cm="1">
        <f t="array" ref="B1096">INDEX('Master Data'!$F$2:$L$4115,SMALL(IF((INDEX('Master Data'!$F$2:$L$4115,,1)="successful"),MATCH(ROW('Master Data'!$F$2:$L$4115),ROW('Master Data'!$F$2:$L$4115)),""),ROWS($A$2:B1096)),(COLUMNS($A$2:B1096)-1)*6+1)</f>
        <v>123</v>
      </c>
      <c r="D1096" t="str" cm="1">
        <f t="array" ref="D1096">INDEX('Master Data'!$F$2:$L$4115,SMALL(IF((INDEX('Master Data'!$F$2:$L$4115,,1)="failed"),MATCH(ROW('Master Data'!$F$2:$L$4115),ROW('Master Data'!$F$2:$L$4115)),""),ROWS($D$2:D1096)),(COLUMNS($D$2:D1096)-1)*6+1)</f>
        <v>failed</v>
      </c>
      <c r="E1096" cm="1">
        <f t="array" ref="E1096">INDEX('Master Data'!$F$2:$L$4115,SMALL(IF((INDEX('Master Data'!$F$2:$L$4115,,1)="failed"),MATCH(ROW('Master Data'!$F$2:$L$4115),ROW('Master Data'!$F$2:$L$4115)),""),ROWS($D$2:E1096)),(COLUMNS($D$2:E1096)-1)*6+1)</f>
        <v>12</v>
      </c>
    </row>
    <row r="1097" spans="1:5" x14ac:dyDescent="0.25">
      <c r="A1097" t="str" cm="1">
        <f t="array" ref="A1097">INDEX('Master Data'!$F$2:$L$4115,SMALL(IF((INDEX('Master Data'!$F$2:$L$4115,,1)="successful"),MATCH(ROW('Master Data'!$F$2:$L$4115),ROW('Master Data'!$F$2:$L$4115)),""),ROWS(A$2:$A1097)),(COLUMNS($A$2:A1097)-1)*6+1)</f>
        <v>successful</v>
      </c>
      <c r="B1097" cm="1">
        <f t="array" ref="B1097">INDEX('Master Data'!$F$2:$L$4115,SMALL(IF((INDEX('Master Data'!$F$2:$L$4115,,1)="successful"),MATCH(ROW('Master Data'!$F$2:$L$4115),ROW('Master Data'!$F$2:$L$4115)),""),ROWS($A$2:B1097)),(COLUMNS($A$2:B1097)-1)*6+1)</f>
        <v>1</v>
      </c>
      <c r="D1097" t="str" cm="1">
        <f t="array" ref="D1097">INDEX('Master Data'!$F$2:$L$4115,SMALL(IF((INDEX('Master Data'!$F$2:$L$4115,,1)="failed"),MATCH(ROW('Master Data'!$F$2:$L$4115),ROW('Master Data'!$F$2:$L$4115)),""),ROWS($D$2:D1097)),(COLUMNS($D$2:D1097)-1)*6+1)</f>
        <v>failed</v>
      </c>
      <c r="E1097" cm="1">
        <f t="array" ref="E1097">INDEX('Master Data'!$F$2:$L$4115,SMALL(IF((INDEX('Master Data'!$F$2:$L$4115,,1)="failed"),MATCH(ROW('Master Data'!$F$2:$L$4115),ROW('Master Data'!$F$2:$L$4115)),""),ROWS($D$2:E1097)),(COLUMNS($D$2:E1097)-1)*6+1)</f>
        <v>0</v>
      </c>
    </row>
    <row r="1098" spans="1:5" x14ac:dyDescent="0.25">
      <c r="A1098" t="str" cm="1">
        <f t="array" ref="A1098">INDEX('Master Data'!$F$2:$L$4115,SMALL(IF((INDEX('Master Data'!$F$2:$L$4115,,1)="successful"),MATCH(ROW('Master Data'!$F$2:$L$4115),ROW('Master Data'!$F$2:$L$4115)),""),ROWS(A$2:$A1098)),(COLUMNS($A$2:A1098)-1)*6+1)</f>
        <v>successful</v>
      </c>
      <c r="B1098" cm="1">
        <f t="array" ref="B1098">INDEX('Master Data'!$F$2:$L$4115,SMALL(IF((INDEX('Master Data'!$F$2:$L$4115,,1)="successful"),MATCH(ROW('Master Data'!$F$2:$L$4115),ROW('Master Data'!$F$2:$L$4115)),""),ROWS($A$2:B1098)),(COLUMNS($A$2:B1098)-1)*6+1)</f>
        <v>24</v>
      </c>
      <c r="D1098" t="str" cm="1">
        <f t="array" ref="D1098">INDEX('Master Data'!$F$2:$L$4115,SMALL(IF((INDEX('Master Data'!$F$2:$L$4115,,1)="failed"),MATCH(ROW('Master Data'!$F$2:$L$4115),ROW('Master Data'!$F$2:$L$4115)),""),ROWS($D$2:D1098)),(COLUMNS($D$2:D1098)-1)*6+1)</f>
        <v>failed</v>
      </c>
      <c r="E1098" cm="1">
        <f t="array" ref="E1098">INDEX('Master Data'!$F$2:$L$4115,SMALL(IF((INDEX('Master Data'!$F$2:$L$4115,,1)="failed"),MATCH(ROW('Master Data'!$F$2:$L$4115),ROW('Master Data'!$F$2:$L$4115)),""),ROWS($D$2:E1098)),(COLUMNS($D$2:E1098)-1)*6+1)</f>
        <v>7</v>
      </c>
    </row>
    <row r="1099" spans="1:5" x14ac:dyDescent="0.25">
      <c r="A1099" t="str" cm="1">
        <f t="array" ref="A1099">INDEX('Master Data'!$F$2:$L$4115,SMALL(IF((INDEX('Master Data'!$F$2:$L$4115,,1)="successful"),MATCH(ROW('Master Data'!$F$2:$L$4115),ROW('Master Data'!$F$2:$L$4115)),""),ROWS(A$2:$A1099)),(COLUMNS($A$2:A1099)-1)*6+1)</f>
        <v>successful</v>
      </c>
      <c r="B1099" cm="1">
        <f t="array" ref="B1099">INDEX('Master Data'!$F$2:$L$4115,SMALL(IF((INDEX('Master Data'!$F$2:$L$4115,,1)="successful"),MATCH(ROW('Master Data'!$F$2:$L$4115),ROW('Master Data'!$F$2:$L$4115)),""),ROWS($A$2:B1099)),(COLUMNS($A$2:B1099)-1)*6+1)</f>
        <v>33</v>
      </c>
      <c r="D1099" t="str" cm="1">
        <f t="array" ref="D1099">INDEX('Master Data'!$F$2:$L$4115,SMALL(IF((INDEX('Master Data'!$F$2:$L$4115,,1)="failed"),MATCH(ROW('Master Data'!$F$2:$L$4115),ROW('Master Data'!$F$2:$L$4115)),""),ROWS($D$2:D1099)),(COLUMNS($D$2:D1099)-1)*6+1)</f>
        <v>failed</v>
      </c>
      <c r="E1099" cm="1">
        <f t="array" ref="E1099">INDEX('Master Data'!$F$2:$L$4115,SMALL(IF((INDEX('Master Data'!$F$2:$L$4115,,1)="failed"),MATCH(ROW('Master Data'!$F$2:$L$4115),ROW('Master Data'!$F$2:$L$4115)),""),ROWS($D$2:E1099)),(COLUMNS($D$2:E1099)-1)*6+1)</f>
        <v>2</v>
      </c>
    </row>
    <row r="1100" spans="1:5" x14ac:dyDescent="0.25">
      <c r="A1100" t="str" cm="1">
        <f t="array" ref="A1100">INDEX('Master Data'!$F$2:$L$4115,SMALL(IF((INDEX('Master Data'!$F$2:$L$4115,,1)="successful"),MATCH(ROW('Master Data'!$F$2:$L$4115),ROW('Master Data'!$F$2:$L$4115)),""),ROWS(A$2:$A1100)),(COLUMNS($A$2:A1100)-1)*6+1)</f>
        <v>successful</v>
      </c>
      <c r="B1100" cm="1">
        <f t="array" ref="B1100">INDEX('Master Data'!$F$2:$L$4115,SMALL(IF((INDEX('Master Data'!$F$2:$L$4115,,1)="successful"),MATCH(ROW('Master Data'!$F$2:$L$4115),ROW('Master Data'!$F$2:$L$4115)),""),ROWS($A$2:B1100)),(COLUMNS($A$2:B1100)-1)*6+1)</f>
        <v>14</v>
      </c>
      <c r="D1100" t="str" cm="1">
        <f t="array" ref="D1100">INDEX('Master Data'!$F$2:$L$4115,SMALL(IF((INDEX('Master Data'!$F$2:$L$4115,,1)="failed"),MATCH(ROW('Master Data'!$F$2:$L$4115),ROW('Master Data'!$F$2:$L$4115)),""),ROWS($D$2:D1100)),(COLUMNS($D$2:D1100)-1)*6+1)</f>
        <v>failed</v>
      </c>
      <c r="E1100" cm="1">
        <f t="array" ref="E1100">INDEX('Master Data'!$F$2:$L$4115,SMALL(IF((INDEX('Master Data'!$F$2:$L$4115,,1)="failed"),MATCH(ROW('Master Data'!$F$2:$L$4115),ROW('Master Data'!$F$2:$L$4115)),""),ROWS($D$2:E1100)),(COLUMNS($D$2:E1100)-1)*6+1)</f>
        <v>1</v>
      </c>
    </row>
    <row r="1101" spans="1:5" x14ac:dyDescent="0.25">
      <c r="A1101" t="str" cm="1">
        <f t="array" ref="A1101">INDEX('Master Data'!$F$2:$L$4115,SMALL(IF((INDEX('Master Data'!$F$2:$L$4115,,1)="successful"),MATCH(ROW('Master Data'!$F$2:$L$4115),ROW('Master Data'!$F$2:$L$4115)),""),ROWS(A$2:$A1101)),(COLUMNS($A$2:A1101)-1)*6+1)</f>
        <v>successful</v>
      </c>
      <c r="B1101" cm="1">
        <f t="array" ref="B1101">INDEX('Master Data'!$F$2:$L$4115,SMALL(IF((INDEX('Master Data'!$F$2:$L$4115,,1)="successful"),MATCH(ROW('Master Data'!$F$2:$L$4115),ROW('Master Data'!$F$2:$L$4115)),""),ROWS($A$2:B1101)),(COLUMNS($A$2:B1101)-1)*6+1)</f>
        <v>9</v>
      </c>
      <c r="D1101" t="str" cm="1">
        <f t="array" ref="D1101">INDEX('Master Data'!$F$2:$L$4115,SMALL(IF((INDEX('Master Data'!$F$2:$L$4115,,1)="failed"),MATCH(ROW('Master Data'!$F$2:$L$4115),ROW('Master Data'!$F$2:$L$4115)),""),ROWS($D$2:D1101)),(COLUMNS($D$2:D1101)-1)*6+1)</f>
        <v>failed</v>
      </c>
      <c r="E1101" cm="1">
        <f t="array" ref="E1101">INDEX('Master Data'!$F$2:$L$4115,SMALL(IF((INDEX('Master Data'!$F$2:$L$4115,,1)="failed"),MATCH(ROW('Master Data'!$F$2:$L$4115),ROW('Master Data'!$F$2:$L$4115)),""),ROWS($D$2:E1101)),(COLUMNS($D$2:E1101)-1)*6+1)</f>
        <v>4</v>
      </c>
    </row>
    <row r="1102" spans="1:5" x14ac:dyDescent="0.25">
      <c r="A1102" t="str" cm="1">
        <f t="array" ref="A1102">INDEX('Master Data'!$F$2:$L$4115,SMALL(IF((INDEX('Master Data'!$F$2:$L$4115,,1)="successful"),MATCH(ROW('Master Data'!$F$2:$L$4115),ROW('Master Data'!$F$2:$L$4115)),""),ROWS(A$2:$A1102)),(COLUMNS($A$2:A1102)-1)*6+1)</f>
        <v>successful</v>
      </c>
      <c r="B1102" cm="1">
        <f t="array" ref="B1102">INDEX('Master Data'!$F$2:$L$4115,SMALL(IF((INDEX('Master Data'!$F$2:$L$4115,,1)="successful"),MATCH(ROW('Master Data'!$F$2:$L$4115),ROW('Master Data'!$F$2:$L$4115)),""),ROWS($A$2:B1102)),(COLUMNS($A$2:B1102)-1)*6+1)</f>
        <v>76</v>
      </c>
      <c r="D1102" t="str" cm="1">
        <f t="array" ref="D1102">INDEX('Master Data'!$F$2:$L$4115,SMALL(IF((INDEX('Master Data'!$F$2:$L$4115,,1)="failed"),MATCH(ROW('Master Data'!$F$2:$L$4115),ROW('Master Data'!$F$2:$L$4115)),""),ROWS($D$2:D1102)),(COLUMNS($D$2:D1102)-1)*6+1)</f>
        <v>failed</v>
      </c>
      <c r="E1102" cm="1">
        <f t="array" ref="E1102">INDEX('Master Data'!$F$2:$L$4115,SMALL(IF((INDEX('Master Data'!$F$2:$L$4115,,1)="failed"),MATCH(ROW('Master Data'!$F$2:$L$4115),ROW('Master Data'!$F$2:$L$4115)),""),ROWS($D$2:E1102)),(COLUMNS($D$2:E1102)-1)*6+1)</f>
        <v>4</v>
      </c>
    </row>
    <row r="1103" spans="1:5" x14ac:dyDescent="0.25">
      <c r="A1103" t="str" cm="1">
        <f t="array" ref="A1103">INDEX('Master Data'!$F$2:$L$4115,SMALL(IF((INDEX('Master Data'!$F$2:$L$4115,,1)="successful"),MATCH(ROW('Master Data'!$F$2:$L$4115),ROW('Master Data'!$F$2:$L$4115)),""),ROWS(A$2:$A1103)),(COLUMNS($A$2:A1103)-1)*6+1)</f>
        <v>successful</v>
      </c>
      <c r="B1103" cm="1">
        <f t="array" ref="B1103">INDEX('Master Data'!$F$2:$L$4115,SMALL(IF((INDEX('Master Data'!$F$2:$L$4115,,1)="successful"),MATCH(ROW('Master Data'!$F$2:$L$4115),ROW('Master Data'!$F$2:$L$4115)),""),ROWS($A$2:B1103)),(COLUMNS($A$2:B1103)-1)*6+1)</f>
        <v>19</v>
      </c>
      <c r="D1103" t="str" cm="1">
        <f t="array" ref="D1103">INDEX('Master Data'!$F$2:$L$4115,SMALL(IF((INDEX('Master Data'!$F$2:$L$4115,,1)="failed"),MATCH(ROW('Master Data'!$F$2:$L$4115),ROW('Master Data'!$F$2:$L$4115)),""),ROWS($D$2:D1103)),(COLUMNS($D$2:D1103)-1)*6+1)</f>
        <v>failed</v>
      </c>
      <c r="E1103" cm="1">
        <f t="array" ref="E1103">INDEX('Master Data'!$F$2:$L$4115,SMALL(IF((INDEX('Master Data'!$F$2:$L$4115,,1)="failed"),MATCH(ROW('Master Data'!$F$2:$L$4115),ROW('Master Data'!$F$2:$L$4115)),""),ROWS($D$2:E1103)),(COLUMNS($D$2:E1103)-1)*6+1)</f>
        <v>17</v>
      </c>
    </row>
    <row r="1104" spans="1:5" x14ac:dyDescent="0.25">
      <c r="A1104" t="str" cm="1">
        <f t="array" ref="A1104">INDEX('Master Data'!$F$2:$L$4115,SMALL(IF((INDEX('Master Data'!$F$2:$L$4115,,1)="successful"),MATCH(ROW('Master Data'!$F$2:$L$4115),ROW('Master Data'!$F$2:$L$4115)),""),ROWS(A$2:$A1104)),(COLUMNS($A$2:A1104)-1)*6+1)</f>
        <v>successful</v>
      </c>
      <c r="B1104" cm="1">
        <f t="array" ref="B1104">INDEX('Master Data'!$F$2:$L$4115,SMALL(IF((INDEX('Master Data'!$F$2:$L$4115,,1)="successful"),MATCH(ROW('Master Data'!$F$2:$L$4115),ROW('Master Data'!$F$2:$L$4115)),""),ROWS($A$2:B1104)),(COLUMNS($A$2:B1104)-1)*6+1)</f>
        <v>69</v>
      </c>
      <c r="D1104" t="str" cm="1">
        <f t="array" ref="D1104">INDEX('Master Data'!$F$2:$L$4115,SMALL(IF((INDEX('Master Data'!$F$2:$L$4115,,1)="failed"),MATCH(ROW('Master Data'!$F$2:$L$4115),ROW('Master Data'!$F$2:$L$4115)),""),ROWS($D$2:D1104)),(COLUMNS($D$2:D1104)-1)*6+1)</f>
        <v>failed</v>
      </c>
      <c r="E1104" cm="1">
        <f t="array" ref="E1104">INDEX('Master Data'!$F$2:$L$4115,SMALL(IF((INDEX('Master Data'!$F$2:$L$4115,,1)="failed"),MATCH(ROW('Master Data'!$F$2:$L$4115),ROW('Master Data'!$F$2:$L$4115)),""),ROWS($D$2:E1104)),(COLUMNS($D$2:E1104)-1)*6+1)</f>
        <v>7</v>
      </c>
    </row>
    <row r="1105" spans="1:5" x14ac:dyDescent="0.25">
      <c r="A1105" t="str" cm="1">
        <f t="array" ref="A1105">INDEX('Master Data'!$F$2:$L$4115,SMALL(IF((INDEX('Master Data'!$F$2:$L$4115,,1)="successful"),MATCH(ROW('Master Data'!$F$2:$L$4115),ROW('Master Data'!$F$2:$L$4115)),""),ROWS(A$2:$A1105)),(COLUMNS($A$2:A1105)-1)*6+1)</f>
        <v>successful</v>
      </c>
      <c r="B1105" cm="1">
        <f t="array" ref="B1105">INDEX('Master Data'!$F$2:$L$4115,SMALL(IF((INDEX('Master Data'!$F$2:$L$4115,,1)="successful"),MATCH(ROW('Master Data'!$F$2:$L$4115),ROW('Master Data'!$F$2:$L$4115)),""),ROWS($A$2:B1105)),(COLUMNS($A$2:B1105)-1)*6+1)</f>
        <v>218</v>
      </c>
      <c r="D1105" t="str" cm="1">
        <f t="array" ref="D1105">INDEX('Master Data'!$F$2:$L$4115,SMALL(IF((INDEX('Master Data'!$F$2:$L$4115,,1)="failed"),MATCH(ROW('Master Data'!$F$2:$L$4115),ROW('Master Data'!$F$2:$L$4115)),""),ROWS($D$2:D1105)),(COLUMNS($D$2:D1105)-1)*6+1)</f>
        <v>failed</v>
      </c>
      <c r="E1105" cm="1">
        <f t="array" ref="E1105">INDEX('Master Data'!$F$2:$L$4115,SMALL(IF((INDEX('Master Data'!$F$2:$L$4115,,1)="failed"),MATCH(ROW('Master Data'!$F$2:$L$4115),ROW('Master Data'!$F$2:$L$4115)),""),ROWS($D$2:E1105)),(COLUMNS($D$2:E1105)-1)*6+1)</f>
        <v>2</v>
      </c>
    </row>
    <row r="1106" spans="1:5" x14ac:dyDescent="0.25">
      <c r="A1106" t="str" cm="1">
        <f t="array" ref="A1106">INDEX('Master Data'!$F$2:$L$4115,SMALL(IF((INDEX('Master Data'!$F$2:$L$4115,,1)="successful"),MATCH(ROW('Master Data'!$F$2:$L$4115),ROW('Master Data'!$F$2:$L$4115)),""),ROWS(A$2:$A1106)),(COLUMNS($A$2:A1106)-1)*6+1)</f>
        <v>successful</v>
      </c>
      <c r="B1106" cm="1">
        <f t="array" ref="B1106">INDEX('Master Data'!$F$2:$L$4115,SMALL(IF((INDEX('Master Data'!$F$2:$L$4115,,1)="successful"),MATCH(ROW('Master Data'!$F$2:$L$4115),ROW('Master Data'!$F$2:$L$4115)),""),ROWS($A$2:B1106)),(COLUMNS($A$2:B1106)-1)*6+1)</f>
        <v>30</v>
      </c>
      <c r="D1106" t="str" cm="1">
        <f t="array" ref="D1106">INDEX('Master Data'!$F$2:$L$4115,SMALL(IF((INDEX('Master Data'!$F$2:$L$4115,,1)="failed"),MATCH(ROW('Master Data'!$F$2:$L$4115),ROW('Master Data'!$F$2:$L$4115)),""),ROWS($D$2:D1106)),(COLUMNS($D$2:D1106)-1)*6+1)</f>
        <v>failed</v>
      </c>
      <c r="E1106" cm="1">
        <f t="array" ref="E1106">INDEX('Master Data'!$F$2:$L$4115,SMALL(IF((INDEX('Master Data'!$F$2:$L$4115,,1)="failed"),MATCH(ROW('Master Data'!$F$2:$L$4115),ROW('Master Data'!$F$2:$L$4115)),""),ROWS($D$2:E1106)),(COLUMNS($D$2:E1106)-1)*6+1)</f>
        <v>5</v>
      </c>
    </row>
    <row r="1107" spans="1:5" x14ac:dyDescent="0.25">
      <c r="A1107" t="str" cm="1">
        <f t="array" ref="A1107">INDEX('Master Data'!$F$2:$L$4115,SMALL(IF((INDEX('Master Data'!$F$2:$L$4115,,1)="successful"),MATCH(ROW('Master Data'!$F$2:$L$4115),ROW('Master Data'!$F$2:$L$4115)),""),ROWS(A$2:$A1107)),(COLUMNS($A$2:A1107)-1)*6+1)</f>
        <v>successful</v>
      </c>
      <c r="B1107" cm="1">
        <f t="array" ref="B1107">INDEX('Master Data'!$F$2:$L$4115,SMALL(IF((INDEX('Master Data'!$F$2:$L$4115,,1)="successful"),MATCH(ROW('Master Data'!$F$2:$L$4115),ROW('Master Data'!$F$2:$L$4115)),""),ROWS($A$2:B1107)),(COLUMNS($A$2:B1107)-1)*6+1)</f>
        <v>100</v>
      </c>
      <c r="D1107" t="str" cm="1">
        <f t="array" ref="D1107">INDEX('Master Data'!$F$2:$L$4115,SMALL(IF((INDEX('Master Data'!$F$2:$L$4115,,1)="failed"),MATCH(ROW('Master Data'!$F$2:$L$4115),ROW('Master Data'!$F$2:$L$4115)),""),ROWS($D$2:D1107)),(COLUMNS($D$2:D1107)-1)*6+1)</f>
        <v>failed</v>
      </c>
      <c r="E1107" cm="1">
        <f t="array" ref="E1107">INDEX('Master Data'!$F$2:$L$4115,SMALL(IF((INDEX('Master Data'!$F$2:$L$4115,,1)="failed"),MATCH(ROW('Master Data'!$F$2:$L$4115),ROW('Master Data'!$F$2:$L$4115)),""),ROWS($D$2:E1107)),(COLUMNS($D$2:E1107)-1)*6+1)</f>
        <v>1</v>
      </c>
    </row>
    <row r="1108" spans="1:5" x14ac:dyDescent="0.25">
      <c r="A1108" t="str" cm="1">
        <f t="array" ref="A1108">INDEX('Master Data'!$F$2:$L$4115,SMALL(IF((INDEX('Master Data'!$F$2:$L$4115,,1)="successful"),MATCH(ROW('Master Data'!$F$2:$L$4115),ROW('Master Data'!$F$2:$L$4115)),""),ROWS(A$2:$A1108)),(COLUMNS($A$2:A1108)-1)*6+1)</f>
        <v>successful</v>
      </c>
      <c r="B1108" cm="1">
        <f t="array" ref="B1108">INDEX('Master Data'!$F$2:$L$4115,SMALL(IF((INDEX('Master Data'!$F$2:$L$4115,,1)="successful"),MATCH(ROW('Master Data'!$F$2:$L$4115),ROW('Master Data'!$F$2:$L$4115)),""),ROWS($A$2:B1108)),(COLUMNS($A$2:B1108)-1)*6+1)</f>
        <v>296</v>
      </c>
      <c r="D1108" t="str" cm="1">
        <f t="array" ref="D1108">INDEX('Master Data'!$F$2:$L$4115,SMALL(IF((INDEX('Master Data'!$F$2:$L$4115,,1)="failed"),MATCH(ROW('Master Data'!$F$2:$L$4115),ROW('Master Data'!$F$2:$L$4115)),""),ROWS($D$2:D1108)),(COLUMNS($D$2:D1108)-1)*6+1)</f>
        <v>failed</v>
      </c>
      <c r="E1108" cm="1">
        <f t="array" ref="E1108">INDEX('Master Data'!$F$2:$L$4115,SMALL(IF((INDEX('Master Data'!$F$2:$L$4115,,1)="failed"),MATCH(ROW('Master Data'!$F$2:$L$4115),ROW('Master Data'!$F$2:$L$4115)),""),ROWS($D$2:E1108)),(COLUMNS($D$2:E1108)-1)*6+1)</f>
        <v>1</v>
      </c>
    </row>
    <row r="1109" spans="1:5" x14ac:dyDescent="0.25">
      <c r="A1109" t="str" cm="1">
        <f t="array" ref="A1109">INDEX('Master Data'!$F$2:$L$4115,SMALL(IF((INDEX('Master Data'!$F$2:$L$4115,,1)="successful"),MATCH(ROW('Master Data'!$F$2:$L$4115),ROW('Master Data'!$F$2:$L$4115)),""),ROWS(A$2:$A1109)),(COLUMNS($A$2:A1109)-1)*6+1)</f>
        <v>successful</v>
      </c>
      <c r="B1109" cm="1">
        <f t="array" ref="B1109">INDEX('Master Data'!$F$2:$L$4115,SMALL(IF((INDEX('Master Data'!$F$2:$L$4115,,1)="successful"),MATCH(ROW('Master Data'!$F$2:$L$4115),ROW('Master Data'!$F$2:$L$4115)),""),ROWS($A$2:B1109)),(COLUMNS($A$2:B1109)-1)*6+1)</f>
        <v>1204</v>
      </c>
      <c r="D1109" t="str" cm="1">
        <f t="array" ref="D1109">INDEX('Master Data'!$F$2:$L$4115,SMALL(IF((INDEX('Master Data'!$F$2:$L$4115,,1)="failed"),MATCH(ROW('Master Data'!$F$2:$L$4115),ROW('Master Data'!$F$2:$L$4115)),""),ROWS($D$2:D1109)),(COLUMNS($D$2:D1109)-1)*6+1)</f>
        <v>failed</v>
      </c>
      <c r="E1109" cm="1">
        <f t="array" ref="E1109">INDEX('Master Data'!$F$2:$L$4115,SMALL(IF((INDEX('Master Data'!$F$2:$L$4115,,1)="failed"),MATCH(ROW('Master Data'!$F$2:$L$4115),ROW('Master Data'!$F$2:$L$4115)),""),ROWS($D$2:E1109)),(COLUMNS($D$2:E1109)-1)*6+1)</f>
        <v>14</v>
      </c>
    </row>
    <row r="1110" spans="1:5" x14ac:dyDescent="0.25">
      <c r="A1110" t="str" cm="1">
        <f t="array" ref="A1110">INDEX('Master Data'!$F$2:$L$4115,SMALL(IF((INDEX('Master Data'!$F$2:$L$4115,,1)="successful"),MATCH(ROW('Master Data'!$F$2:$L$4115),ROW('Master Data'!$F$2:$L$4115)),""),ROWS(A$2:$A1110)),(COLUMNS($A$2:A1110)-1)*6+1)</f>
        <v>successful</v>
      </c>
      <c r="B1110" cm="1">
        <f t="array" ref="B1110">INDEX('Master Data'!$F$2:$L$4115,SMALL(IF((INDEX('Master Data'!$F$2:$L$4115,,1)="successful"),MATCH(ROW('Master Data'!$F$2:$L$4115),ROW('Master Data'!$F$2:$L$4115)),""),ROWS($A$2:B1110)),(COLUMNS($A$2:B1110)-1)*6+1)</f>
        <v>321</v>
      </c>
      <c r="D1110" t="str" cm="1">
        <f t="array" ref="D1110">INDEX('Master Data'!$F$2:$L$4115,SMALL(IF((INDEX('Master Data'!$F$2:$L$4115,,1)="failed"),MATCH(ROW('Master Data'!$F$2:$L$4115),ROW('Master Data'!$F$2:$L$4115)),""),ROWS($D$2:D1110)),(COLUMNS($D$2:D1110)-1)*6+1)</f>
        <v>failed</v>
      </c>
      <c r="E1110" cm="1">
        <f t="array" ref="E1110">INDEX('Master Data'!$F$2:$L$4115,SMALL(IF((INDEX('Master Data'!$F$2:$L$4115,,1)="failed"),MATCH(ROW('Master Data'!$F$2:$L$4115),ROW('Master Data'!$F$2:$L$4115)),""),ROWS($D$2:E1110)),(COLUMNS($D$2:E1110)-1)*6+1)</f>
        <v>26</v>
      </c>
    </row>
    <row r="1111" spans="1:5" x14ac:dyDescent="0.25">
      <c r="A1111" t="str" cm="1">
        <f t="array" ref="A1111">INDEX('Master Data'!$F$2:$L$4115,SMALL(IF((INDEX('Master Data'!$F$2:$L$4115,,1)="successful"),MATCH(ROW('Master Data'!$F$2:$L$4115),ROW('Master Data'!$F$2:$L$4115)),""),ROWS(A$2:$A1111)),(COLUMNS($A$2:A1111)-1)*6+1)</f>
        <v>successful</v>
      </c>
      <c r="B1111" cm="1">
        <f t="array" ref="B1111">INDEX('Master Data'!$F$2:$L$4115,SMALL(IF((INDEX('Master Data'!$F$2:$L$4115,,1)="successful"),MATCH(ROW('Master Data'!$F$2:$L$4115),ROW('Master Data'!$F$2:$L$4115)),""),ROWS($A$2:B1111)),(COLUMNS($A$2:B1111)-1)*6+1)</f>
        <v>301</v>
      </c>
      <c r="D1111" t="str" cm="1">
        <f t="array" ref="D1111">INDEX('Master Data'!$F$2:$L$4115,SMALL(IF((INDEX('Master Data'!$F$2:$L$4115,,1)="failed"),MATCH(ROW('Master Data'!$F$2:$L$4115),ROW('Master Data'!$F$2:$L$4115)),""),ROWS($D$2:D1111)),(COLUMNS($D$2:D1111)-1)*6+1)</f>
        <v>failed</v>
      </c>
      <c r="E1111" cm="1">
        <f t="array" ref="E1111">INDEX('Master Data'!$F$2:$L$4115,SMALL(IF((INDEX('Master Data'!$F$2:$L$4115,,1)="failed"),MATCH(ROW('Master Data'!$F$2:$L$4115),ROW('Master Data'!$F$2:$L$4115)),""),ROWS($D$2:E1111)),(COLUMNS($D$2:E1111)-1)*6+1)</f>
        <v>2</v>
      </c>
    </row>
    <row r="1112" spans="1:5" x14ac:dyDescent="0.25">
      <c r="A1112" t="str" cm="1">
        <f t="array" ref="A1112">INDEX('Master Data'!$F$2:$L$4115,SMALL(IF((INDEX('Master Data'!$F$2:$L$4115,,1)="successful"),MATCH(ROW('Master Data'!$F$2:$L$4115),ROW('Master Data'!$F$2:$L$4115)),""),ROWS(A$2:$A1112)),(COLUMNS($A$2:A1112)-1)*6+1)</f>
        <v>successful</v>
      </c>
      <c r="B1112" cm="1">
        <f t="array" ref="B1112">INDEX('Master Data'!$F$2:$L$4115,SMALL(IF((INDEX('Master Data'!$F$2:$L$4115,,1)="successful"),MATCH(ROW('Master Data'!$F$2:$L$4115),ROW('Master Data'!$F$2:$L$4115)),""),ROWS($A$2:B1112)),(COLUMNS($A$2:B1112)-1)*6+1)</f>
        <v>144</v>
      </c>
      <c r="D1112" t="str" cm="1">
        <f t="array" ref="D1112">INDEX('Master Data'!$F$2:$L$4115,SMALL(IF((INDEX('Master Data'!$F$2:$L$4115,,1)="failed"),MATCH(ROW('Master Data'!$F$2:$L$4115),ROW('Master Data'!$F$2:$L$4115)),""),ROWS($D$2:D1112)),(COLUMNS($D$2:D1112)-1)*6+1)</f>
        <v>failed</v>
      </c>
      <c r="E1112" cm="1">
        <f t="array" ref="E1112">INDEX('Master Data'!$F$2:$L$4115,SMALL(IF((INDEX('Master Data'!$F$2:$L$4115,,1)="failed"),MATCH(ROW('Master Data'!$F$2:$L$4115),ROW('Master Data'!$F$2:$L$4115)),""),ROWS($D$2:E1112)),(COLUMNS($D$2:E1112)-1)*6+1)</f>
        <v>1</v>
      </c>
    </row>
    <row r="1113" spans="1:5" x14ac:dyDescent="0.25">
      <c r="A1113" t="str" cm="1">
        <f t="array" ref="A1113">INDEX('Master Data'!$F$2:$L$4115,SMALL(IF((INDEX('Master Data'!$F$2:$L$4115,,1)="successful"),MATCH(ROW('Master Data'!$F$2:$L$4115),ROW('Master Data'!$F$2:$L$4115)),""),ROWS(A$2:$A1113)),(COLUMNS($A$2:A1113)-1)*6+1)</f>
        <v>successful</v>
      </c>
      <c r="B1113" cm="1">
        <f t="array" ref="B1113">INDEX('Master Data'!$F$2:$L$4115,SMALL(IF((INDEX('Master Data'!$F$2:$L$4115,,1)="successful"),MATCH(ROW('Master Data'!$F$2:$L$4115),ROW('Master Data'!$F$2:$L$4115)),""),ROWS($A$2:B1113)),(COLUMNS($A$2:B1113)-1)*6+1)</f>
        <v>539</v>
      </c>
      <c r="D1113" t="str" cm="1">
        <f t="array" ref="D1113">INDEX('Master Data'!$F$2:$L$4115,SMALL(IF((INDEX('Master Data'!$F$2:$L$4115,,1)="failed"),MATCH(ROW('Master Data'!$F$2:$L$4115),ROW('Master Data'!$F$2:$L$4115)),""),ROWS($D$2:D1113)),(COLUMNS($D$2:D1113)-1)*6+1)</f>
        <v>failed</v>
      </c>
      <c r="E1113" cm="1">
        <f t="array" ref="E1113">INDEX('Master Data'!$F$2:$L$4115,SMALL(IF((INDEX('Master Data'!$F$2:$L$4115,,1)="failed"),MATCH(ROW('Master Data'!$F$2:$L$4115),ROW('Master Data'!$F$2:$L$4115)),""),ROWS($D$2:E1113)),(COLUMNS($D$2:E1113)-1)*6+1)</f>
        <v>3</v>
      </c>
    </row>
    <row r="1114" spans="1:5" x14ac:dyDescent="0.25">
      <c r="A1114" t="str" cm="1">
        <f t="array" ref="A1114">INDEX('Master Data'!$F$2:$L$4115,SMALL(IF((INDEX('Master Data'!$F$2:$L$4115,,1)="successful"),MATCH(ROW('Master Data'!$F$2:$L$4115),ROW('Master Data'!$F$2:$L$4115)),""),ROWS(A$2:$A1114)),(COLUMNS($A$2:A1114)-1)*6+1)</f>
        <v>successful</v>
      </c>
      <c r="B1114" cm="1">
        <f t="array" ref="B1114">INDEX('Master Data'!$F$2:$L$4115,SMALL(IF((INDEX('Master Data'!$F$2:$L$4115,,1)="successful"),MATCH(ROW('Master Data'!$F$2:$L$4115),ROW('Master Data'!$F$2:$L$4115)),""),ROWS($A$2:B1114)),(COLUMNS($A$2:B1114)-1)*6+1)</f>
        <v>498</v>
      </c>
      <c r="D1114" t="str" cm="1">
        <f t="array" ref="D1114">INDEX('Master Data'!$F$2:$L$4115,SMALL(IF((INDEX('Master Data'!$F$2:$L$4115,,1)="failed"),MATCH(ROW('Master Data'!$F$2:$L$4115),ROW('Master Data'!$F$2:$L$4115)),""),ROWS($D$2:D1114)),(COLUMNS($D$2:D1114)-1)*6+1)</f>
        <v>failed</v>
      </c>
      <c r="E1114" cm="1">
        <f t="array" ref="E1114">INDEX('Master Data'!$F$2:$L$4115,SMALL(IF((INDEX('Master Data'!$F$2:$L$4115,,1)="failed"),MATCH(ROW('Master Data'!$F$2:$L$4115),ROW('Master Data'!$F$2:$L$4115)),""),ROWS($D$2:E1114)),(COLUMNS($D$2:E1114)-1)*6+1)</f>
        <v>7</v>
      </c>
    </row>
    <row r="1115" spans="1:5" x14ac:dyDescent="0.25">
      <c r="A1115" t="str" cm="1">
        <f t="array" ref="A1115">INDEX('Master Data'!$F$2:$L$4115,SMALL(IF((INDEX('Master Data'!$F$2:$L$4115,,1)="successful"),MATCH(ROW('Master Data'!$F$2:$L$4115),ROW('Master Data'!$F$2:$L$4115)),""),ROWS(A$2:$A1115)),(COLUMNS($A$2:A1115)-1)*6+1)</f>
        <v>successful</v>
      </c>
      <c r="B1115" cm="1">
        <f t="array" ref="B1115">INDEX('Master Data'!$F$2:$L$4115,SMALL(IF((INDEX('Master Data'!$F$2:$L$4115,,1)="successful"),MATCH(ROW('Master Data'!$F$2:$L$4115),ROW('Master Data'!$F$2:$L$4115)),""),ROWS($A$2:B1115)),(COLUMNS($A$2:B1115)-1)*6+1)</f>
        <v>1113</v>
      </c>
      <c r="D1115" t="str" cm="1">
        <f t="array" ref="D1115">INDEX('Master Data'!$F$2:$L$4115,SMALL(IF((INDEX('Master Data'!$F$2:$L$4115,,1)="failed"),MATCH(ROW('Master Data'!$F$2:$L$4115),ROW('Master Data'!$F$2:$L$4115)),""),ROWS($D$2:D1115)),(COLUMNS($D$2:D1115)-1)*6+1)</f>
        <v>failed</v>
      </c>
      <c r="E1115" cm="1">
        <f t="array" ref="E1115">INDEX('Master Data'!$F$2:$L$4115,SMALL(IF((INDEX('Master Data'!$F$2:$L$4115,,1)="failed"),MATCH(ROW('Master Data'!$F$2:$L$4115),ROW('Master Data'!$F$2:$L$4115)),""),ROWS($D$2:E1115)),(COLUMNS($D$2:E1115)-1)*6+1)</f>
        <v>9</v>
      </c>
    </row>
    <row r="1116" spans="1:5" x14ac:dyDescent="0.25">
      <c r="A1116" t="str" cm="1">
        <f t="array" ref="A1116">INDEX('Master Data'!$F$2:$L$4115,SMALL(IF((INDEX('Master Data'!$F$2:$L$4115,,1)="successful"),MATCH(ROW('Master Data'!$F$2:$L$4115),ROW('Master Data'!$F$2:$L$4115)),""),ROWS(A$2:$A1116)),(COLUMNS($A$2:A1116)-1)*6+1)</f>
        <v>successful</v>
      </c>
      <c r="B1116" cm="1">
        <f t="array" ref="B1116">INDEX('Master Data'!$F$2:$L$4115,SMALL(IF((INDEX('Master Data'!$F$2:$L$4115,,1)="successful"),MATCH(ROW('Master Data'!$F$2:$L$4115),ROW('Master Data'!$F$2:$L$4115)),""),ROWS($A$2:B1116)),(COLUMNS($A$2:B1116)-1)*6+1)</f>
        <v>988</v>
      </c>
      <c r="D1116" t="str" cm="1">
        <f t="array" ref="D1116">INDEX('Master Data'!$F$2:$L$4115,SMALL(IF((INDEX('Master Data'!$F$2:$L$4115,,1)="failed"),MATCH(ROW('Master Data'!$F$2:$L$4115),ROW('Master Data'!$F$2:$L$4115)),""),ROWS($D$2:D1116)),(COLUMNS($D$2:D1116)-1)*6+1)</f>
        <v>failed</v>
      </c>
      <c r="E1116" cm="1">
        <f t="array" ref="E1116">INDEX('Master Data'!$F$2:$L$4115,SMALL(IF((INDEX('Master Data'!$F$2:$L$4115,,1)="failed"),MATCH(ROW('Master Data'!$F$2:$L$4115),ROW('Master Data'!$F$2:$L$4115)),""),ROWS($D$2:E1116)),(COLUMNS($D$2:E1116)-1)*6+1)</f>
        <v>20</v>
      </c>
    </row>
    <row r="1117" spans="1:5" x14ac:dyDescent="0.25">
      <c r="A1117" t="str" cm="1">
        <f t="array" ref="A1117">INDEX('Master Data'!$F$2:$L$4115,SMALL(IF((INDEX('Master Data'!$F$2:$L$4115,,1)="successful"),MATCH(ROW('Master Data'!$F$2:$L$4115),ROW('Master Data'!$F$2:$L$4115)),""),ROWS(A$2:$A1117)),(COLUMNS($A$2:A1117)-1)*6+1)</f>
        <v>successful</v>
      </c>
      <c r="B1117" cm="1">
        <f t="array" ref="B1117">INDEX('Master Data'!$F$2:$L$4115,SMALL(IF((INDEX('Master Data'!$F$2:$L$4115,,1)="successful"),MATCH(ROW('Master Data'!$F$2:$L$4115),ROW('Master Data'!$F$2:$L$4115)),""),ROWS($A$2:B1117)),(COLUMNS($A$2:B1117)-1)*6+1)</f>
        <v>391</v>
      </c>
      <c r="D1117" t="str" cm="1">
        <f t="array" ref="D1117">INDEX('Master Data'!$F$2:$L$4115,SMALL(IF((INDEX('Master Data'!$F$2:$L$4115,,1)="failed"),MATCH(ROW('Master Data'!$F$2:$L$4115),ROW('Master Data'!$F$2:$L$4115)),""),ROWS($D$2:D1117)),(COLUMNS($D$2:D1117)-1)*6+1)</f>
        <v>failed</v>
      </c>
      <c r="E1117" cm="1">
        <f t="array" ref="E1117">INDEX('Master Data'!$F$2:$L$4115,SMALL(IF((INDEX('Master Data'!$F$2:$L$4115,,1)="failed"),MATCH(ROW('Master Data'!$F$2:$L$4115),ROW('Master Data'!$F$2:$L$4115)),""),ROWS($D$2:E1117)),(COLUMNS($D$2:E1117)-1)*6+1)</f>
        <v>6</v>
      </c>
    </row>
    <row r="1118" spans="1:5" x14ac:dyDescent="0.25">
      <c r="A1118" t="str" cm="1">
        <f t="array" ref="A1118">INDEX('Master Data'!$F$2:$L$4115,SMALL(IF((INDEX('Master Data'!$F$2:$L$4115,,1)="successful"),MATCH(ROW('Master Data'!$F$2:$L$4115),ROW('Master Data'!$F$2:$L$4115)),""),ROWS(A$2:$A1118)),(COLUMNS($A$2:A1118)-1)*6+1)</f>
        <v>successful</v>
      </c>
      <c r="B1118" cm="1">
        <f t="array" ref="B1118">INDEX('Master Data'!$F$2:$L$4115,SMALL(IF((INDEX('Master Data'!$F$2:$L$4115,,1)="successful"),MATCH(ROW('Master Data'!$F$2:$L$4115),ROW('Master Data'!$F$2:$L$4115)),""),ROWS($A$2:B1118)),(COLUMNS($A$2:B1118)-1)*6+1)</f>
        <v>28</v>
      </c>
      <c r="D1118" t="str" cm="1">
        <f t="array" ref="D1118">INDEX('Master Data'!$F$2:$L$4115,SMALL(IF((INDEX('Master Data'!$F$2:$L$4115,,1)="failed"),MATCH(ROW('Master Data'!$F$2:$L$4115),ROW('Master Data'!$F$2:$L$4115)),""),ROWS($D$2:D1118)),(COLUMNS($D$2:D1118)-1)*6+1)</f>
        <v>failed</v>
      </c>
      <c r="E1118" cm="1">
        <f t="array" ref="E1118">INDEX('Master Data'!$F$2:$L$4115,SMALL(IF((INDEX('Master Data'!$F$2:$L$4115,,1)="failed"),MATCH(ROW('Master Data'!$F$2:$L$4115),ROW('Master Data'!$F$2:$L$4115)),""),ROWS($D$2:E1118)),(COLUMNS($D$2:E1118)-1)*6+1)</f>
        <v>13</v>
      </c>
    </row>
    <row r="1119" spans="1:5" x14ac:dyDescent="0.25">
      <c r="A1119" t="str" cm="1">
        <f t="array" ref="A1119">INDEX('Master Data'!$F$2:$L$4115,SMALL(IF((INDEX('Master Data'!$F$2:$L$4115,,1)="successful"),MATCH(ROW('Master Data'!$F$2:$L$4115),ROW('Master Data'!$F$2:$L$4115)),""),ROWS(A$2:$A1119)),(COLUMNS($A$2:A1119)-1)*6+1)</f>
        <v>successful</v>
      </c>
      <c r="B1119" cm="1">
        <f t="array" ref="B1119">INDEX('Master Data'!$F$2:$L$4115,SMALL(IF((INDEX('Master Data'!$F$2:$L$4115,,1)="successful"),MATCH(ROW('Master Data'!$F$2:$L$4115),ROW('Master Data'!$F$2:$L$4115)),""),ROWS($A$2:B1119)),(COLUMNS($A$2:B1119)-1)*6+1)</f>
        <v>147</v>
      </c>
      <c r="D1119" t="str" cm="1">
        <f t="array" ref="D1119">INDEX('Master Data'!$F$2:$L$4115,SMALL(IF((INDEX('Master Data'!$F$2:$L$4115,,1)="failed"),MATCH(ROW('Master Data'!$F$2:$L$4115),ROW('Master Data'!$F$2:$L$4115)),""),ROWS($D$2:D1119)),(COLUMNS($D$2:D1119)-1)*6+1)</f>
        <v>failed</v>
      </c>
      <c r="E1119" cm="1">
        <f t="array" ref="E1119">INDEX('Master Data'!$F$2:$L$4115,SMALL(IF((INDEX('Master Data'!$F$2:$L$4115,,1)="failed"),MATCH(ROW('Master Data'!$F$2:$L$4115),ROW('Master Data'!$F$2:$L$4115)),""),ROWS($D$2:E1119)),(COLUMNS($D$2:E1119)-1)*6+1)</f>
        <v>1</v>
      </c>
    </row>
    <row r="1120" spans="1:5" x14ac:dyDescent="0.25">
      <c r="A1120" t="str" cm="1">
        <f t="array" ref="A1120">INDEX('Master Data'!$F$2:$L$4115,SMALL(IF((INDEX('Master Data'!$F$2:$L$4115,,1)="successful"),MATCH(ROW('Master Data'!$F$2:$L$4115),ROW('Master Data'!$F$2:$L$4115)),""),ROWS(A$2:$A1120)),(COLUMNS($A$2:A1120)-1)*6+1)</f>
        <v>successful</v>
      </c>
      <c r="B1120" cm="1">
        <f t="array" ref="B1120">INDEX('Master Data'!$F$2:$L$4115,SMALL(IF((INDEX('Master Data'!$F$2:$L$4115,,1)="successful"),MATCH(ROW('Master Data'!$F$2:$L$4115),ROW('Master Data'!$F$2:$L$4115)),""),ROWS($A$2:B1120)),(COLUMNS($A$2:B1120)-1)*6+1)</f>
        <v>680</v>
      </c>
      <c r="D1120" t="str" cm="1">
        <f t="array" ref="D1120">INDEX('Master Data'!$F$2:$L$4115,SMALL(IF((INDEX('Master Data'!$F$2:$L$4115,,1)="failed"),MATCH(ROW('Master Data'!$F$2:$L$4115),ROW('Master Data'!$F$2:$L$4115)),""),ROWS($D$2:D1120)),(COLUMNS($D$2:D1120)-1)*6+1)</f>
        <v>failed</v>
      </c>
      <c r="E1120" cm="1">
        <f t="array" ref="E1120">INDEX('Master Data'!$F$2:$L$4115,SMALL(IF((INDEX('Master Data'!$F$2:$L$4115,,1)="failed"),MATCH(ROW('Master Data'!$F$2:$L$4115),ROW('Master Data'!$F$2:$L$4115)),""),ROWS($D$2:E1120)),(COLUMNS($D$2:E1120)-1)*6+1)</f>
        <v>202</v>
      </c>
    </row>
    <row r="1121" spans="1:5" x14ac:dyDescent="0.25">
      <c r="A1121" t="str" cm="1">
        <f t="array" ref="A1121">INDEX('Master Data'!$F$2:$L$4115,SMALL(IF((INDEX('Master Data'!$F$2:$L$4115,,1)="successful"),MATCH(ROW('Master Data'!$F$2:$L$4115),ROW('Master Data'!$F$2:$L$4115)),""),ROWS(A$2:$A1121)),(COLUMNS($A$2:A1121)-1)*6+1)</f>
        <v>successful</v>
      </c>
      <c r="B1121" cm="1">
        <f t="array" ref="B1121">INDEX('Master Data'!$F$2:$L$4115,SMALL(IF((INDEX('Master Data'!$F$2:$L$4115,,1)="successful"),MATCH(ROW('Master Data'!$F$2:$L$4115),ROW('Master Data'!$F$2:$L$4115)),""),ROWS($A$2:B1121)),(COLUMNS($A$2:B1121)-1)*6+1)</f>
        <v>983</v>
      </c>
      <c r="D1121" t="str" cm="1">
        <f t="array" ref="D1121">INDEX('Master Data'!$F$2:$L$4115,SMALL(IF((INDEX('Master Data'!$F$2:$L$4115,,1)="failed"),MATCH(ROW('Master Data'!$F$2:$L$4115),ROW('Master Data'!$F$2:$L$4115)),""),ROWS($D$2:D1121)),(COLUMNS($D$2:D1121)-1)*6+1)</f>
        <v>failed</v>
      </c>
      <c r="E1121" cm="1">
        <f t="array" ref="E1121">INDEX('Master Data'!$F$2:$L$4115,SMALL(IF((INDEX('Master Data'!$F$2:$L$4115,,1)="failed"),MATCH(ROW('Master Data'!$F$2:$L$4115),ROW('Master Data'!$F$2:$L$4115)),""),ROWS($D$2:E1121)),(COLUMNS($D$2:E1121)-1)*6+1)</f>
        <v>0</v>
      </c>
    </row>
    <row r="1122" spans="1:5" x14ac:dyDescent="0.25">
      <c r="A1122" t="str" cm="1">
        <f t="array" ref="A1122">INDEX('Master Data'!$F$2:$L$4115,SMALL(IF((INDEX('Master Data'!$F$2:$L$4115,,1)="successful"),MATCH(ROW('Master Data'!$F$2:$L$4115),ROW('Master Data'!$F$2:$L$4115)),""),ROWS(A$2:$A1122)),(COLUMNS($A$2:A1122)-1)*6+1)</f>
        <v>successful</v>
      </c>
      <c r="B1122" cm="1">
        <f t="array" ref="B1122">INDEX('Master Data'!$F$2:$L$4115,SMALL(IF((INDEX('Master Data'!$F$2:$L$4115,,1)="successful"),MATCH(ROW('Master Data'!$F$2:$L$4115),ROW('Master Data'!$F$2:$L$4115)),""),ROWS($A$2:B1122)),(COLUMNS($A$2:B1122)-1)*6+1)</f>
        <v>79</v>
      </c>
      <c r="D1122" t="str" cm="1">
        <f t="array" ref="D1122">INDEX('Master Data'!$F$2:$L$4115,SMALL(IF((INDEX('Master Data'!$F$2:$L$4115,,1)="failed"),MATCH(ROW('Master Data'!$F$2:$L$4115),ROW('Master Data'!$F$2:$L$4115)),""),ROWS($D$2:D1122)),(COLUMNS($D$2:D1122)-1)*6+1)</f>
        <v>failed</v>
      </c>
      <c r="E1122" cm="1">
        <f t="array" ref="E1122">INDEX('Master Data'!$F$2:$L$4115,SMALL(IF((INDEX('Master Data'!$F$2:$L$4115,,1)="failed"),MATCH(ROW('Master Data'!$F$2:$L$4115),ROW('Master Data'!$F$2:$L$4115)),""),ROWS($D$2:E1122)),(COLUMNS($D$2:E1122)-1)*6+1)</f>
        <v>1</v>
      </c>
    </row>
    <row r="1123" spans="1:5" x14ac:dyDescent="0.25">
      <c r="A1123" t="str" cm="1">
        <f t="array" ref="A1123">INDEX('Master Data'!$F$2:$L$4115,SMALL(IF((INDEX('Master Data'!$F$2:$L$4115,,1)="successful"),MATCH(ROW('Master Data'!$F$2:$L$4115),ROW('Master Data'!$F$2:$L$4115)),""),ROWS(A$2:$A1123)),(COLUMNS($A$2:A1123)-1)*6+1)</f>
        <v>successful</v>
      </c>
      <c r="B1123" cm="1">
        <f t="array" ref="B1123">INDEX('Master Data'!$F$2:$L$4115,SMALL(IF((INDEX('Master Data'!$F$2:$L$4115,,1)="successful"),MATCH(ROW('Master Data'!$F$2:$L$4115),ROW('Master Data'!$F$2:$L$4115)),""),ROWS($A$2:B1123)),(COLUMNS($A$2:B1123)-1)*6+1)</f>
        <v>426</v>
      </c>
      <c r="D1123" t="str" cm="1">
        <f t="array" ref="D1123">INDEX('Master Data'!$F$2:$L$4115,SMALL(IF((INDEX('Master Data'!$F$2:$L$4115,,1)="failed"),MATCH(ROW('Master Data'!$F$2:$L$4115),ROW('Master Data'!$F$2:$L$4115)),""),ROWS($D$2:D1123)),(COLUMNS($D$2:D1123)-1)*6+1)</f>
        <v>failed</v>
      </c>
      <c r="E1123" cm="1">
        <f t="array" ref="E1123">INDEX('Master Data'!$F$2:$L$4115,SMALL(IF((INDEX('Master Data'!$F$2:$L$4115,,1)="failed"),MATCH(ROW('Master Data'!$F$2:$L$4115),ROW('Master Data'!$F$2:$L$4115)),""),ROWS($D$2:E1123)),(COLUMNS($D$2:E1123)-1)*6+1)</f>
        <v>0</v>
      </c>
    </row>
    <row r="1124" spans="1:5" x14ac:dyDescent="0.25">
      <c r="A1124" t="str" cm="1">
        <f t="array" ref="A1124">INDEX('Master Data'!$F$2:$L$4115,SMALL(IF((INDEX('Master Data'!$F$2:$L$4115,,1)="successful"),MATCH(ROW('Master Data'!$F$2:$L$4115),ROW('Master Data'!$F$2:$L$4115)),""),ROWS(A$2:$A1124)),(COLUMNS($A$2:A1124)-1)*6+1)</f>
        <v>successful</v>
      </c>
      <c r="B1124" cm="1">
        <f t="array" ref="B1124">INDEX('Master Data'!$F$2:$L$4115,SMALL(IF((INDEX('Master Data'!$F$2:$L$4115,,1)="successful"),MATCH(ROW('Master Data'!$F$2:$L$4115),ROW('Master Data'!$F$2:$L$4115)),""),ROWS($A$2:B1124)),(COLUMNS($A$2:B1124)-1)*6+1)</f>
        <v>96</v>
      </c>
      <c r="D1124" t="str" cm="1">
        <f t="array" ref="D1124">INDEX('Master Data'!$F$2:$L$4115,SMALL(IF((INDEX('Master Data'!$F$2:$L$4115,,1)="failed"),MATCH(ROW('Master Data'!$F$2:$L$4115),ROW('Master Data'!$F$2:$L$4115)),""),ROWS($D$2:D1124)),(COLUMNS($D$2:D1124)-1)*6+1)</f>
        <v>failed</v>
      </c>
      <c r="E1124" cm="1">
        <f t="array" ref="E1124">INDEX('Master Data'!$F$2:$L$4115,SMALL(IF((INDEX('Master Data'!$F$2:$L$4115,,1)="failed"),MATCH(ROW('Master Data'!$F$2:$L$4115),ROW('Master Data'!$F$2:$L$4115)),""),ROWS($D$2:E1124)),(COLUMNS($D$2:E1124)-1)*6+1)</f>
        <v>2</v>
      </c>
    </row>
    <row r="1125" spans="1:5" x14ac:dyDescent="0.25">
      <c r="A1125" t="str" cm="1">
        <f t="array" ref="A1125">INDEX('Master Data'!$F$2:$L$4115,SMALL(IF((INDEX('Master Data'!$F$2:$L$4115,,1)="successful"),MATCH(ROW('Master Data'!$F$2:$L$4115),ROW('Master Data'!$F$2:$L$4115)),""),ROWS(A$2:$A1125)),(COLUMNS($A$2:A1125)-1)*6+1)</f>
        <v>successful</v>
      </c>
      <c r="B1125" cm="1">
        <f t="array" ref="B1125">INDEX('Master Data'!$F$2:$L$4115,SMALL(IF((INDEX('Master Data'!$F$2:$L$4115,,1)="successful"),MATCH(ROW('Master Data'!$F$2:$L$4115),ROW('Master Data'!$F$2:$L$4115)),""),ROWS($A$2:B1125)),(COLUMNS($A$2:B1125)-1)*6+1)</f>
        <v>163</v>
      </c>
      <c r="D1125" t="str" cm="1">
        <f t="array" ref="D1125">INDEX('Master Data'!$F$2:$L$4115,SMALL(IF((INDEX('Master Data'!$F$2:$L$4115,,1)="failed"),MATCH(ROW('Master Data'!$F$2:$L$4115),ROW('Master Data'!$F$2:$L$4115)),""),ROWS($D$2:D1125)),(COLUMNS($D$2:D1125)-1)*6+1)</f>
        <v>failed</v>
      </c>
      <c r="E1125" cm="1">
        <f t="array" ref="E1125">INDEX('Master Data'!$F$2:$L$4115,SMALL(IF((INDEX('Master Data'!$F$2:$L$4115,,1)="failed"),MATCH(ROW('Master Data'!$F$2:$L$4115),ROW('Master Data'!$F$2:$L$4115)),""),ROWS($D$2:E1125)),(COLUMNS($D$2:E1125)-1)*6+1)</f>
        <v>13</v>
      </c>
    </row>
    <row r="1126" spans="1:5" x14ac:dyDescent="0.25">
      <c r="A1126" t="str" cm="1">
        <f t="array" ref="A1126">INDEX('Master Data'!$F$2:$L$4115,SMALL(IF((INDEX('Master Data'!$F$2:$L$4115,,1)="successful"),MATCH(ROW('Master Data'!$F$2:$L$4115),ROW('Master Data'!$F$2:$L$4115)),""),ROWS(A$2:$A1126)),(COLUMNS($A$2:A1126)-1)*6+1)</f>
        <v>successful</v>
      </c>
      <c r="B1126" cm="1">
        <f t="array" ref="B1126">INDEX('Master Data'!$F$2:$L$4115,SMALL(IF((INDEX('Master Data'!$F$2:$L$4115,,1)="successful"),MATCH(ROW('Master Data'!$F$2:$L$4115),ROW('Master Data'!$F$2:$L$4115)),""),ROWS($A$2:B1126)),(COLUMNS($A$2:B1126)-1)*6+1)</f>
        <v>2525</v>
      </c>
      <c r="D1126" t="str" cm="1">
        <f t="array" ref="D1126">INDEX('Master Data'!$F$2:$L$4115,SMALL(IF((INDEX('Master Data'!$F$2:$L$4115,,1)="failed"),MATCH(ROW('Master Data'!$F$2:$L$4115),ROW('Master Data'!$F$2:$L$4115)),""),ROWS($D$2:D1126)),(COLUMNS($D$2:D1126)-1)*6+1)</f>
        <v>failed</v>
      </c>
      <c r="E1126" cm="1">
        <f t="array" ref="E1126">INDEX('Master Data'!$F$2:$L$4115,SMALL(IF((INDEX('Master Data'!$F$2:$L$4115,,1)="failed"),MATCH(ROW('Master Data'!$F$2:$L$4115),ROW('Master Data'!$F$2:$L$4115)),""),ROWS($D$2:E1126)),(COLUMNS($D$2:E1126)-1)*6+1)</f>
        <v>9</v>
      </c>
    </row>
    <row r="1127" spans="1:5" x14ac:dyDescent="0.25">
      <c r="A1127" t="str" cm="1">
        <f t="array" ref="A1127">INDEX('Master Data'!$F$2:$L$4115,SMALL(IF((INDEX('Master Data'!$F$2:$L$4115,,1)="successful"),MATCH(ROW('Master Data'!$F$2:$L$4115),ROW('Master Data'!$F$2:$L$4115)),""),ROWS(A$2:$A1127)),(COLUMNS($A$2:A1127)-1)*6+1)</f>
        <v>successful</v>
      </c>
      <c r="B1127" cm="1">
        <f t="array" ref="B1127">INDEX('Master Data'!$F$2:$L$4115,SMALL(IF((INDEX('Master Data'!$F$2:$L$4115,,1)="successful"),MATCH(ROW('Master Data'!$F$2:$L$4115),ROW('Master Data'!$F$2:$L$4115)),""),ROWS($A$2:B1127)),(COLUMNS($A$2:B1127)-1)*6+1)</f>
        <v>2035</v>
      </c>
      <c r="D1127" t="str" cm="1">
        <f t="array" ref="D1127">INDEX('Master Data'!$F$2:$L$4115,SMALL(IF((INDEX('Master Data'!$F$2:$L$4115,,1)="failed"),MATCH(ROW('Master Data'!$F$2:$L$4115),ROW('Master Data'!$F$2:$L$4115)),""),ROWS($D$2:D1127)),(COLUMNS($D$2:D1127)-1)*6+1)</f>
        <v>failed</v>
      </c>
      <c r="E1127" cm="1">
        <f t="array" ref="E1127">INDEX('Master Data'!$F$2:$L$4115,SMALL(IF((INDEX('Master Data'!$F$2:$L$4115,,1)="failed"),MATCH(ROW('Master Data'!$F$2:$L$4115),ROW('Master Data'!$F$2:$L$4115)),""),ROWS($D$2:E1127)),(COLUMNS($D$2:E1127)-1)*6+1)</f>
        <v>2</v>
      </c>
    </row>
    <row r="1128" spans="1:5" x14ac:dyDescent="0.25">
      <c r="A1128" t="str" cm="1">
        <f t="array" ref="A1128">INDEX('Master Data'!$F$2:$L$4115,SMALL(IF((INDEX('Master Data'!$F$2:$L$4115,,1)="successful"),MATCH(ROW('Master Data'!$F$2:$L$4115),ROW('Master Data'!$F$2:$L$4115)),""),ROWS(A$2:$A1128)),(COLUMNS($A$2:A1128)-1)*6+1)</f>
        <v>successful</v>
      </c>
      <c r="B1128" cm="1">
        <f t="array" ref="B1128">INDEX('Master Data'!$F$2:$L$4115,SMALL(IF((INDEX('Master Data'!$F$2:$L$4115,,1)="successful"),MATCH(ROW('Master Data'!$F$2:$L$4115),ROW('Master Data'!$F$2:$L$4115)),""),ROWS($A$2:B1128)),(COLUMNS($A$2:B1128)-1)*6+1)</f>
        <v>290</v>
      </c>
      <c r="D1128" t="str" cm="1">
        <f t="array" ref="D1128">INDEX('Master Data'!$F$2:$L$4115,SMALL(IF((INDEX('Master Data'!$F$2:$L$4115,,1)="failed"),MATCH(ROW('Master Data'!$F$2:$L$4115),ROW('Master Data'!$F$2:$L$4115)),""),ROWS($D$2:D1128)),(COLUMNS($D$2:D1128)-1)*6+1)</f>
        <v>failed</v>
      </c>
      <c r="E1128" cm="1">
        <f t="array" ref="E1128">INDEX('Master Data'!$F$2:$L$4115,SMALL(IF((INDEX('Master Data'!$F$2:$L$4115,,1)="failed"),MATCH(ROW('Master Data'!$F$2:$L$4115),ROW('Master Data'!$F$2:$L$4115)),""),ROWS($D$2:E1128)),(COLUMNS($D$2:E1128)-1)*6+1)</f>
        <v>0</v>
      </c>
    </row>
    <row r="1129" spans="1:5" x14ac:dyDescent="0.25">
      <c r="A1129" t="str" cm="1">
        <f t="array" ref="A1129">INDEX('Master Data'!$F$2:$L$4115,SMALL(IF((INDEX('Master Data'!$F$2:$L$4115,,1)="successful"),MATCH(ROW('Master Data'!$F$2:$L$4115),ROW('Master Data'!$F$2:$L$4115)),""),ROWS(A$2:$A1129)),(COLUMNS($A$2:A1129)-1)*6+1)</f>
        <v>successful</v>
      </c>
      <c r="B1129" cm="1">
        <f t="array" ref="B1129">INDEX('Master Data'!$F$2:$L$4115,SMALL(IF((INDEX('Master Data'!$F$2:$L$4115,,1)="successful"),MATCH(ROW('Master Data'!$F$2:$L$4115),ROW('Master Data'!$F$2:$L$4115)),""),ROWS($A$2:B1129)),(COLUMNS($A$2:B1129)-1)*6+1)</f>
        <v>1980</v>
      </c>
      <c r="D1129" t="str" cm="1">
        <f t="array" ref="D1129">INDEX('Master Data'!$F$2:$L$4115,SMALL(IF((INDEX('Master Data'!$F$2:$L$4115,,1)="failed"),MATCH(ROW('Master Data'!$F$2:$L$4115),ROW('Master Data'!$F$2:$L$4115)),""),ROWS($D$2:D1129)),(COLUMNS($D$2:D1129)-1)*6+1)</f>
        <v>failed</v>
      </c>
      <c r="E1129" cm="1">
        <f t="array" ref="E1129">INDEX('Master Data'!$F$2:$L$4115,SMALL(IF((INDEX('Master Data'!$F$2:$L$4115,,1)="failed"),MATCH(ROW('Master Data'!$F$2:$L$4115),ROW('Master Data'!$F$2:$L$4115)),""),ROWS($D$2:E1129)),(COLUMNS($D$2:E1129)-1)*6+1)</f>
        <v>35</v>
      </c>
    </row>
    <row r="1130" spans="1:5" x14ac:dyDescent="0.25">
      <c r="A1130" t="str" cm="1">
        <f t="array" ref="A1130">INDEX('Master Data'!$F$2:$L$4115,SMALL(IF((INDEX('Master Data'!$F$2:$L$4115,,1)="successful"),MATCH(ROW('Master Data'!$F$2:$L$4115),ROW('Master Data'!$F$2:$L$4115)),""),ROWS(A$2:$A1130)),(COLUMNS($A$2:A1130)-1)*6+1)</f>
        <v>successful</v>
      </c>
      <c r="B1130" cm="1">
        <f t="array" ref="B1130">INDEX('Master Data'!$F$2:$L$4115,SMALL(IF((INDEX('Master Data'!$F$2:$L$4115,,1)="successful"),MATCH(ROW('Master Data'!$F$2:$L$4115),ROW('Master Data'!$F$2:$L$4115)),""),ROWS($A$2:B1130)),(COLUMNS($A$2:B1130)-1)*6+1)</f>
        <v>57</v>
      </c>
      <c r="D1130" t="str" cm="1">
        <f t="array" ref="D1130">INDEX('Master Data'!$F$2:$L$4115,SMALL(IF((INDEX('Master Data'!$F$2:$L$4115,,1)="failed"),MATCH(ROW('Master Data'!$F$2:$L$4115),ROW('Master Data'!$F$2:$L$4115)),""),ROWS($D$2:D1130)),(COLUMNS($D$2:D1130)-1)*6+1)</f>
        <v>failed</v>
      </c>
      <c r="E1130" cm="1">
        <f t="array" ref="E1130">INDEX('Master Data'!$F$2:$L$4115,SMALL(IF((INDEX('Master Data'!$F$2:$L$4115,,1)="failed"),MATCH(ROW('Master Data'!$F$2:$L$4115),ROW('Master Data'!$F$2:$L$4115)),""),ROWS($D$2:E1130)),(COLUMNS($D$2:E1130)-1)*6+1)</f>
        <v>2</v>
      </c>
    </row>
    <row r="1131" spans="1:5" x14ac:dyDescent="0.25">
      <c r="A1131" t="str" cm="1">
        <f t="array" ref="A1131">INDEX('Master Data'!$F$2:$L$4115,SMALL(IF((INDEX('Master Data'!$F$2:$L$4115,,1)="successful"),MATCH(ROW('Master Data'!$F$2:$L$4115),ROW('Master Data'!$F$2:$L$4115)),""),ROWS(A$2:$A1131)),(COLUMNS($A$2:A1131)-1)*6+1)</f>
        <v>successful</v>
      </c>
      <c r="B1131" cm="1">
        <f t="array" ref="B1131">INDEX('Master Data'!$F$2:$L$4115,SMALL(IF((INDEX('Master Data'!$F$2:$L$4115,,1)="successful"),MATCH(ROW('Master Data'!$F$2:$L$4115),ROW('Master Data'!$F$2:$L$4115)),""),ROWS($A$2:B1131)),(COLUMNS($A$2:B1131)-1)*6+1)</f>
        <v>380</v>
      </c>
      <c r="D1131" t="str" cm="1">
        <f t="array" ref="D1131">INDEX('Master Data'!$F$2:$L$4115,SMALL(IF((INDEX('Master Data'!$F$2:$L$4115,,1)="failed"),MATCH(ROW('Master Data'!$F$2:$L$4115),ROW('Master Data'!$F$2:$L$4115)),""),ROWS($D$2:D1131)),(COLUMNS($D$2:D1131)-1)*6+1)</f>
        <v>failed</v>
      </c>
      <c r="E1131" cm="1">
        <f t="array" ref="E1131">INDEX('Master Data'!$F$2:$L$4115,SMALL(IF((INDEX('Master Data'!$F$2:$L$4115,,1)="failed"),MATCH(ROW('Master Data'!$F$2:$L$4115),ROW('Master Data'!$F$2:$L$4115)),""),ROWS($D$2:E1131)),(COLUMNS($D$2:E1131)-1)*6+1)</f>
        <v>3</v>
      </c>
    </row>
    <row r="1132" spans="1:5" x14ac:dyDescent="0.25">
      <c r="A1132" t="str" cm="1">
        <f t="array" ref="A1132">INDEX('Master Data'!$F$2:$L$4115,SMALL(IF((INDEX('Master Data'!$F$2:$L$4115,,1)="successful"),MATCH(ROW('Master Data'!$F$2:$L$4115),ROW('Master Data'!$F$2:$L$4115)),""),ROWS(A$2:$A1132)),(COLUMNS($A$2:A1132)-1)*6+1)</f>
        <v>successful</v>
      </c>
      <c r="B1132" cm="1">
        <f t="array" ref="B1132">INDEX('Master Data'!$F$2:$L$4115,SMALL(IF((INDEX('Master Data'!$F$2:$L$4115,,1)="successful"),MATCH(ROW('Master Data'!$F$2:$L$4115),ROW('Master Data'!$F$2:$L$4115)),""),ROWS($A$2:B1132)),(COLUMNS($A$2:B1132)-1)*6+1)</f>
        <v>128</v>
      </c>
      <c r="D1132" t="str" cm="1">
        <f t="array" ref="D1132">INDEX('Master Data'!$F$2:$L$4115,SMALL(IF((INDEX('Master Data'!$F$2:$L$4115,,1)="failed"),MATCH(ROW('Master Data'!$F$2:$L$4115),ROW('Master Data'!$F$2:$L$4115)),""),ROWS($D$2:D1132)),(COLUMNS($D$2:D1132)-1)*6+1)</f>
        <v>failed</v>
      </c>
      <c r="E1132" cm="1">
        <f t="array" ref="E1132">INDEX('Master Data'!$F$2:$L$4115,SMALL(IF((INDEX('Master Data'!$F$2:$L$4115,,1)="failed"),MATCH(ROW('Master Data'!$F$2:$L$4115),ROW('Master Data'!$F$2:$L$4115)),""),ROWS($D$2:E1132)),(COLUMNS($D$2:E1132)-1)*6+1)</f>
        <v>0</v>
      </c>
    </row>
    <row r="1133" spans="1:5" x14ac:dyDescent="0.25">
      <c r="A1133" t="str" cm="1">
        <f t="array" ref="A1133">INDEX('Master Data'!$F$2:$L$4115,SMALL(IF((INDEX('Master Data'!$F$2:$L$4115,,1)="successful"),MATCH(ROW('Master Data'!$F$2:$L$4115),ROW('Master Data'!$F$2:$L$4115)),""),ROWS(A$2:$A1133)),(COLUMNS($A$2:A1133)-1)*6+1)</f>
        <v>successful</v>
      </c>
      <c r="B1133" cm="1">
        <f t="array" ref="B1133">INDEX('Master Data'!$F$2:$L$4115,SMALL(IF((INDEX('Master Data'!$F$2:$L$4115,,1)="successful"),MATCH(ROW('Master Data'!$F$2:$L$4115),ROW('Master Data'!$F$2:$L$4115)),""),ROWS($A$2:B1133)),(COLUMNS($A$2:B1133)-1)*6+1)</f>
        <v>180</v>
      </c>
      <c r="D1133" t="str" cm="1">
        <f t="array" ref="D1133">INDEX('Master Data'!$F$2:$L$4115,SMALL(IF((INDEX('Master Data'!$F$2:$L$4115,,1)="failed"),MATCH(ROW('Master Data'!$F$2:$L$4115),ROW('Master Data'!$F$2:$L$4115)),""),ROWS($D$2:D1133)),(COLUMNS($D$2:D1133)-1)*6+1)</f>
        <v>failed</v>
      </c>
      <c r="E1133" cm="1">
        <f t="array" ref="E1133">INDEX('Master Data'!$F$2:$L$4115,SMALL(IF((INDEX('Master Data'!$F$2:$L$4115,,1)="failed"),MATCH(ROW('Master Data'!$F$2:$L$4115),ROW('Master Data'!$F$2:$L$4115)),""),ROWS($D$2:E1133)),(COLUMNS($D$2:E1133)-1)*6+1)</f>
        <v>1</v>
      </c>
    </row>
    <row r="1134" spans="1:5" x14ac:dyDescent="0.25">
      <c r="A1134" t="str" cm="1">
        <f t="array" ref="A1134">INDEX('Master Data'!$F$2:$L$4115,SMALL(IF((INDEX('Master Data'!$F$2:$L$4115,,1)="successful"),MATCH(ROW('Master Data'!$F$2:$L$4115),ROW('Master Data'!$F$2:$L$4115)),""),ROWS(A$2:$A1134)),(COLUMNS($A$2:A1134)-1)*6+1)</f>
        <v>successful</v>
      </c>
      <c r="B1134" cm="1">
        <f t="array" ref="B1134">INDEX('Master Data'!$F$2:$L$4115,SMALL(IF((INDEX('Master Data'!$F$2:$L$4115,,1)="successful"),MATCH(ROW('Master Data'!$F$2:$L$4115),ROW('Master Data'!$F$2:$L$4115)),""),ROWS($A$2:B1134)),(COLUMNS($A$2:B1134)-1)*6+1)</f>
        <v>571</v>
      </c>
      <c r="D1134" t="str" cm="1">
        <f t="array" ref="D1134">INDEX('Master Data'!$F$2:$L$4115,SMALL(IF((INDEX('Master Data'!$F$2:$L$4115,,1)="failed"),MATCH(ROW('Master Data'!$F$2:$L$4115),ROW('Master Data'!$F$2:$L$4115)),""),ROWS($D$2:D1134)),(COLUMNS($D$2:D1134)-1)*6+1)</f>
        <v>failed</v>
      </c>
      <c r="E1134" cm="1">
        <f t="array" ref="E1134">INDEX('Master Data'!$F$2:$L$4115,SMALL(IF((INDEX('Master Data'!$F$2:$L$4115,,1)="failed"),MATCH(ROW('Master Data'!$F$2:$L$4115),ROW('Master Data'!$F$2:$L$4115)),""),ROWS($D$2:E1134)),(COLUMNS($D$2:E1134)-1)*6+1)</f>
        <v>0</v>
      </c>
    </row>
    <row r="1135" spans="1:5" x14ac:dyDescent="0.25">
      <c r="A1135" t="str" cm="1">
        <f t="array" ref="A1135">INDEX('Master Data'!$F$2:$L$4115,SMALL(IF((INDEX('Master Data'!$F$2:$L$4115,,1)="successful"),MATCH(ROW('Master Data'!$F$2:$L$4115),ROW('Master Data'!$F$2:$L$4115)),""),ROWS(A$2:$A1135)),(COLUMNS($A$2:A1135)-1)*6+1)</f>
        <v>successful</v>
      </c>
      <c r="B1135" cm="1">
        <f t="array" ref="B1135">INDEX('Master Data'!$F$2:$L$4115,SMALL(IF((INDEX('Master Data'!$F$2:$L$4115,,1)="successful"),MATCH(ROW('Master Data'!$F$2:$L$4115),ROW('Master Data'!$F$2:$L$4115)),""),ROWS($A$2:B1135)),(COLUMNS($A$2:B1135)-1)*6+1)</f>
        <v>480</v>
      </c>
      <c r="D1135" t="str" cm="1">
        <f t="array" ref="D1135">INDEX('Master Data'!$F$2:$L$4115,SMALL(IF((INDEX('Master Data'!$F$2:$L$4115,,1)="failed"),MATCH(ROW('Master Data'!$F$2:$L$4115),ROW('Master Data'!$F$2:$L$4115)),""),ROWS($D$2:D1135)),(COLUMNS($D$2:D1135)-1)*6+1)</f>
        <v>failed</v>
      </c>
      <c r="E1135" cm="1">
        <f t="array" ref="E1135">INDEX('Master Data'!$F$2:$L$4115,SMALL(IF((INDEX('Master Data'!$F$2:$L$4115,,1)="failed"),MATCH(ROW('Master Data'!$F$2:$L$4115),ROW('Master Data'!$F$2:$L$4115)),""),ROWS($D$2:E1135)),(COLUMNS($D$2:E1135)-1)*6+1)</f>
        <v>0</v>
      </c>
    </row>
    <row r="1136" spans="1:5" x14ac:dyDescent="0.25">
      <c r="A1136" t="str" cm="1">
        <f t="array" ref="A1136">INDEX('Master Data'!$F$2:$L$4115,SMALL(IF((INDEX('Master Data'!$F$2:$L$4115,,1)="successful"),MATCH(ROW('Master Data'!$F$2:$L$4115),ROW('Master Data'!$F$2:$L$4115)),""),ROWS(A$2:$A1136)),(COLUMNS($A$2:A1136)-1)*6+1)</f>
        <v>successful</v>
      </c>
      <c r="B1136" cm="1">
        <f t="array" ref="B1136">INDEX('Master Data'!$F$2:$L$4115,SMALL(IF((INDEX('Master Data'!$F$2:$L$4115,,1)="successful"),MATCH(ROW('Master Data'!$F$2:$L$4115),ROW('Master Data'!$F$2:$L$4115)),""),ROWS($A$2:B1136)),(COLUMNS($A$2:B1136)-1)*6+1)</f>
        <v>249</v>
      </c>
      <c r="D1136" t="str" cm="1">
        <f t="array" ref="D1136">INDEX('Master Data'!$F$2:$L$4115,SMALL(IF((INDEX('Master Data'!$F$2:$L$4115,,1)="failed"),MATCH(ROW('Master Data'!$F$2:$L$4115),ROW('Master Data'!$F$2:$L$4115)),""),ROWS($D$2:D1136)),(COLUMNS($D$2:D1136)-1)*6+1)</f>
        <v>failed</v>
      </c>
      <c r="E1136" cm="1">
        <f t="array" ref="E1136">INDEX('Master Data'!$F$2:$L$4115,SMALL(IF((INDEX('Master Data'!$F$2:$L$4115,,1)="failed"),MATCH(ROW('Master Data'!$F$2:$L$4115),ROW('Master Data'!$F$2:$L$4115)),""),ROWS($D$2:E1136)),(COLUMNS($D$2:E1136)-1)*6+1)</f>
        <v>3</v>
      </c>
    </row>
    <row r="1137" spans="1:5" x14ac:dyDescent="0.25">
      <c r="A1137" t="str" cm="1">
        <f t="array" ref="A1137">INDEX('Master Data'!$F$2:$L$4115,SMALL(IF((INDEX('Master Data'!$F$2:$L$4115,,1)="successful"),MATCH(ROW('Master Data'!$F$2:$L$4115),ROW('Master Data'!$F$2:$L$4115)),""),ROWS(A$2:$A1137)),(COLUMNS($A$2:A1137)-1)*6+1)</f>
        <v>successful</v>
      </c>
      <c r="B1137" cm="1">
        <f t="array" ref="B1137">INDEX('Master Data'!$F$2:$L$4115,SMALL(IF((INDEX('Master Data'!$F$2:$L$4115,,1)="successful"),MATCH(ROW('Master Data'!$F$2:$L$4115),ROW('Master Data'!$F$2:$L$4115)),""),ROWS($A$2:B1137)),(COLUMNS($A$2:B1137)-1)*6+1)</f>
        <v>84</v>
      </c>
      <c r="D1137" t="str" cm="1">
        <f t="array" ref="D1137">INDEX('Master Data'!$F$2:$L$4115,SMALL(IF((INDEX('Master Data'!$F$2:$L$4115,,1)="failed"),MATCH(ROW('Master Data'!$F$2:$L$4115),ROW('Master Data'!$F$2:$L$4115)),""),ROWS($D$2:D1137)),(COLUMNS($D$2:D1137)-1)*6+1)</f>
        <v>failed</v>
      </c>
      <c r="E1137" cm="1">
        <f t="array" ref="E1137">INDEX('Master Data'!$F$2:$L$4115,SMALL(IF((INDEX('Master Data'!$F$2:$L$4115,,1)="failed"),MATCH(ROW('Master Data'!$F$2:$L$4115),ROW('Master Data'!$F$2:$L$4115)),""),ROWS($D$2:E1137)),(COLUMNS($D$2:E1137)-1)*6+1)</f>
        <v>11</v>
      </c>
    </row>
    <row r="1138" spans="1:5" x14ac:dyDescent="0.25">
      <c r="A1138" t="str" cm="1">
        <f t="array" ref="A1138">INDEX('Master Data'!$F$2:$L$4115,SMALL(IF((INDEX('Master Data'!$F$2:$L$4115,,1)="successful"),MATCH(ROW('Master Data'!$F$2:$L$4115),ROW('Master Data'!$F$2:$L$4115)),""),ROWS(A$2:$A1138)),(COLUMNS($A$2:A1138)-1)*6+1)</f>
        <v>successful</v>
      </c>
      <c r="B1138" cm="1">
        <f t="array" ref="B1138">INDEX('Master Data'!$F$2:$L$4115,SMALL(IF((INDEX('Master Data'!$F$2:$L$4115,,1)="successful"),MATCH(ROW('Master Data'!$F$2:$L$4115),ROW('Master Data'!$F$2:$L$4115)),""),ROWS($A$2:B1138)),(COLUMNS($A$2:B1138)-1)*6+1)</f>
        <v>197</v>
      </c>
      <c r="D1138" t="str" cm="1">
        <f t="array" ref="D1138">INDEX('Master Data'!$F$2:$L$4115,SMALL(IF((INDEX('Master Data'!$F$2:$L$4115,,1)="failed"),MATCH(ROW('Master Data'!$F$2:$L$4115),ROW('Master Data'!$F$2:$L$4115)),""),ROWS($D$2:D1138)),(COLUMNS($D$2:D1138)-1)*6+1)</f>
        <v>failed</v>
      </c>
      <c r="E1138" cm="1">
        <f t="array" ref="E1138">INDEX('Master Data'!$F$2:$L$4115,SMALL(IF((INDEX('Master Data'!$F$2:$L$4115,,1)="failed"),MATCH(ROW('Master Data'!$F$2:$L$4115),ROW('Master Data'!$F$2:$L$4115)),""),ROWS($D$2:E1138)),(COLUMNS($D$2:E1138)-1)*6+1)</f>
        <v>6</v>
      </c>
    </row>
    <row r="1139" spans="1:5" x14ac:dyDescent="0.25">
      <c r="A1139" t="str" cm="1">
        <f t="array" ref="A1139">INDEX('Master Data'!$F$2:$L$4115,SMALL(IF((INDEX('Master Data'!$F$2:$L$4115,,1)="successful"),MATCH(ROW('Master Data'!$F$2:$L$4115),ROW('Master Data'!$F$2:$L$4115)),""),ROWS(A$2:$A1139)),(COLUMNS($A$2:A1139)-1)*6+1)</f>
        <v>successful</v>
      </c>
      <c r="B1139" cm="1">
        <f t="array" ref="B1139">INDEX('Master Data'!$F$2:$L$4115,SMALL(IF((INDEX('Master Data'!$F$2:$L$4115,,1)="successful"),MATCH(ROW('Master Data'!$F$2:$L$4115),ROW('Master Data'!$F$2:$L$4115)),""),ROWS($A$2:B1139)),(COLUMNS($A$2:B1139)-1)*6+1)</f>
        <v>271</v>
      </c>
      <c r="D1139" t="str" cm="1">
        <f t="array" ref="D1139">INDEX('Master Data'!$F$2:$L$4115,SMALL(IF((INDEX('Master Data'!$F$2:$L$4115,,1)="failed"),MATCH(ROW('Master Data'!$F$2:$L$4115),ROW('Master Data'!$F$2:$L$4115)),""),ROWS($D$2:D1139)),(COLUMNS($D$2:D1139)-1)*6+1)</f>
        <v>failed</v>
      </c>
      <c r="E1139" cm="1">
        <f t="array" ref="E1139">INDEX('Master Data'!$F$2:$L$4115,SMALL(IF((INDEX('Master Data'!$F$2:$L$4115,,1)="failed"),MATCH(ROW('Master Data'!$F$2:$L$4115),ROW('Master Data'!$F$2:$L$4115)),""),ROWS($D$2:E1139)),(COLUMNS($D$2:E1139)-1)*6+1)</f>
        <v>0</v>
      </c>
    </row>
    <row r="1140" spans="1:5" x14ac:dyDescent="0.25">
      <c r="A1140" t="str" cm="1">
        <f t="array" ref="A1140">INDEX('Master Data'!$F$2:$L$4115,SMALL(IF((INDEX('Master Data'!$F$2:$L$4115,,1)="successful"),MATCH(ROW('Master Data'!$F$2:$L$4115),ROW('Master Data'!$F$2:$L$4115)),""),ROWS(A$2:$A1140)),(COLUMNS($A$2:A1140)-1)*6+1)</f>
        <v>successful</v>
      </c>
      <c r="B1140" cm="1">
        <f t="array" ref="B1140">INDEX('Master Data'!$F$2:$L$4115,SMALL(IF((INDEX('Master Data'!$F$2:$L$4115,,1)="successful"),MATCH(ROW('Master Data'!$F$2:$L$4115),ROW('Master Data'!$F$2:$L$4115)),""),ROWS($A$2:B1140)),(COLUMNS($A$2:B1140)-1)*6+1)</f>
        <v>50</v>
      </c>
      <c r="D1140" t="str" cm="1">
        <f t="array" ref="D1140">INDEX('Master Data'!$F$2:$L$4115,SMALL(IF((INDEX('Master Data'!$F$2:$L$4115,,1)="failed"),MATCH(ROW('Master Data'!$F$2:$L$4115),ROW('Master Data'!$F$2:$L$4115)),""),ROWS($D$2:D1140)),(COLUMNS($D$2:D1140)-1)*6+1)</f>
        <v>failed</v>
      </c>
      <c r="E1140" cm="1">
        <f t="array" ref="E1140">INDEX('Master Data'!$F$2:$L$4115,SMALL(IF((INDEX('Master Data'!$F$2:$L$4115,,1)="failed"),MATCH(ROW('Master Data'!$F$2:$L$4115),ROW('Master Data'!$F$2:$L$4115)),""),ROWS($D$2:E1140)),(COLUMNS($D$2:E1140)-1)*6+1)</f>
        <v>67</v>
      </c>
    </row>
    <row r="1141" spans="1:5" x14ac:dyDescent="0.25">
      <c r="A1141" t="str" cm="1">
        <f t="array" ref="A1141">INDEX('Master Data'!$F$2:$L$4115,SMALL(IF((INDEX('Master Data'!$F$2:$L$4115,,1)="successful"),MATCH(ROW('Master Data'!$F$2:$L$4115),ROW('Master Data'!$F$2:$L$4115)),""),ROWS(A$2:$A1141)),(COLUMNS($A$2:A1141)-1)*6+1)</f>
        <v>successful</v>
      </c>
      <c r="B1141" cm="1">
        <f t="array" ref="B1141">INDEX('Master Data'!$F$2:$L$4115,SMALL(IF((INDEX('Master Data'!$F$2:$L$4115,,1)="successful"),MATCH(ROW('Master Data'!$F$2:$L$4115),ROW('Master Data'!$F$2:$L$4115)),""),ROWS($A$2:B1141)),(COLUMNS($A$2:B1141)-1)*6+1)</f>
        <v>169</v>
      </c>
      <c r="D1141" t="str" cm="1">
        <f t="array" ref="D1141">INDEX('Master Data'!$F$2:$L$4115,SMALL(IF((INDEX('Master Data'!$F$2:$L$4115,,1)="failed"),MATCH(ROW('Master Data'!$F$2:$L$4115),ROW('Master Data'!$F$2:$L$4115)),""),ROWS($D$2:D1141)),(COLUMNS($D$2:D1141)-1)*6+1)</f>
        <v>failed</v>
      </c>
      <c r="E1141" cm="1">
        <f t="array" ref="E1141">INDEX('Master Data'!$F$2:$L$4115,SMALL(IF((INDEX('Master Data'!$F$2:$L$4115,,1)="failed"),MATCH(ROW('Master Data'!$F$2:$L$4115),ROW('Master Data'!$F$2:$L$4115)),""),ROWS($D$2:E1141)),(COLUMNS($D$2:E1141)-1)*6+1)</f>
        <v>23</v>
      </c>
    </row>
    <row r="1142" spans="1:5" x14ac:dyDescent="0.25">
      <c r="A1142" t="str" cm="1">
        <f t="array" ref="A1142">INDEX('Master Data'!$F$2:$L$4115,SMALL(IF((INDEX('Master Data'!$F$2:$L$4115,,1)="successful"),MATCH(ROW('Master Data'!$F$2:$L$4115),ROW('Master Data'!$F$2:$L$4115)),""),ROWS(A$2:$A1142)),(COLUMNS($A$2:A1142)-1)*6+1)</f>
        <v>successful</v>
      </c>
      <c r="B1142" cm="1">
        <f t="array" ref="B1142">INDEX('Master Data'!$F$2:$L$4115,SMALL(IF((INDEX('Master Data'!$F$2:$L$4115,,1)="successful"),MATCH(ROW('Master Data'!$F$2:$L$4115),ROW('Master Data'!$F$2:$L$4115)),""),ROWS($A$2:B1142)),(COLUMNS($A$2:B1142)-1)*6+1)</f>
        <v>205</v>
      </c>
      <c r="D1142" t="str" cm="1">
        <f t="array" ref="D1142">INDEX('Master Data'!$F$2:$L$4115,SMALL(IF((INDEX('Master Data'!$F$2:$L$4115,,1)="failed"),MATCH(ROW('Master Data'!$F$2:$L$4115),ROW('Master Data'!$F$2:$L$4115)),""),ROWS($D$2:D1142)),(COLUMNS($D$2:D1142)-1)*6+1)</f>
        <v>failed</v>
      </c>
      <c r="E1142" cm="1">
        <f t="array" ref="E1142">INDEX('Master Data'!$F$2:$L$4115,SMALL(IF((INDEX('Master Data'!$F$2:$L$4115,,1)="failed"),MATCH(ROW('Master Data'!$F$2:$L$4115),ROW('Master Data'!$F$2:$L$4115)),""),ROWS($D$2:E1142)),(COLUMNS($D$2:E1142)-1)*6+1)</f>
        <v>72</v>
      </c>
    </row>
    <row r="1143" spans="1:5" x14ac:dyDescent="0.25">
      <c r="A1143" t="str" cm="1">
        <f t="array" ref="A1143">INDEX('Master Data'!$F$2:$L$4115,SMALL(IF((INDEX('Master Data'!$F$2:$L$4115,,1)="successful"),MATCH(ROW('Master Data'!$F$2:$L$4115),ROW('Master Data'!$F$2:$L$4115)),""),ROWS(A$2:$A1143)),(COLUMNS($A$2:A1143)-1)*6+1)</f>
        <v>successful</v>
      </c>
      <c r="B1143" cm="1">
        <f t="array" ref="B1143">INDEX('Master Data'!$F$2:$L$4115,SMALL(IF((INDEX('Master Data'!$F$2:$L$4115,,1)="successful"),MATCH(ROW('Master Data'!$F$2:$L$4115),ROW('Master Data'!$F$2:$L$4115)),""),ROWS($A$2:B1143)),(COLUMNS($A$2:B1143)-1)*6+1)</f>
        <v>206</v>
      </c>
      <c r="D1143" t="str" cm="1">
        <f t="array" ref="D1143">INDEX('Master Data'!$F$2:$L$4115,SMALL(IF((INDEX('Master Data'!$F$2:$L$4115,,1)="failed"),MATCH(ROW('Master Data'!$F$2:$L$4115),ROW('Master Data'!$F$2:$L$4115)),""),ROWS($D$2:D1143)),(COLUMNS($D$2:D1143)-1)*6+1)</f>
        <v>failed</v>
      </c>
      <c r="E1143" cm="1">
        <f t="array" ref="E1143">INDEX('Master Data'!$F$2:$L$4115,SMALL(IF((INDEX('Master Data'!$F$2:$L$4115,,1)="failed"),MATCH(ROW('Master Data'!$F$2:$L$4115),ROW('Master Data'!$F$2:$L$4115)),""),ROWS($D$2:E1143)),(COLUMNS($D$2:E1143)-1)*6+1)</f>
        <v>2</v>
      </c>
    </row>
    <row r="1144" spans="1:5" x14ac:dyDescent="0.25">
      <c r="A1144" t="str" cm="1">
        <f t="array" ref="A1144">INDEX('Master Data'!$F$2:$L$4115,SMALL(IF((INDEX('Master Data'!$F$2:$L$4115,,1)="successful"),MATCH(ROW('Master Data'!$F$2:$L$4115),ROW('Master Data'!$F$2:$L$4115)),""),ROWS(A$2:$A1144)),(COLUMNS($A$2:A1144)-1)*6+1)</f>
        <v>successful</v>
      </c>
      <c r="B1144" cm="1">
        <f t="array" ref="B1144">INDEX('Master Data'!$F$2:$L$4115,SMALL(IF((INDEX('Master Data'!$F$2:$L$4115,,1)="successful"),MATCH(ROW('Master Data'!$F$2:$L$4115),ROW('Master Data'!$F$2:$L$4115)),""),ROWS($A$2:B1144)),(COLUMNS($A$2:B1144)-1)*6+1)</f>
        <v>84</v>
      </c>
      <c r="D1144" t="str" cm="1">
        <f t="array" ref="D1144">INDEX('Master Data'!$F$2:$L$4115,SMALL(IF((INDEX('Master Data'!$F$2:$L$4115,,1)="failed"),MATCH(ROW('Master Data'!$F$2:$L$4115),ROW('Master Data'!$F$2:$L$4115)),""),ROWS($D$2:D1144)),(COLUMNS($D$2:D1144)-1)*6+1)</f>
        <v>failed</v>
      </c>
      <c r="E1144" cm="1">
        <f t="array" ref="E1144">INDEX('Master Data'!$F$2:$L$4115,SMALL(IF((INDEX('Master Data'!$F$2:$L$4115,,1)="failed"),MATCH(ROW('Master Data'!$F$2:$L$4115),ROW('Master Data'!$F$2:$L$4115)),""),ROWS($D$2:E1144)),(COLUMNS($D$2:E1144)-1)*6+1)</f>
        <v>15</v>
      </c>
    </row>
    <row r="1145" spans="1:5" x14ac:dyDescent="0.25">
      <c r="A1145" t="str" cm="1">
        <f t="array" ref="A1145">INDEX('Master Data'!$F$2:$L$4115,SMALL(IF((INDEX('Master Data'!$F$2:$L$4115,,1)="successful"),MATCH(ROW('Master Data'!$F$2:$L$4115),ROW('Master Data'!$F$2:$L$4115)),""),ROWS(A$2:$A1145)),(COLUMNS($A$2:A1145)-1)*6+1)</f>
        <v>successful</v>
      </c>
      <c r="B1145" cm="1">
        <f t="array" ref="B1145">INDEX('Master Data'!$F$2:$L$4115,SMALL(IF((INDEX('Master Data'!$F$2:$L$4115,,1)="successful"),MATCH(ROW('Master Data'!$F$2:$L$4115),ROW('Master Data'!$F$2:$L$4115)),""),ROWS($A$2:B1145)),(COLUMNS($A$2:B1145)-1)*6+1)</f>
        <v>210</v>
      </c>
      <c r="D1145" t="str" cm="1">
        <f t="array" ref="D1145">INDEX('Master Data'!$F$2:$L$4115,SMALL(IF((INDEX('Master Data'!$F$2:$L$4115,,1)="failed"),MATCH(ROW('Master Data'!$F$2:$L$4115),ROW('Master Data'!$F$2:$L$4115)),""),ROWS($D$2:D1145)),(COLUMNS($D$2:D1145)-1)*6+1)</f>
        <v>failed</v>
      </c>
      <c r="E1145" cm="1">
        <f t="array" ref="E1145">INDEX('Master Data'!$F$2:$L$4115,SMALL(IF((INDEX('Master Data'!$F$2:$L$4115,,1)="failed"),MATCH(ROW('Master Data'!$F$2:$L$4115),ROW('Master Data'!$F$2:$L$4115)),""),ROWS($D$2:E1145)),(COLUMNS($D$2:E1145)-1)*6+1)</f>
        <v>1</v>
      </c>
    </row>
    <row r="1146" spans="1:5" x14ac:dyDescent="0.25">
      <c r="A1146" t="str" cm="1">
        <f t="array" ref="A1146">INDEX('Master Data'!$F$2:$L$4115,SMALL(IF((INDEX('Master Data'!$F$2:$L$4115,,1)="successful"),MATCH(ROW('Master Data'!$F$2:$L$4115),ROW('Master Data'!$F$2:$L$4115)),""),ROWS(A$2:$A1146)),(COLUMNS($A$2:A1146)-1)*6+1)</f>
        <v>successful</v>
      </c>
      <c r="B1146" cm="1">
        <f t="array" ref="B1146">INDEX('Master Data'!$F$2:$L$4115,SMALL(IF((INDEX('Master Data'!$F$2:$L$4115,,1)="successful"),MATCH(ROW('Master Data'!$F$2:$L$4115),ROW('Master Data'!$F$2:$L$4115)),""),ROWS($A$2:B1146)),(COLUMNS($A$2:B1146)-1)*6+1)</f>
        <v>181</v>
      </c>
      <c r="D1146" t="str" cm="1">
        <f t="array" ref="D1146">INDEX('Master Data'!$F$2:$L$4115,SMALL(IF((INDEX('Master Data'!$F$2:$L$4115,,1)="failed"),MATCH(ROW('Master Data'!$F$2:$L$4115),ROW('Master Data'!$F$2:$L$4115)),""),ROWS($D$2:D1146)),(COLUMNS($D$2:D1146)-1)*6+1)</f>
        <v>failed</v>
      </c>
      <c r="E1146" cm="1">
        <f t="array" ref="E1146">INDEX('Master Data'!$F$2:$L$4115,SMALL(IF((INDEX('Master Data'!$F$2:$L$4115,,1)="failed"),MATCH(ROW('Master Data'!$F$2:$L$4115),ROW('Master Data'!$F$2:$L$4115)),""),ROWS($D$2:E1146)),(COLUMNS($D$2:E1146)-1)*6+1)</f>
        <v>2</v>
      </c>
    </row>
    <row r="1147" spans="1:5" x14ac:dyDescent="0.25">
      <c r="A1147" t="str" cm="1">
        <f t="array" ref="A1147">INDEX('Master Data'!$F$2:$L$4115,SMALL(IF((INDEX('Master Data'!$F$2:$L$4115,,1)="successful"),MATCH(ROW('Master Data'!$F$2:$L$4115),ROW('Master Data'!$F$2:$L$4115)),""),ROWS(A$2:$A1147)),(COLUMNS($A$2:A1147)-1)*6+1)</f>
        <v>successful</v>
      </c>
      <c r="B1147" cm="1">
        <f t="array" ref="B1147">INDEX('Master Data'!$F$2:$L$4115,SMALL(IF((INDEX('Master Data'!$F$2:$L$4115,,1)="successful"),MATCH(ROW('Master Data'!$F$2:$L$4115),ROW('Master Data'!$F$2:$L$4115)),""),ROWS($A$2:B1147)),(COLUMNS($A$2:B1147)-1)*6+1)</f>
        <v>60</v>
      </c>
      <c r="D1147" t="str" cm="1">
        <f t="array" ref="D1147">INDEX('Master Data'!$F$2:$L$4115,SMALL(IF((INDEX('Master Data'!$F$2:$L$4115,,1)="failed"),MATCH(ROW('Master Data'!$F$2:$L$4115),ROW('Master Data'!$F$2:$L$4115)),""),ROWS($D$2:D1147)),(COLUMNS($D$2:D1147)-1)*6+1)</f>
        <v>failed</v>
      </c>
      <c r="E1147" cm="1">
        <f t="array" ref="E1147">INDEX('Master Data'!$F$2:$L$4115,SMALL(IF((INDEX('Master Data'!$F$2:$L$4115,,1)="failed"),MATCH(ROW('Master Data'!$F$2:$L$4115),ROW('Master Data'!$F$2:$L$4115)),""),ROWS($D$2:E1147)),(COLUMNS($D$2:E1147)-1)*6+1)</f>
        <v>7</v>
      </c>
    </row>
    <row r="1148" spans="1:5" x14ac:dyDescent="0.25">
      <c r="A1148" t="str" cm="1">
        <f t="array" ref="A1148">INDEX('Master Data'!$F$2:$L$4115,SMALL(IF((INDEX('Master Data'!$F$2:$L$4115,,1)="successful"),MATCH(ROW('Master Data'!$F$2:$L$4115),ROW('Master Data'!$F$2:$L$4115)),""),ROWS(A$2:$A1148)),(COLUMNS($A$2:A1148)-1)*6+1)</f>
        <v>successful</v>
      </c>
      <c r="B1148" cm="1">
        <f t="array" ref="B1148">INDEX('Master Data'!$F$2:$L$4115,SMALL(IF((INDEX('Master Data'!$F$2:$L$4115,,1)="successful"),MATCH(ROW('Master Data'!$F$2:$L$4115),ROW('Master Data'!$F$2:$L$4115)),""),ROWS($A$2:B1148)),(COLUMNS($A$2:B1148)-1)*6+1)</f>
        <v>445</v>
      </c>
      <c r="D1148" t="str" cm="1">
        <f t="array" ref="D1148">INDEX('Master Data'!$F$2:$L$4115,SMALL(IF((INDEX('Master Data'!$F$2:$L$4115,,1)="failed"),MATCH(ROW('Master Data'!$F$2:$L$4115),ROW('Master Data'!$F$2:$L$4115)),""),ROWS($D$2:D1148)),(COLUMNS($D$2:D1148)-1)*6+1)</f>
        <v>failed</v>
      </c>
      <c r="E1148" cm="1">
        <f t="array" ref="E1148">INDEX('Master Data'!$F$2:$L$4115,SMALL(IF((INDEX('Master Data'!$F$2:$L$4115,,1)="failed"),MATCH(ROW('Master Data'!$F$2:$L$4115),ROW('Master Data'!$F$2:$L$4115)),""),ROWS($D$2:E1148)),(COLUMNS($D$2:E1148)-1)*6+1)</f>
        <v>16</v>
      </c>
    </row>
    <row r="1149" spans="1:5" x14ac:dyDescent="0.25">
      <c r="A1149" t="str" cm="1">
        <f t="array" ref="A1149">INDEX('Master Data'!$F$2:$L$4115,SMALL(IF((INDEX('Master Data'!$F$2:$L$4115,,1)="successful"),MATCH(ROW('Master Data'!$F$2:$L$4115),ROW('Master Data'!$F$2:$L$4115)),""),ROWS(A$2:$A1149)),(COLUMNS($A$2:A1149)-1)*6+1)</f>
        <v>successful</v>
      </c>
      <c r="B1149" cm="1">
        <f t="array" ref="B1149">INDEX('Master Data'!$F$2:$L$4115,SMALL(IF((INDEX('Master Data'!$F$2:$L$4115,,1)="successful"),MATCH(ROW('Master Data'!$F$2:$L$4115),ROW('Master Data'!$F$2:$L$4115)),""),ROWS($A$2:B1149)),(COLUMNS($A$2:B1149)-1)*6+1)</f>
        <v>17</v>
      </c>
      <c r="D1149" t="str" cm="1">
        <f t="array" ref="D1149">INDEX('Master Data'!$F$2:$L$4115,SMALL(IF((INDEX('Master Data'!$F$2:$L$4115,,1)="failed"),MATCH(ROW('Master Data'!$F$2:$L$4115),ROW('Master Data'!$F$2:$L$4115)),""),ROWS($D$2:D1149)),(COLUMNS($D$2:D1149)-1)*6+1)</f>
        <v>failed</v>
      </c>
      <c r="E1149" cm="1">
        <f t="array" ref="E1149">INDEX('Master Data'!$F$2:$L$4115,SMALL(IF((INDEX('Master Data'!$F$2:$L$4115,,1)="failed"),MATCH(ROW('Master Data'!$F$2:$L$4115),ROW('Master Data'!$F$2:$L$4115)),""),ROWS($D$2:E1149)),(COLUMNS($D$2:E1149)-1)*6+1)</f>
        <v>117</v>
      </c>
    </row>
    <row r="1150" spans="1:5" x14ac:dyDescent="0.25">
      <c r="A1150" t="str" cm="1">
        <f t="array" ref="A1150">INDEX('Master Data'!$F$2:$L$4115,SMALL(IF((INDEX('Master Data'!$F$2:$L$4115,,1)="successful"),MATCH(ROW('Master Data'!$F$2:$L$4115),ROW('Master Data'!$F$2:$L$4115)),""),ROWS(A$2:$A1150)),(COLUMNS($A$2:A1150)-1)*6+1)</f>
        <v>successful</v>
      </c>
      <c r="B1150" cm="1">
        <f t="array" ref="B1150">INDEX('Master Data'!$F$2:$L$4115,SMALL(IF((INDEX('Master Data'!$F$2:$L$4115,,1)="successful"),MATCH(ROW('Master Data'!$F$2:$L$4115),ROW('Master Data'!$F$2:$L$4115)),""),ROWS($A$2:B1150)),(COLUMNS($A$2:B1150)-1)*6+1)</f>
        <v>194</v>
      </c>
      <c r="D1150" t="str" cm="1">
        <f t="array" ref="D1150">INDEX('Master Data'!$F$2:$L$4115,SMALL(IF((INDEX('Master Data'!$F$2:$L$4115,,1)="failed"),MATCH(ROW('Master Data'!$F$2:$L$4115),ROW('Master Data'!$F$2:$L$4115)),""),ROWS($D$2:D1150)),(COLUMNS($D$2:D1150)-1)*6+1)</f>
        <v>failed</v>
      </c>
      <c r="E1150" cm="1">
        <f t="array" ref="E1150">INDEX('Master Data'!$F$2:$L$4115,SMALL(IF((INDEX('Master Data'!$F$2:$L$4115,,1)="failed"),MATCH(ROW('Master Data'!$F$2:$L$4115),ROW('Master Data'!$F$2:$L$4115)),""),ROWS($D$2:E1150)),(COLUMNS($D$2:E1150)-1)*6+1)</f>
        <v>2</v>
      </c>
    </row>
    <row r="1151" spans="1:5" x14ac:dyDescent="0.25">
      <c r="A1151" t="str" cm="1">
        <f t="array" ref="A1151">INDEX('Master Data'!$F$2:$L$4115,SMALL(IF((INDEX('Master Data'!$F$2:$L$4115,,1)="successful"),MATCH(ROW('Master Data'!$F$2:$L$4115),ROW('Master Data'!$F$2:$L$4115)),""),ROWS(A$2:$A1151)),(COLUMNS($A$2:A1151)-1)*6+1)</f>
        <v>successful</v>
      </c>
      <c r="B1151" cm="1">
        <f t="array" ref="B1151">INDEX('Master Data'!$F$2:$L$4115,SMALL(IF((INDEX('Master Data'!$F$2:$L$4115,,1)="successful"),MATCH(ROW('Master Data'!$F$2:$L$4115),ROW('Master Data'!$F$2:$L$4115)),""),ROWS($A$2:B1151)),(COLUMNS($A$2:B1151)-1)*6+1)</f>
        <v>404</v>
      </c>
      <c r="D1151" t="str" cm="1">
        <f t="array" ref="D1151">INDEX('Master Data'!$F$2:$L$4115,SMALL(IF((INDEX('Master Data'!$F$2:$L$4115,,1)="failed"),MATCH(ROW('Master Data'!$F$2:$L$4115),ROW('Master Data'!$F$2:$L$4115)),""),ROWS($D$2:D1151)),(COLUMNS($D$2:D1151)-1)*6+1)</f>
        <v>failed</v>
      </c>
      <c r="E1151" cm="1">
        <f t="array" ref="E1151">INDEX('Master Data'!$F$2:$L$4115,SMALL(IF((INDEX('Master Data'!$F$2:$L$4115,,1)="failed"),MATCH(ROW('Master Data'!$F$2:$L$4115),ROW('Master Data'!$F$2:$L$4115)),""),ROWS($D$2:E1151)),(COLUMNS($D$2:E1151)-1)*6+1)</f>
        <v>7</v>
      </c>
    </row>
    <row r="1152" spans="1:5" x14ac:dyDescent="0.25">
      <c r="A1152" t="str" cm="1">
        <f t="array" ref="A1152">INDEX('Master Data'!$F$2:$L$4115,SMALL(IF((INDEX('Master Data'!$F$2:$L$4115,,1)="successful"),MATCH(ROW('Master Data'!$F$2:$L$4115),ROW('Master Data'!$F$2:$L$4115)),""),ROWS(A$2:$A1152)),(COLUMNS($A$2:A1152)-1)*6+1)</f>
        <v>successful</v>
      </c>
      <c r="B1152" cm="1">
        <f t="array" ref="B1152">INDEX('Master Data'!$F$2:$L$4115,SMALL(IF((INDEX('Master Data'!$F$2:$L$4115,,1)="successful"),MATCH(ROW('Master Data'!$F$2:$L$4115),ROW('Master Data'!$F$2:$L$4115)),""),ROWS($A$2:B1152)),(COLUMNS($A$2:B1152)-1)*6+1)</f>
        <v>194</v>
      </c>
      <c r="D1152" t="str" cm="1">
        <f t="array" ref="D1152">INDEX('Master Data'!$F$2:$L$4115,SMALL(IF((INDEX('Master Data'!$F$2:$L$4115,,1)="failed"),MATCH(ROW('Master Data'!$F$2:$L$4115),ROW('Master Data'!$F$2:$L$4115)),""),ROWS($D$2:D1152)),(COLUMNS($D$2:D1152)-1)*6+1)</f>
        <v>failed</v>
      </c>
      <c r="E1152" cm="1">
        <f t="array" ref="E1152">INDEX('Master Data'!$F$2:$L$4115,SMALL(IF((INDEX('Master Data'!$F$2:$L$4115,,1)="failed"),MATCH(ROW('Master Data'!$F$2:$L$4115),ROW('Master Data'!$F$2:$L$4115)),""),ROWS($D$2:E1152)),(COLUMNS($D$2:E1152)-1)*6+1)</f>
        <v>3</v>
      </c>
    </row>
    <row r="1153" spans="1:5" x14ac:dyDescent="0.25">
      <c r="A1153" t="str" cm="1">
        <f t="array" ref="A1153">INDEX('Master Data'!$F$2:$L$4115,SMALL(IF((INDEX('Master Data'!$F$2:$L$4115,,1)="successful"),MATCH(ROW('Master Data'!$F$2:$L$4115),ROW('Master Data'!$F$2:$L$4115)),""),ROWS(A$2:$A1153)),(COLUMNS($A$2:A1153)-1)*6+1)</f>
        <v>successful</v>
      </c>
      <c r="B1153" cm="1">
        <f t="array" ref="B1153">INDEX('Master Data'!$F$2:$L$4115,SMALL(IF((INDEX('Master Data'!$F$2:$L$4115,,1)="successful"),MATCH(ROW('Master Data'!$F$2:$L$4115),ROW('Master Data'!$F$2:$L$4115)),""),ROWS($A$2:B1153)),(COLUMNS($A$2:B1153)-1)*6+1)</f>
        <v>902</v>
      </c>
      <c r="D1153" t="str" cm="1">
        <f t="array" ref="D1153">INDEX('Master Data'!$F$2:$L$4115,SMALL(IF((INDEX('Master Data'!$F$2:$L$4115,,1)="failed"),MATCH(ROW('Master Data'!$F$2:$L$4115),ROW('Master Data'!$F$2:$L$4115)),""),ROWS($D$2:D1153)),(COLUMNS($D$2:D1153)-1)*6+1)</f>
        <v>failed</v>
      </c>
      <c r="E1153" cm="1">
        <f t="array" ref="E1153">INDEX('Master Data'!$F$2:$L$4115,SMALL(IF((INDEX('Master Data'!$F$2:$L$4115,,1)="failed"),MATCH(ROW('Master Data'!$F$2:$L$4115),ROW('Master Data'!$F$2:$L$4115)),""),ROWS($D$2:E1153)),(COLUMNS($D$2:E1153)-1)*6+1)</f>
        <v>20</v>
      </c>
    </row>
    <row r="1154" spans="1:5" x14ac:dyDescent="0.25">
      <c r="A1154" t="str" cm="1">
        <f t="array" ref="A1154">INDEX('Master Data'!$F$2:$L$4115,SMALL(IF((INDEX('Master Data'!$F$2:$L$4115,,1)="successful"),MATCH(ROW('Master Data'!$F$2:$L$4115),ROW('Master Data'!$F$2:$L$4115)),""),ROWS(A$2:$A1154)),(COLUMNS($A$2:A1154)-1)*6+1)</f>
        <v>successful</v>
      </c>
      <c r="B1154" cm="1">
        <f t="array" ref="B1154">INDEX('Master Data'!$F$2:$L$4115,SMALL(IF((INDEX('Master Data'!$F$2:$L$4115,,1)="successful"),MATCH(ROW('Master Data'!$F$2:$L$4115),ROW('Master Data'!$F$2:$L$4115)),""),ROWS($A$2:B1154)),(COLUMNS($A$2:B1154)-1)*6+1)</f>
        <v>1670</v>
      </c>
      <c r="D1154" t="str" cm="1">
        <f t="array" ref="D1154">INDEX('Master Data'!$F$2:$L$4115,SMALL(IF((INDEX('Master Data'!$F$2:$L$4115,,1)="failed"),MATCH(ROW('Master Data'!$F$2:$L$4115),ROW('Master Data'!$F$2:$L$4115)),""),ROWS($D$2:D1154)),(COLUMNS($D$2:D1154)-1)*6+1)</f>
        <v>failed</v>
      </c>
      <c r="E1154" cm="1">
        <f t="array" ref="E1154">INDEX('Master Data'!$F$2:$L$4115,SMALL(IF((INDEX('Master Data'!$F$2:$L$4115,,1)="failed"),MATCH(ROW('Master Data'!$F$2:$L$4115),ROW('Master Data'!$F$2:$L$4115)),""),ROWS($D$2:E1154)),(COLUMNS($D$2:E1154)-1)*6+1)</f>
        <v>50</v>
      </c>
    </row>
    <row r="1155" spans="1:5" x14ac:dyDescent="0.25">
      <c r="A1155" t="str" cm="1">
        <f t="array" ref="A1155">INDEX('Master Data'!$F$2:$L$4115,SMALL(IF((INDEX('Master Data'!$F$2:$L$4115,,1)="successful"),MATCH(ROW('Master Data'!$F$2:$L$4115),ROW('Master Data'!$F$2:$L$4115)),""),ROWS(A$2:$A1155)),(COLUMNS($A$2:A1155)-1)*6+1)</f>
        <v>successful</v>
      </c>
      <c r="B1155" cm="1">
        <f t="array" ref="B1155">INDEX('Master Data'!$F$2:$L$4115,SMALL(IF((INDEX('Master Data'!$F$2:$L$4115,,1)="successful"),MATCH(ROW('Master Data'!$F$2:$L$4115),ROW('Master Data'!$F$2:$L$4115)),""),ROWS($A$2:B1155)),(COLUMNS($A$2:B1155)-1)*6+1)</f>
        <v>1328</v>
      </c>
      <c r="D1155" t="str" cm="1">
        <f t="array" ref="D1155">INDEX('Master Data'!$F$2:$L$4115,SMALL(IF((INDEX('Master Data'!$F$2:$L$4115,,1)="failed"),MATCH(ROW('Master Data'!$F$2:$L$4115),ROW('Master Data'!$F$2:$L$4115)),""),ROWS($D$2:D1155)),(COLUMNS($D$2:D1155)-1)*6+1)</f>
        <v>failed</v>
      </c>
      <c r="E1155" cm="1">
        <f t="array" ref="E1155">INDEX('Master Data'!$F$2:$L$4115,SMALL(IF((INDEX('Master Data'!$F$2:$L$4115,,1)="failed"),MATCH(ROW('Master Data'!$F$2:$L$4115),ROW('Master Data'!$F$2:$L$4115)),""),ROWS($D$2:E1155)),(COLUMNS($D$2:E1155)-1)*6+1)</f>
        <v>2</v>
      </c>
    </row>
    <row r="1156" spans="1:5" x14ac:dyDescent="0.25">
      <c r="A1156" t="str" cm="1">
        <f t="array" ref="A1156">INDEX('Master Data'!$F$2:$L$4115,SMALL(IF((INDEX('Master Data'!$F$2:$L$4115,,1)="successful"),MATCH(ROW('Master Data'!$F$2:$L$4115),ROW('Master Data'!$F$2:$L$4115)),""),ROWS(A$2:$A1156)),(COLUMNS($A$2:A1156)-1)*6+1)</f>
        <v>successful</v>
      </c>
      <c r="B1156" cm="1">
        <f t="array" ref="B1156">INDEX('Master Data'!$F$2:$L$4115,SMALL(IF((INDEX('Master Data'!$F$2:$L$4115,,1)="successful"),MATCH(ROW('Master Data'!$F$2:$L$4115),ROW('Master Data'!$F$2:$L$4115)),""),ROWS($A$2:B1156)),(COLUMNS($A$2:B1156)-1)*6+1)</f>
        <v>944</v>
      </c>
      <c r="D1156" t="str" cm="1">
        <f t="array" ref="D1156">INDEX('Master Data'!$F$2:$L$4115,SMALL(IF((INDEX('Master Data'!$F$2:$L$4115,,1)="failed"),MATCH(ROW('Master Data'!$F$2:$L$4115),ROW('Master Data'!$F$2:$L$4115)),""),ROWS($D$2:D1156)),(COLUMNS($D$2:D1156)-1)*6+1)</f>
        <v>failed</v>
      </c>
      <c r="E1156" cm="1">
        <f t="array" ref="E1156">INDEX('Master Data'!$F$2:$L$4115,SMALL(IF((INDEX('Master Data'!$F$2:$L$4115,,1)="failed"),MATCH(ROW('Master Data'!$F$2:$L$4115),ROW('Master Data'!$F$2:$L$4115)),""),ROWS($D$2:E1156)),(COLUMNS($D$2:E1156)-1)*6+1)</f>
        <v>3</v>
      </c>
    </row>
    <row r="1157" spans="1:5" x14ac:dyDescent="0.25">
      <c r="A1157" t="str" cm="1">
        <f t="array" ref="A1157">INDEX('Master Data'!$F$2:$L$4115,SMALL(IF((INDEX('Master Data'!$F$2:$L$4115,,1)="successful"),MATCH(ROW('Master Data'!$F$2:$L$4115),ROW('Master Data'!$F$2:$L$4115)),""),ROWS(A$2:$A1157)),(COLUMNS($A$2:A1157)-1)*6+1)</f>
        <v>successful</v>
      </c>
      <c r="B1157" cm="1">
        <f t="array" ref="B1157">INDEX('Master Data'!$F$2:$L$4115,SMALL(IF((INDEX('Master Data'!$F$2:$L$4115,,1)="successful"),MATCH(ROW('Master Data'!$F$2:$L$4115),ROW('Master Data'!$F$2:$L$4115)),""),ROWS($A$2:B1157)),(COLUMNS($A$2:B1157)-1)*6+1)</f>
        <v>147</v>
      </c>
      <c r="D1157" t="str" cm="1">
        <f t="array" ref="D1157">INDEX('Master Data'!$F$2:$L$4115,SMALL(IF((INDEX('Master Data'!$F$2:$L$4115,,1)="failed"),MATCH(ROW('Master Data'!$F$2:$L$4115),ROW('Master Data'!$F$2:$L$4115)),""),ROWS($D$2:D1157)),(COLUMNS($D$2:D1157)-1)*6+1)</f>
        <v>failed</v>
      </c>
      <c r="E1157" cm="1">
        <f t="array" ref="E1157">INDEX('Master Data'!$F$2:$L$4115,SMALL(IF((INDEX('Master Data'!$F$2:$L$4115,,1)="failed"),MATCH(ROW('Master Data'!$F$2:$L$4115),ROW('Master Data'!$F$2:$L$4115)),""),ROWS($D$2:E1157)),(COLUMNS($D$2:E1157)-1)*6+1)</f>
        <v>27</v>
      </c>
    </row>
    <row r="1158" spans="1:5" x14ac:dyDescent="0.25">
      <c r="A1158" t="str" cm="1">
        <f t="array" ref="A1158">INDEX('Master Data'!$F$2:$L$4115,SMALL(IF((INDEX('Master Data'!$F$2:$L$4115,,1)="successful"),MATCH(ROW('Master Data'!$F$2:$L$4115),ROW('Master Data'!$F$2:$L$4115)),""),ROWS(A$2:$A1158)),(COLUMNS($A$2:A1158)-1)*6+1)</f>
        <v>successful</v>
      </c>
      <c r="B1158" cm="1">
        <f t="array" ref="B1158">INDEX('Master Data'!$F$2:$L$4115,SMALL(IF((INDEX('Master Data'!$F$2:$L$4115,,1)="successful"),MATCH(ROW('Master Data'!$F$2:$L$4115),ROW('Master Data'!$F$2:$L$4115)),""),ROWS($A$2:B1158)),(COLUMNS($A$2:B1158)-1)*6+1)</f>
        <v>99</v>
      </c>
      <c r="D1158" t="str" cm="1">
        <f t="array" ref="D1158">INDEX('Master Data'!$F$2:$L$4115,SMALL(IF((INDEX('Master Data'!$F$2:$L$4115,,1)="failed"),MATCH(ROW('Master Data'!$F$2:$L$4115),ROW('Master Data'!$F$2:$L$4115)),""),ROWS($D$2:D1158)),(COLUMNS($D$2:D1158)-1)*6+1)</f>
        <v>failed</v>
      </c>
      <c r="E1158" cm="1">
        <f t="array" ref="E1158">INDEX('Master Data'!$F$2:$L$4115,SMALL(IF((INDEX('Master Data'!$F$2:$L$4115,,1)="failed"),MATCH(ROW('Master Data'!$F$2:$L$4115),ROW('Master Data'!$F$2:$L$4115)),""),ROWS($D$2:E1158)),(COLUMNS($D$2:E1158)-1)*6+1)</f>
        <v>7</v>
      </c>
    </row>
    <row r="1159" spans="1:5" x14ac:dyDescent="0.25">
      <c r="A1159" t="str" cm="1">
        <f t="array" ref="A1159">INDEX('Master Data'!$F$2:$L$4115,SMALL(IF((INDEX('Master Data'!$F$2:$L$4115,,1)="successful"),MATCH(ROW('Master Data'!$F$2:$L$4115),ROW('Master Data'!$F$2:$L$4115)),""),ROWS(A$2:$A1159)),(COLUMNS($A$2:A1159)-1)*6+1)</f>
        <v>successful</v>
      </c>
      <c r="B1159" cm="1">
        <f t="array" ref="B1159">INDEX('Master Data'!$F$2:$L$4115,SMALL(IF((INDEX('Master Data'!$F$2:$L$4115,,1)="successful"),MATCH(ROW('Master Data'!$F$2:$L$4115),ROW('Master Data'!$F$2:$L$4115)),""),ROWS($A$2:B1159)),(COLUMNS($A$2:B1159)-1)*6+1)</f>
        <v>79</v>
      </c>
      <c r="D1159" t="str" cm="1">
        <f t="array" ref="D1159">INDEX('Master Data'!$F$2:$L$4115,SMALL(IF((INDEX('Master Data'!$F$2:$L$4115,,1)="failed"),MATCH(ROW('Master Data'!$F$2:$L$4115),ROW('Master Data'!$F$2:$L$4115)),""),ROWS($D$2:D1159)),(COLUMNS($D$2:D1159)-1)*6+1)</f>
        <v>failed</v>
      </c>
      <c r="E1159" cm="1">
        <f t="array" ref="E1159">INDEX('Master Data'!$F$2:$L$4115,SMALL(IF((INDEX('Master Data'!$F$2:$L$4115,,1)="failed"),MATCH(ROW('Master Data'!$F$2:$L$4115),ROW('Master Data'!$F$2:$L$4115)),""),ROWS($D$2:E1159)),(COLUMNS($D$2:E1159)-1)*6+1)</f>
        <v>5</v>
      </c>
    </row>
    <row r="1160" spans="1:5" x14ac:dyDescent="0.25">
      <c r="A1160" t="str" cm="1">
        <f t="array" ref="A1160">INDEX('Master Data'!$F$2:$L$4115,SMALL(IF((INDEX('Master Data'!$F$2:$L$4115,,1)="successful"),MATCH(ROW('Master Data'!$F$2:$L$4115),ROW('Master Data'!$F$2:$L$4115)),""),ROWS(A$2:$A1160)),(COLUMNS($A$2:A1160)-1)*6+1)</f>
        <v>successful</v>
      </c>
      <c r="B1160" cm="1">
        <f t="array" ref="B1160">INDEX('Master Data'!$F$2:$L$4115,SMALL(IF((INDEX('Master Data'!$F$2:$L$4115,,1)="successful"),MATCH(ROW('Master Data'!$F$2:$L$4115),ROW('Master Data'!$F$2:$L$4115)),""),ROWS($A$2:B1160)),(COLUMNS($A$2:B1160)-1)*6+1)</f>
        <v>75</v>
      </c>
      <c r="D1160" t="str" cm="1">
        <f t="array" ref="D1160">INDEX('Master Data'!$F$2:$L$4115,SMALL(IF((INDEX('Master Data'!$F$2:$L$4115,,1)="failed"),MATCH(ROW('Master Data'!$F$2:$L$4115),ROW('Master Data'!$F$2:$L$4115)),""),ROWS($D$2:D1160)),(COLUMNS($D$2:D1160)-1)*6+1)</f>
        <v>failed</v>
      </c>
      <c r="E1160" cm="1">
        <f t="array" ref="E1160">INDEX('Master Data'!$F$2:$L$4115,SMALL(IF((INDEX('Master Data'!$F$2:$L$4115,,1)="failed"),MATCH(ROW('Master Data'!$F$2:$L$4115),ROW('Master Data'!$F$2:$L$4115)),""),ROWS($D$2:E1160)),(COLUMNS($D$2:E1160)-1)*6+1)</f>
        <v>0</v>
      </c>
    </row>
    <row r="1161" spans="1:5" x14ac:dyDescent="0.25">
      <c r="A1161" t="str" cm="1">
        <f t="array" ref="A1161">INDEX('Master Data'!$F$2:$L$4115,SMALL(IF((INDEX('Master Data'!$F$2:$L$4115,,1)="successful"),MATCH(ROW('Master Data'!$F$2:$L$4115),ROW('Master Data'!$F$2:$L$4115)),""),ROWS(A$2:$A1161)),(COLUMNS($A$2:A1161)-1)*6+1)</f>
        <v>successful</v>
      </c>
      <c r="B1161" cm="1">
        <f t="array" ref="B1161">INDEX('Master Data'!$F$2:$L$4115,SMALL(IF((INDEX('Master Data'!$F$2:$L$4115,,1)="successful"),MATCH(ROW('Master Data'!$F$2:$L$4115),ROW('Master Data'!$F$2:$L$4115)),""),ROWS($A$2:B1161)),(COLUMNS($A$2:B1161)-1)*6+1)</f>
        <v>207</v>
      </c>
      <c r="D1161" t="str" cm="1">
        <f t="array" ref="D1161">INDEX('Master Data'!$F$2:$L$4115,SMALL(IF((INDEX('Master Data'!$F$2:$L$4115,,1)="failed"),MATCH(ROW('Master Data'!$F$2:$L$4115),ROW('Master Data'!$F$2:$L$4115)),""),ROWS($D$2:D1161)),(COLUMNS($D$2:D1161)-1)*6+1)</f>
        <v>failed</v>
      </c>
      <c r="E1161" cm="1">
        <f t="array" ref="E1161">INDEX('Master Data'!$F$2:$L$4115,SMALL(IF((INDEX('Master Data'!$F$2:$L$4115,,1)="failed"),MATCH(ROW('Master Data'!$F$2:$L$4115),ROW('Master Data'!$F$2:$L$4115)),""),ROWS($D$2:E1161)),(COLUMNS($D$2:E1161)-1)*6+1)</f>
        <v>3</v>
      </c>
    </row>
    <row r="1162" spans="1:5" x14ac:dyDescent="0.25">
      <c r="A1162" t="str" cm="1">
        <f t="array" ref="A1162">INDEX('Master Data'!$F$2:$L$4115,SMALL(IF((INDEX('Master Data'!$F$2:$L$4115,,1)="successful"),MATCH(ROW('Master Data'!$F$2:$L$4115),ROW('Master Data'!$F$2:$L$4115)),""),ROWS(A$2:$A1162)),(COLUMNS($A$2:A1162)-1)*6+1)</f>
        <v>successful</v>
      </c>
      <c r="B1162" cm="1">
        <f t="array" ref="B1162">INDEX('Master Data'!$F$2:$L$4115,SMALL(IF((INDEX('Master Data'!$F$2:$L$4115,,1)="successful"),MATCH(ROW('Master Data'!$F$2:$L$4115),ROW('Master Data'!$F$2:$L$4115)),""),ROWS($A$2:B1162)),(COLUMNS($A$2:B1162)-1)*6+1)</f>
        <v>102</v>
      </c>
      <c r="D1162" t="str" cm="1">
        <f t="array" ref="D1162">INDEX('Master Data'!$F$2:$L$4115,SMALL(IF((INDEX('Master Data'!$F$2:$L$4115,,1)="failed"),MATCH(ROW('Master Data'!$F$2:$L$4115),ROW('Master Data'!$F$2:$L$4115)),""),ROWS($D$2:D1162)),(COLUMNS($D$2:D1162)-1)*6+1)</f>
        <v>failed</v>
      </c>
      <c r="E1162" cm="1">
        <f t="array" ref="E1162">INDEX('Master Data'!$F$2:$L$4115,SMALL(IF((INDEX('Master Data'!$F$2:$L$4115,,1)="failed"),MATCH(ROW('Master Data'!$F$2:$L$4115),ROW('Master Data'!$F$2:$L$4115)),""),ROWS($D$2:E1162)),(COLUMNS($D$2:E1162)-1)*6+1)</f>
        <v>6</v>
      </c>
    </row>
    <row r="1163" spans="1:5" x14ac:dyDescent="0.25">
      <c r="A1163" t="str" cm="1">
        <f t="array" ref="A1163">INDEX('Master Data'!$F$2:$L$4115,SMALL(IF((INDEX('Master Data'!$F$2:$L$4115,,1)="successful"),MATCH(ROW('Master Data'!$F$2:$L$4115),ROW('Master Data'!$F$2:$L$4115)),""),ROWS(A$2:$A1163)),(COLUMNS($A$2:A1163)-1)*6+1)</f>
        <v>successful</v>
      </c>
      <c r="B1163" cm="1">
        <f t="array" ref="B1163">INDEX('Master Data'!$F$2:$L$4115,SMALL(IF((INDEX('Master Data'!$F$2:$L$4115,,1)="successful"),MATCH(ROW('Master Data'!$F$2:$L$4115),ROW('Master Data'!$F$2:$L$4115)),""),ROWS($A$2:B1163)),(COLUMNS($A$2:B1163)-1)*6+1)</f>
        <v>32</v>
      </c>
      <c r="D1163" t="str" cm="1">
        <f t="array" ref="D1163">INDEX('Master Data'!$F$2:$L$4115,SMALL(IF((INDEX('Master Data'!$F$2:$L$4115,,1)="failed"),MATCH(ROW('Master Data'!$F$2:$L$4115),ROW('Master Data'!$F$2:$L$4115)),""),ROWS($D$2:D1163)),(COLUMNS($D$2:D1163)-1)*6+1)</f>
        <v>failed</v>
      </c>
      <c r="E1163" cm="1">
        <f t="array" ref="E1163">INDEX('Master Data'!$F$2:$L$4115,SMALL(IF((INDEX('Master Data'!$F$2:$L$4115,,1)="failed"),MATCH(ROW('Master Data'!$F$2:$L$4115),ROW('Master Data'!$F$2:$L$4115)),""),ROWS($D$2:E1163)),(COLUMNS($D$2:E1163)-1)*6+1)</f>
        <v>9</v>
      </c>
    </row>
    <row r="1164" spans="1:5" x14ac:dyDescent="0.25">
      <c r="A1164" t="str" cm="1">
        <f t="array" ref="A1164">INDEX('Master Data'!$F$2:$L$4115,SMALL(IF((INDEX('Master Data'!$F$2:$L$4115,,1)="successful"),MATCH(ROW('Master Data'!$F$2:$L$4115),ROW('Master Data'!$F$2:$L$4115)),""),ROWS(A$2:$A1164)),(COLUMNS($A$2:A1164)-1)*6+1)</f>
        <v>successful</v>
      </c>
      <c r="B1164" cm="1">
        <f t="array" ref="B1164">INDEX('Master Data'!$F$2:$L$4115,SMALL(IF((INDEX('Master Data'!$F$2:$L$4115,,1)="successful"),MATCH(ROW('Master Data'!$F$2:$L$4115),ROW('Master Data'!$F$2:$L$4115)),""),ROWS($A$2:B1164)),(COLUMNS($A$2:B1164)-1)*6+1)</f>
        <v>480</v>
      </c>
      <c r="D1164" t="str" cm="1">
        <f t="array" ref="D1164">INDEX('Master Data'!$F$2:$L$4115,SMALL(IF((INDEX('Master Data'!$F$2:$L$4115,,1)="failed"),MATCH(ROW('Master Data'!$F$2:$L$4115),ROW('Master Data'!$F$2:$L$4115)),""),ROWS($D$2:D1164)),(COLUMNS($D$2:D1164)-1)*6+1)</f>
        <v>failed</v>
      </c>
      <c r="E1164" cm="1">
        <f t="array" ref="E1164">INDEX('Master Data'!$F$2:$L$4115,SMALL(IF((INDEX('Master Data'!$F$2:$L$4115,,1)="failed"),MATCH(ROW('Master Data'!$F$2:$L$4115),ROW('Master Data'!$F$2:$L$4115)),""),ROWS($D$2:E1164)),(COLUMNS($D$2:E1164)-1)*6+1)</f>
        <v>3</v>
      </c>
    </row>
    <row r="1165" spans="1:5" x14ac:dyDescent="0.25">
      <c r="A1165" t="str" cm="1">
        <f t="array" ref="A1165">INDEX('Master Data'!$F$2:$L$4115,SMALL(IF((INDEX('Master Data'!$F$2:$L$4115,,1)="successful"),MATCH(ROW('Master Data'!$F$2:$L$4115),ROW('Master Data'!$F$2:$L$4115)),""),ROWS(A$2:$A1165)),(COLUMNS($A$2:A1165)-1)*6+1)</f>
        <v>successful</v>
      </c>
      <c r="B1165" cm="1">
        <f t="array" ref="B1165">INDEX('Master Data'!$F$2:$L$4115,SMALL(IF((INDEX('Master Data'!$F$2:$L$4115,,1)="successful"),MATCH(ROW('Master Data'!$F$2:$L$4115),ROW('Master Data'!$F$2:$L$4115)),""),ROWS($A$2:B1165)),(COLUMNS($A$2:B1165)-1)*6+1)</f>
        <v>11</v>
      </c>
      <c r="D1165" t="str" cm="1">
        <f t="array" ref="D1165">INDEX('Master Data'!$F$2:$L$4115,SMALL(IF((INDEX('Master Data'!$F$2:$L$4115,,1)="failed"),MATCH(ROW('Master Data'!$F$2:$L$4115),ROW('Master Data'!$F$2:$L$4115)),""),ROWS($D$2:D1165)),(COLUMNS($D$2:D1165)-1)*6+1)</f>
        <v>failed</v>
      </c>
      <c r="E1165" cm="1">
        <f t="array" ref="E1165">INDEX('Master Data'!$F$2:$L$4115,SMALL(IF((INDEX('Master Data'!$F$2:$L$4115,,1)="failed"),MATCH(ROW('Master Data'!$F$2:$L$4115),ROW('Master Data'!$F$2:$L$4115)),""),ROWS($D$2:E1165)),(COLUMNS($D$2:E1165)-1)*6+1)</f>
        <v>2</v>
      </c>
    </row>
    <row r="1166" spans="1:5" x14ac:dyDescent="0.25">
      <c r="A1166" t="str" cm="1">
        <f t="array" ref="A1166">INDEX('Master Data'!$F$2:$L$4115,SMALL(IF((INDEX('Master Data'!$F$2:$L$4115,,1)="successful"),MATCH(ROW('Master Data'!$F$2:$L$4115),ROW('Master Data'!$F$2:$L$4115)),""),ROWS(A$2:$A1166)),(COLUMNS($A$2:A1166)-1)*6+1)</f>
        <v>successful</v>
      </c>
      <c r="B1166" cm="1">
        <f t="array" ref="B1166">INDEX('Master Data'!$F$2:$L$4115,SMALL(IF((INDEX('Master Data'!$F$2:$L$4115,,1)="successful"),MATCH(ROW('Master Data'!$F$2:$L$4115),ROW('Master Data'!$F$2:$L$4115)),""),ROWS($A$2:B1166)),(COLUMNS($A$2:B1166)-1)*6+1)</f>
        <v>12</v>
      </c>
      <c r="D1166" t="str" cm="1">
        <f t="array" ref="D1166">INDEX('Master Data'!$F$2:$L$4115,SMALL(IF((INDEX('Master Data'!$F$2:$L$4115,,1)="failed"),MATCH(ROW('Master Data'!$F$2:$L$4115),ROW('Master Data'!$F$2:$L$4115)),""),ROWS($D$2:D1166)),(COLUMNS($D$2:D1166)-1)*6+1)</f>
        <v>failed</v>
      </c>
      <c r="E1166" cm="1">
        <f t="array" ref="E1166">INDEX('Master Data'!$F$2:$L$4115,SMALL(IF((INDEX('Master Data'!$F$2:$L$4115,,1)="failed"),MATCH(ROW('Master Data'!$F$2:$L$4115),ROW('Master Data'!$F$2:$L$4115)),""),ROWS($D$2:E1166)),(COLUMNS($D$2:E1166)-1)*6+1)</f>
        <v>3</v>
      </c>
    </row>
    <row r="1167" spans="1:5" x14ac:dyDescent="0.25">
      <c r="A1167" t="str" cm="1">
        <f t="array" ref="A1167">INDEX('Master Data'!$F$2:$L$4115,SMALL(IF((INDEX('Master Data'!$F$2:$L$4115,,1)="successful"),MATCH(ROW('Master Data'!$F$2:$L$4115),ROW('Master Data'!$F$2:$L$4115)),""),ROWS(A$2:$A1167)),(COLUMNS($A$2:A1167)-1)*6+1)</f>
        <v>successful</v>
      </c>
      <c r="B1167" cm="1">
        <f t="array" ref="B1167">INDEX('Master Data'!$F$2:$L$4115,SMALL(IF((INDEX('Master Data'!$F$2:$L$4115,,1)="successful"),MATCH(ROW('Master Data'!$F$2:$L$4115),ROW('Master Data'!$F$2:$L$4115)),""),ROWS($A$2:B1167)),(COLUMNS($A$2:B1167)-1)*6+1)</f>
        <v>48</v>
      </c>
      <c r="D1167" t="str" cm="1">
        <f t="array" ref="D1167">INDEX('Master Data'!$F$2:$L$4115,SMALL(IF((INDEX('Master Data'!$F$2:$L$4115,,1)="failed"),MATCH(ROW('Master Data'!$F$2:$L$4115),ROW('Master Data'!$F$2:$L$4115)),""),ROWS($D$2:D1167)),(COLUMNS($D$2:D1167)-1)*6+1)</f>
        <v>failed</v>
      </c>
      <c r="E1167" cm="1">
        <f t="array" ref="E1167">INDEX('Master Data'!$F$2:$L$4115,SMALL(IF((INDEX('Master Data'!$F$2:$L$4115,,1)="failed"),MATCH(ROW('Master Data'!$F$2:$L$4115),ROW('Master Data'!$F$2:$L$4115)),""),ROWS($D$2:E1167)),(COLUMNS($D$2:E1167)-1)*6+1)</f>
        <v>45</v>
      </c>
    </row>
    <row r="1168" spans="1:5" x14ac:dyDescent="0.25">
      <c r="A1168" t="str" cm="1">
        <f t="array" ref="A1168">INDEX('Master Data'!$F$2:$L$4115,SMALL(IF((INDEX('Master Data'!$F$2:$L$4115,,1)="successful"),MATCH(ROW('Master Data'!$F$2:$L$4115),ROW('Master Data'!$F$2:$L$4115)),""),ROWS(A$2:$A1168)),(COLUMNS($A$2:A1168)-1)*6+1)</f>
        <v>successful</v>
      </c>
      <c r="B1168" cm="1">
        <f t="array" ref="B1168">INDEX('Master Data'!$F$2:$L$4115,SMALL(IF((INDEX('Master Data'!$F$2:$L$4115,,1)="successful"),MATCH(ROW('Master Data'!$F$2:$L$4115),ROW('Master Data'!$F$2:$L$4115)),""),ROWS($A$2:B1168)),(COLUMNS($A$2:B1168)-1)*6+1)</f>
        <v>59</v>
      </c>
      <c r="D1168" t="str" cm="1">
        <f t="array" ref="D1168">INDEX('Master Data'!$F$2:$L$4115,SMALL(IF((INDEX('Master Data'!$F$2:$L$4115,,1)="failed"),MATCH(ROW('Master Data'!$F$2:$L$4115),ROW('Master Data'!$F$2:$L$4115)),""),ROWS($D$2:D1168)),(COLUMNS($D$2:D1168)-1)*6+1)</f>
        <v>failed</v>
      </c>
      <c r="E1168" cm="1">
        <f t="array" ref="E1168">INDEX('Master Data'!$F$2:$L$4115,SMALL(IF((INDEX('Master Data'!$F$2:$L$4115,,1)="failed"),MATCH(ROW('Master Data'!$F$2:$L$4115),ROW('Master Data'!$F$2:$L$4115)),""),ROWS($D$2:E1168)),(COLUMNS($D$2:E1168)-1)*6+1)</f>
        <v>9</v>
      </c>
    </row>
    <row r="1169" spans="1:5" x14ac:dyDescent="0.25">
      <c r="A1169" t="str" cm="1">
        <f t="array" ref="A1169">INDEX('Master Data'!$F$2:$L$4115,SMALL(IF((INDEX('Master Data'!$F$2:$L$4115,,1)="successful"),MATCH(ROW('Master Data'!$F$2:$L$4115),ROW('Master Data'!$F$2:$L$4115)),""),ROWS(A$2:$A1169)),(COLUMNS($A$2:A1169)-1)*6+1)</f>
        <v>successful</v>
      </c>
      <c r="B1169" cm="1">
        <f t="array" ref="B1169">INDEX('Master Data'!$F$2:$L$4115,SMALL(IF((INDEX('Master Data'!$F$2:$L$4115,,1)="successful"),MATCH(ROW('Master Data'!$F$2:$L$4115),ROW('Master Data'!$F$2:$L$4115)),""),ROWS($A$2:B1169)),(COLUMNS($A$2:B1169)-1)*6+1)</f>
        <v>79</v>
      </c>
      <c r="D1169" t="str" cm="1">
        <f t="array" ref="D1169">INDEX('Master Data'!$F$2:$L$4115,SMALL(IF((INDEX('Master Data'!$F$2:$L$4115,,1)="failed"),MATCH(ROW('Master Data'!$F$2:$L$4115),ROW('Master Data'!$F$2:$L$4115)),""),ROWS($D$2:D1169)),(COLUMNS($D$2:D1169)-1)*6+1)</f>
        <v>failed</v>
      </c>
      <c r="E1169" cm="1">
        <f t="array" ref="E1169">INDEX('Master Data'!$F$2:$L$4115,SMALL(IF((INDEX('Master Data'!$F$2:$L$4115,,1)="failed"),MATCH(ROW('Master Data'!$F$2:$L$4115),ROW('Master Data'!$F$2:$L$4115)),""),ROWS($D$2:E1169)),(COLUMNS($D$2:E1169)-1)*6+1)</f>
        <v>9</v>
      </c>
    </row>
    <row r="1170" spans="1:5" x14ac:dyDescent="0.25">
      <c r="A1170" t="str" cm="1">
        <f t="array" ref="A1170">INDEX('Master Data'!$F$2:$L$4115,SMALL(IF((INDEX('Master Data'!$F$2:$L$4115,,1)="successful"),MATCH(ROW('Master Data'!$F$2:$L$4115),ROW('Master Data'!$F$2:$L$4115)),""),ROWS(A$2:$A1170)),(COLUMNS($A$2:A1170)-1)*6+1)</f>
        <v>successful</v>
      </c>
      <c r="B1170" cm="1">
        <f t="array" ref="B1170">INDEX('Master Data'!$F$2:$L$4115,SMALL(IF((INDEX('Master Data'!$F$2:$L$4115,,1)="successful"),MATCH(ROW('Master Data'!$F$2:$L$4115),ROW('Master Data'!$F$2:$L$4115)),""),ROWS($A$2:B1170)),(COLUMNS($A$2:B1170)-1)*6+1)</f>
        <v>14</v>
      </c>
      <c r="D1170" t="str" cm="1">
        <f t="array" ref="D1170">INDEX('Master Data'!$F$2:$L$4115,SMALL(IF((INDEX('Master Data'!$F$2:$L$4115,,1)="failed"),MATCH(ROW('Master Data'!$F$2:$L$4115),ROW('Master Data'!$F$2:$L$4115)),""),ROWS($D$2:D1170)),(COLUMNS($D$2:D1170)-1)*6+1)</f>
        <v>failed</v>
      </c>
      <c r="E1170" cm="1">
        <f t="array" ref="E1170">INDEX('Master Data'!$F$2:$L$4115,SMALL(IF((INDEX('Master Data'!$F$2:$L$4115,,1)="failed"),MATCH(ROW('Master Data'!$F$2:$L$4115),ROW('Master Data'!$F$2:$L$4115)),""),ROWS($D$2:E1170)),(COLUMNS($D$2:E1170)-1)*6+1)</f>
        <v>21</v>
      </c>
    </row>
    <row r="1171" spans="1:5" x14ac:dyDescent="0.25">
      <c r="A1171" t="str" cm="1">
        <f t="array" ref="A1171">INDEX('Master Data'!$F$2:$L$4115,SMALL(IF((INDEX('Master Data'!$F$2:$L$4115,,1)="successful"),MATCH(ROW('Master Data'!$F$2:$L$4115),ROW('Master Data'!$F$2:$L$4115)),""),ROWS(A$2:$A1171)),(COLUMNS($A$2:A1171)-1)*6+1)</f>
        <v>successful</v>
      </c>
      <c r="B1171" cm="1">
        <f t="array" ref="B1171">INDEX('Master Data'!$F$2:$L$4115,SMALL(IF((INDEX('Master Data'!$F$2:$L$4115,,1)="successful"),MATCH(ROW('Master Data'!$F$2:$L$4115),ROW('Master Data'!$F$2:$L$4115)),""),ROWS($A$2:B1171)),(COLUMNS($A$2:B1171)-1)*6+1)</f>
        <v>106</v>
      </c>
      <c r="D1171" t="str" cm="1">
        <f t="array" ref="D1171">INDEX('Master Data'!$F$2:$L$4115,SMALL(IF((INDEX('Master Data'!$F$2:$L$4115,,1)="failed"),MATCH(ROW('Master Data'!$F$2:$L$4115),ROW('Master Data'!$F$2:$L$4115)),""),ROWS($D$2:D1171)),(COLUMNS($D$2:D1171)-1)*6+1)</f>
        <v>failed</v>
      </c>
      <c r="E1171" cm="1">
        <f t="array" ref="E1171">INDEX('Master Data'!$F$2:$L$4115,SMALL(IF((INDEX('Master Data'!$F$2:$L$4115,,1)="failed"),MATCH(ROW('Master Data'!$F$2:$L$4115),ROW('Master Data'!$F$2:$L$4115)),""),ROWS($D$2:E1171)),(COLUMNS($D$2:E1171)-1)*6+1)</f>
        <v>17</v>
      </c>
    </row>
    <row r="1172" spans="1:5" x14ac:dyDescent="0.25">
      <c r="A1172" t="str" cm="1">
        <f t="array" ref="A1172">INDEX('Master Data'!$F$2:$L$4115,SMALL(IF((INDEX('Master Data'!$F$2:$L$4115,,1)="successful"),MATCH(ROW('Master Data'!$F$2:$L$4115),ROW('Master Data'!$F$2:$L$4115)),""),ROWS(A$2:$A1172)),(COLUMNS($A$2:A1172)-1)*6+1)</f>
        <v>successful</v>
      </c>
      <c r="B1172" cm="1">
        <f t="array" ref="B1172">INDEX('Master Data'!$F$2:$L$4115,SMALL(IF((INDEX('Master Data'!$F$2:$L$4115,,1)="successful"),MATCH(ROW('Master Data'!$F$2:$L$4115),ROW('Master Data'!$F$2:$L$4115)),""),ROWS($A$2:B1172)),(COLUMNS($A$2:B1172)-1)*6+1)</f>
        <v>25</v>
      </c>
      <c r="D1172" t="str" cm="1">
        <f t="array" ref="D1172">INDEX('Master Data'!$F$2:$L$4115,SMALL(IF((INDEX('Master Data'!$F$2:$L$4115,,1)="failed"),MATCH(ROW('Master Data'!$F$2:$L$4115),ROW('Master Data'!$F$2:$L$4115)),""),ROWS($D$2:D1172)),(COLUMNS($D$2:D1172)-1)*6+1)</f>
        <v>failed</v>
      </c>
      <c r="E1172" cm="1">
        <f t="array" ref="E1172">INDEX('Master Data'!$F$2:$L$4115,SMALL(IF((INDEX('Master Data'!$F$2:$L$4115,,1)="failed"),MATCH(ROW('Master Data'!$F$2:$L$4115),ROW('Master Data'!$F$2:$L$4115)),""),ROWS($D$2:E1172)),(COLUMNS($D$2:E1172)-1)*6+1)</f>
        <v>1</v>
      </c>
    </row>
    <row r="1173" spans="1:5" x14ac:dyDescent="0.25">
      <c r="A1173" t="str" cm="1">
        <f t="array" ref="A1173">INDEX('Master Data'!$F$2:$L$4115,SMALL(IF((INDEX('Master Data'!$F$2:$L$4115,,1)="successful"),MATCH(ROW('Master Data'!$F$2:$L$4115),ROW('Master Data'!$F$2:$L$4115)),""),ROWS(A$2:$A1173)),(COLUMNS($A$2:A1173)-1)*6+1)</f>
        <v>successful</v>
      </c>
      <c r="B1173" cm="1">
        <f t="array" ref="B1173">INDEX('Master Data'!$F$2:$L$4115,SMALL(IF((INDEX('Master Data'!$F$2:$L$4115,,1)="successful"),MATCH(ROW('Master Data'!$F$2:$L$4115),ROW('Master Data'!$F$2:$L$4115)),""),ROWS($A$2:B1173)),(COLUMNS($A$2:B1173)-1)*6+1)</f>
        <v>25</v>
      </c>
      <c r="D1173" t="str" cm="1">
        <f t="array" ref="D1173">INDEX('Master Data'!$F$2:$L$4115,SMALL(IF((INDEX('Master Data'!$F$2:$L$4115,,1)="failed"),MATCH(ROW('Master Data'!$F$2:$L$4115),ROW('Master Data'!$F$2:$L$4115)),""),ROWS($D$2:D1173)),(COLUMNS($D$2:D1173)-1)*6+1)</f>
        <v>failed</v>
      </c>
      <c r="E1173" cm="1">
        <f t="array" ref="E1173">INDEX('Master Data'!$F$2:$L$4115,SMALL(IF((INDEX('Master Data'!$F$2:$L$4115,,1)="failed"),MATCH(ROW('Master Data'!$F$2:$L$4115),ROW('Master Data'!$F$2:$L$4115)),""),ROWS($D$2:E1173)),(COLUMNS($D$2:E1173)-1)*6+1)</f>
        <v>1</v>
      </c>
    </row>
    <row r="1174" spans="1:5" x14ac:dyDescent="0.25">
      <c r="A1174" t="str" cm="1">
        <f t="array" ref="A1174">INDEX('Master Data'!$F$2:$L$4115,SMALL(IF((INDEX('Master Data'!$F$2:$L$4115,,1)="successful"),MATCH(ROW('Master Data'!$F$2:$L$4115),ROW('Master Data'!$F$2:$L$4115)),""),ROWS(A$2:$A1174)),(COLUMNS($A$2:A1174)-1)*6+1)</f>
        <v>successful</v>
      </c>
      <c r="B1174" cm="1">
        <f t="array" ref="B1174">INDEX('Master Data'!$F$2:$L$4115,SMALL(IF((INDEX('Master Data'!$F$2:$L$4115,,1)="successful"),MATCH(ROW('Master Data'!$F$2:$L$4115),ROW('Master Data'!$F$2:$L$4115)),""),ROWS($A$2:B1174)),(COLUMNS($A$2:B1174)-1)*6+1)</f>
        <v>29</v>
      </c>
      <c r="D1174" t="str" cm="1">
        <f t="array" ref="D1174">INDEX('Master Data'!$F$2:$L$4115,SMALL(IF((INDEX('Master Data'!$F$2:$L$4115,,1)="failed"),MATCH(ROW('Master Data'!$F$2:$L$4115),ROW('Master Data'!$F$2:$L$4115)),""),ROWS($D$2:D1174)),(COLUMNS($D$2:D1174)-1)*6+1)</f>
        <v>failed</v>
      </c>
      <c r="E1174" cm="1">
        <f t="array" ref="E1174">INDEX('Master Data'!$F$2:$L$4115,SMALL(IF((INDEX('Master Data'!$F$2:$L$4115,,1)="failed"),MATCH(ROW('Master Data'!$F$2:$L$4115),ROW('Master Data'!$F$2:$L$4115)),""),ROWS($D$2:E1174)),(COLUMNS($D$2:E1174)-1)*6+1)</f>
        <v>14</v>
      </c>
    </row>
    <row r="1175" spans="1:5" x14ac:dyDescent="0.25">
      <c r="A1175" t="str" cm="1">
        <f t="array" ref="A1175">INDEX('Master Data'!$F$2:$L$4115,SMALL(IF((INDEX('Master Data'!$F$2:$L$4115,,1)="successful"),MATCH(ROW('Master Data'!$F$2:$L$4115),ROW('Master Data'!$F$2:$L$4115)),""),ROWS(A$2:$A1175)),(COLUMNS($A$2:A1175)-1)*6+1)</f>
        <v>successful</v>
      </c>
      <c r="B1175" cm="1">
        <f t="array" ref="B1175">INDEX('Master Data'!$F$2:$L$4115,SMALL(IF((INDEX('Master Data'!$F$2:$L$4115,,1)="successful"),MATCH(ROW('Master Data'!$F$2:$L$4115),ROW('Master Data'!$F$2:$L$4115)),""),ROWS($A$2:B1175)),(COLUMNS($A$2:B1175)-1)*6+1)</f>
        <v>43</v>
      </c>
      <c r="D1175" t="str" cm="1">
        <f t="array" ref="D1175">INDEX('Master Data'!$F$2:$L$4115,SMALL(IF((INDEX('Master Data'!$F$2:$L$4115,,1)="failed"),MATCH(ROW('Master Data'!$F$2:$L$4115),ROW('Master Data'!$F$2:$L$4115)),""),ROWS($D$2:D1175)),(COLUMNS($D$2:D1175)-1)*6+1)</f>
        <v>failed</v>
      </c>
      <c r="E1175" cm="1">
        <f t="array" ref="E1175">INDEX('Master Data'!$F$2:$L$4115,SMALL(IF((INDEX('Master Data'!$F$2:$L$4115,,1)="failed"),MATCH(ROW('Master Data'!$F$2:$L$4115),ROW('Master Data'!$F$2:$L$4115)),""),ROWS($D$2:E1175)),(COLUMNS($D$2:E1175)-1)*6+1)</f>
        <v>42</v>
      </c>
    </row>
    <row r="1176" spans="1:5" x14ac:dyDescent="0.25">
      <c r="A1176" t="str" cm="1">
        <f t="array" ref="A1176">INDEX('Master Data'!$F$2:$L$4115,SMALL(IF((INDEX('Master Data'!$F$2:$L$4115,,1)="successful"),MATCH(ROW('Master Data'!$F$2:$L$4115),ROW('Master Data'!$F$2:$L$4115)),""),ROWS(A$2:$A1176)),(COLUMNS($A$2:A1176)-1)*6+1)</f>
        <v>successful</v>
      </c>
      <c r="B1176" cm="1">
        <f t="array" ref="B1176">INDEX('Master Data'!$F$2:$L$4115,SMALL(IF((INDEX('Master Data'!$F$2:$L$4115,,1)="successful"),MATCH(ROW('Master Data'!$F$2:$L$4115),ROW('Master Data'!$F$2:$L$4115)),""),ROWS($A$2:B1176)),(COLUMNS($A$2:B1176)-1)*6+1)</f>
        <v>46</v>
      </c>
      <c r="D1176" t="str" cm="1">
        <f t="array" ref="D1176">INDEX('Master Data'!$F$2:$L$4115,SMALL(IF((INDEX('Master Data'!$F$2:$L$4115,,1)="failed"),MATCH(ROW('Master Data'!$F$2:$L$4115),ROW('Master Data'!$F$2:$L$4115)),""),ROWS($D$2:D1176)),(COLUMNS($D$2:D1176)-1)*6+1)</f>
        <v>failed</v>
      </c>
      <c r="E1176" cm="1">
        <f t="array" ref="E1176">INDEX('Master Data'!$F$2:$L$4115,SMALL(IF((INDEX('Master Data'!$F$2:$L$4115,,1)="failed"),MATCH(ROW('Master Data'!$F$2:$L$4115),ROW('Master Data'!$F$2:$L$4115)),""),ROWS($D$2:E1176)),(COLUMNS($D$2:E1176)-1)*6+1)</f>
        <v>27</v>
      </c>
    </row>
    <row r="1177" spans="1:5" x14ac:dyDescent="0.25">
      <c r="A1177" t="str" cm="1">
        <f t="array" ref="A1177">INDEX('Master Data'!$F$2:$L$4115,SMALL(IF((INDEX('Master Data'!$F$2:$L$4115,,1)="successful"),MATCH(ROW('Master Data'!$F$2:$L$4115),ROW('Master Data'!$F$2:$L$4115)),""),ROWS(A$2:$A1177)),(COLUMNS($A$2:A1177)-1)*6+1)</f>
        <v>successful</v>
      </c>
      <c r="B1177" cm="1">
        <f t="array" ref="B1177">INDEX('Master Data'!$F$2:$L$4115,SMALL(IF((INDEX('Master Data'!$F$2:$L$4115,,1)="successful"),MATCH(ROW('Master Data'!$F$2:$L$4115),ROW('Master Data'!$F$2:$L$4115)),""),ROWS($A$2:B1177)),(COLUMNS($A$2:B1177)-1)*6+1)</f>
        <v>27</v>
      </c>
      <c r="D1177" t="str" cm="1">
        <f t="array" ref="D1177">INDEX('Master Data'!$F$2:$L$4115,SMALL(IF((INDEX('Master Data'!$F$2:$L$4115,,1)="failed"),MATCH(ROW('Master Data'!$F$2:$L$4115),ROW('Master Data'!$F$2:$L$4115)),""),ROWS($D$2:D1177)),(COLUMNS($D$2:D1177)-1)*6+1)</f>
        <v>failed</v>
      </c>
      <c r="E1177" cm="1">
        <f t="array" ref="E1177">INDEX('Master Data'!$F$2:$L$4115,SMALL(IF((INDEX('Master Data'!$F$2:$L$4115,,1)="failed"),MATCH(ROW('Master Data'!$F$2:$L$4115),ROW('Master Data'!$F$2:$L$4115)),""),ROWS($D$2:E1177)),(COLUMNS($D$2:E1177)-1)*6+1)</f>
        <v>5</v>
      </c>
    </row>
    <row r="1178" spans="1:5" x14ac:dyDescent="0.25">
      <c r="A1178" t="str" cm="1">
        <f t="array" ref="A1178">INDEX('Master Data'!$F$2:$L$4115,SMALL(IF((INDEX('Master Data'!$F$2:$L$4115,,1)="successful"),MATCH(ROW('Master Data'!$F$2:$L$4115),ROW('Master Data'!$F$2:$L$4115)),""),ROWS(A$2:$A1178)),(COLUMNS($A$2:A1178)-1)*6+1)</f>
        <v>successful</v>
      </c>
      <c r="B1178" cm="1">
        <f t="array" ref="B1178">INDEX('Master Data'!$F$2:$L$4115,SMALL(IF((INDEX('Master Data'!$F$2:$L$4115,,1)="successful"),MATCH(ROW('Master Data'!$F$2:$L$4115),ROW('Master Data'!$F$2:$L$4115)),""),ROWS($A$2:B1178)),(COLUMNS($A$2:B1178)-1)*6+1)</f>
        <v>112</v>
      </c>
      <c r="D1178" t="str" cm="1">
        <f t="array" ref="D1178">INDEX('Master Data'!$F$2:$L$4115,SMALL(IF((INDEX('Master Data'!$F$2:$L$4115,,1)="failed"),MATCH(ROW('Master Data'!$F$2:$L$4115),ROW('Master Data'!$F$2:$L$4115)),""),ROWS($D$2:D1178)),(COLUMNS($D$2:D1178)-1)*6+1)</f>
        <v>failed</v>
      </c>
      <c r="E1178" cm="1">
        <f t="array" ref="E1178">INDEX('Master Data'!$F$2:$L$4115,SMALL(IF((INDEX('Master Data'!$F$2:$L$4115,,1)="failed"),MATCH(ROW('Master Data'!$F$2:$L$4115),ROW('Master Data'!$F$2:$L$4115)),""),ROWS($D$2:E1178)),(COLUMNS($D$2:E1178)-1)*6+1)</f>
        <v>13</v>
      </c>
    </row>
    <row r="1179" spans="1:5" x14ac:dyDescent="0.25">
      <c r="A1179" t="str" cm="1">
        <f t="array" ref="A1179">INDEX('Master Data'!$F$2:$L$4115,SMALL(IF((INDEX('Master Data'!$F$2:$L$4115,,1)="successful"),MATCH(ROW('Master Data'!$F$2:$L$4115),ROW('Master Data'!$F$2:$L$4115)),""),ROWS(A$2:$A1179)),(COLUMNS($A$2:A1179)-1)*6+1)</f>
        <v>successful</v>
      </c>
      <c r="B1179" cm="1">
        <f t="array" ref="B1179">INDEX('Master Data'!$F$2:$L$4115,SMALL(IF((INDEX('Master Data'!$F$2:$L$4115,,1)="successful"),MATCH(ROW('Master Data'!$F$2:$L$4115),ROW('Master Data'!$F$2:$L$4115)),""),ROWS($A$2:B1179)),(COLUMNS($A$2:B1179)-1)*6+1)</f>
        <v>34</v>
      </c>
      <c r="D1179" t="str" cm="1">
        <f t="array" ref="D1179">INDEX('Master Data'!$F$2:$L$4115,SMALL(IF((INDEX('Master Data'!$F$2:$L$4115,,1)="failed"),MATCH(ROW('Master Data'!$F$2:$L$4115),ROW('Master Data'!$F$2:$L$4115)),""),ROWS($D$2:D1179)),(COLUMNS($D$2:D1179)-1)*6+1)</f>
        <v>failed</v>
      </c>
      <c r="E1179" cm="1">
        <f t="array" ref="E1179">INDEX('Master Data'!$F$2:$L$4115,SMALL(IF((INDEX('Master Data'!$F$2:$L$4115,,1)="failed"),MATCH(ROW('Master Data'!$F$2:$L$4115),ROW('Master Data'!$F$2:$L$4115)),""),ROWS($D$2:E1179)),(COLUMNS($D$2:E1179)-1)*6+1)</f>
        <v>12</v>
      </c>
    </row>
    <row r="1180" spans="1:5" x14ac:dyDescent="0.25">
      <c r="A1180" t="str" cm="1">
        <f t="array" ref="A1180">INDEX('Master Data'!$F$2:$L$4115,SMALL(IF((INDEX('Master Data'!$F$2:$L$4115,,1)="successful"),MATCH(ROW('Master Data'!$F$2:$L$4115),ROW('Master Data'!$F$2:$L$4115)),""),ROWS(A$2:$A1180)),(COLUMNS($A$2:A1180)-1)*6+1)</f>
        <v>successful</v>
      </c>
      <c r="B1180" cm="1">
        <f t="array" ref="B1180">INDEX('Master Data'!$F$2:$L$4115,SMALL(IF((INDEX('Master Data'!$F$2:$L$4115,,1)="successful"),MATCH(ROW('Master Data'!$F$2:$L$4115),ROW('Master Data'!$F$2:$L$4115)),""),ROWS($A$2:B1180)),(COLUMNS($A$2:B1180)-1)*6+1)</f>
        <v>145</v>
      </c>
      <c r="D1180" t="str" cm="1">
        <f t="array" ref="D1180">INDEX('Master Data'!$F$2:$L$4115,SMALL(IF((INDEX('Master Data'!$F$2:$L$4115,,1)="failed"),MATCH(ROW('Master Data'!$F$2:$L$4115),ROW('Master Data'!$F$2:$L$4115)),""),ROWS($D$2:D1180)),(COLUMNS($D$2:D1180)-1)*6+1)</f>
        <v>failed</v>
      </c>
      <c r="E1180" cm="1">
        <f t="array" ref="E1180">INDEX('Master Data'!$F$2:$L$4115,SMALL(IF((INDEX('Master Data'!$F$2:$L$4115,,1)="failed"),MATCH(ROW('Master Data'!$F$2:$L$4115),ROW('Master Data'!$F$2:$L$4115)),""),ROWS($D$2:E1180)),(COLUMNS($D$2:E1180)-1)*6+1)</f>
        <v>90</v>
      </c>
    </row>
    <row r="1181" spans="1:5" x14ac:dyDescent="0.25">
      <c r="A1181" t="str" cm="1">
        <f t="array" ref="A1181">INDEX('Master Data'!$F$2:$L$4115,SMALL(IF((INDEX('Master Data'!$F$2:$L$4115,,1)="successful"),MATCH(ROW('Master Data'!$F$2:$L$4115),ROW('Master Data'!$F$2:$L$4115)),""),ROWS(A$2:$A1181)),(COLUMNS($A$2:A1181)-1)*6+1)</f>
        <v>successful</v>
      </c>
      <c r="B1181" cm="1">
        <f t="array" ref="B1181">INDEX('Master Data'!$F$2:$L$4115,SMALL(IF((INDEX('Master Data'!$F$2:$L$4115,,1)="successful"),MATCH(ROW('Master Data'!$F$2:$L$4115),ROW('Master Data'!$F$2:$L$4115)),""),ROWS($A$2:B1181)),(COLUMNS($A$2:B1181)-1)*6+1)</f>
        <v>19</v>
      </c>
      <c r="D1181" t="str" cm="1">
        <f t="array" ref="D1181">INDEX('Master Data'!$F$2:$L$4115,SMALL(IF((INDEX('Master Data'!$F$2:$L$4115,,1)="failed"),MATCH(ROW('Master Data'!$F$2:$L$4115),ROW('Master Data'!$F$2:$L$4115)),""),ROWS($D$2:D1181)),(COLUMNS($D$2:D1181)-1)*6+1)</f>
        <v>failed</v>
      </c>
      <c r="E1181" cm="1">
        <f t="array" ref="E1181">INDEX('Master Data'!$F$2:$L$4115,SMALL(IF((INDEX('Master Data'!$F$2:$L$4115,,1)="failed"),MATCH(ROW('Master Data'!$F$2:$L$4115),ROW('Master Data'!$F$2:$L$4115)),""),ROWS($D$2:E1181)),(COLUMNS($D$2:E1181)-1)*6+1)</f>
        <v>2</v>
      </c>
    </row>
    <row r="1182" spans="1:5" x14ac:dyDescent="0.25">
      <c r="A1182" t="str" cm="1">
        <f t="array" ref="A1182">INDEX('Master Data'!$F$2:$L$4115,SMALL(IF((INDEX('Master Data'!$F$2:$L$4115,,1)="successful"),MATCH(ROW('Master Data'!$F$2:$L$4115),ROW('Master Data'!$F$2:$L$4115)),""),ROWS(A$2:$A1182)),(COLUMNS($A$2:A1182)-1)*6+1)</f>
        <v>successful</v>
      </c>
      <c r="B1182" cm="1">
        <f t="array" ref="B1182">INDEX('Master Data'!$F$2:$L$4115,SMALL(IF((INDEX('Master Data'!$F$2:$L$4115,,1)="successful"),MATCH(ROW('Master Data'!$F$2:$L$4115),ROW('Master Data'!$F$2:$L$4115)),""),ROWS($A$2:B1182)),(COLUMNS($A$2:B1182)-1)*6+1)</f>
        <v>288</v>
      </c>
      <c r="D1182" t="str" cm="1">
        <f t="array" ref="D1182">INDEX('Master Data'!$F$2:$L$4115,SMALL(IF((INDEX('Master Data'!$F$2:$L$4115,,1)="failed"),MATCH(ROW('Master Data'!$F$2:$L$4115),ROW('Master Data'!$F$2:$L$4115)),""),ROWS($D$2:D1182)),(COLUMNS($D$2:D1182)-1)*6+1)</f>
        <v>failed</v>
      </c>
      <c r="E1182" cm="1">
        <f t="array" ref="E1182">INDEX('Master Data'!$F$2:$L$4115,SMALL(IF((INDEX('Master Data'!$F$2:$L$4115,,1)="failed"),MATCH(ROW('Master Data'!$F$2:$L$4115),ROW('Master Data'!$F$2:$L$4115)),""),ROWS($D$2:E1182)),(COLUMNS($D$2:E1182)-1)*6+1)</f>
        <v>5</v>
      </c>
    </row>
    <row r="1183" spans="1:5" x14ac:dyDescent="0.25">
      <c r="A1183" t="str" cm="1">
        <f t="array" ref="A1183">INDEX('Master Data'!$F$2:$L$4115,SMALL(IF((INDEX('Master Data'!$F$2:$L$4115,,1)="successful"),MATCH(ROW('Master Data'!$F$2:$L$4115),ROW('Master Data'!$F$2:$L$4115)),""),ROWS(A$2:$A1183)),(COLUMNS($A$2:A1183)-1)*6+1)</f>
        <v>successful</v>
      </c>
      <c r="B1183" cm="1">
        <f t="array" ref="B1183">INDEX('Master Data'!$F$2:$L$4115,SMALL(IF((INDEX('Master Data'!$F$2:$L$4115,,1)="successful"),MATCH(ROW('Master Data'!$F$2:$L$4115),ROW('Master Data'!$F$2:$L$4115)),""),ROWS($A$2:B1183)),(COLUMNS($A$2:B1183)-1)*6+1)</f>
        <v>14</v>
      </c>
      <c r="D1183" t="str" cm="1">
        <f t="array" ref="D1183">INDEX('Master Data'!$F$2:$L$4115,SMALL(IF((INDEX('Master Data'!$F$2:$L$4115,,1)="failed"),MATCH(ROW('Master Data'!$F$2:$L$4115),ROW('Master Data'!$F$2:$L$4115)),""),ROWS($D$2:D1183)),(COLUMNS($D$2:D1183)-1)*6+1)</f>
        <v>failed</v>
      </c>
      <c r="E1183" cm="1">
        <f t="array" ref="E1183">INDEX('Master Data'!$F$2:$L$4115,SMALL(IF((INDEX('Master Data'!$F$2:$L$4115,,1)="failed"),MATCH(ROW('Master Data'!$F$2:$L$4115),ROW('Master Data'!$F$2:$L$4115)),""),ROWS($D$2:E1183)),(COLUMNS($D$2:E1183)-1)*6+1)</f>
        <v>31</v>
      </c>
    </row>
    <row r="1184" spans="1:5" x14ac:dyDescent="0.25">
      <c r="A1184" t="str" cm="1">
        <f t="array" ref="A1184">INDEX('Master Data'!$F$2:$L$4115,SMALL(IF((INDEX('Master Data'!$F$2:$L$4115,,1)="successful"),MATCH(ROW('Master Data'!$F$2:$L$4115),ROW('Master Data'!$F$2:$L$4115)),""),ROWS(A$2:$A1184)),(COLUMNS($A$2:A1184)-1)*6+1)</f>
        <v>successful</v>
      </c>
      <c r="B1184" cm="1">
        <f t="array" ref="B1184">INDEX('Master Data'!$F$2:$L$4115,SMALL(IF((INDEX('Master Data'!$F$2:$L$4115,,1)="successful"),MATCH(ROW('Master Data'!$F$2:$L$4115),ROW('Master Data'!$F$2:$L$4115)),""),ROWS($A$2:B1184)),(COLUMNS($A$2:B1184)-1)*6+1)</f>
        <v>7</v>
      </c>
      <c r="D1184" t="str" cm="1">
        <f t="array" ref="D1184">INDEX('Master Data'!$F$2:$L$4115,SMALL(IF((INDEX('Master Data'!$F$2:$L$4115,,1)="failed"),MATCH(ROW('Master Data'!$F$2:$L$4115),ROW('Master Data'!$F$2:$L$4115)),""),ROWS($D$2:D1184)),(COLUMNS($D$2:D1184)-1)*6+1)</f>
        <v>failed</v>
      </c>
      <c r="E1184" cm="1">
        <f t="array" ref="E1184">INDEX('Master Data'!$F$2:$L$4115,SMALL(IF((INDEX('Master Data'!$F$2:$L$4115,,1)="failed"),MATCH(ROW('Master Data'!$F$2:$L$4115),ROW('Master Data'!$F$2:$L$4115)),""),ROWS($D$2:E1184)),(COLUMNS($D$2:E1184)-1)*6+1)</f>
        <v>4</v>
      </c>
    </row>
    <row r="1185" spans="1:5" x14ac:dyDescent="0.25">
      <c r="A1185" t="str" cm="1">
        <f t="array" ref="A1185">INDEX('Master Data'!$F$2:$L$4115,SMALL(IF((INDEX('Master Data'!$F$2:$L$4115,,1)="successful"),MATCH(ROW('Master Data'!$F$2:$L$4115),ROW('Master Data'!$F$2:$L$4115)),""),ROWS(A$2:$A1185)),(COLUMNS($A$2:A1185)-1)*6+1)</f>
        <v>successful</v>
      </c>
      <c r="B1185" cm="1">
        <f t="array" ref="B1185">INDEX('Master Data'!$F$2:$L$4115,SMALL(IF((INDEX('Master Data'!$F$2:$L$4115,,1)="successful"),MATCH(ROW('Master Data'!$F$2:$L$4115),ROW('Master Data'!$F$2:$L$4115)),""),ROWS($A$2:B1185)),(COLUMNS($A$2:B1185)-1)*6+1)</f>
        <v>211</v>
      </c>
      <c r="D1185" t="str" cm="1">
        <f t="array" ref="D1185">INDEX('Master Data'!$F$2:$L$4115,SMALL(IF((INDEX('Master Data'!$F$2:$L$4115,,1)="failed"),MATCH(ROW('Master Data'!$F$2:$L$4115),ROW('Master Data'!$F$2:$L$4115)),""),ROWS($D$2:D1185)),(COLUMNS($D$2:D1185)-1)*6+1)</f>
        <v>failed</v>
      </c>
      <c r="E1185" cm="1">
        <f t="array" ref="E1185">INDEX('Master Data'!$F$2:$L$4115,SMALL(IF((INDEX('Master Data'!$F$2:$L$4115,,1)="failed"),MATCH(ROW('Master Data'!$F$2:$L$4115),ROW('Master Data'!$F$2:$L$4115)),""),ROWS($D$2:E1185)),(COLUMNS($D$2:E1185)-1)*6+1)</f>
        <v>29</v>
      </c>
    </row>
    <row r="1186" spans="1:5" x14ac:dyDescent="0.25">
      <c r="A1186" t="str" cm="1">
        <f t="array" ref="A1186">INDEX('Master Data'!$F$2:$L$4115,SMALL(IF((INDEX('Master Data'!$F$2:$L$4115,,1)="successful"),MATCH(ROW('Master Data'!$F$2:$L$4115),ROW('Master Data'!$F$2:$L$4115)),""),ROWS(A$2:$A1186)),(COLUMNS($A$2:A1186)-1)*6+1)</f>
        <v>successful</v>
      </c>
      <c r="B1186" cm="1">
        <f t="array" ref="B1186">INDEX('Master Data'!$F$2:$L$4115,SMALL(IF((INDEX('Master Data'!$F$2:$L$4115,,1)="successful"),MATCH(ROW('Master Data'!$F$2:$L$4115),ROW('Master Data'!$F$2:$L$4115)),""),ROWS($A$2:B1186)),(COLUMNS($A$2:B1186)-1)*6+1)</f>
        <v>85</v>
      </c>
      <c r="D1186" t="str" cm="1">
        <f t="array" ref="D1186">INDEX('Master Data'!$F$2:$L$4115,SMALL(IF((INDEX('Master Data'!$F$2:$L$4115,,1)="failed"),MATCH(ROW('Master Data'!$F$2:$L$4115),ROW('Master Data'!$F$2:$L$4115)),""),ROWS($D$2:D1186)),(COLUMNS($D$2:D1186)-1)*6+1)</f>
        <v>failed</v>
      </c>
      <c r="E1186" cm="1">
        <f t="array" ref="E1186">INDEX('Master Data'!$F$2:$L$4115,SMALL(IF((INDEX('Master Data'!$F$2:$L$4115,,1)="failed"),MATCH(ROW('Master Data'!$F$2:$L$4115),ROW('Master Data'!$F$2:$L$4115)),""),ROWS($D$2:E1186)),(COLUMNS($D$2:E1186)-1)*6+1)</f>
        <v>2</v>
      </c>
    </row>
    <row r="1187" spans="1:5" x14ac:dyDescent="0.25">
      <c r="A1187" t="str" cm="1">
        <f t="array" ref="A1187">INDEX('Master Data'!$F$2:$L$4115,SMALL(IF((INDEX('Master Data'!$F$2:$L$4115,,1)="successful"),MATCH(ROW('Master Data'!$F$2:$L$4115),ROW('Master Data'!$F$2:$L$4115)),""),ROWS(A$2:$A1187)),(COLUMNS($A$2:A1187)-1)*6+1)</f>
        <v>successful</v>
      </c>
      <c r="B1187" cm="1">
        <f t="array" ref="B1187">INDEX('Master Data'!$F$2:$L$4115,SMALL(IF((INDEX('Master Data'!$F$2:$L$4115,,1)="successful"),MATCH(ROW('Master Data'!$F$2:$L$4115),ROW('Master Data'!$F$2:$L$4115)),""),ROWS($A$2:B1187)),(COLUMNS($A$2:B1187)-1)*6+1)</f>
        <v>103</v>
      </c>
      <c r="D1187" t="str" cm="1">
        <f t="array" ref="D1187">INDEX('Master Data'!$F$2:$L$4115,SMALL(IF((INDEX('Master Data'!$F$2:$L$4115,,1)="failed"),MATCH(ROW('Master Data'!$F$2:$L$4115),ROW('Master Data'!$F$2:$L$4115)),""),ROWS($D$2:D1187)),(COLUMNS($D$2:D1187)-1)*6+1)</f>
        <v>failed</v>
      </c>
      <c r="E1187" cm="1">
        <f t="array" ref="E1187">INDEX('Master Data'!$F$2:$L$4115,SMALL(IF((INDEX('Master Data'!$F$2:$L$4115,,1)="failed"),MATCH(ROW('Master Data'!$F$2:$L$4115),ROW('Master Data'!$F$2:$L$4115)),""),ROWS($D$2:E1187)),(COLUMNS($D$2:E1187)-1)*6+1)</f>
        <v>114</v>
      </c>
    </row>
    <row r="1188" spans="1:5" x14ac:dyDescent="0.25">
      <c r="A1188" t="str" cm="1">
        <f t="array" ref="A1188">INDEX('Master Data'!$F$2:$L$4115,SMALL(IF((INDEX('Master Data'!$F$2:$L$4115,,1)="successful"),MATCH(ROW('Master Data'!$F$2:$L$4115),ROW('Master Data'!$F$2:$L$4115)),""),ROWS(A$2:$A1188)),(COLUMNS($A$2:A1188)-1)*6+1)</f>
        <v>successful</v>
      </c>
      <c r="B1188" cm="1">
        <f t="array" ref="B1188">INDEX('Master Data'!$F$2:$L$4115,SMALL(IF((INDEX('Master Data'!$F$2:$L$4115,,1)="successful"),MATCH(ROW('Master Data'!$F$2:$L$4115),ROW('Master Data'!$F$2:$L$4115)),""),ROWS($A$2:B1188)),(COLUMNS($A$2:B1188)-1)*6+1)</f>
        <v>113</v>
      </c>
      <c r="D1188" t="str" cm="1">
        <f t="array" ref="D1188">INDEX('Master Data'!$F$2:$L$4115,SMALL(IF((INDEX('Master Data'!$F$2:$L$4115,,1)="failed"),MATCH(ROW('Master Data'!$F$2:$L$4115),ROW('Master Data'!$F$2:$L$4115)),""),ROWS($D$2:D1188)),(COLUMNS($D$2:D1188)-1)*6+1)</f>
        <v>failed</v>
      </c>
      <c r="E1188" cm="1">
        <f t="array" ref="E1188">INDEX('Master Data'!$F$2:$L$4115,SMALL(IF((INDEX('Master Data'!$F$2:$L$4115,,1)="failed"),MATCH(ROW('Master Data'!$F$2:$L$4115),ROW('Master Data'!$F$2:$L$4115)),""),ROWS($D$2:E1188)),(COLUMNS($D$2:E1188)-1)*6+1)</f>
        <v>1</v>
      </c>
    </row>
    <row r="1189" spans="1:5" x14ac:dyDescent="0.25">
      <c r="A1189" t="str" cm="1">
        <f t="array" ref="A1189">INDEX('Master Data'!$F$2:$L$4115,SMALL(IF((INDEX('Master Data'!$F$2:$L$4115,,1)="successful"),MATCH(ROW('Master Data'!$F$2:$L$4115),ROW('Master Data'!$F$2:$L$4115)),""),ROWS(A$2:$A1189)),(COLUMNS($A$2:A1189)-1)*6+1)</f>
        <v>successful</v>
      </c>
      <c r="B1189" cm="1">
        <f t="array" ref="B1189">INDEX('Master Data'!$F$2:$L$4115,SMALL(IF((INDEX('Master Data'!$F$2:$L$4115,,1)="successful"),MATCH(ROW('Master Data'!$F$2:$L$4115),ROW('Master Data'!$F$2:$L$4115)),""),ROWS($A$2:B1189)),(COLUMNS($A$2:B1189)-1)*6+1)</f>
        <v>167</v>
      </c>
      <c r="D1189" t="str" cm="1">
        <f t="array" ref="D1189">INDEX('Master Data'!$F$2:$L$4115,SMALL(IF((INDEX('Master Data'!$F$2:$L$4115,,1)="failed"),MATCH(ROW('Master Data'!$F$2:$L$4115),ROW('Master Data'!$F$2:$L$4115)),""),ROWS($D$2:D1189)),(COLUMNS($D$2:D1189)-1)*6+1)</f>
        <v>failed</v>
      </c>
      <c r="E1189" cm="1">
        <f t="array" ref="E1189">INDEX('Master Data'!$F$2:$L$4115,SMALL(IF((INDEX('Master Data'!$F$2:$L$4115,,1)="failed"),MATCH(ROW('Master Data'!$F$2:$L$4115),ROW('Master Data'!$F$2:$L$4115)),""),ROWS($D$2:E1189)),(COLUMNS($D$2:E1189)-1)*6+1)</f>
        <v>76</v>
      </c>
    </row>
    <row r="1190" spans="1:5" x14ac:dyDescent="0.25">
      <c r="A1190" t="str" cm="1">
        <f t="array" ref="A1190">INDEX('Master Data'!$F$2:$L$4115,SMALL(IF((INDEX('Master Data'!$F$2:$L$4115,,1)="successful"),MATCH(ROW('Master Data'!$F$2:$L$4115),ROW('Master Data'!$F$2:$L$4115)),""),ROWS(A$2:$A1190)),(COLUMNS($A$2:A1190)-1)*6+1)</f>
        <v>successful</v>
      </c>
      <c r="B1190" cm="1">
        <f t="array" ref="B1190">INDEX('Master Data'!$F$2:$L$4115,SMALL(IF((INDEX('Master Data'!$F$2:$L$4115,,1)="successful"),MATCH(ROW('Master Data'!$F$2:$L$4115),ROW('Master Data'!$F$2:$L$4115)),""),ROWS($A$2:B1190)),(COLUMNS($A$2:B1190)-1)*6+1)</f>
        <v>73</v>
      </c>
      <c r="D1190" t="str" cm="1">
        <f t="array" ref="D1190">INDEX('Master Data'!$F$2:$L$4115,SMALL(IF((INDEX('Master Data'!$F$2:$L$4115,,1)="failed"),MATCH(ROW('Master Data'!$F$2:$L$4115),ROW('Master Data'!$F$2:$L$4115)),""),ROWS($D$2:D1190)),(COLUMNS($D$2:D1190)-1)*6+1)</f>
        <v>failed</v>
      </c>
      <c r="E1190" cm="1">
        <f t="array" ref="E1190">INDEX('Master Data'!$F$2:$L$4115,SMALL(IF((INDEX('Master Data'!$F$2:$L$4115,,1)="failed"),MATCH(ROW('Master Data'!$F$2:$L$4115),ROW('Master Data'!$F$2:$L$4115)),""),ROWS($D$2:E1190)),(COLUMNS($D$2:E1190)-1)*6+1)</f>
        <v>9</v>
      </c>
    </row>
    <row r="1191" spans="1:5" x14ac:dyDescent="0.25">
      <c r="A1191" t="str" cm="1">
        <f t="array" ref="A1191">INDEX('Master Data'!$F$2:$L$4115,SMALL(IF((INDEX('Master Data'!$F$2:$L$4115,,1)="successful"),MATCH(ROW('Master Data'!$F$2:$L$4115),ROW('Master Data'!$F$2:$L$4115)),""),ROWS(A$2:$A1191)),(COLUMNS($A$2:A1191)-1)*6+1)</f>
        <v>successful</v>
      </c>
      <c r="B1191" cm="1">
        <f t="array" ref="B1191">INDEX('Master Data'!$F$2:$L$4115,SMALL(IF((INDEX('Master Data'!$F$2:$L$4115,,1)="successful"),MATCH(ROW('Master Data'!$F$2:$L$4115),ROW('Master Data'!$F$2:$L$4115)),""),ROWS($A$2:B1191)),(COLUMNS($A$2:B1191)-1)*6+1)</f>
        <v>75</v>
      </c>
      <c r="D1191" t="str" cm="1">
        <f t="array" ref="D1191">INDEX('Master Data'!$F$2:$L$4115,SMALL(IF((INDEX('Master Data'!$F$2:$L$4115,,1)="failed"),MATCH(ROW('Master Data'!$F$2:$L$4115),ROW('Master Data'!$F$2:$L$4115)),""),ROWS($D$2:D1191)),(COLUMNS($D$2:D1191)-1)*6+1)</f>
        <v>failed</v>
      </c>
      <c r="E1191" cm="1">
        <f t="array" ref="E1191">INDEX('Master Data'!$F$2:$L$4115,SMALL(IF((INDEX('Master Data'!$F$2:$L$4115,,1)="failed"),MATCH(ROW('Master Data'!$F$2:$L$4115),ROW('Master Data'!$F$2:$L$4115)),""),ROWS($D$2:E1191)),(COLUMNS($D$2:E1191)-1)*6+1)</f>
        <v>37</v>
      </c>
    </row>
    <row r="1192" spans="1:5" x14ac:dyDescent="0.25">
      <c r="A1192" t="str" cm="1">
        <f t="array" ref="A1192">INDEX('Master Data'!$F$2:$L$4115,SMALL(IF((INDEX('Master Data'!$F$2:$L$4115,,1)="successful"),MATCH(ROW('Master Data'!$F$2:$L$4115),ROW('Master Data'!$F$2:$L$4115)),""),ROWS(A$2:$A1192)),(COLUMNS($A$2:A1192)-1)*6+1)</f>
        <v>successful</v>
      </c>
      <c r="B1192" cm="1">
        <f t="array" ref="B1192">INDEX('Master Data'!$F$2:$L$4115,SMALL(IF((INDEX('Master Data'!$F$2:$L$4115,,1)="successful"),MATCH(ROW('Master Data'!$F$2:$L$4115),ROW('Master Data'!$F$2:$L$4115)),""),ROWS($A$2:B1192)),(COLUMNS($A$2:B1192)-1)*6+1)</f>
        <v>614</v>
      </c>
      <c r="D1192" t="str" cm="1">
        <f t="array" ref="D1192">INDEX('Master Data'!$F$2:$L$4115,SMALL(IF((INDEX('Master Data'!$F$2:$L$4115,,1)="failed"),MATCH(ROW('Master Data'!$F$2:$L$4115),ROW('Master Data'!$F$2:$L$4115)),""),ROWS($D$2:D1192)),(COLUMNS($D$2:D1192)-1)*6+1)</f>
        <v>failed</v>
      </c>
      <c r="E1192" cm="1">
        <f t="array" ref="E1192">INDEX('Master Data'!$F$2:$L$4115,SMALL(IF((INDEX('Master Data'!$F$2:$L$4115,,1)="failed"),MATCH(ROW('Master Data'!$F$2:$L$4115),ROW('Master Data'!$F$2:$L$4115)),""),ROWS($D$2:E1192)),(COLUMNS($D$2:E1192)-1)*6+1)</f>
        <v>0</v>
      </c>
    </row>
    <row r="1193" spans="1:5" x14ac:dyDescent="0.25">
      <c r="A1193" t="str" cm="1">
        <f t="array" ref="A1193">INDEX('Master Data'!$F$2:$L$4115,SMALL(IF((INDEX('Master Data'!$F$2:$L$4115,,1)="successful"),MATCH(ROW('Master Data'!$F$2:$L$4115),ROW('Master Data'!$F$2:$L$4115)),""),ROWS(A$2:$A1193)),(COLUMNS($A$2:A1193)-1)*6+1)</f>
        <v>successful</v>
      </c>
      <c r="B1193" cm="1">
        <f t="array" ref="B1193">INDEX('Master Data'!$F$2:$L$4115,SMALL(IF((INDEX('Master Data'!$F$2:$L$4115,,1)="successful"),MATCH(ROW('Master Data'!$F$2:$L$4115),ROW('Master Data'!$F$2:$L$4115)),""),ROWS($A$2:B1193)),(COLUMNS($A$2:B1193)-1)*6+1)</f>
        <v>107</v>
      </c>
      <c r="D1193" t="str" cm="1">
        <f t="array" ref="D1193">INDEX('Master Data'!$F$2:$L$4115,SMALL(IF((INDEX('Master Data'!$F$2:$L$4115,,1)="failed"),MATCH(ROW('Master Data'!$F$2:$L$4115),ROW('Master Data'!$F$2:$L$4115)),""),ROWS($D$2:D1193)),(COLUMNS($D$2:D1193)-1)*6+1)</f>
        <v>failed</v>
      </c>
      <c r="E1193" cm="1">
        <f t="array" ref="E1193">INDEX('Master Data'!$F$2:$L$4115,SMALL(IF((INDEX('Master Data'!$F$2:$L$4115,,1)="failed"),MATCH(ROW('Master Data'!$F$2:$L$4115),ROW('Master Data'!$F$2:$L$4115)),""),ROWS($D$2:E1193)),(COLUMNS($D$2:E1193)-1)*6+1)</f>
        <v>1</v>
      </c>
    </row>
    <row r="1194" spans="1:5" x14ac:dyDescent="0.25">
      <c r="A1194" t="str" cm="1">
        <f t="array" ref="A1194">INDEX('Master Data'!$F$2:$L$4115,SMALL(IF((INDEX('Master Data'!$F$2:$L$4115,,1)="successful"),MATCH(ROW('Master Data'!$F$2:$L$4115),ROW('Master Data'!$F$2:$L$4115)),""),ROWS(A$2:$A1194)),(COLUMNS($A$2:A1194)-1)*6+1)</f>
        <v>successful</v>
      </c>
      <c r="B1194" cm="1">
        <f t="array" ref="B1194">INDEX('Master Data'!$F$2:$L$4115,SMALL(IF((INDEX('Master Data'!$F$2:$L$4115,,1)="successful"),MATCH(ROW('Master Data'!$F$2:$L$4115),ROW('Master Data'!$F$2:$L$4115)),""),ROWS($A$2:B1194)),(COLUMNS($A$2:B1194)-1)*6+1)</f>
        <v>1224</v>
      </c>
      <c r="D1194" t="str" cm="1">
        <f t="array" ref="D1194">INDEX('Master Data'!$F$2:$L$4115,SMALL(IF((INDEX('Master Data'!$F$2:$L$4115,,1)="failed"),MATCH(ROW('Master Data'!$F$2:$L$4115),ROW('Master Data'!$F$2:$L$4115)),""),ROWS($D$2:D1194)),(COLUMNS($D$2:D1194)-1)*6+1)</f>
        <v>failed</v>
      </c>
      <c r="E1194" cm="1">
        <f t="array" ref="E1194">INDEX('Master Data'!$F$2:$L$4115,SMALL(IF((INDEX('Master Data'!$F$2:$L$4115,,1)="failed"),MATCH(ROW('Master Data'!$F$2:$L$4115),ROW('Master Data'!$F$2:$L$4115)),""),ROWS($D$2:E1194)),(COLUMNS($D$2:E1194)-1)*6+1)</f>
        <v>10</v>
      </c>
    </row>
    <row r="1195" spans="1:5" x14ac:dyDescent="0.25">
      <c r="A1195" t="str" cm="1">
        <f t="array" ref="A1195">INDEX('Master Data'!$F$2:$L$4115,SMALL(IF((INDEX('Master Data'!$F$2:$L$4115,,1)="successful"),MATCH(ROW('Master Data'!$F$2:$L$4115),ROW('Master Data'!$F$2:$L$4115)),""),ROWS(A$2:$A1195)),(COLUMNS($A$2:A1195)-1)*6+1)</f>
        <v>successful</v>
      </c>
      <c r="B1195" cm="1">
        <f t="array" ref="B1195">INDEX('Master Data'!$F$2:$L$4115,SMALL(IF((INDEX('Master Data'!$F$2:$L$4115,,1)="successful"),MATCH(ROW('Master Data'!$F$2:$L$4115),ROW('Master Data'!$F$2:$L$4115)),""),ROWS($A$2:B1195)),(COLUMNS($A$2:B1195)-1)*6+1)</f>
        <v>104</v>
      </c>
      <c r="D1195" t="str" cm="1">
        <f t="array" ref="D1195">INDEX('Master Data'!$F$2:$L$4115,SMALL(IF((INDEX('Master Data'!$F$2:$L$4115,,1)="failed"),MATCH(ROW('Master Data'!$F$2:$L$4115),ROW('Master Data'!$F$2:$L$4115)),""),ROWS($D$2:D1195)),(COLUMNS($D$2:D1195)-1)*6+1)</f>
        <v>failed</v>
      </c>
      <c r="E1195" cm="1">
        <f t="array" ref="E1195">INDEX('Master Data'!$F$2:$L$4115,SMALL(IF((INDEX('Master Data'!$F$2:$L$4115,,1)="failed"),MATCH(ROW('Master Data'!$F$2:$L$4115),ROW('Master Data'!$F$2:$L$4115)),""),ROWS($D$2:E1195)),(COLUMNS($D$2:E1195)-1)*6+1)</f>
        <v>1</v>
      </c>
    </row>
    <row r="1196" spans="1:5" x14ac:dyDescent="0.25">
      <c r="A1196" t="str" cm="1">
        <f t="array" ref="A1196">INDEX('Master Data'!$F$2:$L$4115,SMALL(IF((INDEX('Master Data'!$F$2:$L$4115,,1)="successful"),MATCH(ROW('Master Data'!$F$2:$L$4115),ROW('Master Data'!$F$2:$L$4115)),""),ROWS(A$2:$A1196)),(COLUMNS($A$2:A1196)-1)*6+1)</f>
        <v>successful</v>
      </c>
      <c r="B1196" cm="1">
        <f t="array" ref="B1196">INDEX('Master Data'!$F$2:$L$4115,SMALL(IF((INDEX('Master Data'!$F$2:$L$4115,,1)="successful"),MATCH(ROW('Master Data'!$F$2:$L$4115),ROW('Master Data'!$F$2:$L$4115)),""),ROWS($A$2:B1196)),(COLUMNS($A$2:B1196)-1)*6+1)</f>
        <v>79</v>
      </c>
      <c r="D1196" t="str" cm="1">
        <f t="array" ref="D1196">INDEX('Master Data'!$F$2:$L$4115,SMALL(IF((INDEX('Master Data'!$F$2:$L$4115,,1)="failed"),MATCH(ROW('Master Data'!$F$2:$L$4115),ROW('Master Data'!$F$2:$L$4115)),""),ROWS($D$2:D1196)),(COLUMNS($D$2:D1196)-1)*6+1)</f>
        <v>failed</v>
      </c>
      <c r="E1196" cm="1">
        <f t="array" ref="E1196">INDEX('Master Data'!$F$2:$L$4115,SMALL(IF((INDEX('Master Data'!$F$2:$L$4115,,1)="failed"),MATCH(ROW('Master Data'!$F$2:$L$4115),ROW('Master Data'!$F$2:$L$4115)),""),ROWS($D$2:E1196)),(COLUMNS($D$2:E1196)-1)*6+1)</f>
        <v>2</v>
      </c>
    </row>
    <row r="1197" spans="1:5" x14ac:dyDescent="0.25">
      <c r="A1197" t="str" cm="1">
        <f t="array" ref="A1197">INDEX('Master Data'!$F$2:$L$4115,SMALL(IF((INDEX('Master Data'!$F$2:$L$4115,,1)="successful"),MATCH(ROW('Master Data'!$F$2:$L$4115),ROW('Master Data'!$F$2:$L$4115)),""),ROWS(A$2:$A1197)),(COLUMNS($A$2:A1197)-1)*6+1)</f>
        <v>successful</v>
      </c>
      <c r="B1197" cm="1">
        <f t="array" ref="B1197">INDEX('Master Data'!$F$2:$L$4115,SMALL(IF((INDEX('Master Data'!$F$2:$L$4115,,1)="successful"),MATCH(ROW('Master Data'!$F$2:$L$4115),ROW('Master Data'!$F$2:$L$4115)),""),ROWS($A$2:B1197)),(COLUMNS($A$2:B1197)-1)*6+1)</f>
        <v>157</v>
      </c>
      <c r="D1197" t="str" cm="1">
        <f t="array" ref="D1197">INDEX('Master Data'!$F$2:$L$4115,SMALL(IF((INDEX('Master Data'!$F$2:$L$4115,,1)="failed"),MATCH(ROW('Master Data'!$F$2:$L$4115),ROW('Master Data'!$F$2:$L$4115)),""),ROWS($D$2:D1197)),(COLUMNS($D$2:D1197)-1)*6+1)</f>
        <v>failed</v>
      </c>
      <c r="E1197" cm="1">
        <f t="array" ref="E1197">INDEX('Master Data'!$F$2:$L$4115,SMALL(IF((INDEX('Master Data'!$F$2:$L$4115,,1)="failed"),MATCH(ROW('Master Data'!$F$2:$L$4115),ROW('Master Data'!$F$2:$L$4115)),""),ROWS($D$2:E1197)),(COLUMNS($D$2:E1197)-1)*6+1)</f>
        <v>1</v>
      </c>
    </row>
    <row r="1198" spans="1:5" x14ac:dyDescent="0.25">
      <c r="A1198" t="str" cm="1">
        <f t="array" ref="A1198">INDEX('Master Data'!$F$2:$L$4115,SMALL(IF((INDEX('Master Data'!$F$2:$L$4115,,1)="successful"),MATCH(ROW('Master Data'!$F$2:$L$4115),ROW('Master Data'!$F$2:$L$4115)),""),ROWS(A$2:$A1198)),(COLUMNS($A$2:A1198)-1)*6+1)</f>
        <v>successful</v>
      </c>
      <c r="B1198" cm="1">
        <f t="array" ref="B1198">INDEX('Master Data'!$F$2:$L$4115,SMALL(IF((INDEX('Master Data'!$F$2:$L$4115,,1)="successful"),MATCH(ROW('Master Data'!$F$2:$L$4115),ROW('Master Data'!$F$2:$L$4115)),""),ROWS($A$2:B1198)),(COLUMNS($A$2:B1198)-1)*6+1)</f>
        <v>50</v>
      </c>
      <c r="D1198" t="str" cm="1">
        <f t="array" ref="D1198">INDEX('Master Data'!$F$2:$L$4115,SMALL(IF((INDEX('Master Data'!$F$2:$L$4115,,1)="failed"),MATCH(ROW('Master Data'!$F$2:$L$4115),ROW('Master Data'!$F$2:$L$4115)),""),ROWS($D$2:D1198)),(COLUMNS($D$2:D1198)-1)*6+1)</f>
        <v>failed</v>
      </c>
      <c r="E1198" cm="1">
        <f t="array" ref="E1198">INDEX('Master Data'!$F$2:$L$4115,SMALL(IF((INDEX('Master Data'!$F$2:$L$4115,,1)="failed"),MATCH(ROW('Master Data'!$F$2:$L$4115),ROW('Master Data'!$F$2:$L$4115)),""),ROWS($D$2:E1198)),(COLUMNS($D$2:E1198)-1)*6+1)</f>
        <v>10</v>
      </c>
    </row>
    <row r="1199" spans="1:5" x14ac:dyDescent="0.25">
      <c r="A1199" t="str" cm="1">
        <f t="array" ref="A1199">INDEX('Master Data'!$F$2:$L$4115,SMALL(IF((INDEX('Master Data'!$F$2:$L$4115,,1)="successful"),MATCH(ROW('Master Data'!$F$2:$L$4115),ROW('Master Data'!$F$2:$L$4115)),""),ROWS(A$2:$A1199)),(COLUMNS($A$2:A1199)-1)*6+1)</f>
        <v>successful</v>
      </c>
      <c r="B1199" cm="1">
        <f t="array" ref="B1199">INDEX('Master Data'!$F$2:$L$4115,SMALL(IF((INDEX('Master Data'!$F$2:$L$4115,,1)="successful"),MATCH(ROW('Master Data'!$F$2:$L$4115),ROW('Master Data'!$F$2:$L$4115)),""),ROWS($A$2:B1199)),(COLUMNS($A$2:B1199)-1)*6+1)</f>
        <v>64</v>
      </c>
      <c r="D1199" t="str" cm="1">
        <f t="array" ref="D1199">INDEX('Master Data'!$F$2:$L$4115,SMALL(IF((INDEX('Master Data'!$F$2:$L$4115,,1)="failed"),MATCH(ROW('Master Data'!$F$2:$L$4115),ROW('Master Data'!$F$2:$L$4115)),""),ROWS($D$2:D1199)),(COLUMNS($D$2:D1199)-1)*6+1)</f>
        <v>failed</v>
      </c>
      <c r="E1199" cm="1">
        <f t="array" ref="E1199">INDEX('Master Data'!$F$2:$L$4115,SMALL(IF((INDEX('Master Data'!$F$2:$L$4115,,1)="failed"),MATCH(ROW('Master Data'!$F$2:$L$4115),ROW('Master Data'!$F$2:$L$4115)),""),ROWS($D$2:E1199)),(COLUMNS($D$2:E1199)-1)*6+1)</f>
        <v>9</v>
      </c>
    </row>
    <row r="1200" spans="1:5" x14ac:dyDescent="0.25">
      <c r="A1200" t="str" cm="1">
        <f t="array" ref="A1200">INDEX('Master Data'!$F$2:$L$4115,SMALL(IF((INDEX('Master Data'!$F$2:$L$4115,,1)="successful"),MATCH(ROW('Master Data'!$F$2:$L$4115),ROW('Master Data'!$F$2:$L$4115)),""),ROWS(A$2:$A1200)),(COLUMNS($A$2:A1200)-1)*6+1)</f>
        <v>successful</v>
      </c>
      <c r="B1200" cm="1">
        <f t="array" ref="B1200">INDEX('Master Data'!$F$2:$L$4115,SMALL(IF((INDEX('Master Data'!$F$2:$L$4115,,1)="successful"),MATCH(ROW('Master Data'!$F$2:$L$4115),ROW('Master Data'!$F$2:$L$4115)),""),ROWS($A$2:B1200)),(COLUMNS($A$2:B1200)-1)*6+1)</f>
        <v>200</v>
      </c>
      <c r="D1200" t="str" cm="1">
        <f t="array" ref="D1200">INDEX('Master Data'!$F$2:$L$4115,SMALL(IF((INDEX('Master Data'!$F$2:$L$4115,,1)="failed"),MATCH(ROW('Master Data'!$F$2:$L$4115),ROW('Master Data'!$F$2:$L$4115)),""),ROWS($D$2:D1200)),(COLUMNS($D$2:D1200)-1)*6+1)</f>
        <v>failed</v>
      </c>
      <c r="E1200" cm="1">
        <f t="array" ref="E1200">INDEX('Master Data'!$F$2:$L$4115,SMALL(IF((INDEX('Master Data'!$F$2:$L$4115,,1)="failed"),MATCH(ROW('Master Data'!$F$2:$L$4115),ROW('Master Data'!$F$2:$L$4115)),""),ROWS($D$2:E1200)),(COLUMNS($D$2:E1200)-1)*6+1)</f>
        <v>19</v>
      </c>
    </row>
    <row r="1201" spans="1:5" x14ac:dyDescent="0.25">
      <c r="A1201" t="str" cm="1">
        <f t="array" ref="A1201">INDEX('Master Data'!$F$2:$L$4115,SMALL(IF((INDEX('Master Data'!$F$2:$L$4115,,1)="successful"),MATCH(ROW('Master Data'!$F$2:$L$4115),ROW('Master Data'!$F$2:$L$4115)),""),ROWS(A$2:$A1201)),(COLUMNS($A$2:A1201)-1)*6+1)</f>
        <v>successful</v>
      </c>
      <c r="B1201" cm="1">
        <f t="array" ref="B1201">INDEX('Master Data'!$F$2:$L$4115,SMALL(IF((INDEX('Master Data'!$F$2:$L$4115,,1)="successful"),MATCH(ROW('Master Data'!$F$2:$L$4115),ROW('Master Data'!$F$2:$L$4115)),""),ROWS($A$2:B1201)),(COLUMNS($A$2:B1201)-1)*6+1)</f>
        <v>22</v>
      </c>
      <c r="D1201" t="str" cm="1">
        <f t="array" ref="D1201">INDEX('Master Data'!$F$2:$L$4115,SMALL(IF((INDEX('Master Data'!$F$2:$L$4115,,1)="failed"),MATCH(ROW('Master Data'!$F$2:$L$4115),ROW('Master Data'!$F$2:$L$4115)),""),ROWS($D$2:D1201)),(COLUMNS($D$2:D1201)-1)*6+1)</f>
        <v>failed</v>
      </c>
      <c r="E1201" cm="1">
        <f t="array" ref="E1201">INDEX('Master Data'!$F$2:$L$4115,SMALL(IF((INDEX('Master Data'!$F$2:$L$4115,,1)="failed"),MATCH(ROW('Master Data'!$F$2:$L$4115),ROW('Master Data'!$F$2:$L$4115)),""),ROWS($D$2:E1201)),(COLUMNS($D$2:E1201)-1)*6+1)</f>
        <v>0</v>
      </c>
    </row>
    <row r="1202" spans="1:5" x14ac:dyDescent="0.25">
      <c r="A1202" t="str" cm="1">
        <f t="array" ref="A1202">INDEX('Master Data'!$F$2:$L$4115,SMALL(IF((INDEX('Master Data'!$F$2:$L$4115,,1)="successful"),MATCH(ROW('Master Data'!$F$2:$L$4115),ROW('Master Data'!$F$2:$L$4115)),""),ROWS(A$2:$A1202)),(COLUMNS($A$2:A1202)-1)*6+1)</f>
        <v>successful</v>
      </c>
      <c r="B1202" cm="1">
        <f t="array" ref="B1202">INDEX('Master Data'!$F$2:$L$4115,SMALL(IF((INDEX('Master Data'!$F$2:$L$4115,,1)="successful"),MATCH(ROW('Master Data'!$F$2:$L$4115),ROW('Master Data'!$F$2:$L$4115)),""),ROWS($A$2:B1202)),(COLUMNS($A$2:B1202)-1)*6+1)</f>
        <v>163</v>
      </c>
      <c r="D1202" t="str" cm="1">
        <f t="array" ref="D1202">INDEX('Master Data'!$F$2:$L$4115,SMALL(IF((INDEX('Master Data'!$F$2:$L$4115,,1)="failed"),MATCH(ROW('Master Data'!$F$2:$L$4115),ROW('Master Data'!$F$2:$L$4115)),""),ROWS($D$2:D1202)),(COLUMNS($D$2:D1202)-1)*6+1)</f>
        <v>failed</v>
      </c>
      <c r="E1202" cm="1">
        <f t="array" ref="E1202">INDEX('Master Data'!$F$2:$L$4115,SMALL(IF((INDEX('Master Data'!$F$2:$L$4115,,1)="failed"),MATCH(ROW('Master Data'!$F$2:$L$4115),ROW('Master Data'!$F$2:$L$4115)),""),ROWS($D$2:E1202)),(COLUMNS($D$2:E1202)-1)*6+1)</f>
        <v>4</v>
      </c>
    </row>
    <row r="1203" spans="1:5" x14ac:dyDescent="0.25">
      <c r="A1203" t="str" cm="1">
        <f t="array" ref="A1203">INDEX('Master Data'!$F$2:$L$4115,SMALL(IF((INDEX('Master Data'!$F$2:$L$4115,,1)="successful"),MATCH(ROW('Master Data'!$F$2:$L$4115),ROW('Master Data'!$F$2:$L$4115)),""),ROWS(A$2:$A1203)),(COLUMNS($A$2:A1203)-1)*6+1)</f>
        <v>successful</v>
      </c>
      <c r="B1203" cm="1">
        <f t="array" ref="B1203">INDEX('Master Data'!$F$2:$L$4115,SMALL(IF((INDEX('Master Data'!$F$2:$L$4115,,1)="successful"),MATCH(ROW('Master Data'!$F$2:$L$4115),ROW('Master Data'!$F$2:$L$4115)),""),ROWS($A$2:B1203)),(COLUMNS($A$2:B1203)-1)*6+1)</f>
        <v>77</v>
      </c>
      <c r="D1203" t="str" cm="1">
        <f t="array" ref="D1203">INDEX('Master Data'!$F$2:$L$4115,SMALL(IF((INDEX('Master Data'!$F$2:$L$4115,,1)="failed"),MATCH(ROW('Master Data'!$F$2:$L$4115),ROW('Master Data'!$F$2:$L$4115)),""),ROWS($D$2:D1203)),(COLUMNS($D$2:D1203)-1)*6+1)</f>
        <v>failed</v>
      </c>
      <c r="E1203" cm="1">
        <f t="array" ref="E1203">INDEX('Master Data'!$F$2:$L$4115,SMALL(IF((INDEX('Master Data'!$F$2:$L$4115,,1)="failed"),MATCH(ROW('Master Data'!$F$2:$L$4115),ROW('Master Data'!$F$2:$L$4115)),""),ROWS($D$2:E1203)),(COLUMNS($D$2:E1203)-1)*6+1)</f>
        <v>8</v>
      </c>
    </row>
    <row r="1204" spans="1:5" x14ac:dyDescent="0.25">
      <c r="A1204" t="str" cm="1">
        <f t="array" ref="A1204">INDEX('Master Data'!$F$2:$L$4115,SMALL(IF((INDEX('Master Data'!$F$2:$L$4115,,1)="successful"),MATCH(ROW('Master Data'!$F$2:$L$4115),ROW('Master Data'!$F$2:$L$4115)),""),ROWS(A$2:$A1204)),(COLUMNS($A$2:A1204)-1)*6+1)</f>
        <v>successful</v>
      </c>
      <c r="B1204" cm="1">
        <f t="array" ref="B1204">INDEX('Master Data'!$F$2:$L$4115,SMALL(IF((INDEX('Master Data'!$F$2:$L$4115,,1)="successful"),MATCH(ROW('Master Data'!$F$2:$L$4115),ROW('Master Data'!$F$2:$L$4115)),""),ROWS($A$2:B1204)),(COLUMNS($A$2:B1204)-1)*6+1)</f>
        <v>89</v>
      </c>
      <c r="D1204" t="str" cm="1">
        <f t="array" ref="D1204">INDEX('Master Data'!$F$2:$L$4115,SMALL(IF((INDEX('Master Data'!$F$2:$L$4115,,1)="failed"),MATCH(ROW('Master Data'!$F$2:$L$4115),ROW('Master Data'!$F$2:$L$4115)),""),ROWS($D$2:D1204)),(COLUMNS($D$2:D1204)-1)*6+1)</f>
        <v>failed</v>
      </c>
      <c r="E1204" cm="1">
        <f t="array" ref="E1204">INDEX('Master Data'!$F$2:$L$4115,SMALL(IF((INDEX('Master Data'!$F$2:$L$4115,,1)="failed"),MATCH(ROW('Master Data'!$F$2:$L$4115),ROW('Master Data'!$F$2:$L$4115)),""),ROWS($D$2:E1204)),(COLUMNS($D$2:E1204)-1)*6+1)</f>
        <v>24</v>
      </c>
    </row>
    <row r="1205" spans="1:5" x14ac:dyDescent="0.25">
      <c r="A1205" t="str" cm="1">
        <f t="array" ref="A1205">INDEX('Master Data'!$F$2:$L$4115,SMALL(IF((INDEX('Master Data'!$F$2:$L$4115,,1)="successful"),MATCH(ROW('Master Data'!$F$2:$L$4115),ROW('Master Data'!$F$2:$L$4115)),""),ROWS(A$2:$A1205)),(COLUMNS($A$2:A1205)-1)*6+1)</f>
        <v>successful</v>
      </c>
      <c r="B1205" cm="1">
        <f t="array" ref="B1205">INDEX('Master Data'!$F$2:$L$4115,SMALL(IF((INDEX('Master Data'!$F$2:$L$4115,,1)="successful"),MATCH(ROW('Master Data'!$F$2:$L$4115),ROW('Master Data'!$F$2:$L$4115)),""),ROWS($A$2:B1205)),(COLUMNS($A$2:B1205)-1)*6+1)</f>
        <v>3355</v>
      </c>
      <c r="D1205" t="str" cm="1">
        <f t="array" ref="D1205">INDEX('Master Data'!$F$2:$L$4115,SMALL(IF((INDEX('Master Data'!$F$2:$L$4115,,1)="failed"),MATCH(ROW('Master Data'!$F$2:$L$4115),ROW('Master Data'!$F$2:$L$4115)),""),ROWS($D$2:D1205)),(COLUMNS($D$2:D1205)-1)*6+1)</f>
        <v>failed</v>
      </c>
      <c r="E1205" cm="1">
        <f t="array" ref="E1205">INDEX('Master Data'!$F$2:$L$4115,SMALL(IF((INDEX('Master Data'!$F$2:$L$4115,,1)="failed"),MATCH(ROW('Master Data'!$F$2:$L$4115),ROW('Master Data'!$F$2:$L$4115)),""),ROWS($D$2:E1205)),(COLUMNS($D$2:E1205)-1)*6+1)</f>
        <v>0</v>
      </c>
    </row>
    <row r="1206" spans="1:5" x14ac:dyDescent="0.25">
      <c r="A1206" t="str" cm="1">
        <f t="array" ref="A1206">INDEX('Master Data'!$F$2:$L$4115,SMALL(IF((INDEX('Master Data'!$F$2:$L$4115,,1)="successful"),MATCH(ROW('Master Data'!$F$2:$L$4115),ROW('Master Data'!$F$2:$L$4115)),""),ROWS(A$2:$A1206)),(COLUMNS($A$2:A1206)-1)*6+1)</f>
        <v>successful</v>
      </c>
      <c r="B1206" cm="1">
        <f t="array" ref="B1206">INDEX('Master Data'!$F$2:$L$4115,SMALL(IF((INDEX('Master Data'!$F$2:$L$4115,,1)="successful"),MATCH(ROW('Master Data'!$F$2:$L$4115),ROW('Master Data'!$F$2:$L$4115)),""),ROWS($A$2:B1206)),(COLUMNS($A$2:B1206)-1)*6+1)</f>
        <v>537</v>
      </c>
      <c r="D1206" t="str" cm="1">
        <f t="array" ref="D1206">INDEX('Master Data'!$F$2:$L$4115,SMALL(IF((INDEX('Master Data'!$F$2:$L$4115,,1)="failed"),MATCH(ROW('Master Data'!$F$2:$L$4115),ROW('Master Data'!$F$2:$L$4115)),""),ROWS($D$2:D1206)),(COLUMNS($D$2:D1206)-1)*6+1)</f>
        <v>failed</v>
      </c>
      <c r="E1206" cm="1">
        <f t="array" ref="E1206">INDEX('Master Data'!$F$2:$L$4115,SMALL(IF((INDEX('Master Data'!$F$2:$L$4115,,1)="failed"),MATCH(ROW('Master Data'!$F$2:$L$4115),ROW('Master Data'!$F$2:$L$4115)),""),ROWS($D$2:E1206)),(COLUMNS($D$2:E1206)-1)*6+1)</f>
        <v>39</v>
      </c>
    </row>
    <row r="1207" spans="1:5" x14ac:dyDescent="0.25">
      <c r="A1207" t="str" cm="1">
        <f t="array" ref="A1207">INDEX('Master Data'!$F$2:$L$4115,SMALL(IF((INDEX('Master Data'!$F$2:$L$4115,,1)="successful"),MATCH(ROW('Master Data'!$F$2:$L$4115),ROW('Master Data'!$F$2:$L$4115)),""),ROWS(A$2:$A1207)),(COLUMNS($A$2:A1207)-1)*6+1)</f>
        <v>successful</v>
      </c>
      <c r="B1207" cm="1">
        <f t="array" ref="B1207">INDEX('Master Data'!$F$2:$L$4115,SMALL(IF((INDEX('Master Data'!$F$2:$L$4115,,1)="successful"),MATCH(ROW('Master Data'!$F$2:$L$4115),ROW('Master Data'!$F$2:$L$4115)),""),ROWS($A$2:B1207)),(COLUMNS($A$2:B1207)-1)*6+1)</f>
        <v>125</v>
      </c>
      <c r="D1207" t="str" cm="1">
        <f t="array" ref="D1207">INDEX('Master Data'!$F$2:$L$4115,SMALL(IF((INDEX('Master Data'!$F$2:$L$4115,,1)="failed"),MATCH(ROW('Master Data'!$F$2:$L$4115),ROW('Master Data'!$F$2:$L$4115)),""),ROWS($D$2:D1207)),(COLUMNS($D$2:D1207)-1)*6+1)</f>
        <v>failed</v>
      </c>
      <c r="E1207" cm="1">
        <f t="array" ref="E1207">INDEX('Master Data'!$F$2:$L$4115,SMALL(IF((INDEX('Master Data'!$F$2:$L$4115,,1)="failed"),MATCH(ROW('Master Data'!$F$2:$L$4115),ROW('Master Data'!$F$2:$L$4115)),""),ROWS($D$2:E1207)),(COLUMNS($D$2:E1207)-1)*6+1)</f>
        <v>6</v>
      </c>
    </row>
    <row r="1208" spans="1:5" x14ac:dyDescent="0.25">
      <c r="A1208" t="str" cm="1">
        <f t="array" ref="A1208">INDEX('Master Data'!$F$2:$L$4115,SMALL(IF((INDEX('Master Data'!$F$2:$L$4115,,1)="successful"),MATCH(ROW('Master Data'!$F$2:$L$4115),ROW('Master Data'!$F$2:$L$4115)),""),ROWS(A$2:$A1208)),(COLUMNS($A$2:A1208)-1)*6+1)</f>
        <v>successful</v>
      </c>
      <c r="B1208" cm="1">
        <f t="array" ref="B1208">INDEX('Master Data'!$F$2:$L$4115,SMALL(IF((INDEX('Master Data'!$F$2:$L$4115,,1)="successful"),MATCH(ROW('Master Data'!$F$2:$L$4115),ROW('Master Data'!$F$2:$L$4115)),""),ROWS($A$2:B1208)),(COLUMNS($A$2:B1208)-1)*6+1)</f>
        <v>163</v>
      </c>
      <c r="D1208" t="str" cm="1">
        <f t="array" ref="D1208">INDEX('Master Data'!$F$2:$L$4115,SMALL(IF((INDEX('Master Data'!$F$2:$L$4115,,1)="failed"),MATCH(ROW('Master Data'!$F$2:$L$4115),ROW('Master Data'!$F$2:$L$4115)),""),ROWS($D$2:D1208)),(COLUMNS($D$2:D1208)-1)*6+1)</f>
        <v>failed</v>
      </c>
      <c r="E1208" cm="1">
        <f t="array" ref="E1208">INDEX('Master Data'!$F$2:$L$4115,SMALL(IF((INDEX('Master Data'!$F$2:$L$4115,,1)="failed"),MATCH(ROW('Master Data'!$F$2:$L$4115),ROW('Master Data'!$F$2:$L$4115)),""),ROWS($D$2:E1208)),(COLUMNS($D$2:E1208)-1)*6+1)</f>
        <v>4</v>
      </c>
    </row>
    <row r="1209" spans="1:5" x14ac:dyDescent="0.25">
      <c r="A1209" t="str" cm="1">
        <f t="array" ref="A1209">INDEX('Master Data'!$F$2:$L$4115,SMALL(IF((INDEX('Master Data'!$F$2:$L$4115,,1)="successful"),MATCH(ROW('Master Data'!$F$2:$L$4115),ROW('Master Data'!$F$2:$L$4115)),""),ROWS(A$2:$A1209)),(COLUMNS($A$2:A1209)-1)*6+1)</f>
        <v>successful</v>
      </c>
      <c r="B1209" cm="1">
        <f t="array" ref="B1209">INDEX('Master Data'!$F$2:$L$4115,SMALL(IF((INDEX('Master Data'!$F$2:$L$4115,,1)="successful"),MATCH(ROW('Master Data'!$F$2:$L$4115),ROW('Master Data'!$F$2:$L$4115)),""),ROWS($A$2:B1209)),(COLUMNS($A$2:B1209)-1)*6+1)</f>
        <v>283</v>
      </c>
      <c r="D1209" t="str" cm="1">
        <f t="array" ref="D1209">INDEX('Master Data'!$F$2:$L$4115,SMALL(IF((INDEX('Master Data'!$F$2:$L$4115,,1)="failed"),MATCH(ROW('Master Data'!$F$2:$L$4115),ROW('Master Data'!$F$2:$L$4115)),""),ROWS($D$2:D1209)),(COLUMNS($D$2:D1209)-1)*6+1)</f>
        <v>failed</v>
      </c>
      <c r="E1209" cm="1">
        <f t="array" ref="E1209">INDEX('Master Data'!$F$2:$L$4115,SMALL(IF((INDEX('Master Data'!$F$2:$L$4115,,1)="failed"),MATCH(ROW('Master Data'!$F$2:$L$4115),ROW('Master Data'!$F$2:$L$4115)),""),ROWS($D$2:E1209)),(COLUMNS($D$2:E1209)-1)*6+1)</f>
        <v>3</v>
      </c>
    </row>
    <row r="1210" spans="1:5" x14ac:dyDescent="0.25">
      <c r="A1210" t="str" cm="1">
        <f t="array" ref="A1210">INDEX('Master Data'!$F$2:$L$4115,SMALL(IF((INDEX('Master Data'!$F$2:$L$4115,,1)="successful"),MATCH(ROW('Master Data'!$F$2:$L$4115),ROW('Master Data'!$F$2:$L$4115)),""),ROWS(A$2:$A1210)),(COLUMNS($A$2:A1210)-1)*6+1)</f>
        <v>successful</v>
      </c>
      <c r="B1210" cm="1">
        <f t="array" ref="B1210">INDEX('Master Data'!$F$2:$L$4115,SMALL(IF((INDEX('Master Data'!$F$2:$L$4115,,1)="successful"),MATCH(ROW('Master Data'!$F$2:$L$4115),ROW('Master Data'!$F$2:$L$4115)),""),ROWS($A$2:B1210)),(COLUMNS($A$2:B1210)-1)*6+1)</f>
        <v>352</v>
      </c>
      <c r="D1210" t="str" cm="1">
        <f t="array" ref="D1210">INDEX('Master Data'!$F$2:$L$4115,SMALL(IF((INDEX('Master Data'!$F$2:$L$4115,,1)="failed"),MATCH(ROW('Master Data'!$F$2:$L$4115),ROW('Master Data'!$F$2:$L$4115)),""),ROWS($D$2:D1210)),(COLUMNS($D$2:D1210)-1)*6+1)</f>
        <v>failed</v>
      </c>
      <c r="E1210" cm="1">
        <f t="array" ref="E1210">INDEX('Master Data'!$F$2:$L$4115,SMALL(IF((INDEX('Master Data'!$F$2:$L$4115,,1)="failed"),MATCH(ROW('Master Data'!$F$2:$L$4115),ROW('Master Data'!$F$2:$L$4115)),""),ROWS($D$2:E1210)),(COLUMNS($D$2:E1210)-1)*6+1)</f>
        <v>53</v>
      </c>
    </row>
    <row r="1211" spans="1:5" x14ac:dyDescent="0.25">
      <c r="A1211" t="str" cm="1">
        <f t="array" ref="A1211">INDEX('Master Data'!$F$2:$L$4115,SMALL(IF((INDEX('Master Data'!$F$2:$L$4115,,1)="successful"),MATCH(ROW('Master Data'!$F$2:$L$4115),ROW('Master Data'!$F$2:$L$4115)),""),ROWS(A$2:$A1211)),(COLUMNS($A$2:A1211)-1)*6+1)</f>
        <v>successful</v>
      </c>
      <c r="B1211" cm="1">
        <f t="array" ref="B1211">INDEX('Master Data'!$F$2:$L$4115,SMALL(IF((INDEX('Master Data'!$F$2:$L$4115,,1)="successful"),MATCH(ROW('Master Data'!$F$2:$L$4115),ROW('Master Data'!$F$2:$L$4115)),""),ROWS($A$2:B1211)),(COLUMNS($A$2:B1211)-1)*6+1)</f>
        <v>94</v>
      </c>
      <c r="D1211" t="str" cm="1">
        <f t="array" ref="D1211">INDEX('Master Data'!$F$2:$L$4115,SMALL(IF((INDEX('Master Data'!$F$2:$L$4115,,1)="failed"),MATCH(ROW('Master Data'!$F$2:$L$4115),ROW('Master Data'!$F$2:$L$4115)),""),ROWS($D$2:D1211)),(COLUMNS($D$2:D1211)-1)*6+1)</f>
        <v>failed</v>
      </c>
      <c r="E1211" cm="1">
        <f t="array" ref="E1211">INDEX('Master Data'!$F$2:$L$4115,SMALL(IF((INDEX('Master Data'!$F$2:$L$4115,,1)="failed"),MATCH(ROW('Master Data'!$F$2:$L$4115),ROW('Master Data'!$F$2:$L$4115)),""),ROWS($D$2:E1211)),(COLUMNS($D$2:E1211)-1)*6+1)</f>
        <v>1</v>
      </c>
    </row>
    <row r="1212" spans="1:5" x14ac:dyDescent="0.25">
      <c r="A1212" t="str" cm="1">
        <f t="array" ref="A1212">INDEX('Master Data'!$F$2:$L$4115,SMALL(IF((INDEX('Master Data'!$F$2:$L$4115,,1)="successful"),MATCH(ROW('Master Data'!$F$2:$L$4115),ROW('Master Data'!$F$2:$L$4115)),""),ROWS(A$2:$A1212)),(COLUMNS($A$2:A1212)-1)*6+1)</f>
        <v>successful</v>
      </c>
      <c r="B1212" cm="1">
        <f t="array" ref="B1212">INDEX('Master Data'!$F$2:$L$4115,SMALL(IF((INDEX('Master Data'!$F$2:$L$4115,,1)="successful"),MATCH(ROW('Master Data'!$F$2:$L$4115),ROW('Master Data'!$F$2:$L$4115)),""),ROWS($A$2:B1212)),(COLUMNS($A$2:B1212)-1)*6+1)</f>
        <v>67</v>
      </c>
      <c r="D1212" t="str" cm="1">
        <f t="array" ref="D1212">INDEX('Master Data'!$F$2:$L$4115,SMALL(IF((INDEX('Master Data'!$F$2:$L$4115,,1)="failed"),MATCH(ROW('Master Data'!$F$2:$L$4115),ROW('Master Data'!$F$2:$L$4115)),""),ROWS($D$2:D1212)),(COLUMNS($D$2:D1212)-1)*6+1)</f>
        <v>failed</v>
      </c>
      <c r="E1212" cm="1">
        <f t="array" ref="E1212">INDEX('Master Data'!$F$2:$L$4115,SMALL(IF((INDEX('Master Data'!$F$2:$L$4115,,1)="failed"),MATCH(ROW('Master Data'!$F$2:$L$4115),ROW('Master Data'!$F$2:$L$4115)),""),ROWS($D$2:E1212)),(COLUMNS($D$2:E1212)-1)*6+1)</f>
        <v>2</v>
      </c>
    </row>
    <row r="1213" spans="1:5" x14ac:dyDescent="0.25">
      <c r="A1213" t="str" cm="1">
        <f t="array" ref="A1213">INDEX('Master Data'!$F$2:$L$4115,SMALL(IF((INDEX('Master Data'!$F$2:$L$4115,,1)="successful"),MATCH(ROW('Master Data'!$F$2:$L$4115),ROW('Master Data'!$F$2:$L$4115)),""),ROWS(A$2:$A1213)),(COLUMNS($A$2:A1213)-1)*6+1)</f>
        <v>successful</v>
      </c>
      <c r="B1213" cm="1">
        <f t="array" ref="B1213">INDEX('Master Data'!$F$2:$L$4115,SMALL(IF((INDEX('Master Data'!$F$2:$L$4115,,1)="successful"),MATCH(ROW('Master Data'!$F$2:$L$4115),ROW('Master Data'!$F$2:$L$4115)),""),ROWS($A$2:B1213)),(COLUMNS($A$2:B1213)-1)*6+1)</f>
        <v>221</v>
      </c>
      <c r="D1213" t="str" cm="1">
        <f t="array" ref="D1213">INDEX('Master Data'!$F$2:$L$4115,SMALL(IF((INDEX('Master Data'!$F$2:$L$4115,,1)="failed"),MATCH(ROW('Master Data'!$F$2:$L$4115),ROW('Master Data'!$F$2:$L$4115)),""),ROWS($D$2:D1213)),(COLUMNS($D$2:D1213)-1)*6+1)</f>
        <v>failed</v>
      </c>
      <c r="E1213" cm="1">
        <f t="array" ref="E1213">INDEX('Master Data'!$F$2:$L$4115,SMALL(IF((INDEX('Master Data'!$F$2:$L$4115,,1)="failed"),MATCH(ROW('Master Data'!$F$2:$L$4115),ROW('Master Data'!$F$2:$L$4115)),""),ROWS($D$2:E1213)),(COLUMNS($D$2:E1213)-1)*6+1)</f>
        <v>25</v>
      </c>
    </row>
    <row r="1214" spans="1:5" x14ac:dyDescent="0.25">
      <c r="A1214" t="str" cm="1">
        <f t="array" ref="A1214">INDEX('Master Data'!$F$2:$L$4115,SMALL(IF((INDEX('Master Data'!$F$2:$L$4115,,1)="successful"),MATCH(ROW('Master Data'!$F$2:$L$4115),ROW('Master Data'!$F$2:$L$4115)),""),ROWS(A$2:$A1214)),(COLUMNS($A$2:A1214)-1)*6+1)</f>
        <v>successful</v>
      </c>
      <c r="B1214" cm="1">
        <f t="array" ref="B1214">INDEX('Master Data'!$F$2:$L$4115,SMALL(IF((INDEX('Master Data'!$F$2:$L$4115,,1)="successful"),MATCH(ROW('Master Data'!$F$2:$L$4115),ROW('Master Data'!$F$2:$L$4115)),""),ROWS($A$2:B1214)),(COLUMNS($A$2:B1214)-1)*6+1)</f>
        <v>2165</v>
      </c>
      <c r="D1214" t="str" cm="1">
        <f t="array" ref="D1214">INDEX('Master Data'!$F$2:$L$4115,SMALL(IF((INDEX('Master Data'!$F$2:$L$4115,,1)="failed"),MATCH(ROW('Master Data'!$F$2:$L$4115),ROW('Master Data'!$F$2:$L$4115)),""),ROWS($D$2:D1214)),(COLUMNS($D$2:D1214)-1)*6+1)</f>
        <v>failed</v>
      </c>
      <c r="E1214" cm="1">
        <f t="array" ref="E1214">INDEX('Master Data'!$F$2:$L$4115,SMALL(IF((INDEX('Master Data'!$F$2:$L$4115,,1)="failed"),MATCH(ROW('Master Data'!$F$2:$L$4115),ROW('Master Data'!$F$2:$L$4115)),""),ROWS($D$2:E1214)),(COLUMNS($D$2:E1214)-1)*6+1)</f>
        <v>6</v>
      </c>
    </row>
    <row r="1215" spans="1:5" x14ac:dyDescent="0.25">
      <c r="A1215" t="str" cm="1">
        <f t="array" ref="A1215">INDEX('Master Data'!$F$2:$L$4115,SMALL(IF((INDEX('Master Data'!$F$2:$L$4115,,1)="successful"),MATCH(ROW('Master Data'!$F$2:$L$4115),ROW('Master Data'!$F$2:$L$4115)),""),ROWS(A$2:$A1215)),(COLUMNS($A$2:A1215)-1)*6+1)</f>
        <v>successful</v>
      </c>
      <c r="B1215" cm="1">
        <f t="array" ref="B1215">INDEX('Master Data'!$F$2:$L$4115,SMALL(IF((INDEX('Master Data'!$F$2:$L$4115,,1)="successful"),MATCH(ROW('Master Data'!$F$2:$L$4115),ROW('Master Data'!$F$2:$L$4115)),""),ROWS($A$2:B1215)),(COLUMNS($A$2:B1215)-1)*6+1)</f>
        <v>179</v>
      </c>
      <c r="D1215" t="str" cm="1">
        <f t="array" ref="D1215">INDEX('Master Data'!$F$2:$L$4115,SMALL(IF((INDEX('Master Data'!$F$2:$L$4115,,1)="failed"),MATCH(ROW('Master Data'!$F$2:$L$4115),ROW('Master Data'!$F$2:$L$4115)),""),ROWS($D$2:D1215)),(COLUMNS($D$2:D1215)-1)*6+1)</f>
        <v>failed</v>
      </c>
      <c r="E1215" cm="1">
        <f t="array" ref="E1215">INDEX('Master Data'!$F$2:$L$4115,SMALL(IF((INDEX('Master Data'!$F$2:$L$4115,,1)="failed"),MATCH(ROW('Master Data'!$F$2:$L$4115),ROW('Master Data'!$F$2:$L$4115)),""),ROWS($D$2:E1215)),(COLUMNS($D$2:E1215)-1)*6+1)</f>
        <v>0</v>
      </c>
    </row>
    <row r="1216" spans="1:5" x14ac:dyDescent="0.25">
      <c r="A1216" t="str" cm="1">
        <f t="array" ref="A1216">INDEX('Master Data'!$F$2:$L$4115,SMALL(IF((INDEX('Master Data'!$F$2:$L$4115,,1)="successful"),MATCH(ROW('Master Data'!$F$2:$L$4115),ROW('Master Data'!$F$2:$L$4115)),""),ROWS(A$2:$A1216)),(COLUMNS($A$2:A1216)-1)*6+1)</f>
        <v>successful</v>
      </c>
      <c r="B1216" cm="1">
        <f t="array" ref="B1216">INDEX('Master Data'!$F$2:$L$4115,SMALL(IF((INDEX('Master Data'!$F$2:$L$4115,,1)="successful"),MATCH(ROW('Master Data'!$F$2:$L$4115),ROW('Master Data'!$F$2:$L$4115)),""),ROWS($A$2:B1216)),(COLUMNS($A$2:B1216)-1)*6+1)</f>
        <v>123</v>
      </c>
      <c r="D1216" t="str" cm="1">
        <f t="array" ref="D1216">INDEX('Master Data'!$F$2:$L$4115,SMALL(IF((INDEX('Master Data'!$F$2:$L$4115,,1)="failed"),MATCH(ROW('Master Data'!$F$2:$L$4115),ROW('Master Data'!$F$2:$L$4115)),""),ROWS($D$2:D1216)),(COLUMNS($D$2:D1216)-1)*6+1)</f>
        <v>failed</v>
      </c>
      <c r="E1216" cm="1">
        <f t="array" ref="E1216">INDEX('Master Data'!$F$2:$L$4115,SMALL(IF((INDEX('Master Data'!$F$2:$L$4115,,1)="failed"),MATCH(ROW('Master Data'!$F$2:$L$4115),ROW('Master Data'!$F$2:$L$4115)),""),ROWS($D$2:E1216)),(COLUMNS($D$2:E1216)-1)*6+1)</f>
        <v>12</v>
      </c>
    </row>
    <row r="1217" spans="1:5" x14ac:dyDescent="0.25">
      <c r="A1217" t="str" cm="1">
        <f t="array" ref="A1217">INDEX('Master Data'!$F$2:$L$4115,SMALL(IF((INDEX('Master Data'!$F$2:$L$4115,,1)="successful"),MATCH(ROW('Master Data'!$F$2:$L$4115),ROW('Master Data'!$F$2:$L$4115)),""),ROWS(A$2:$A1217)),(COLUMNS($A$2:A1217)-1)*6+1)</f>
        <v>successful</v>
      </c>
      <c r="B1217" cm="1">
        <f t="array" ref="B1217">INDEX('Master Data'!$F$2:$L$4115,SMALL(IF((INDEX('Master Data'!$F$2:$L$4115,,1)="successful"),MATCH(ROW('Master Data'!$F$2:$L$4115),ROW('Master Data'!$F$2:$L$4115)),""),ROWS($A$2:B1217)),(COLUMNS($A$2:B1217)-1)*6+1)</f>
        <v>1104</v>
      </c>
      <c r="D1217" t="str" cm="1">
        <f t="array" ref="D1217">INDEX('Master Data'!$F$2:$L$4115,SMALL(IF((INDEX('Master Data'!$F$2:$L$4115,,1)="failed"),MATCH(ROW('Master Data'!$F$2:$L$4115),ROW('Master Data'!$F$2:$L$4115)),""),ROWS($D$2:D1217)),(COLUMNS($D$2:D1217)-1)*6+1)</f>
        <v>failed</v>
      </c>
      <c r="E1217" cm="1">
        <f t="array" ref="E1217">INDEX('Master Data'!$F$2:$L$4115,SMALL(IF((INDEX('Master Data'!$F$2:$L$4115,,1)="failed"),MATCH(ROW('Master Data'!$F$2:$L$4115),ROW('Master Data'!$F$2:$L$4115)),""),ROWS($D$2:E1217)),(COLUMNS($D$2:E1217)-1)*6+1)</f>
        <v>0</v>
      </c>
    </row>
    <row r="1218" spans="1:5" x14ac:dyDescent="0.25">
      <c r="A1218" t="str" cm="1">
        <f t="array" ref="A1218">INDEX('Master Data'!$F$2:$L$4115,SMALL(IF((INDEX('Master Data'!$F$2:$L$4115,,1)="successful"),MATCH(ROW('Master Data'!$F$2:$L$4115),ROW('Master Data'!$F$2:$L$4115)),""),ROWS(A$2:$A1218)),(COLUMNS($A$2:A1218)-1)*6+1)</f>
        <v>successful</v>
      </c>
      <c r="B1218" cm="1">
        <f t="array" ref="B1218">INDEX('Master Data'!$F$2:$L$4115,SMALL(IF((INDEX('Master Data'!$F$2:$L$4115,,1)="successful"),MATCH(ROW('Master Data'!$F$2:$L$4115),ROW('Master Data'!$F$2:$L$4115)),""),ROWS($A$2:B1218)),(COLUMNS($A$2:B1218)-1)*6+1)</f>
        <v>403</v>
      </c>
      <c r="D1218" t="str" cm="1">
        <f t="array" ref="D1218">INDEX('Master Data'!$F$2:$L$4115,SMALL(IF((INDEX('Master Data'!$F$2:$L$4115,,1)="failed"),MATCH(ROW('Master Data'!$F$2:$L$4115),ROW('Master Data'!$F$2:$L$4115)),""),ROWS($D$2:D1218)),(COLUMNS($D$2:D1218)-1)*6+1)</f>
        <v>failed</v>
      </c>
      <c r="E1218" cm="1">
        <f t="array" ref="E1218">INDEX('Master Data'!$F$2:$L$4115,SMALL(IF((INDEX('Master Data'!$F$2:$L$4115,,1)="failed"),MATCH(ROW('Master Data'!$F$2:$L$4115),ROW('Master Data'!$F$2:$L$4115)),""),ROWS($D$2:E1218)),(COLUMNS($D$2:E1218)-1)*6+1)</f>
        <v>36</v>
      </c>
    </row>
    <row r="1219" spans="1:5" x14ac:dyDescent="0.25">
      <c r="A1219" t="str" cm="1">
        <f t="array" ref="A1219">INDEX('Master Data'!$F$2:$L$4115,SMALL(IF((INDEX('Master Data'!$F$2:$L$4115,,1)="successful"),MATCH(ROW('Master Data'!$F$2:$L$4115),ROW('Master Data'!$F$2:$L$4115)),""),ROWS(A$2:$A1219)),(COLUMNS($A$2:A1219)-1)*6+1)</f>
        <v>successful</v>
      </c>
      <c r="B1219" cm="1">
        <f t="array" ref="B1219">INDEX('Master Data'!$F$2:$L$4115,SMALL(IF((INDEX('Master Data'!$F$2:$L$4115,,1)="successful"),MATCH(ROW('Master Data'!$F$2:$L$4115),ROW('Master Data'!$F$2:$L$4115)),""),ROWS($A$2:B1219)),(COLUMNS($A$2:B1219)-1)*6+1)</f>
        <v>109</v>
      </c>
      <c r="D1219" t="str" cm="1">
        <f t="array" ref="D1219">INDEX('Master Data'!$F$2:$L$4115,SMALL(IF((INDEX('Master Data'!$F$2:$L$4115,,1)="failed"),MATCH(ROW('Master Data'!$F$2:$L$4115),ROW('Master Data'!$F$2:$L$4115)),""),ROWS($D$2:D1219)),(COLUMNS($D$2:D1219)-1)*6+1)</f>
        <v>failed</v>
      </c>
      <c r="E1219" cm="1">
        <f t="array" ref="E1219">INDEX('Master Data'!$F$2:$L$4115,SMALL(IF((INDEX('Master Data'!$F$2:$L$4115,,1)="failed"),MATCH(ROW('Master Data'!$F$2:$L$4115),ROW('Master Data'!$F$2:$L$4115)),""),ROWS($D$2:E1219)),(COLUMNS($D$2:E1219)-1)*6+1)</f>
        <v>0</v>
      </c>
    </row>
    <row r="1220" spans="1:5" x14ac:dyDescent="0.25">
      <c r="A1220" t="str" cm="1">
        <f t="array" ref="A1220">INDEX('Master Data'!$F$2:$L$4115,SMALL(IF((INDEX('Master Data'!$F$2:$L$4115,,1)="successful"),MATCH(ROW('Master Data'!$F$2:$L$4115),ROW('Master Data'!$F$2:$L$4115)),""),ROWS(A$2:$A1220)),(COLUMNS($A$2:A1220)-1)*6+1)</f>
        <v>successful</v>
      </c>
      <c r="B1220" cm="1">
        <f t="array" ref="B1220">INDEX('Master Data'!$F$2:$L$4115,SMALL(IF((INDEX('Master Data'!$F$2:$L$4115,,1)="successful"),MATCH(ROW('Master Data'!$F$2:$L$4115),ROW('Master Data'!$F$2:$L$4115)),""),ROWS($A$2:B1220)),(COLUMNS($A$2:B1220)-1)*6+1)</f>
        <v>372</v>
      </c>
      <c r="D1220" t="str" cm="1">
        <f t="array" ref="D1220">INDEX('Master Data'!$F$2:$L$4115,SMALL(IF((INDEX('Master Data'!$F$2:$L$4115,,1)="failed"),MATCH(ROW('Master Data'!$F$2:$L$4115),ROW('Master Data'!$F$2:$L$4115)),""),ROWS($D$2:D1220)),(COLUMNS($D$2:D1220)-1)*6+1)</f>
        <v>failed</v>
      </c>
      <c r="E1220" cm="1">
        <f t="array" ref="E1220">INDEX('Master Data'!$F$2:$L$4115,SMALL(IF((INDEX('Master Data'!$F$2:$L$4115,,1)="failed"),MATCH(ROW('Master Data'!$F$2:$L$4115),ROW('Master Data'!$F$2:$L$4115)),""),ROWS($D$2:E1220)),(COLUMNS($D$2:E1220)-1)*6+1)</f>
        <v>2</v>
      </c>
    </row>
    <row r="1221" spans="1:5" x14ac:dyDescent="0.25">
      <c r="A1221" t="str" cm="1">
        <f t="array" ref="A1221">INDEX('Master Data'!$F$2:$L$4115,SMALL(IF((INDEX('Master Data'!$F$2:$L$4115,,1)="successful"),MATCH(ROW('Master Data'!$F$2:$L$4115),ROW('Master Data'!$F$2:$L$4115)),""),ROWS(A$2:$A1221)),(COLUMNS($A$2:A1221)-1)*6+1)</f>
        <v>successful</v>
      </c>
      <c r="B1221" cm="1">
        <f t="array" ref="B1221">INDEX('Master Data'!$F$2:$L$4115,SMALL(IF((INDEX('Master Data'!$F$2:$L$4115,,1)="successful"),MATCH(ROW('Master Data'!$F$2:$L$4115),ROW('Master Data'!$F$2:$L$4115)),""),ROWS($A$2:B1221)),(COLUMNS($A$2:B1221)-1)*6+1)</f>
        <v>311</v>
      </c>
      <c r="D1221" t="str" cm="1">
        <f t="array" ref="D1221">INDEX('Master Data'!$F$2:$L$4115,SMALL(IF((INDEX('Master Data'!$F$2:$L$4115,,1)="failed"),MATCH(ROW('Master Data'!$F$2:$L$4115),ROW('Master Data'!$F$2:$L$4115)),""),ROWS($D$2:D1221)),(COLUMNS($D$2:D1221)-1)*6+1)</f>
        <v>failed</v>
      </c>
      <c r="E1221" cm="1">
        <f t="array" ref="E1221">INDEX('Master Data'!$F$2:$L$4115,SMALL(IF((INDEX('Master Data'!$F$2:$L$4115,,1)="failed"),MATCH(ROW('Master Data'!$F$2:$L$4115),ROW('Master Data'!$F$2:$L$4115)),""),ROWS($D$2:E1221)),(COLUMNS($D$2:E1221)-1)*6+1)</f>
        <v>1</v>
      </c>
    </row>
    <row r="1222" spans="1:5" x14ac:dyDescent="0.25">
      <c r="A1222" t="str" cm="1">
        <f t="array" ref="A1222">INDEX('Master Data'!$F$2:$L$4115,SMALL(IF((INDEX('Master Data'!$F$2:$L$4115,,1)="successful"),MATCH(ROW('Master Data'!$F$2:$L$4115),ROW('Master Data'!$F$2:$L$4115)),""),ROWS(A$2:$A1222)),(COLUMNS($A$2:A1222)-1)*6+1)</f>
        <v>successful</v>
      </c>
      <c r="B1222" cm="1">
        <f t="array" ref="B1222">INDEX('Master Data'!$F$2:$L$4115,SMALL(IF((INDEX('Master Data'!$F$2:$L$4115,,1)="successful"),MATCH(ROW('Master Data'!$F$2:$L$4115),ROW('Master Data'!$F$2:$L$4115)),""),ROWS($A$2:B1222)),(COLUMNS($A$2:B1222)-1)*6+1)</f>
        <v>61</v>
      </c>
      <c r="D1222" t="str" cm="1">
        <f t="array" ref="D1222">INDEX('Master Data'!$F$2:$L$4115,SMALL(IF((INDEX('Master Data'!$F$2:$L$4115,,1)="failed"),MATCH(ROW('Master Data'!$F$2:$L$4115),ROW('Master Data'!$F$2:$L$4115)),""),ROWS($D$2:D1222)),(COLUMNS($D$2:D1222)-1)*6+1)</f>
        <v>failed</v>
      </c>
      <c r="E1222" cm="1">
        <f t="array" ref="E1222">INDEX('Master Data'!$F$2:$L$4115,SMALL(IF((INDEX('Master Data'!$F$2:$L$4115,,1)="failed"),MATCH(ROW('Master Data'!$F$2:$L$4115),ROW('Master Data'!$F$2:$L$4115)),""),ROWS($D$2:E1222)),(COLUMNS($D$2:E1222)-1)*6+1)</f>
        <v>59</v>
      </c>
    </row>
    <row r="1223" spans="1:5" x14ac:dyDescent="0.25">
      <c r="A1223" t="str" cm="1">
        <f t="array" ref="A1223">INDEX('Master Data'!$F$2:$L$4115,SMALL(IF((INDEX('Master Data'!$F$2:$L$4115,,1)="successful"),MATCH(ROW('Master Data'!$F$2:$L$4115),ROW('Master Data'!$F$2:$L$4115)),""),ROWS(A$2:$A1223)),(COLUMNS($A$2:A1223)-1)*6+1)</f>
        <v>successful</v>
      </c>
      <c r="B1223" cm="1">
        <f t="array" ref="B1223">INDEX('Master Data'!$F$2:$L$4115,SMALL(IF((INDEX('Master Data'!$F$2:$L$4115,,1)="successful"),MATCH(ROW('Master Data'!$F$2:$L$4115),ROW('Master Data'!$F$2:$L$4115)),""),ROWS($A$2:B1223)),(COLUMNS($A$2:B1223)-1)*6+1)</f>
        <v>115</v>
      </c>
      <c r="D1223" t="str" cm="1">
        <f t="array" ref="D1223">INDEX('Master Data'!$F$2:$L$4115,SMALL(IF((INDEX('Master Data'!$F$2:$L$4115,,1)="failed"),MATCH(ROW('Master Data'!$F$2:$L$4115),ROW('Master Data'!$F$2:$L$4115)),""),ROWS($D$2:D1223)),(COLUMNS($D$2:D1223)-1)*6+1)</f>
        <v>failed</v>
      </c>
      <c r="E1223" cm="1">
        <f t="array" ref="E1223">INDEX('Master Data'!$F$2:$L$4115,SMALL(IF((INDEX('Master Data'!$F$2:$L$4115,,1)="failed"),MATCH(ROW('Master Data'!$F$2:$L$4115),ROW('Master Data'!$F$2:$L$4115)),""),ROWS($D$2:E1223)),(COLUMNS($D$2:E1223)-1)*6+1)</f>
        <v>1</v>
      </c>
    </row>
    <row r="1224" spans="1:5" x14ac:dyDescent="0.25">
      <c r="A1224" t="str" cm="1">
        <f t="array" ref="A1224">INDEX('Master Data'!$F$2:$L$4115,SMALL(IF((INDEX('Master Data'!$F$2:$L$4115,,1)="successful"),MATCH(ROW('Master Data'!$F$2:$L$4115),ROW('Master Data'!$F$2:$L$4115)),""),ROWS(A$2:$A1224)),(COLUMNS($A$2:A1224)-1)*6+1)</f>
        <v>successful</v>
      </c>
      <c r="B1224" cm="1">
        <f t="array" ref="B1224">INDEX('Master Data'!$F$2:$L$4115,SMALL(IF((INDEX('Master Data'!$F$2:$L$4115,,1)="successful"),MATCH(ROW('Master Data'!$F$2:$L$4115),ROW('Master Data'!$F$2:$L$4115)),""),ROWS($A$2:B1224)),(COLUMNS($A$2:B1224)-1)*6+1)</f>
        <v>111</v>
      </c>
      <c r="D1224" t="str" cm="1">
        <f t="array" ref="D1224">INDEX('Master Data'!$F$2:$L$4115,SMALL(IF((INDEX('Master Data'!$F$2:$L$4115,,1)="failed"),MATCH(ROW('Master Data'!$F$2:$L$4115),ROW('Master Data'!$F$2:$L$4115)),""),ROWS($D$2:D1224)),(COLUMNS($D$2:D1224)-1)*6+1)</f>
        <v>failed</v>
      </c>
      <c r="E1224" cm="1">
        <f t="array" ref="E1224">INDEX('Master Data'!$F$2:$L$4115,SMALL(IF((INDEX('Master Data'!$F$2:$L$4115,,1)="failed"),MATCH(ROW('Master Data'!$F$2:$L$4115),ROW('Master Data'!$F$2:$L$4115)),""),ROWS($D$2:E1224)),(COLUMNS($D$2:E1224)-1)*6+1)</f>
        <v>31</v>
      </c>
    </row>
    <row r="1225" spans="1:5" x14ac:dyDescent="0.25">
      <c r="A1225" t="str" cm="1">
        <f t="array" ref="A1225">INDEX('Master Data'!$F$2:$L$4115,SMALL(IF((INDEX('Master Data'!$F$2:$L$4115,,1)="successful"),MATCH(ROW('Master Data'!$F$2:$L$4115),ROW('Master Data'!$F$2:$L$4115)),""),ROWS(A$2:$A1225)),(COLUMNS($A$2:A1225)-1)*6+1)</f>
        <v>successful</v>
      </c>
      <c r="B1225" cm="1">
        <f t="array" ref="B1225">INDEX('Master Data'!$F$2:$L$4115,SMALL(IF((INDEX('Master Data'!$F$2:$L$4115,,1)="successful"),MATCH(ROW('Master Data'!$F$2:$L$4115),ROW('Master Data'!$F$2:$L$4115)),""),ROWS($A$2:B1225)),(COLUMNS($A$2:B1225)-1)*6+1)</f>
        <v>337</v>
      </c>
      <c r="D1225" t="str" cm="1">
        <f t="array" ref="D1225">INDEX('Master Data'!$F$2:$L$4115,SMALL(IF((INDEX('Master Data'!$F$2:$L$4115,,1)="failed"),MATCH(ROW('Master Data'!$F$2:$L$4115),ROW('Master Data'!$F$2:$L$4115)),""),ROWS($D$2:D1225)),(COLUMNS($D$2:D1225)-1)*6+1)</f>
        <v>failed</v>
      </c>
      <c r="E1225" cm="1">
        <f t="array" ref="E1225">INDEX('Master Data'!$F$2:$L$4115,SMALL(IF((INDEX('Master Data'!$F$2:$L$4115,,1)="failed"),MATCH(ROW('Master Data'!$F$2:$L$4115),ROW('Master Data'!$F$2:$L$4115)),""),ROWS($D$2:E1225)),(COLUMNS($D$2:E1225)-1)*6+1)</f>
        <v>18</v>
      </c>
    </row>
    <row r="1226" spans="1:5" x14ac:dyDescent="0.25">
      <c r="A1226" t="str" cm="1">
        <f t="array" ref="A1226">INDEX('Master Data'!$F$2:$L$4115,SMALL(IF((INDEX('Master Data'!$F$2:$L$4115,,1)="successful"),MATCH(ROW('Master Data'!$F$2:$L$4115),ROW('Master Data'!$F$2:$L$4115)),""),ROWS(A$2:$A1226)),(COLUMNS($A$2:A1226)-1)*6+1)</f>
        <v>successful</v>
      </c>
      <c r="B1226" cm="1">
        <f t="array" ref="B1226">INDEX('Master Data'!$F$2:$L$4115,SMALL(IF((INDEX('Master Data'!$F$2:$L$4115,,1)="successful"),MATCH(ROW('Master Data'!$F$2:$L$4115),ROW('Master Data'!$F$2:$L$4115)),""),ROWS($A$2:B1226)),(COLUMNS($A$2:B1226)-1)*6+1)</f>
        <v>9</v>
      </c>
      <c r="D1226" t="str" cm="1">
        <f t="array" ref="D1226">INDEX('Master Data'!$F$2:$L$4115,SMALL(IF((INDEX('Master Data'!$F$2:$L$4115,,1)="failed"),MATCH(ROW('Master Data'!$F$2:$L$4115),ROW('Master Data'!$F$2:$L$4115)),""),ROWS($D$2:D1226)),(COLUMNS($D$2:D1226)-1)*6+1)</f>
        <v>failed</v>
      </c>
      <c r="E1226" cm="1">
        <f t="array" ref="E1226">INDEX('Master Data'!$F$2:$L$4115,SMALL(IF((INDEX('Master Data'!$F$2:$L$4115,,1)="failed"),MATCH(ROW('Master Data'!$F$2:$L$4115),ROW('Master Data'!$F$2:$L$4115)),""),ROWS($D$2:E1226)),(COLUMNS($D$2:E1226)-1)*6+1)</f>
        <v>10</v>
      </c>
    </row>
    <row r="1227" spans="1:5" x14ac:dyDescent="0.25">
      <c r="A1227" t="str" cm="1">
        <f t="array" ref="A1227">INDEX('Master Data'!$F$2:$L$4115,SMALL(IF((INDEX('Master Data'!$F$2:$L$4115,,1)="successful"),MATCH(ROW('Master Data'!$F$2:$L$4115),ROW('Master Data'!$F$2:$L$4115)),""),ROWS(A$2:$A1227)),(COLUMNS($A$2:A1227)-1)*6+1)</f>
        <v>successful</v>
      </c>
      <c r="B1227" cm="1">
        <f t="array" ref="B1227">INDEX('Master Data'!$F$2:$L$4115,SMALL(IF((INDEX('Master Data'!$F$2:$L$4115,,1)="successful"),MATCH(ROW('Master Data'!$F$2:$L$4115),ROW('Master Data'!$F$2:$L$4115)),""),ROWS($A$2:B1227)),(COLUMNS($A$2:B1227)-1)*6+1)</f>
        <v>120</v>
      </c>
      <c r="D1227" t="str" cm="1">
        <f t="array" ref="D1227">INDEX('Master Data'!$F$2:$L$4115,SMALL(IF((INDEX('Master Data'!$F$2:$L$4115,,1)="failed"),MATCH(ROW('Master Data'!$F$2:$L$4115),ROW('Master Data'!$F$2:$L$4115)),""),ROWS($D$2:D1227)),(COLUMNS($D$2:D1227)-1)*6+1)</f>
        <v>failed</v>
      </c>
      <c r="E1227" cm="1">
        <f t="array" ref="E1227">INDEX('Master Data'!$F$2:$L$4115,SMALL(IF((INDEX('Master Data'!$F$2:$L$4115,,1)="failed"),MATCH(ROW('Master Data'!$F$2:$L$4115),ROW('Master Data'!$F$2:$L$4115)),""),ROWS($D$2:E1227)),(COLUMNS($D$2:E1227)-1)*6+1)</f>
        <v>0</v>
      </c>
    </row>
    <row r="1228" spans="1:5" x14ac:dyDescent="0.25">
      <c r="A1228" t="str" cm="1">
        <f t="array" ref="A1228">INDEX('Master Data'!$F$2:$L$4115,SMALL(IF((INDEX('Master Data'!$F$2:$L$4115,,1)="successful"),MATCH(ROW('Master Data'!$F$2:$L$4115),ROW('Master Data'!$F$2:$L$4115)),""),ROWS(A$2:$A1228)),(COLUMNS($A$2:A1228)-1)*6+1)</f>
        <v>successful</v>
      </c>
      <c r="B1228" cm="1">
        <f t="array" ref="B1228">INDEX('Master Data'!$F$2:$L$4115,SMALL(IF((INDEX('Master Data'!$F$2:$L$4115,,1)="successful"),MATCH(ROW('Master Data'!$F$2:$L$4115),ROW('Master Data'!$F$2:$L$4115)),""),ROWS($A$2:B1228)),(COLUMNS($A$2:B1228)-1)*6+1)</f>
        <v>102</v>
      </c>
      <c r="D1228" t="str" cm="1">
        <f t="array" ref="D1228">INDEX('Master Data'!$F$2:$L$4115,SMALL(IF((INDEX('Master Data'!$F$2:$L$4115,,1)="failed"),MATCH(ROW('Master Data'!$F$2:$L$4115),ROW('Master Data'!$F$2:$L$4115)),""),ROWS($D$2:D1228)),(COLUMNS($D$2:D1228)-1)*6+1)</f>
        <v>failed</v>
      </c>
      <c r="E1228" cm="1">
        <f t="array" ref="E1228">INDEX('Master Data'!$F$2:$L$4115,SMALL(IF((INDEX('Master Data'!$F$2:$L$4115,,1)="failed"),MATCH(ROW('Master Data'!$F$2:$L$4115),ROW('Master Data'!$F$2:$L$4115)),""),ROWS($D$2:E1228)),(COLUMNS($D$2:E1228)-1)*6+1)</f>
        <v>14</v>
      </c>
    </row>
    <row r="1229" spans="1:5" x14ac:dyDescent="0.25">
      <c r="A1229" t="str" cm="1">
        <f t="array" ref="A1229">INDEX('Master Data'!$F$2:$L$4115,SMALL(IF((INDEX('Master Data'!$F$2:$L$4115,,1)="successful"),MATCH(ROW('Master Data'!$F$2:$L$4115),ROW('Master Data'!$F$2:$L$4115)),""),ROWS(A$2:$A1229)),(COLUMNS($A$2:A1229)-1)*6+1)</f>
        <v>successful</v>
      </c>
      <c r="B1229" cm="1">
        <f t="array" ref="B1229">INDEX('Master Data'!$F$2:$L$4115,SMALL(IF((INDEX('Master Data'!$F$2:$L$4115,,1)="successful"),MATCH(ROW('Master Data'!$F$2:$L$4115),ROW('Master Data'!$F$2:$L$4115)),""),ROWS($A$2:B1229)),(COLUMNS($A$2:B1229)-1)*6+1)</f>
        <v>186</v>
      </c>
      <c r="D1229" t="str" cm="1">
        <f t="array" ref="D1229">INDEX('Master Data'!$F$2:$L$4115,SMALL(IF((INDEX('Master Data'!$F$2:$L$4115,,1)="failed"),MATCH(ROW('Master Data'!$F$2:$L$4115),ROW('Master Data'!$F$2:$L$4115)),""),ROWS($D$2:D1229)),(COLUMNS($D$2:D1229)-1)*6+1)</f>
        <v>failed</v>
      </c>
      <c r="E1229" cm="1">
        <f t="array" ref="E1229">INDEX('Master Data'!$F$2:$L$4115,SMALL(IF((INDEX('Master Data'!$F$2:$L$4115,,1)="failed"),MATCH(ROW('Master Data'!$F$2:$L$4115),ROW('Master Data'!$F$2:$L$4115)),""),ROWS($D$2:E1229)),(COLUMNS($D$2:E1229)-1)*6+1)</f>
        <v>2</v>
      </c>
    </row>
    <row r="1230" spans="1:5" x14ac:dyDescent="0.25">
      <c r="A1230" t="str" cm="1">
        <f t="array" ref="A1230">INDEX('Master Data'!$F$2:$L$4115,SMALL(IF((INDEX('Master Data'!$F$2:$L$4115,,1)="successful"),MATCH(ROW('Master Data'!$F$2:$L$4115),ROW('Master Data'!$F$2:$L$4115)),""),ROWS(A$2:$A1230)),(COLUMNS($A$2:A1230)-1)*6+1)</f>
        <v>successful</v>
      </c>
      <c r="B1230" cm="1">
        <f t="array" ref="B1230">INDEX('Master Data'!$F$2:$L$4115,SMALL(IF((INDEX('Master Data'!$F$2:$L$4115,,1)="successful"),MATCH(ROW('Master Data'!$F$2:$L$4115),ROW('Master Data'!$F$2:$L$4115)),""),ROWS($A$2:B1230)),(COLUMNS($A$2:B1230)-1)*6+1)</f>
        <v>15</v>
      </c>
      <c r="D1230" t="str" cm="1">
        <f t="array" ref="D1230">INDEX('Master Data'!$F$2:$L$4115,SMALL(IF((INDEX('Master Data'!$F$2:$L$4115,,1)="failed"),MATCH(ROW('Master Data'!$F$2:$L$4115),ROW('Master Data'!$F$2:$L$4115)),""),ROWS($D$2:D1230)),(COLUMNS($D$2:D1230)-1)*6+1)</f>
        <v>failed</v>
      </c>
      <c r="E1230" cm="1">
        <f t="array" ref="E1230">INDEX('Master Data'!$F$2:$L$4115,SMALL(IF((INDEX('Master Data'!$F$2:$L$4115,,1)="failed"),MATCH(ROW('Master Data'!$F$2:$L$4115),ROW('Master Data'!$F$2:$L$4115)),""),ROWS($D$2:E1230)),(COLUMNS($D$2:E1230)-1)*6+1)</f>
        <v>1</v>
      </c>
    </row>
    <row r="1231" spans="1:5" x14ac:dyDescent="0.25">
      <c r="A1231" t="str" cm="1">
        <f t="array" ref="A1231">INDEX('Master Data'!$F$2:$L$4115,SMALL(IF((INDEX('Master Data'!$F$2:$L$4115,,1)="successful"),MATCH(ROW('Master Data'!$F$2:$L$4115),ROW('Master Data'!$F$2:$L$4115)),""),ROWS(A$2:$A1231)),(COLUMNS($A$2:A1231)-1)*6+1)</f>
        <v>successful</v>
      </c>
      <c r="B1231" cm="1">
        <f t="array" ref="B1231">INDEX('Master Data'!$F$2:$L$4115,SMALL(IF((INDEX('Master Data'!$F$2:$L$4115,,1)="successful"),MATCH(ROW('Master Data'!$F$2:$L$4115),ROW('Master Data'!$F$2:$L$4115)),""),ROWS($A$2:B1231)),(COLUMNS($A$2:B1231)-1)*6+1)</f>
        <v>67</v>
      </c>
      <c r="D1231" t="str" cm="1">
        <f t="array" ref="D1231">INDEX('Master Data'!$F$2:$L$4115,SMALL(IF((INDEX('Master Data'!$F$2:$L$4115,,1)="failed"),MATCH(ROW('Master Data'!$F$2:$L$4115),ROW('Master Data'!$F$2:$L$4115)),""),ROWS($D$2:D1231)),(COLUMNS($D$2:D1231)-1)*6+1)</f>
        <v>failed</v>
      </c>
      <c r="E1231" cm="1">
        <f t="array" ref="E1231">INDEX('Master Data'!$F$2:$L$4115,SMALL(IF((INDEX('Master Data'!$F$2:$L$4115,,1)="failed"),MATCH(ROW('Master Data'!$F$2:$L$4115),ROW('Master Data'!$F$2:$L$4115)),""),ROWS($D$2:E1231)),(COLUMNS($D$2:E1231)-1)*6+1)</f>
        <v>3</v>
      </c>
    </row>
    <row r="1232" spans="1:5" x14ac:dyDescent="0.25">
      <c r="A1232" t="str" cm="1">
        <f t="array" ref="A1232">INDEX('Master Data'!$F$2:$L$4115,SMALL(IF((INDEX('Master Data'!$F$2:$L$4115,,1)="successful"),MATCH(ROW('Master Data'!$F$2:$L$4115),ROW('Master Data'!$F$2:$L$4115)),""),ROWS(A$2:$A1232)),(COLUMNS($A$2:A1232)-1)*6+1)</f>
        <v>successful</v>
      </c>
      <c r="B1232" cm="1">
        <f t="array" ref="B1232">INDEX('Master Data'!$F$2:$L$4115,SMALL(IF((INDEX('Master Data'!$F$2:$L$4115,,1)="successful"),MATCH(ROW('Master Data'!$F$2:$L$4115),ROW('Master Data'!$F$2:$L$4115)),""),ROWS($A$2:B1232)),(COLUMNS($A$2:B1232)-1)*6+1)</f>
        <v>130</v>
      </c>
      <c r="D1232" t="str" cm="1">
        <f t="array" ref="D1232">INDEX('Master Data'!$F$2:$L$4115,SMALL(IF((INDEX('Master Data'!$F$2:$L$4115,,1)="failed"),MATCH(ROW('Master Data'!$F$2:$L$4115),ROW('Master Data'!$F$2:$L$4115)),""),ROWS($D$2:D1232)),(COLUMNS($D$2:D1232)-1)*6+1)</f>
        <v>failed</v>
      </c>
      <c r="E1232" cm="1">
        <f t="array" ref="E1232">INDEX('Master Data'!$F$2:$L$4115,SMALL(IF((INDEX('Master Data'!$F$2:$L$4115,,1)="failed"),MATCH(ROW('Master Data'!$F$2:$L$4115),ROW('Master Data'!$F$2:$L$4115)),""),ROWS($D$2:E1232)),(COLUMNS($D$2:E1232)-1)*6+1)</f>
        <v>0</v>
      </c>
    </row>
    <row r="1233" spans="1:5" x14ac:dyDescent="0.25">
      <c r="A1233" t="str" cm="1">
        <f t="array" ref="A1233">INDEX('Master Data'!$F$2:$L$4115,SMALL(IF((INDEX('Master Data'!$F$2:$L$4115,,1)="successful"),MATCH(ROW('Master Data'!$F$2:$L$4115),ROW('Master Data'!$F$2:$L$4115)),""),ROWS(A$2:$A1233)),(COLUMNS($A$2:A1233)-1)*6+1)</f>
        <v>successful</v>
      </c>
      <c r="B1233" cm="1">
        <f t="array" ref="B1233">INDEX('Master Data'!$F$2:$L$4115,SMALL(IF((INDEX('Master Data'!$F$2:$L$4115,,1)="successful"),MATCH(ROW('Master Data'!$F$2:$L$4115),ROW('Master Data'!$F$2:$L$4115)),""),ROWS($A$2:B1233)),(COLUMNS($A$2:B1233)-1)*6+1)</f>
        <v>16</v>
      </c>
      <c r="D1233" t="str" cm="1">
        <f t="array" ref="D1233">INDEX('Master Data'!$F$2:$L$4115,SMALL(IF((INDEX('Master Data'!$F$2:$L$4115,,1)="failed"),MATCH(ROW('Master Data'!$F$2:$L$4115),ROW('Master Data'!$F$2:$L$4115)),""),ROWS($D$2:D1233)),(COLUMNS($D$2:D1233)-1)*6+1)</f>
        <v>failed</v>
      </c>
      <c r="E1233" cm="1">
        <f t="array" ref="E1233">INDEX('Master Data'!$F$2:$L$4115,SMALL(IF((INDEX('Master Data'!$F$2:$L$4115,,1)="failed"),MATCH(ROW('Master Data'!$F$2:$L$4115),ROW('Master Data'!$F$2:$L$4115)),""),ROWS($D$2:E1233)),(COLUMNS($D$2:E1233)-1)*6+1)</f>
        <v>2</v>
      </c>
    </row>
    <row r="1234" spans="1:5" x14ac:dyDescent="0.25">
      <c r="A1234" t="str" cm="1">
        <f t="array" ref="A1234">INDEX('Master Data'!$F$2:$L$4115,SMALL(IF((INDEX('Master Data'!$F$2:$L$4115,,1)="successful"),MATCH(ROW('Master Data'!$F$2:$L$4115),ROW('Master Data'!$F$2:$L$4115)),""),ROWS(A$2:$A1234)),(COLUMNS($A$2:A1234)-1)*6+1)</f>
        <v>successful</v>
      </c>
      <c r="B1234" cm="1">
        <f t="array" ref="B1234">INDEX('Master Data'!$F$2:$L$4115,SMALL(IF((INDEX('Master Data'!$F$2:$L$4115,,1)="successful"),MATCH(ROW('Master Data'!$F$2:$L$4115),ROW('Master Data'!$F$2:$L$4115)),""),ROWS($A$2:B1234)),(COLUMNS($A$2:B1234)-1)*6+1)</f>
        <v>67</v>
      </c>
      <c r="D1234" t="str" cm="1">
        <f t="array" ref="D1234">INDEX('Master Data'!$F$2:$L$4115,SMALL(IF((INDEX('Master Data'!$F$2:$L$4115,,1)="failed"),MATCH(ROW('Master Data'!$F$2:$L$4115),ROW('Master Data'!$F$2:$L$4115)),""),ROWS($D$2:D1234)),(COLUMNS($D$2:D1234)-1)*6+1)</f>
        <v>failed</v>
      </c>
      <c r="E1234" cm="1">
        <f t="array" ref="E1234">INDEX('Master Data'!$F$2:$L$4115,SMALL(IF((INDEX('Master Data'!$F$2:$L$4115,,1)="failed"),MATCH(ROW('Master Data'!$F$2:$L$4115),ROW('Master Data'!$F$2:$L$4115)),""),ROWS($D$2:E1234)),(COLUMNS($D$2:E1234)-1)*6+1)</f>
        <v>0</v>
      </c>
    </row>
    <row r="1235" spans="1:5" x14ac:dyDescent="0.25">
      <c r="A1235" t="str" cm="1">
        <f t="array" ref="A1235">INDEX('Master Data'!$F$2:$L$4115,SMALL(IF((INDEX('Master Data'!$F$2:$L$4115,,1)="successful"),MATCH(ROW('Master Data'!$F$2:$L$4115),ROW('Master Data'!$F$2:$L$4115)),""),ROWS(A$2:$A1235)),(COLUMNS($A$2:A1235)-1)*6+1)</f>
        <v>successful</v>
      </c>
      <c r="B1235" cm="1">
        <f t="array" ref="B1235">INDEX('Master Data'!$F$2:$L$4115,SMALL(IF((INDEX('Master Data'!$F$2:$L$4115,,1)="successful"),MATCH(ROW('Master Data'!$F$2:$L$4115),ROW('Master Data'!$F$2:$L$4115)),""),ROWS($A$2:B1235)),(COLUMNS($A$2:B1235)-1)*6+1)</f>
        <v>124</v>
      </c>
      <c r="D1235" t="str" cm="1">
        <f t="array" ref="D1235">INDEX('Master Data'!$F$2:$L$4115,SMALL(IF((INDEX('Master Data'!$F$2:$L$4115,,1)="failed"),MATCH(ROW('Master Data'!$F$2:$L$4115),ROW('Master Data'!$F$2:$L$4115)),""),ROWS($D$2:D1235)),(COLUMNS($D$2:D1235)-1)*6+1)</f>
        <v>failed</v>
      </c>
      <c r="E1235" cm="1">
        <f t="array" ref="E1235">INDEX('Master Data'!$F$2:$L$4115,SMALL(IF((INDEX('Master Data'!$F$2:$L$4115,,1)="failed"),MATCH(ROW('Master Data'!$F$2:$L$4115),ROW('Master Data'!$F$2:$L$4115)),""),ROWS($D$2:E1235)),(COLUMNS($D$2:E1235)-1)*6+1)</f>
        <v>12</v>
      </c>
    </row>
    <row r="1236" spans="1:5" x14ac:dyDescent="0.25">
      <c r="A1236" t="str" cm="1">
        <f t="array" ref="A1236">INDEX('Master Data'!$F$2:$L$4115,SMALL(IF((INDEX('Master Data'!$F$2:$L$4115,,1)="successful"),MATCH(ROW('Master Data'!$F$2:$L$4115),ROW('Master Data'!$F$2:$L$4115)),""),ROWS(A$2:$A1236)),(COLUMNS($A$2:A1236)-1)*6+1)</f>
        <v>successful</v>
      </c>
      <c r="B1236" cm="1">
        <f t="array" ref="B1236">INDEX('Master Data'!$F$2:$L$4115,SMALL(IF((INDEX('Master Data'!$F$2:$L$4115,,1)="successful"),MATCH(ROW('Master Data'!$F$2:$L$4115),ROW('Master Data'!$F$2:$L$4115)),""),ROWS($A$2:B1236)),(COLUMNS($A$2:B1236)-1)*6+1)</f>
        <v>80</v>
      </c>
      <c r="D1236" t="str" cm="1">
        <f t="array" ref="D1236">INDEX('Master Data'!$F$2:$L$4115,SMALL(IF((INDEX('Master Data'!$F$2:$L$4115,,1)="failed"),MATCH(ROW('Master Data'!$F$2:$L$4115),ROW('Master Data'!$F$2:$L$4115)),""),ROWS($D$2:D1236)),(COLUMNS($D$2:D1236)-1)*6+1)</f>
        <v>failed</v>
      </c>
      <c r="E1236" cm="1">
        <f t="array" ref="E1236">INDEX('Master Data'!$F$2:$L$4115,SMALL(IF((INDEX('Master Data'!$F$2:$L$4115,,1)="failed"),MATCH(ROW('Master Data'!$F$2:$L$4115),ROW('Master Data'!$F$2:$L$4115)),""),ROWS($D$2:E1236)),(COLUMNS($D$2:E1236)-1)*6+1)</f>
        <v>1</v>
      </c>
    </row>
    <row r="1237" spans="1:5" x14ac:dyDescent="0.25">
      <c r="A1237" t="str" cm="1">
        <f t="array" ref="A1237">INDEX('Master Data'!$F$2:$L$4115,SMALL(IF((INDEX('Master Data'!$F$2:$L$4115,,1)="successful"),MATCH(ROW('Master Data'!$F$2:$L$4115),ROW('Master Data'!$F$2:$L$4115)),""),ROWS(A$2:$A1237)),(COLUMNS($A$2:A1237)-1)*6+1)</f>
        <v>successful</v>
      </c>
      <c r="B1237" cm="1">
        <f t="array" ref="B1237">INDEX('Master Data'!$F$2:$L$4115,SMALL(IF((INDEX('Master Data'!$F$2:$L$4115,,1)="successful"),MATCH(ROW('Master Data'!$F$2:$L$4115),ROW('Master Data'!$F$2:$L$4115)),""),ROWS($A$2:B1237)),(COLUMNS($A$2:B1237)-1)*6+1)</f>
        <v>282</v>
      </c>
      <c r="D1237" t="str" cm="1">
        <f t="array" ref="D1237">INDEX('Master Data'!$F$2:$L$4115,SMALL(IF((INDEX('Master Data'!$F$2:$L$4115,,1)="failed"),MATCH(ROW('Master Data'!$F$2:$L$4115),ROW('Master Data'!$F$2:$L$4115)),""),ROWS($D$2:D1237)),(COLUMNS($D$2:D1237)-1)*6+1)</f>
        <v>failed</v>
      </c>
      <c r="E1237" cm="1">
        <f t="array" ref="E1237">INDEX('Master Data'!$F$2:$L$4115,SMALL(IF((INDEX('Master Data'!$F$2:$L$4115,,1)="failed"),MATCH(ROW('Master Data'!$F$2:$L$4115),ROW('Master Data'!$F$2:$L$4115)),""),ROWS($D$2:E1237)),(COLUMNS($D$2:E1237)-1)*6+1)</f>
        <v>8</v>
      </c>
    </row>
    <row r="1238" spans="1:5" x14ac:dyDescent="0.25">
      <c r="A1238" t="str" cm="1">
        <f t="array" ref="A1238">INDEX('Master Data'!$F$2:$L$4115,SMALL(IF((INDEX('Master Data'!$F$2:$L$4115,,1)="successful"),MATCH(ROW('Master Data'!$F$2:$L$4115),ROW('Master Data'!$F$2:$L$4115)),""),ROWS(A$2:$A1238)),(COLUMNS($A$2:A1238)-1)*6+1)</f>
        <v>successful</v>
      </c>
      <c r="B1238" cm="1">
        <f t="array" ref="B1238">INDEX('Master Data'!$F$2:$L$4115,SMALL(IF((INDEX('Master Data'!$F$2:$L$4115,,1)="successful"),MATCH(ROW('Master Data'!$F$2:$L$4115),ROW('Master Data'!$F$2:$L$4115)),""),ROWS($A$2:B1238)),(COLUMNS($A$2:B1238)-1)*6+1)</f>
        <v>68</v>
      </c>
      <c r="D1238" t="str" cm="1">
        <f t="array" ref="D1238">INDEX('Master Data'!$F$2:$L$4115,SMALL(IF((INDEX('Master Data'!$F$2:$L$4115,,1)="failed"),MATCH(ROW('Master Data'!$F$2:$L$4115),ROW('Master Data'!$F$2:$L$4115)),""),ROWS($D$2:D1238)),(COLUMNS($D$2:D1238)-1)*6+1)</f>
        <v>failed</v>
      </c>
      <c r="E1238" cm="1">
        <f t="array" ref="E1238">INDEX('Master Data'!$F$2:$L$4115,SMALL(IF((INDEX('Master Data'!$F$2:$L$4115,,1)="failed"),MATCH(ROW('Master Data'!$F$2:$L$4115),ROW('Master Data'!$F$2:$L$4115)),""),ROWS($D$2:E1238)),(COLUMNS($D$2:E1238)-1)*6+1)</f>
        <v>2</v>
      </c>
    </row>
    <row r="1239" spans="1:5" x14ac:dyDescent="0.25">
      <c r="A1239" t="str" cm="1">
        <f t="array" ref="A1239">INDEX('Master Data'!$F$2:$L$4115,SMALL(IF((INDEX('Master Data'!$F$2:$L$4115,,1)="successful"),MATCH(ROW('Master Data'!$F$2:$L$4115),ROW('Master Data'!$F$2:$L$4115)),""),ROWS(A$2:$A1239)),(COLUMNS($A$2:A1239)-1)*6+1)</f>
        <v>successful</v>
      </c>
      <c r="B1239" cm="1">
        <f t="array" ref="B1239">INDEX('Master Data'!$F$2:$L$4115,SMALL(IF((INDEX('Master Data'!$F$2:$L$4115,,1)="successful"),MATCH(ROW('Master Data'!$F$2:$L$4115),ROW('Master Data'!$F$2:$L$4115)),""),ROWS($A$2:B1239)),(COLUMNS($A$2:B1239)-1)*6+1)</f>
        <v>86</v>
      </c>
      <c r="D1239" t="str" cm="1">
        <f t="array" ref="D1239">INDEX('Master Data'!$F$2:$L$4115,SMALL(IF((INDEX('Master Data'!$F$2:$L$4115,,1)="failed"),MATCH(ROW('Master Data'!$F$2:$L$4115),ROW('Master Data'!$F$2:$L$4115)),""),ROWS($D$2:D1239)),(COLUMNS($D$2:D1239)-1)*6+1)</f>
        <v>failed</v>
      </c>
      <c r="E1239" cm="1">
        <f t="array" ref="E1239">INDEX('Master Data'!$F$2:$L$4115,SMALL(IF((INDEX('Master Data'!$F$2:$L$4115,,1)="failed"),MATCH(ROW('Master Data'!$F$2:$L$4115),ROW('Master Data'!$F$2:$L$4115)),""),ROWS($D$2:E1239)),(COLUMNS($D$2:E1239)-1)*6+1)</f>
        <v>31</v>
      </c>
    </row>
    <row r="1240" spans="1:5" x14ac:dyDescent="0.25">
      <c r="A1240" t="str" cm="1">
        <f t="array" ref="A1240">INDEX('Master Data'!$F$2:$L$4115,SMALL(IF((INDEX('Master Data'!$F$2:$L$4115,,1)="successful"),MATCH(ROW('Master Data'!$F$2:$L$4115),ROW('Master Data'!$F$2:$L$4115)),""),ROWS(A$2:$A1240)),(COLUMNS($A$2:A1240)-1)*6+1)</f>
        <v>successful</v>
      </c>
      <c r="B1240" cm="1">
        <f t="array" ref="B1240">INDEX('Master Data'!$F$2:$L$4115,SMALL(IF((INDEX('Master Data'!$F$2:$L$4115,,1)="successful"),MATCH(ROW('Master Data'!$F$2:$L$4115),ROW('Master Data'!$F$2:$L$4115)),""),ROWS($A$2:B1240)),(COLUMNS($A$2:B1240)-1)*6+1)</f>
        <v>115</v>
      </c>
      <c r="D1240" t="str" cm="1">
        <f t="array" ref="D1240">INDEX('Master Data'!$F$2:$L$4115,SMALL(IF((INDEX('Master Data'!$F$2:$L$4115,,1)="failed"),MATCH(ROW('Master Data'!$F$2:$L$4115),ROW('Master Data'!$F$2:$L$4115)),""),ROWS($D$2:D1240)),(COLUMNS($D$2:D1240)-1)*6+1)</f>
        <v>failed</v>
      </c>
      <c r="E1240" cm="1">
        <f t="array" ref="E1240">INDEX('Master Data'!$F$2:$L$4115,SMALL(IF((INDEX('Master Data'!$F$2:$L$4115,,1)="failed"),MATCH(ROW('Master Data'!$F$2:$L$4115),ROW('Master Data'!$F$2:$L$4115)),""),ROWS($D$2:E1240)),(COLUMNS($D$2:E1240)-1)*6+1)</f>
        <v>5</v>
      </c>
    </row>
    <row r="1241" spans="1:5" x14ac:dyDescent="0.25">
      <c r="A1241" t="str" cm="1">
        <f t="array" ref="A1241">INDEX('Master Data'!$F$2:$L$4115,SMALL(IF((INDEX('Master Data'!$F$2:$L$4115,,1)="successful"),MATCH(ROW('Master Data'!$F$2:$L$4115),ROW('Master Data'!$F$2:$L$4115)),""),ROWS(A$2:$A1241)),(COLUMNS($A$2:A1241)-1)*6+1)</f>
        <v>successful</v>
      </c>
      <c r="B1241" cm="1">
        <f t="array" ref="B1241">INDEX('Master Data'!$F$2:$L$4115,SMALL(IF((INDEX('Master Data'!$F$2:$L$4115,,1)="successful"),MATCH(ROW('Master Data'!$F$2:$L$4115),ROW('Master Data'!$F$2:$L$4115)),""),ROWS($A$2:B1241)),(COLUMNS($A$2:B1241)-1)*6+1)</f>
        <v>75</v>
      </c>
      <c r="D1241" t="str" cm="1">
        <f t="array" ref="D1241">INDEX('Master Data'!$F$2:$L$4115,SMALL(IF((INDEX('Master Data'!$F$2:$L$4115,,1)="failed"),MATCH(ROW('Master Data'!$F$2:$L$4115),ROW('Master Data'!$F$2:$L$4115)),""),ROWS($D$2:D1241)),(COLUMNS($D$2:D1241)-1)*6+1)</f>
        <v>failed</v>
      </c>
      <c r="E1241" cm="1">
        <f t="array" ref="E1241">INDEX('Master Data'!$F$2:$L$4115,SMALL(IF((INDEX('Master Data'!$F$2:$L$4115,,1)="failed"),MATCH(ROW('Master Data'!$F$2:$L$4115),ROW('Master Data'!$F$2:$L$4115)),""),ROWS($D$2:E1241)),(COLUMNS($D$2:E1241)-1)*6+1)</f>
        <v>1</v>
      </c>
    </row>
    <row r="1242" spans="1:5" x14ac:dyDescent="0.25">
      <c r="A1242" t="str" cm="1">
        <f t="array" ref="A1242">INDEX('Master Data'!$F$2:$L$4115,SMALL(IF((INDEX('Master Data'!$F$2:$L$4115,,1)="successful"),MATCH(ROW('Master Data'!$F$2:$L$4115),ROW('Master Data'!$F$2:$L$4115)),""),ROWS(A$2:$A1242)),(COLUMNS($A$2:A1242)-1)*6+1)</f>
        <v>successful</v>
      </c>
      <c r="B1242" cm="1">
        <f t="array" ref="B1242">INDEX('Master Data'!$F$2:$L$4115,SMALL(IF((INDEX('Master Data'!$F$2:$L$4115,,1)="successful"),MATCH(ROW('Master Data'!$F$2:$L$4115),ROW('Master Data'!$F$2:$L$4115)),""),ROWS($A$2:B1242)),(COLUMNS($A$2:B1242)-1)*6+1)</f>
        <v>43</v>
      </c>
      <c r="D1242" t="str" cm="1">
        <f t="array" ref="D1242">INDEX('Master Data'!$F$2:$L$4115,SMALL(IF((INDEX('Master Data'!$F$2:$L$4115,,1)="failed"),MATCH(ROW('Master Data'!$F$2:$L$4115),ROW('Master Data'!$F$2:$L$4115)),""),ROWS($D$2:D1242)),(COLUMNS($D$2:D1242)-1)*6+1)</f>
        <v>failed</v>
      </c>
      <c r="E1242" cm="1">
        <f t="array" ref="E1242">INDEX('Master Data'!$F$2:$L$4115,SMALL(IF((INDEX('Master Data'!$F$2:$L$4115,,1)="failed"),MATCH(ROW('Master Data'!$F$2:$L$4115),ROW('Master Data'!$F$2:$L$4115)),""),ROWS($D$2:E1242)),(COLUMNS($D$2:E1242)-1)*6+1)</f>
        <v>12</v>
      </c>
    </row>
    <row r="1243" spans="1:5" x14ac:dyDescent="0.25">
      <c r="A1243" t="str" cm="1">
        <f t="array" ref="A1243">INDEX('Master Data'!$F$2:$L$4115,SMALL(IF((INDEX('Master Data'!$F$2:$L$4115,,1)="successful"),MATCH(ROW('Master Data'!$F$2:$L$4115),ROW('Master Data'!$F$2:$L$4115)),""),ROWS(A$2:$A1243)),(COLUMNS($A$2:A1243)-1)*6+1)</f>
        <v>successful</v>
      </c>
      <c r="B1243" cm="1">
        <f t="array" ref="B1243">INDEX('Master Data'!$F$2:$L$4115,SMALL(IF((INDEX('Master Data'!$F$2:$L$4115,,1)="successful"),MATCH(ROW('Master Data'!$F$2:$L$4115),ROW('Master Data'!$F$2:$L$4115)),""),ROWS($A$2:B1243)),(COLUMNS($A$2:B1243)-1)*6+1)</f>
        <v>48</v>
      </c>
      <c r="D1243" t="str" cm="1">
        <f t="array" ref="D1243">INDEX('Master Data'!$F$2:$L$4115,SMALL(IF((INDEX('Master Data'!$F$2:$L$4115,,1)="failed"),MATCH(ROW('Master Data'!$F$2:$L$4115),ROW('Master Data'!$F$2:$L$4115)),""),ROWS($D$2:D1243)),(COLUMNS($D$2:D1243)-1)*6+1)</f>
        <v>failed</v>
      </c>
      <c r="E1243" cm="1">
        <f t="array" ref="E1243">INDEX('Master Data'!$F$2:$L$4115,SMALL(IF((INDEX('Master Data'!$F$2:$L$4115,,1)="failed"),MATCH(ROW('Master Data'!$F$2:$L$4115),ROW('Master Data'!$F$2:$L$4115)),""),ROWS($D$2:E1243)),(COLUMNS($D$2:E1243)-1)*6+1)</f>
        <v>4</v>
      </c>
    </row>
    <row r="1244" spans="1:5" x14ac:dyDescent="0.25">
      <c r="A1244" t="str" cm="1">
        <f t="array" ref="A1244">INDEX('Master Data'!$F$2:$L$4115,SMALL(IF((INDEX('Master Data'!$F$2:$L$4115,,1)="successful"),MATCH(ROW('Master Data'!$F$2:$L$4115),ROW('Master Data'!$F$2:$L$4115)),""),ROWS(A$2:$A1244)),(COLUMNS($A$2:A1244)-1)*6+1)</f>
        <v>successful</v>
      </c>
      <c r="B1244" cm="1">
        <f t="array" ref="B1244">INDEX('Master Data'!$F$2:$L$4115,SMALL(IF((INDEX('Master Data'!$F$2:$L$4115,,1)="successful"),MATCH(ROW('Master Data'!$F$2:$L$4115),ROW('Master Data'!$F$2:$L$4115)),""),ROWS($A$2:B1244)),(COLUMNS($A$2:B1244)-1)*6+1)</f>
        <v>52</v>
      </c>
      <c r="D1244" t="str" cm="1">
        <f t="array" ref="D1244">INDEX('Master Data'!$F$2:$L$4115,SMALL(IF((INDEX('Master Data'!$F$2:$L$4115,,1)="failed"),MATCH(ROW('Master Data'!$F$2:$L$4115),ROW('Master Data'!$F$2:$L$4115)),""),ROWS($D$2:D1244)),(COLUMNS($D$2:D1244)-1)*6+1)</f>
        <v>failed</v>
      </c>
      <c r="E1244" cm="1">
        <f t="array" ref="E1244">INDEX('Master Data'!$F$2:$L$4115,SMALL(IF((INDEX('Master Data'!$F$2:$L$4115,,1)="failed"),MATCH(ROW('Master Data'!$F$2:$L$4115),ROW('Master Data'!$F$2:$L$4115)),""),ROWS($D$2:E1244)),(COLUMNS($D$2:E1244)-1)*6+1)</f>
        <v>0</v>
      </c>
    </row>
    <row r="1245" spans="1:5" x14ac:dyDescent="0.25">
      <c r="A1245" t="str" cm="1">
        <f t="array" ref="A1245">INDEX('Master Data'!$F$2:$L$4115,SMALL(IF((INDEX('Master Data'!$F$2:$L$4115,,1)="successful"),MATCH(ROW('Master Data'!$F$2:$L$4115),ROW('Master Data'!$F$2:$L$4115)),""),ROWS(A$2:$A1245)),(COLUMNS($A$2:A1245)-1)*6+1)</f>
        <v>successful</v>
      </c>
      <c r="B1245" cm="1">
        <f t="array" ref="B1245">INDEX('Master Data'!$F$2:$L$4115,SMALL(IF((INDEX('Master Data'!$F$2:$L$4115,,1)="successful"),MATCH(ROW('Master Data'!$F$2:$L$4115),ROW('Master Data'!$F$2:$L$4115)),""),ROWS($A$2:B1245)),(COLUMNS($A$2:B1245)-1)*6+1)</f>
        <v>43</v>
      </c>
      <c r="D1245" t="str" cm="1">
        <f t="array" ref="D1245">INDEX('Master Data'!$F$2:$L$4115,SMALL(IF((INDEX('Master Data'!$F$2:$L$4115,,1)="failed"),MATCH(ROW('Master Data'!$F$2:$L$4115),ROW('Master Data'!$F$2:$L$4115)),""),ROWS($D$2:D1245)),(COLUMNS($D$2:D1245)-1)*6+1)</f>
        <v>failed</v>
      </c>
      <c r="E1245" cm="1">
        <f t="array" ref="E1245">INDEX('Master Data'!$F$2:$L$4115,SMALL(IF((INDEX('Master Data'!$F$2:$L$4115,,1)="failed"),MATCH(ROW('Master Data'!$F$2:$L$4115),ROW('Master Data'!$F$2:$L$4115)),""),ROWS($D$2:E1245)),(COLUMNS($D$2:E1245)-1)*6+1)</f>
        <v>7</v>
      </c>
    </row>
    <row r="1246" spans="1:5" x14ac:dyDescent="0.25">
      <c r="A1246" t="str" cm="1">
        <f t="array" ref="A1246">INDEX('Master Data'!$F$2:$L$4115,SMALL(IF((INDEX('Master Data'!$F$2:$L$4115,,1)="successful"),MATCH(ROW('Master Data'!$F$2:$L$4115),ROW('Master Data'!$F$2:$L$4115)),""),ROWS(A$2:$A1246)),(COLUMNS($A$2:A1246)-1)*6+1)</f>
        <v>successful</v>
      </c>
      <c r="B1246" cm="1">
        <f t="array" ref="B1246">INDEX('Master Data'!$F$2:$L$4115,SMALL(IF((INDEX('Master Data'!$F$2:$L$4115,,1)="successful"),MATCH(ROW('Master Data'!$F$2:$L$4115),ROW('Master Data'!$F$2:$L$4115)),""),ROWS($A$2:B1246)),(COLUMNS($A$2:B1246)-1)*6+1)</f>
        <v>58</v>
      </c>
      <c r="D1246" t="str" cm="1">
        <f t="array" ref="D1246">INDEX('Master Data'!$F$2:$L$4115,SMALL(IF((INDEX('Master Data'!$F$2:$L$4115,,1)="failed"),MATCH(ROW('Master Data'!$F$2:$L$4115),ROW('Master Data'!$F$2:$L$4115)),""),ROWS($D$2:D1246)),(COLUMNS($D$2:D1246)-1)*6+1)</f>
        <v>failed</v>
      </c>
      <c r="E1246" cm="1">
        <f t="array" ref="E1246">INDEX('Master Data'!$F$2:$L$4115,SMALL(IF((INDEX('Master Data'!$F$2:$L$4115,,1)="failed"),MATCH(ROW('Master Data'!$F$2:$L$4115),ROW('Master Data'!$F$2:$L$4115)),""),ROWS($D$2:E1246)),(COLUMNS($D$2:E1246)-1)*6+1)</f>
        <v>2</v>
      </c>
    </row>
    <row r="1247" spans="1:5" x14ac:dyDescent="0.25">
      <c r="A1247" t="str" cm="1">
        <f t="array" ref="A1247">INDEX('Master Data'!$F$2:$L$4115,SMALL(IF((INDEX('Master Data'!$F$2:$L$4115,,1)="successful"),MATCH(ROW('Master Data'!$F$2:$L$4115),ROW('Master Data'!$F$2:$L$4115)),""),ROWS(A$2:$A1247)),(COLUMNS($A$2:A1247)-1)*6+1)</f>
        <v>successful</v>
      </c>
      <c r="B1247" cm="1">
        <f t="array" ref="B1247">INDEX('Master Data'!$F$2:$L$4115,SMALL(IF((INDEX('Master Data'!$F$2:$L$4115,,1)="successful"),MATCH(ROW('Master Data'!$F$2:$L$4115),ROW('Master Data'!$F$2:$L$4115)),""),ROWS($A$2:B1247)),(COLUMNS($A$2:B1247)-1)*6+1)</f>
        <v>47</v>
      </c>
      <c r="D1247" t="str" cm="1">
        <f t="array" ref="D1247">INDEX('Master Data'!$F$2:$L$4115,SMALL(IF((INDEX('Master Data'!$F$2:$L$4115,,1)="failed"),MATCH(ROW('Master Data'!$F$2:$L$4115),ROW('Master Data'!$F$2:$L$4115)),""),ROWS($D$2:D1247)),(COLUMNS($D$2:D1247)-1)*6+1)</f>
        <v>failed</v>
      </c>
      <c r="E1247" cm="1">
        <f t="array" ref="E1247">INDEX('Master Data'!$F$2:$L$4115,SMALL(IF((INDEX('Master Data'!$F$2:$L$4115,,1)="failed"),MATCH(ROW('Master Data'!$F$2:$L$4115),ROW('Master Data'!$F$2:$L$4115)),""),ROWS($D$2:E1247)),(COLUMNS($D$2:E1247)-1)*6+1)</f>
        <v>1</v>
      </c>
    </row>
    <row r="1248" spans="1:5" x14ac:dyDescent="0.25">
      <c r="A1248" t="str" cm="1">
        <f t="array" ref="A1248">INDEX('Master Data'!$F$2:$L$4115,SMALL(IF((INDEX('Master Data'!$F$2:$L$4115,,1)="successful"),MATCH(ROW('Master Data'!$F$2:$L$4115),ROW('Master Data'!$F$2:$L$4115)),""),ROWS(A$2:$A1248)),(COLUMNS($A$2:A1248)-1)*6+1)</f>
        <v>successful</v>
      </c>
      <c r="B1248" cm="1">
        <f t="array" ref="B1248">INDEX('Master Data'!$F$2:$L$4115,SMALL(IF((INDEX('Master Data'!$F$2:$L$4115,,1)="successful"),MATCH(ROW('Master Data'!$F$2:$L$4115),ROW('Master Data'!$F$2:$L$4115)),""),ROWS($A$2:B1248)),(COLUMNS($A$2:B1248)-1)*6+1)</f>
        <v>36</v>
      </c>
      <c r="D1248" t="str" cm="1">
        <f t="array" ref="D1248">INDEX('Master Data'!$F$2:$L$4115,SMALL(IF((INDEX('Master Data'!$F$2:$L$4115,,1)="failed"),MATCH(ROW('Master Data'!$F$2:$L$4115),ROW('Master Data'!$F$2:$L$4115)),""),ROWS($D$2:D1248)),(COLUMNS($D$2:D1248)-1)*6+1)</f>
        <v>failed</v>
      </c>
      <c r="E1248" cm="1">
        <f t="array" ref="E1248">INDEX('Master Data'!$F$2:$L$4115,SMALL(IF((INDEX('Master Data'!$F$2:$L$4115,,1)="failed"),MATCH(ROW('Master Data'!$F$2:$L$4115),ROW('Master Data'!$F$2:$L$4115)),""),ROWS($D$2:E1248)),(COLUMNS($D$2:E1248)-1)*6+1)</f>
        <v>4</v>
      </c>
    </row>
    <row r="1249" spans="1:5" x14ac:dyDescent="0.25">
      <c r="A1249" t="str" cm="1">
        <f t="array" ref="A1249">INDEX('Master Data'!$F$2:$L$4115,SMALL(IF((INDEX('Master Data'!$F$2:$L$4115,,1)="successful"),MATCH(ROW('Master Data'!$F$2:$L$4115),ROW('Master Data'!$F$2:$L$4115)),""),ROWS(A$2:$A1249)),(COLUMNS($A$2:A1249)-1)*6+1)</f>
        <v>successful</v>
      </c>
      <c r="B1249" cm="1">
        <f t="array" ref="B1249">INDEX('Master Data'!$F$2:$L$4115,SMALL(IF((INDEX('Master Data'!$F$2:$L$4115,,1)="successful"),MATCH(ROW('Master Data'!$F$2:$L$4115),ROW('Master Data'!$F$2:$L$4115)),""),ROWS($A$2:B1249)),(COLUMNS($A$2:B1249)-1)*6+1)</f>
        <v>17</v>
      </c>
      <c r="D1249" t="str" cm="1">
        <f t="array" ref="D1249">INDEX('Master Data'!$F$2:$L$4115,SMALL(IF((INDEX('Master Data'!$F$2:$L$4115,,1)="failed"),MATCH(ROW('Master Data'!$F$2:$L$4115),ROW('Master Data'!$F$2:$L$4115)),""),ROWS($D$2:D1249)),(COLUMNS($D$2:D1249)-1)*6+1)</f>
        <v>failed</v>
      </c>
      <c r="E1249" cm="1">
        <f t="array" ref="E1249">INDEX('Master Data'!$F$2:$L$4115,SMALL(IF((INDEX('Master Data'!$F$2:$L$4115,,1)="failed"),MATCH(ROW('Master Data'!$F$2:$L$4115),ROW('Master Data'!$F$2:$L$4115)),""),ROWS($D$2:E1249)),(COLUMNS($D$2:E1249)-1)*6+1)</f>
        <v>6</v>
      </c>
    </row>
    <row r="1250" spans="1:5" x14ac:dyDescent="0.25">
      <c r="A1250" t="str" cm="1">
        <f t="array" ref="A1250">INDEX('Master Data'!$F$2:$L$4115,SMALL(IF((INDEX('Master Data'!$F$2:$L$4115,,1)="successful"),MATCH(ROW('Master Data'!$F$2:$L$4115),ROW('Master Data'!$F$2:$L$4115)),""),ROWS(A$2:$A1250)),(COLUMNS($A$2:A1250)-1)*6+1)</f>
        <v>successful</v>
      </c>
      <c r="B1250" cm="1">
        <f t="array" ref="B1250">INDEX('Master Data'!$F$2:$L$4115,SMALL(IF((INDEX('Master Data'!$F$2:$L$4115,,1)="successful"),MATCH(ROW('Master Data'!$F$2:$L$4115),ROW('Master Data'!$F$2:$L$4115)),""),ROWS($A$2:B1250)),(COLUMNS($A$2:B1250)-1)*6+1)</f>
        <v>104</v>
      </c>
      <c r="D1250" t="str" cm="1">
        <f t="array" ref="D1250">INDEX('Master Data'!$F$2:$L$4115,SMALL(IF((INDEX('Master Data'!$F$2:$L$4115,,1)="failed"),MATCH(ROW('Master Data'!$F$2:$L$4115),ROW('Master Data'!$F$2:$L$4115)),""),ROWS($D$2:D1250)),(COLUMNS($D$2:D1250)-1)*6+1)</f>
        <v>failed</v>
      </c>
      <c r="E1250" cm="1">
        <f t="array" ref="E1250">INDEX('Master Data'!$F$2:$L$4115,SMALL(IF((INDEX('Master Data'!$F$2:$L$4115,,1)="failed"),MATCH(ROW('Master Data'!$F$2:$L$4115),ROW('Master Data'!$F$2:$L$4115)),""),ROWS($D$2:E1250)),(COLUMNS($D$2:E1250)-1)*6+1)</f>
        <v>8</v>
      </c>
    </row>
    <row r="1251" spans="1:5" x14ac:dyDescent="0.25">
      <c r="A1251" t="str" cm="1">
        <f t="array" ref="A1251">INDEX('Master Data'!$F$2:$L$4115,SMALL(IF((INDEX('Master Data'!$F$2:$L$4115,,1)="successful"),MATCH(ROW('Master Data'!$F$2:$L$4115),ROW('Master Data'!$F$2:$L$4115)),""),ROWS(A$2:$A1251)),(COLUMNS($A$2:A1251)-1)*6+1)</f>
        <v>successful</v>
      </c>
      <c r="B1251" cm="1">
        <f t="array" ref="B1251">INDEX('Master Data'!$F$2:$L$4115,SMALL(IF((INDEX('Master Data'!$F$2:$L$4115,,1)="successful"),MATCH(ROW('Master Data'!$F$2:$L$4115),ROW('Master Data'!$F$2:$L$4115)),""),ROWS($A$2:B1251)),(COLUMNS($A$2:B1251)-1)*6+1)</f>
        <v>47</v>
      </c>
      <c r="D1251" t="str" cm="1">
        <f t="array" ref="D1251">INDEX('Master Data'!$F$2:$L$4115,SMALL(IF((INDEX('Master Data'!$F$2:$L$4115,,1)="failed"),MATCH(ROW('Master Data'!$F$2:$L$4115),ROW('Master Data'!$F$2:$L$4115)),""),ROWS($D$2:D1251)),(COLUMNS($D$2:D1251)-1)*6+1)</f>
        <v>failed</v>
      </c>
      <c r="E1251" cm="1">
        <f t="array" ref="E1251">INDEX('Master Data'!$F$2:$L$4115,SMALL(IF((INDEX('Master Data'!$F$2:$L$4115,,1)="failed"),MATCH(ROW('Master Data'!$F$2:$L$4115),ROW('Master Data'!$F$2:$L$4115)),""),ROWS($D$2:E1251)),(COLUMNS($D$2:E1251)-1)*6+1)</f>
        <v>14</v>
      </c>
    </row>
    <row r="1252" spans="1:5" x14ac:dyDescent="0.25">
      <c r="A1252" t="str" cm="1">
        <f t="array" ref="A1252">INDEX('Master Data'!$F$2:$L$4115,SMALL(IF((INDEX('Master Data'!$F$2:$L$4115,,1)="successful"),MATCH(ROW('Master Data'!$F$2:$L$4115),ROW('Master Data'!$F$2:$L$4115)),""),ROWS(A$2:$A1252)),(COLUMNS($A$2:A1252)-1)*6+1)</f>
        <v>successful</v>
      </c>
      <c r="B1252" cm="1">
        <f t="array" ref="B1252">INDEX('Master Data'!$F$2:$L$4115,SMALL(IF((INDEX('Master Data'!$F$2:$L$4115,,1)="successful"),MATCH(ROW('Master Data'!$F$2:$L$4115),ROW('Master Data'!$F$2:$L$4115)),""),ROWS($A$2:B1252)),(COLUMNS($A$2:B1252)-1)*6+1)</f>
        <v>38</v>
      </c>
      <c r="D1252" t="str" cm="1">
        <f t="array" ref="D1252">INDEX('Master Data'!$F$2:$L$4115,SMALL(IF((INDEX('Master Data'!$F$2:$L$4115,,1)="failed"),MATCH(ROW('Master Data'!$F$2:$L$4115),ROW('Master Data'!$F$2:$L$4115)),""),ROWS($D$2:D1252)),(COLUMNS($D$2:D1252)-1)*6+1)</f>
        <v>failed</v>
      </c>
      <c r="E1252" cm="1">
        <f t="array" ref="E1252">INDEX('Master Data'!$F$2:$L$4115,SMALL(IF((INDEX('Master Data'!$F$2:$L$4115,,1)="failed"),MATCH(ROW('Master Data'!$F$2:$L$4115),ROW('Master Data'!$F$2:$L$4115)),""),ROWS($D$2:E1252)),(COLUMNS($D$2:E1252)-1)*6+1)</f>
        <v>0</v>
      </c>
    </row>
    <row r="1253" spans="1:5" x14ac:dyDescent="0.25">
      <c r="A1253" t="str" cm="1">
        <f t="array" ref="A1253">INDEX('Master Data'!$F$2:$L$4115,SMALL(IF((INDEX('Master Data'!$F$2:$L$4115,,1)="successful"),MATCH(ROW('Master Data'!$F$2:$L$4115),ROW('Master Data'!$F$2:$L$4115)),""),ROWS(A$2:$A1253)),(COLUMNS($A$2:A1253)-1)*6+1)</f>
        <v>successful</v>
      </c>
      <c r="B1253" cm="1">
        <f t="array" ref="B1253">INDEX('Master Data'!$F$2:$L$4115,SMALL(IF((INDEX('Master Data'!$F$2:$L$4115,,1)="successful"),MATCH(ROW('Master Data'!$F$2:$L$4115),ROW('Master Data'!$F$2:$L$4115)),""),ROWS($A$2:B1253)),(COLUMNS($A$2:B1253)-1)*6+1)</f>
        <v>81</v>
      </c>
      <c r="D1253" t="str" cm="1">
        <f t="array" ref="D1253">INDEX('Master Data'!$F$2:$L$4115,SMALL(IF((INDEX('Master Data'!$F$2:$L$4115,,1)="failed"),MATCH(ROW('Master Data'!$F$2:$L$4115),ROW('Master Data'!$F$2:$L$4115)),""),ROWS($D$2:D1253)),(COLUMNS($D$2:D1253)-1)*6+1)</f>
        <v>failed</v>
      </c>
      <c r="E1253" cm="1">
        <f t="array" ref="E1253">INDEX('Master Data'!$F$2:$L$4115,SMALL(IF((INDEX('Master Data'!$F$2:$L$4115,,1)="failed"),MATCH(ROW('Master Data'!$F$2:$L$4115),ROW('Master Data'!$F$2:$L$4115)),""),ROWS($D$2:E1253)),(COLUMNS($D$2:E1253)-1)*6+1)</f>
        <v>4</v>
      </c>
    </row>
    <row r="1254" spans="1:5" x14ac:dyDescent="0.25">
      <c r="A1254" t="str" cm="1">
        <f t="array" ref="A1254">INDEX('Master Data'!$F$2:$L$4115,SMALL(IF((INDEX('Master Data'!$F$2:$L$4115,,1)="successful"),MATCH(ROW('Master Data'!$F$2:$L$4115),ROW('Master Data'!$F$2:$L$4115)),""),ROWS(A$2:$A1254)),(COLUMNS($A$2:A1254)-1)*6+1)</f>
        <v>successful</v>
      </c>
      <c r="B1254" cm="1">
        <f t="array" ref="B1254">INDEX('Master Data'!$F$2:$L$4115,SMALL(IF((INDEX('Master Data'!$F$2:$L$4115,,1)="successful"),MATCH(ROW('Master Data'!$F$2:$L$4115),ROW('Master Data'!$F$2:$L$4115)),""),ROWS($A$2:B1254)),(COLUMNS($A$2:B1254)-1)*6+1)</f>
        <v>55</v>
      </c>
      <c r="D1254" t="str" cm="1">
        <f t="array" ref="D1254">INDEX('Master Data'!$F$2:$L$4115,SMALL(IF((INDEX('Master Data'!$F$2:$L$4115,,1)="failed"),MATCH(ROW('Master Data'!$F$2:$L$4115),ROW('Master Data'!$F$2:$L$4115)),""),ROWS($D$2:D1254)),(COLUMNS($D$2:D1254)-1)*6+1)</f>
        <v>failed</v>
      </c>
      <c r="E1254" cm="1">
        <f t="array" ref="E1254">INDEX('Master Data'!$F$2:$L$4115,SMALL(IF((INDEX('Master Data'!$F$2:$L$4115,,1)="failed"),MATCH(ROW('Master Data'!$F$2:$L$4115),ROW('Master Data'!$F$2:$L$4115)),""),ROWS($D$2:E1254)),(COLUMNS($D$2:E1254)-1)*6+1)</f>
        <v>0</v>
      </c>
    </row>
    <row r="1255" spans="1:5" x14ac:dyDescent="0.25">
      <c r="A1255" t="str" cm="1">
        <f t="array" ref="A1255">INDEX('Master Data'!$F$2:$L$4115,SMALL(IF((INDEX('Master Data'!$F$2:$L$4115,,1)="successful"),MATCH(ROW('Master Data'!$F$2:$L$4115),ROW('Master Data'!$F$2:$L$4115)),""),ROWS(A$2:$A1255)),(COLUMNS($A$2:A1255)-1)*6+1)</f>
        <v>successful</v>
      </c>
      <c r="B1255" cm="1">
        <f t="array" ref="B1255">INDEX('Master Data'!$F$2:$L$4115,SMALL(IF((INDEX('Master Data'!$F$2:$L$4115,,1)="successful"),MATCH(ROW('Master Data'!$F$2:$L$4115),ROW('Master Data'!$F$2:$L$4115)),""),ROWS($A$2:B1255)),(COLUMNS($A$2:B1255)-1)*6+1)</f>
        <v>41</v>
      </c>
      <c r="D1255" t="str" cm="1">
        <f t="array" ref="D1255">INDEX('Master Data'!$F$2:$L$4115,SMALL(IF((INDEX('Master Data'!$F$2:$L$4115,,1)="failed"),MATCH(ROW('Master Data'!$F$2:$L$4115),ROW('Master Data'!$F$2:$L$4115)),""),ROWS($D$2:D1255)),(COLUMNS($D$2:D1255)-1)*6+1)</f>
        <v>failed</v>
      </c>
      <c r="E1255" cm="1">
        <f t="array" ref="E1255">INDEX('Master Data'!$F$2:$L$4115,SMALL(IF((INDEX('Master Data'!$F$2:$L$4115,,1)="failed"),MATCH(ROW('Master Data'!$F$2:$L$4115),ROW('Master Data'!$F$2:$L$4115)),""),ROWS($D$2:E1255)),(COLUMNS($D$2:E1255)-1)*6+1)</f>
        <v>0</v>
      </c>
    </row>
    <row r="1256" spans="1:5" x14ac:dyDescent="0.25">
      <c r="A1256" t="str" cm="1">
        <f t="array" ref="A1256">INDEX('Master Data'!$F$2:$L$4115,SMALL(IF((INDEX('Master Data'!$F$2:$L$4115,,1)="successful"),MATCH(ROW('Master Data'!$F$2:$L$4115),ROW('Master Data'!$F$2:$L$4115)),""),ROWS(A$2:$A1256)),(COLUMNS($A$2:A1256)-1)*6+1)</f>
        <v>successful</v>
      </c>
      <c r="B1256" cm="1">
        <f t="array" ref="B1256">INDEX('Master Data'!$F$2:$L$4115,SMALL(IF((INDEX('Master Data'!$F$2:$L$4115,,1)="successful"),MATCH(ROW('Master Data'!$F$2:$L$4115),ROW('Master Data'!$F$2:$L$4115)),""),ROWS($A$2:B1256)),(COLUMNS($A$2:B1256)-1)*6+1)</f>
        <v>79</v>
      </c>
      <c r="D1256" t="str" cm="1">
        <f t="array" ref="D1256">INDEX('Master Data'!$F$2:$L$4115,SMALL(IF((INDEX('Master Data'!$F$2:$L$4115,,1)="failed"),MATCH(ROW('Master Data'!$F$2:$L$4115),ROW('Master Data'!$F$2:$L$4115)),""),ROWS($D$2:D1256)),(COLUMNS($D$2:D1256)-1)*6+1)</f>
        <v>failed</v>
      </c>
      <c r="E1256" cm="1">
        <f t="array" ref="E1256">INDEX('Master Data'!$F$2:$L$4115,SMALL(IF((INDEX('Master Data'!$F$2:$L$4115,,1)="failed"),MATCH(ROW('Master Data'!$F$2:$L$4115),ROW('Master Data'!$F$2:$L$4115)),""),ROWS($D$2:E1256)),(COLUMNS($D$2:E1256)-1)*6+1)</f>
        <v>1</v>
      </c>
    </row>
    <row r="1257" spans="1:5" x14ac:dyDescent="0.25">
      <c r="A1257" t="str" cm="1">
        <f t="array" ref="A1257">INDEX('Master Data'!$F$2:$L$4115,SMALL(IF((INDEX('Master Data'!$F$2:$L$4115,,1)="successful"),MATCH(ROW('Master Data'!$F$2:$L$4115),ROW('Master Data'!$F$2:$L$4115)),""),ROWS(A$2:$A1257)),(COLUMNS($A$2:A1257)-1)*6+1)</f>
        <v>successful</v>
      </c>
      <c r="B1257" cm="1">
        <f t="array" ref="B1257">INDEX('Master Data'!$F$2:$L$4115,SMALL(IF((INDEX('Master Data'!$F$2:$L$4115,,1)="successful"),MATCH(ROW('Master Data'!$F$2:$L$4115),ROW('Master Data'!$F$2:$L$4115)),""),ROWS($A$2:B1257)),(COLUMNS($A$2:B1257)-1)*6+1)</f>
        <v>16</v>
      </c>
      <c r="D1257" t="str" cm="1">
        <f t="array" ref="D1257">INDEX('Master Data'!$F$2:$L$4115,SMALL(IF((INDEX('Master Data'!$F$2:$L$4115,,1)="failed"),MATCH(ROW('Master Data'!$F$2:$L$4115),ROW('Master Data'!$F$2:$L$4115)),""),ROWS($D$2:D1257)),(COLUMNS($D$2:D1257)-1)*6+1)</f>
        <v>failed</v>
      </c>
      <c r="E1257" cm="1">
        <f t="array" ref="E1257">INDEX('Master Data'!$F$2:$L$4115,SMALL(IF((INDEX('Master Data'!$F$2:$L$4115,,1)="failed"),MATCH(ROW('Master Data'!$F$2:$L$4115),ROW('Master Data'!$F$2:$L$4115)),""),ROWS($D$2:E1257)),(COLUMNS($D$2:E1257)-1)*6+1)</f>
        <v>1</v>
      </c>
    </row>
    <row r="1258" spans="1:5" x14ac:dyDescent="0.25">
      <c r="A1258" t="str" cm="1">
        <f t="array" ref="A1258">INDEX('Master Data'!$F$2:$L$4115,SMALL(IF((INDEX('Master Data'!$F$2:$L$4115,,1)="successful"),MATCH(ROW('Master Data'!$F$2:$L$4115),ROW('Master Data'!$F$2:$L$4115)),""),ROWS(A$2:$A1258)),(COLUMNS($A$2:A1258)-1)*6+1)</f>
        <v>successful</v>
      </c>
      <c r="B1258" cm="1">
        <f t="array" ref="B1258">INDEX('Master Data'!$F$2:$L$4115,SMALL(IF((INDEX('Master Data'!$F$2:$L$4115,,1)="successful"),MATCH(ROW('Master Data'!$F$2:$L$4115),ROW('Master Data'!$F$2:$L$4115)),""),ROWS($A$2:B1258)),(COLUMNS($A$2:B1258)-1)*6+1)</f>
        <v>8</v>
      </c>
      <c r="D1258" t="str" cm="1">
        <f t="array" ref="D1258">INDEX('Master Data'!$F$2:$L$4115,SMALL(IF((INDEX('Master Data'!$F$2:$L$4115,,1)="failed"),MATCH(ROW('Master Data'!$F$2:$L$4115),ROW('Master Data'!$F$2:$L$4115)),""),ROWS($D$2:D1258)),(COLUMNS($D$2:D1258)-1)*6+1)</f>
        <v>failed</v>
      </c>
      <c r="E1258" cm="1">
        <f t="array" ref="E1258">INDEX('Master Data'!$F$2:$L$4115,SMALL(IF((INDEX('Master Data'!$F$2:$L$4115,,1)="failed"),MATCH(ROW('Master Data'!$F$2:$L$4115),ROW('Master Data'!$F$2:$L$4115)),""),ROWS($D$2:E1258)),(COLUMNS($D$2:E1258)-1)*6+1)</f>
        <v>1</v>
      </c>
    </row>
    <row r="1259" spans="1:5" x14ac:dyDescent="0.25">
      <c r="A1259" t="str" cm="1">
        <f t="array" ref="A1259">INDEX('Master Data'!$F$2:$L$4115,SMALL(IF((INDEX('Master Data'!$F$2:$L$4115,,1)="successful"),MATCH(ROW('Master Data'!$F$2:$L$4115),ROW('Master Data'!$F$2:$L$4115)),""),ROWS(A$2:$A1259)),(COLUMNS($A$2:A1259)-1)*6+1)</f>
        <v>successful</v>
      </c>
      <c r="B1259" cm="1">
        <f t="array" ref="B1259">INDEX('Master Data'!$F$2:$L$4115,SMALL(IF((INDEX('Master Data'!$F$2:$L$4115,,1)="successful"),MATCH(ROW('Master Data'!$F$2:$L$4115),ROW('Master Data'!$F$2:$L$4115)),""),ROWS($A$2:B1259)),(COLUMNS($A$2:B1259)-1)*6+1)</f>
        <v>95</v>
      </c>
      <c r="D1259" t="str" cm="1">
        <f t="array" ref="D1259">INDEX('Master Data'!$F$2:$L$4115,SMALL(IF((INDEX('Master Data'!$F$2:$L$4115,,1)="failed"),MATCH(ROW('Master Data'!$F$2:$L$4115),ROW('Master Data'!$F$2:$L$4115)),""),ROWS($D$2:D1259)),(COLUMNS($D$2:D1259)-1)*6+1)</f>
        <v>failed</v>
      </c>
      <c r="E1259" cm="1">
        <f t="array" ref="E1259">INDEX('Master Data'!$F$2:$L$4115,SMALL(IF((INDEX('Master Data'!$F$2:$L$4115,,1)="failed"),MATCH(ROW('Master Data'!$F$2:$L$4115),ROW('Master Data'!$F$2:$L$4115)),""),ROWS($D$2:E1259)),(COLUMNS($D$2:E1259)-1)*6+1)</f>
        <v>1</v>
      </c>
    </row>
    <row r="1260" spans="1:5" x14ac:dyDescent="0.25">
      <c r="A1260" t="str" cm="1">
        <f t="array" ref="A1260">INDEX('Master Data'!$F$2:$L$4115,SMALL(IF((INDEX('Master Data'!$F$2:$L$4115,,1)="successful"),MATCH(ROW('Master Data'!$F$2:$L$4115),ROW('Master Data'!$F$2:$L$4115)),""),ROWS(A$2:$A1260)),(COLUMNS($A$2:A1260)-1)*6+1)</f>
        <v>successful</v>
      </c>
      <c r="B1260" cm="1">
        <f t="array" ref="B1260">INDEX('Master Data'!$F$2:$L$4115,SMALL(IF((INDEX('Master Data'!$F$2:$L$4115,,1)="successful"),MATCH(ROW('Master Data'!$F$2:$L$4115),ROW('Master Data'!$F$2:$L$4115)),""),ROWS($A$2:B1260)),(COLUMNS($A$2:B1260)-1)*6+1)</f>
        <v>25</v>
      </c>
      <c r="D1260" t="str" cm="1">
        <f t="array" ref="D1260">INDEX('Master Data'!$F$2:$L$4115,SMALL(IF((INDEX('Master Data'!$F$2:$L$4115,,1)="failed"),MATCH(ROW('Master Data'!$F$2:$L$4115),ROW('Master Data'!$F$2:$L$4115)),""),ROWS($D$2:D1260)),(COLUMNS($D$2:D1260)-1)*6+1)</f>
        <v>failed</v>
      </c>
      <c r="E1260" cm="1">
        <f t="array" ref="E1260">INDEX('Master Data'!$F$2:$L$4115,SMALL(IF((INDEX('Master Data'!$F$2:$L$4115,,1)="failed"),MATCH(ROW('Master Data'!$F$2:$L$4115),ROW('Master Data'!$F$2:$L$4115)),""),ROWS($D$2:E1260)),(COLUMNS($D$2:E1260)-1)*6+1)</f>
        <v>4</v>
      </c>
    </row>
    <row r="1261" spans="1:5" x14ac:dyDescent="0.25">
      <c r="A1261" t="str" cm="1">
        <f t="array" ref="A1261">INDEX('Master Data'!$F$2:$L$4115,SMALL(IF((INDEX('Master Data'!$F$2:$L$4115,,1)="successful"),MATCH(ROW('Master Data'!$F$2:$L$4115),ROW('Master Data'!$F$2:$L$4115)),""),ROWS(A$2:$A1261)),(COLUMNS($A$2:A1261)-1)*6+1)</f>
        <v>successful</v>
      </c>
      <c r="B1261" cm="1">
        <f t="array" ref="B1261">INDEX('Master Data'!$F$2:$L$4115,SMALL(IF((INDEX('Master Data'!$F$2:$L$4115,,1)="successful"),MATCH(ROW('Master Data'!$F$2:$L$4115),ROW('Master Data'!$F$2:$L$4115)),""),ROWS($A$2:B1261)),(COLUMNS($A$2:B1261)-1)*6+1)</f>
        <v>19</v>
      </c>
      <c r="D1261" t="str" cm="1">
        <f t="array" ref="D1261">INDEX('Master Data'!$F$2:$L$4115,SMALL(IF((INDEX('Master Data'!$F$2:$L$4115,,1)="failed"),MATCH(ROW('Master Data'!$F$2:$L$4115),ROW('Master Data'!$F$2:$L$4115)),""),ROWS($D$2:D1261)),(COLUMNS($D$2:D1261)-1)*6+1)</f>
        <v>failed</v>
      </c>
      <c r="E1261" cm="1">
        <f t="array" ref="E1261">INDEX('Master Data'!$F$2:$L$4115,SMALL(IF((INDEX('Master Data'!$F$2:$L$4115,,1)="failed"),MATCH(ROW('Master Data'!$F$2:$L$4115),ROW('Master Data'!$F$2:$L$4115)),""),ROWS($D$2:E1261)),(COLUMNS($D$2:E1261)-1)*6+1)</f>
        <v>0</v>
      </c>
    </row>
    <row r="1262" spans="1:5" x14ac:dyDescent="0.25">
      <c r="A1262" t="str" cm="1">
        <f t="array" ref="A1262">INDEX('Master Data'!$F$2:$L$4115,SMALL(IF((INDEX('Master Data'!$F$2:$L$4115,,1)="successful"),MATCH(ROW('Master Data'!$F$2:$L$4115),ROW('Master Data'!$F$2:$L$4115)),""),ROWS(A$2:$A1262)),(COLUMNS($A$2:A1262)-1)*6+1)</f>
        <v>successful</v>
      </c>
      <c r="B1262" cm="1">
        <f t="array" ref="B1262">INDEX('Master Data'!$F$2:$L$4115,SMALL(IF((INDEX('Master Data'!$F$2:$L$4115,,1)="successful"),MATCH(ROW('Master Data'!$F$2:$L$4115),ROW('Master Data'!$F$2:$L$4115)),""),ROWS($A$2:B1262)),(COLUMNS($A$2:B1262)-1)*6+1)</f>
        <v>90</v>
      </c>
      <c r="D1262" t="str" cm="1">
        <f t="array" ref="D1262">INDEX('Master Data'!$F$2:$L$4115,SMALL(IF((INDEX('Master Data'!$F$2:$L$4115,,1)="failed"),MATCH(ROW('Master Data'!$F$2:$L$4115),ROW('Master Data'!$F$2:$L$4115)),""),ROWS($D$2:D1262)),(COLUMNS($D$2:D1262)-1)*6+1)</f>
        <v>failed</v>
      </c>
      <c r="E1262" cm="1">
        <f t="array" ref="E1262">INDEX('Master Data'!$F$2:$L$4115,SMALL(IF((INDEX('Master Data'!$F$2:$L$4115,,1)="failed"),MATCH(ROW('Master Data'!$F$2:$L$4115),ROW('Master Data'!$F$2:$L$4115)),""),ROWS($D$2:E1262)),(COLUMNS($D$2:E1262)-1)*6+1)</f>
        <v>0</v>
      </c>
    </row>
    <row r="1263" spans="1:5" x14ac:dyDescent="0.25">
      <c r="A1263" t="str" cm="1">
        <f t="array" ref="A1263">INDEX('Master Data'!$F$2:$L$4115,SMALL(IF((INDEX('Master Data'!$F$2:$L$4115,,1)="successful"),MATCH(ROW('Master Data'!$F$2:$L$4115),ROW('Master Data'!$F$2:$L$4115)),""),ROWS(A$2:$A1263)),(COLUMNS($A$2:A1263)-1)*6+1)</f>
        <v>successful</v>
      </c>
      <c r="B1263" cm="1">
        <f t="array" ref="B1263">INDEX('Master Data'!$F$2:$L$4115,SMALL(IF((INDEX('Master Data'!$F$2:$L$4115,,1)="successful"),MATCH(ROW('Master Data'!$F$2:$L$4115),ROW('Master Data'!$F$2:$L$4115)),""),ROWS($A$2:B1263)),(COLUMNS($A$2:B1263)-1)*6+1)</f>
        <v>41</v>
      </c>
      <c r="D1263" t="str" cm="1">
        <f t="array" ref="D1263">INDEX('Master Data'!$F$2:$L$4115,SMALL(IF((INDEX('Master Data'!$F$2:$L$4115,,1)="failed"),MATCH(ROW('Master Data'!$F$2:$L$4115),ROW('Master Data'!$F$2:$L$4115)),""),ROWS($D$2:D1263)),(COLUMNS($D$2:D1263)-1)*6+1)</f>
        <v>failed</v>
      </c>
      <c r="E1263" cm="1">
        <f t="array" ref="E1263">INDEX('Master Data'!$F$2:$L$4115,SMALL(IF((INDEX('Master Data'!$F$2:$L$4115,,1)="failed"),MATCH(ROW('Master Data'!$F$2:$L$4115),ROW('Master Data'!$F$2:$L$4115)),""),ROWS($D$2:E1263)),(COLUMNS($D$2:E1263)-1)*6+1)</f>
        <v>2</v>
      </c>
    </row>
    <row r="1264" spans="1:5" x14ac:dyDescent="0.25">
      <c r="A1264" t="str" cm="1">
        <f t="array" ref="A1264">INDEX('Master Data'!$F$2:$L$4115,SMALL(IF((INDEX('Master Data'!$F$2:$L$4115,,1)="successful"),MATCH(ROW('Master Data'!$F$2:$L$4115),ROW('Master Data'!$F$2:$L$4115)),""),ROWS(A$2:$A1264)),(COLUMNS($A$2:A1264)-1)*6+1)</f>
        <v>successful</v>
      </c>
      <c r="B1264" cm="1">
        <f t="array" ref="B1264">INDEX('Master Data'!$F$2:$L$4115,SMALL(IF((INDEX('Master Data'!$F$2:$L$4115,,1)="successful"),MATCH(ROW('Master Data'!$F$2:$L$4115),ROW('Master Data'!$F$2:$L$4115)),""),ROWS($A$2:B1264)),(COLUMNS($A$2:B1264)-1)*6+1)</f>
        <v>30</v>
      </c>
      <c r="D1264" t="str" cm="1">
        <f t="array" ref="D1264">INDEX('Master Data'!$F$2:$L$4115,SMALL(IF((INDEX('Master Data'!$F$2:$L$4115,,1)="failed"),MATCH(ROW('Master Data'!$F$2:$L$4115),ROW('Master Data'!$F$2:$L$4115)),""),ROWS($D$2:D1264)),(COLUMNS($D$2:D1264)-1)*6+1)</f>
        <v>failed</v>
      </c>
      <c r="E1264" cm="1">
        <f t="array" ref="E1264">INDEX('Master Data'!$F$2:$L$4115,SMALL(IF((INDEX('Master Data'!$F$2:$L$4115,,1)="failed"),MATCH(ROW('Master Data'!$F$2:$L$4115),ROW('Master Data'!$F$2:$L$4115)),""),ROWS($D$2:E1264)),(COLUMNS($D$2:E1264)-1)*6+1)</f>
        <v>24</v>
      </c>
    </row>
    <row r="1265" spans="1:5" x14ac:dyDescent="0.25">
      <c r="A1265" t="str" cm="1">
        <f t="array" ref="A1265">INDEX('Master Data'!$F$2:$L$4115,SMALL(IF((INDEX('Master Data'!$F$2:$L$4115,,1)="successful"),MATCH(ROW('Master Data'!$F$2:$L$4115),ROW('Master Data'!$F$2:$L$4115)),""),ROWS(A$2:$A1265)),(COLUMNS($A$2:A1265)-1)*6+1)</f>
        <v>successful</v>
      </c>
      <c r="B1265" cm="1">
        <f t="array" ref="B1265">INDEX('Master Data'!$F$2:$L$4115,SMALL(IF((INDEX('Master Data'!$F$2:$L$4115,,1)="successful"),MATCH(ROW('Master Data'!$F$2:$L$4115),ROW('Master Data'!$F$2:$L$4115)),""),ROWS($A$2:B1265)),(COLUMNS($A$2:B1265)-1)*6+1)</f>
        <v>38</v>
      </c>
      <c r="D1265" t="str" cm="1">
        <f t="array" ref="D1265">INDEX('Master Data'!$F$2:$L$4115,SMALL(IF((INDEX('Master Data'!$F$2:$L$4115,,1)="failed"),MATCH(ROW('Master Data'!$F$2:$L$4115),ROW('Master Data'!$F$2:$L$4115)),""),ROWS($D$2:D1265)),(COLUMNS($D$2:D1265)-1)*6+1)</f>
        <v>failed</v>
      </c>
      <c r="E1265" cm="1">
        <f t="array" ref="E1265">INDEX('Master Data'!$F$2:$L$4115,SMALL(IF((INDEX('Master Data'!$F$2:$L$4115,,1)="failed"),MATCH(ROW('Master Data'!$F$2:$L$4115),ROW('Master Data'!$F$2:$L$4115)),""),ROWS($D$2:E1265)),(COLUMNS($D$2:E1265)-1)*6+1)</f>
        <v>1</v>
      </c>
    </row>
    <row r="1266" spans="1:5" x14ac:dyDescent="0.25">
      <c r="A1266" t="str" cm="1">
        <f t="array" ref="A1266">INDEX('Master Data'!$F$2:$L$4115,SMALL(IF((INDEX('Master Data'!$F$2:$L$4115,,1)="successful"),MATCH(ROW('Master Data'!$F$2:$L$4115),ROW('Master Data'!$F$2:$L$4115)),""),ROWS(A$2:$A1266)),(COLUMNS($A$2:A1266)-1)*6+1)</f>
        <v>successful</v>
      </c>
      <c r="B1266" cm="1">
        <f t="array" ref="B1266">INDEX('Master Data'!$F$2:$L$4115,SMALL(IF((INDEX('Master Data'!$F$2:$L$4115,,1)="successful"),MATCH(ROW('Master Data'!$F$2:$L$4115),ROW('Master Data'!$F$2:$L$4115)),""),ROWS($A$2:B1266)),(COLUMNS($A$2:B1266)-1)*6+1)</f>
        <v>65</v>
      </c>
      <c r="D1266" t="str" cm="1">
        <f t="array" ref="D1266">INDEX('Master Data'!$F$2:$L$4115,SMALL(IF((INDEX('Master Data'!$F$2:$L$4115,,1)="failed"),MATCH(ROW('Master Data'!$F$2:$L$4115),ROW('Master Data'!$F$2:$L$4115)),""),ROWS($D$2:D1266)),(COLUMNS($D$2:D1266)-1)*6+1)</f>
        <v>failed</v>
      </c>
      <c r="E1266" cm="1">
        <f t="array" ref="E1266">INDEX('Master Data'!$F$2:$L$4115,SMALL(IF((INDEX('Master Data'!$F$2:$L$4115,,1)="failed"),MATCH(ROW('Master Data'!$F$2:$L$4115),ROW('Master Data'!$F$2:$L$4115)),""),ROWS($D$2:E1266)),(COLUMNS($D$2:E1266)-1)*6+1)</f>
        <v>2</v>
      </c>
    </row>
    <row r="1267" spans="1:5" x14ac:dyDescent="0.25">
      <c r="A1267" t="str" cm="1">
        <f t="array" ref="A1267">INDEX('Master Data'!$F$2:$L$4115,SMALL(IF((INDEX('Master Data'!$F$2:$L$4115,,1)="successful"),MATCH(ROW('Master Data'!$F$2:$L$4115),ROW('Master Data'!$F$2:$L$4115)),""),ROWS(A$2:$A1267)),(COLUMNS($A$2:A1267)-1)*6+1)</f>
        <v>successful</v>
      </c>
      <c r="B1267" cm="1">
        <f t="array" ref="B1267">INDEX('Master Data'!$F$2:$L$4115,SMALL(IF((INDEX('Master Data'!$F$2:$L$4115,,1)="successful"),MATCH(ROW('Master Data'!$F$2:$L$4115),ROW('Master Data'!$F$2:$L$4115)),""),ROWS($A$2:B1267)),(COLUMNS($A$2:B1267)-1)*6+1)</f>
        <v>75</v>
      </c>
      <c r="D1267" t="str" cm="1">
        <f t="array" ref="D1267">INDEX('Master Data'!$F$2:$L$4115,SMALL(IF((INDEX('Master Data'!$F$2:$L$4115,,1)="failed"),MATCH(ROW('Master Data'!$F$2:$L$4115),ROW('Master Data'!$F$2:$L$4115)),""),ROWS($D$2:D1267)),(COLUMNS($D$2:D1267)-1)*6+1)</f>
        <v>failed</v>
      </c>
      <c r="E1267" cm="1">
        <f t="array" ref="E1267">INDEX('Master Data'!$F$2:$L$4115,SMALL(IF((INDEX('Master Data'!$F$2:$L$4115,,1)="failed"),MATCH(ROW('Master Data'!$F$2:$L$4115),ROW('Master Data'!$F$2:$L$4115)),""),ROWS($D$2:E1267)),(COLUMNS($D$2:E1267)-1)*6+1)</f>
        <v>1</v>
      </c>
    </row>
    <row r="1268" spans="1:5" x14ac:dyDescent="0.25">
      <c r="A1268" t="str" cm="1">
        <f t="array" ref="A1268">INDEX('Master Data'!$F$2:$L$4115,SMALL(IF((INDEX('Master Data'!$F$2:$L$4115,,1)="successful"),MATCH(ROW('Master Data'!$F$2:$L$4115),ROW('Master Data'!$F$2:$L$4115)),""),ROWS(A$2:$A1268)),(COLUMNS($A$2:A1268)-1)*6+1)</f>
        <v>successful</v>
      </c>
      <c r="B1268" cm="1">
        <f t="array" ref="B1268">INDEX('Master Data'!$F$2:$L$4115,SMALL(IF((INDEX('Master Data'!$F$2:$L$4115,,1)="successful"),MATCH(ROW('Master Data'!$F$2:$L$4115),ROW('Master Data'!$F$2:$L$4115)),""),ROWS($A$2:B1268)),(COLUMNS($A$2:B1268)-1)*6+1)</f>
        <v>16</v>
      </c>
      <c r="D1268" t="str" cm="1">
        <f t="array" ref="D1268">INDEX('Master Data'!$F$2:$L$4115,SMALL(IF((INDEX('Master Data'!$F$2:$L$4115,,1)="failed"),MATCH(ROW('Master Data'!$F$2:$L$4115),ROW('Master Data'!$F$2:$L$4115)),""),ROWS($D$2:D1268)),(COLUMNS($D$2:D1268)-1)*6+1)</f>
        <v>failed</v>
      </c>
      <c r="E1268" cm="1">
        <f t="array" ref="E1268">INDEX('Master Data'!$F$2:$L$4115,SMALL(IF((INDEX('Master Data'!$F$2:$L$4115,,1)="failed"),MATCH(ROW('Master Data'!$F$2:$L$4115),ROW('Master Data'!$F$2:$L$4115)),""),ROWS($D$2:E1268)),(COLUMNS($D$2:E1268)-1)*6+1)</f>
        <v>37</v>
      </c>
    </row>
    <row r="1269" spans="1:5" x14ac:dyDescent="0.25">
      <c r="A1269" t="str" cm="1">
        <f t="array" ref="A1269">INDEX('Master Data'!$F$2:$L$4115,SMALL(IF((INDEX('Master Data'!$F$2:$L$4115,,1)="successful"),MATCH(ROW('Master Data'!$F$2:$L$4115),ROW('Master Data'!$F$2:$L$4115)),""),ROWS(A$2:$A1269)),(COLUMNS($A$2:A1269)-1)*6+1)</f>
        <v>successful</v>
      </c>
      <c r="B1269" cm="1">
        <f t="array" ref="B1269">INDEX('Master Data'!$F$2:$L$4115,SMALL(IF((INDEX('Master Data'!$F$2:$L$4115,,1)="successful"),MATCH(ROW('Master Data'!$F$2:$L$4115),ROW('Master Data'!$F$2:$L$4115)),""),ROWS($A$2:B1269)),(COLUMNS($A$2:B1269)-1)*6+1)</f>
        <v>10</v>
      </c>
      <c r="D1269" t="str" cm="1">
        <f t="array" ref="D1269">INDEX('Master Data'!$F$2:$L$4115,SMALL(IF((INDEX('Master Data'!$F$2:$L$4115,,1)="failed"),MATCH(ROW('Master Data'!$F$2:$L$4115),ROW('Master Data'!$F$2:$L$4115)),""),ROWS($D$2:D1269)),(COLUMNS($D$2:D1269)-1)*6+1)</f>
        <v>failed</v>
      </c>
      <c r="E1269" cm="1">
        <f t="array" ref="E1269">INDEX('Master Data'!$F$2:$L$4115,SMALL(IF((INDEX('Master Data'!$F$2:$L$4115,,1)="failed"),MATCH(ROW('Master Data'!$F$2:$L$4115),ROW('Master Data'!$F$2:$L$4115)),""),ROWS($D$2:E1269)),(COLUMNS($D$2:E1269)-1)*6+1)</f>
        <v>5</v>
      </c>
    </row>
    <row r="1270" spans="1:5" x14ac:dyDescent="0.25">
      <c r="A1270" t="str" cm="1">
        <f t="array" ref="A1270">INDEX('Master Data'!$F$2:$L$4115,SMALL(IF((INDEX('Master Data'!$F$2:$L$4115,,1)="successful"),MATCH(ROW('Master Data'!$F$2:$L$4115),ROW('Master Data'!$F$2:$L$4115)),""),ROWS(A$2:$A1270)),(COLUMNS($A$2:A1270)-1)*6+1)</f>
        <v>successful</v>
      </c>
      <c r="B1270" cm="1">
        <f t="array" ref="B1270">INDEX('Master Data'!$F$2:$L$4115,SMALL(IF((INDEX('Master Data'!$F$2:$L$4115,,1)="successful"),MATCH(ROW('Master Data'!$F$2:$L$4115),ROW('Master Data'!$F$2:$L$4115)),""),ROWS($A$2:B1270)),(COLUMNS($A$2:B1270)-1)*6+1)</f>
        <v>27</v>
      </c>
      <c r="D1270" t="str" cm="1">
        <f t="array" ref="D1270">INDEX('Master Data'!$F$2:$L$4115,SMALL(IF((INDEX('Master Data'!$F$2:$L$4115,,1)="failed"),MATCH(ROW('Master Data'!$F$2:$L$4115),ROW('Master Data'!$F$2:$L$4115)),""),ROWS($D$2:D1270)),(COLUMNS($D$2:D1270)-1)*6+1)</f>
        <v>failed</v>
      </c>
      <c r="E1270" cm="1">
        <f t="array" ref="E1270">INDEX('Master Data'!$F$2:$L$4115,SMALL(IF((INDEX('Master Data'!$F$2:$L$4115,,1)="failed"),MATCH(ROW('Master Data'!$F$2:$L$4115),ROW('Master Data'!$F$2:$L$4115)),""),ROWS($D$2:E1270)),(COLUMNS($D$2:E1270)-1)*6+1)</f>
        <v>4</v>
      </c>
    </row>
    <row r="1271" spans="1:5" x14ac:dyDescent="0.25">
      <c r="A1271" t="str" cm="1">
        <f t="array" ref="A1271">INDEX('Master Data'!$F$2:$L$4115,SMALL(IF((INDEX('Master Data'!$F$2:$L$4115,,1)="successful"),MATCH(ROW('Master Data'!$F$2:$L$4115),ROW('Master Data'!$F$2:$L$4115)),""),ROWS(A$2:$A1271)),(COLUMNS($A$2:A1271)-1)*6+1)</f>
        <v>successful</v>
      </c>
      <c r="B1271" cm="1">
        <f t="array" ref="B1271">INDEX('Master Data'!$F$2:$L$4115,SMALL(IF((INDEX('Master Data'!$F$2:$L$4115,,1)="successful"),MATCH(ROW('Master Data'!$F$2:$L$4115),ROW('Master Data'!$F$2:$L$4115)),""),ROWS($A$2:B1271)),(COLUMNS($A$2:B1271)-1)*6+1)</f>
        <v>259</v>
      </c>
      <c r="D1271" t="str" cm="1">
        <f t="array" ref="D1271">INDEX('Master Data'!$F$2:$L$4115,SMALL(IF((INDEX('Master Data'!$F$2:$L$4115,,1)="failed"),MATCH(ROW('Master Data'!$F$2:$L$4115),ROW('Master Data'!$F$2:$L$4115)),""),ROWS($D$2:D1271)),(COLUMNS($D$2:D1271)-1)*6+1)</f>
        <v>failed</v>
      </c>
      <c r="E1271" cm="1">
        <f t="array" ref="E1271">INDEX('Master Data'!$F$2:$L$4115,SMALL(IF((INDEX('Master Data'!$F$2:$L$4115,,1)="failed"),MATCH(ROW('Master Data'!$F$2:$L$4115),ROW('Master Data'!$F$2:$L$4115)),""),ROWS($D$2:E1271)),(COLUMNS($D$2:E1271)-1)*6+1)</f>
        <v>16</v>
      </c>
    </row>
    <row r="1272" spans="1:5" x14ac:dyDescent="0.25">
      <c r="A1272" t="str" cm="1">
        <f t="array" ref="A1272">INDEX('Master Data'!$F$2:$L$4115,SMALL(IF((INDEX('Master Data'!$F$2:$L$4115,,1)="successful"),MATCH(ROW('Master Data'!$F$2:$L$4115),ROW('Master Data'!$F$2:$L$4115)),""),ROWS(A$2:$A1272)),(COLUMNS($A$2:A1272)-1)*6+1)</f>
        <v>successful</v>
      </c>
      <c r="B1272" cm="1">
        <f t="array" ref="B1272">INDEX('Master Data'!$F$2:$L$4115,SMALL(IF((INDEX('Master Data'!$F$2:$L$4115,,1)="successful"),MATCH(ROW('Master Data'!$F$2:$L$4115),ROW('Master Data'!$F$2:$L$4115)),""),ROWS($A$2:B1272)),(COLUMNS($A$2:B1272)-1)*6+1)</f>
        <v>39</v>
      </c>
      <c r="D1272" t="str" cm="1">
        <f t="array" ref="D1272">INDEX('Master Data'!$F$2:$L$4115,SMALL(IF((INDEX('Master Data'!$F$2:$L$4115,,1)="failed"),MATCH(ROW('Master Data'!$F$2:$L$4115),ROW('Master Data'!$F$2:$L$4115)),""),ROWS($D$2:D1272)),(COLUMNS($D$2:D1272)-1)*6+1)</f>
        <v>failed</v>
      </c>
      <c r="E1272" cm="1">
        <f t="array" ref="E1272">INDEX('Master Data'!$F$2:$L$4115,SMALL(IF((INDEX('Master Data'!$F$2:$L$4115,,1)="failed"),MATCH(ROW('Master Data'!$F$2:$L$4115),ROW('Master Data'!$F$2:$L$4115)),""),ROWS($D$2:E1272)),(COLUMNS($D$2:E1272)-1)*6+1)</f>
        <v>9</v>
      </c>
    </row>
    <row r="1273" spans="1:5" x14ac:dyDescent="0.25">
      <c r="A1273" t="str" cm="1">
        <f t="array" ref="A1273">INDEX('Master Data'!$F$2:$L$4115,SMALL(IF((INDEX('Master Data'!$F$2:$L$4115,,1)="successful"),MATCH(ROW('Master Data'!$F$2:$L$4115),ROW('Master Data'!$F$2:$L$4115)),""),ROWS(A$2:$A1273)),(COLUMNS($A$2:A1273)-1)*6+1)</f>
        <v>successful</v>
      </c>
      <c r="B1273" cm="1">
        <f t="array" ref="B1273">INDEX('Master Data'!$F$2:$L$4115,SMALL(IF((INDEX('Master Data'!$F$2:$L$4115,,1)="successful"),MATCH(ROW('Master Data'!$F$2:$L$4115),ROW('Master Data'!$F$2:$L$4115)),""),ROWS($A$2:B1273)),(COLUMNS($A$2:B1273)-1)*6+1)</f>
        <v>42</v>
      </c>
      <c r="D1273" t="str" cm="1">
        <f t="array" ref="D1273">INDEX('Master Data'!$F$2:$L$4115,SMALL(IF((INDEX('Master Data'!$F$2:$L$4115,,1)="failed"),MATCH(ROW('Master Data'!$F$2:$L$4115),ROW('Master Data'!$F$2:$L$4115)),""),ROWS($D$2:D1273)),(COLUMNS($D$2:D1273)-1)*6+1)</f>
        <v>failed</v>
      </c>
      <c r="E1273" cm="1">
        <f t="array" ref="E1273">INDEX('Master Data'!$F$2:$L$4115,SMALL(IF((INDEX('Master Data'!$F$2:$L$4115,,1)="failed"),MATCH(ROW('Master Data'!$F$2:$L$4115),ROW('Master Data'!$F$2:$L$4115)),""),ROWS($D$2:E1273)),(COLUMNS($D$2:E1273)-1)*6+1)</f>
        <v>0</v>
      </c>
    </row>
    <row r="1274" spans="1:5" x14ac:dyDescent="0.25">
      <c r="A1274" t="str" cm="1">
        <f t="array" ref="A1274">INDEX('Master Data'!$F$2:$L$4115,SMALL(IF((INDEX('Master Data'!$F$2:$L$4115,,1)="successful"),MATCH(ROW('Master Data'!$F$2:$L$4115),ROW('Master Data'!$F$2:$L$4115)),""),ROWS(A$2:$A1274)),(COLUMNS($A$2:A1274)-1)*6+1)</f>
        <v>successful</v>
      </c>
      <c r="B1274" cm="1">
        <f t="array" ref="B1274">INDEX('Master Data'!$F$2:$L$4115,SMALL(IF((INDEX('Master Data'!$F$2:$L$4115,,1)="successful"),MATCH(ROW('Master Data'!$F$2:$L$4115),ROW('Master Data'!$F$2:$L$4115)),""),ROWS($A$2:B1274)),(COLUMNS($A$2:B1274)-1)*6+1)</f>
        <v>10</v>
      </c>
      <c r="D1274" t="str" cm="1">
        <f t="array" ref="D1274">INDEX('Master Data'!$F$2:$L$4115,SMALL(IF((INDEX('Master Data'!$F$2:$L$4115,,1)="failed"),MATCH(ROW('Master Data'!$F$2:$L$4115),ROW('Master Data'!$F$2:$L$4115)),""),ROWS($D$2:D1274)),(COLUMNS($D$2:D1274)-1)*6+1)</f>
        <v>failed</v>
      </c>
      <c r="E1274" cm="1">
        <f t="array" ref="E1274">INDEX('Master Data'!$F$2:$L$4115,SMALL(IF((INDEX('Master Data'!$F$2:$L$4115,,1)="failed"),MATCH(ROW('Master Data'!$F$2:$L$4115),ROW('Master Data'!$F$2:$L$4115)),""),ROWS($D$2:E1274)),(COLUMNS($D$2:E1274)-1)*6+1)</f>
        <v>40</v>
      </c>
    </row>
    <row r="1275" spans="1:5" x14ac:dyDescent="0.25">
      <c r="A1275" t="str" cm="1">
        <f t="array" ref="A1275">INDEX('Master Data'!$F$2:$L$4115,SMALL(IF((INDEX('Master Data'!$F$2:$L$4115,,1)="successful"),MATCH(ROW('Master Data'!$F$2:$L$4115),ROW('Master Data'!$F$2:$L$4115)),""),ROWS(A$2:$A1275)),(COLUMNS($A$2:A1275)-1)*6+1)</f>
        <v>successful</v>
      </c>
      <c r="B1275" cm="1">
        <f t="array" ref="B1275">INDEX('Master Data'!$F$2:$L$4115,SMALL(IF((INDEX('Master Data'!$F$2:$L$4115,,1)="successful"),MATCH(ROW('Master Data'!$F$2:$L$4115),ROW('Master Data'!$F$2:$L$4115)),""),ROWS($A$2:B1275)),(COLUMNS($A$2:B1275)-1)*6+1)</f>
        <v>56</v>
      </c>
      <c r="D1275" t="str" cm="1">
        <f t="array" ref="D1275">INDEX('Master Data'!$F$2:$L$4115,SMALL(IF((INDEX('Master Data'!$F$2:$L$4115,,1)="failed"),MATCH(ROW('Master Data'!$F$2:$L$4115),ROW('Master Data'!$F$2:$L$4115)),""),ROWS($D$2:D1275)),(COLUMNS($D$2:D1275)-1)*6+1)</f>
        <v>failed</v>
      </c>
      <c r="E1275" cm="1">
        <f t="array" ref="E1275">INDEX('Master Data'!$F$2:$L$4115,SMALL(IF((INDEX('Master Data'!$F$2:$L$4115,,1)="failed"),MATCH(ROW('Master Data'!$F$2:$L$4115),ROW('Master Data'!$F$2:$L$4115)),""),ROWS($D$2:E1275)),(COLUMNS($D$2:E1275)-1)*6+1)</f>
        <v>0</v>
      </c>
    </row>
    <row r="1276" spans="1:5" x14ac:dyDescent="0.25">
      <c r="A1276" t="str" cm="1">
        <f t="array" ref="A1276">INDEX('Master Data'!$F$2:$L$4115,SMALL(IF((INDEX('Master Data'!$F$2:$L$4115,,1)="successful"),MATCH(ROW('Master Data'!$F$2:$L$4115),ROW('Master Data'!$F$2:$L$4115)),""),ROWS(A$2:$A1276)),(COLUMNS($A$2:A1276)-1)*6+1)</f>
        <v>successful</v>
      </c>
      <c r="B1276" cm="1">
        <f t="array" ref="B1276">INDEX('Master Data'!$F$2:$L$4115,SMALL(IF((INDEX('Master Data'!$F$2:$L$4115,,1)="successful"),MATCH(ROW('Master Data'!$F$2:$L$4115),ROW('Master Data'!$F$2:$L$4115)),""),ROWS($A$2:B1276)),(COLUMNS($A$2:B1276)-1)*6+1)</f>
        <v>20</v>
      </c>
      <c r="D1276" t="str" cm="1">
        <f t="array" ref="D1276">INDEX('Master Data'!$F$2:$L$4115,SMALL(IF((INDEX('Master Data'!$F$2:$L$4115,,1)="failed"),MATCH(ROW('Master Data'!$F$2:$L$4115),ROW('Master Data'!$F$2:$L$4115)),""),ROWS($D$2:D1276)),(COLUMNS($D$2:D1276)-1)*6+1)</f>
        <v>failed</v>
      </c>
      <c r="E1276" cm="1">
        <f t="array" ref="E1276">INDEX('Master Data'!$F$2:$L$4115,SMALL(IF((INDEX('Master Data'!$F$2:$L$4115,,1)="failed"),MATCH(ROW('Master Data'!$F$2:$L$4115),ROW('Master Data'!$F$2:$L$4115)),""),ROWS($D$2:E1276)),(COLUMNS($D$2:E1276)-1)*6+1)</f>
        <v>2</v>
      </c>
    </row>
    <row r="1277" spans="1:5" x14ac:dyDescent="0.25">
      <c r="A1277" t="str" cm="1">
        <f t="array" ref="A1277">INDEX('Master Data'!$F$2:$L$4115,SMALL(IF((INDEX('Master Data'!$F$2:$L$4115,,1)="successful"),MATCH(ROW('Master Data'!$F$2:$L$4115),ROW('Master Data'!$F$2:$L$4115)),""),ROWS(A$2:$A1277)),(COLUMNS($A$2:A1277)-1)*6+1)</f>
        <v>successful</v>
      </c>
      <c r="B1277" cm="1">
        <f t="array" ref="B1277">INDEX('Master Data'!$F$2:$L$4115,SMALL(IF((INDEX('Master Data'!$F$2:$L$4115,,1)="successful"),MATCH(ROW('Master Data'!$F$2:$L$4115),ROW('Master Data'!$F$2:$L$4115)),""),ROWS($A$2:B1277)),(COLUMNS($A$2:B1277)-1)*6+1)</f>
        <v>170</v>
      </c>
      <c r="D1277" t="str" cm="1">
        <f t="array" ref="D1277">INDEX('Master Data'!$F$2:$L$4115,SMALL(IF((INDEX('Master Data'!$F$2:$L$4115,,1)="failed"),MATCH(ROW('Master Data'!$F$2:$L$4115),ROW('Master Data'!$F$2:$L$4115)),""),ROWS($D$2:D1277)),(COLUMNS($D$2:D1277)-1)*6+1)</f>
        <v>failed</v>
      </c>
      <c r="E1277" cm="1">
        <f t="array" ref="E1277">INDEX('Master Data'!$F$2:$L$4115,SMALL(IF((INDEX('Master Data'!$F$2:$L$4115,,1)="failed"),MATCH(ROW('Master Data'!$F$2:$L$4115),ROW('Master Data'!$F$2:$L$4115)),""),ROWS($D$2:E1277)),(COLUMNS($D$2:E1277)-1)*6+1)</f>
        <v>1</v>
      </c>
    </row>
    <row r="1278" spans="1:5" x14ac:dyDescent="0.25">
      <c r="A1278" t="str" cm="1">
        <f t="array" ref="A1278">INDEX('Master Data'!$F$2:$L$4115,SMALL(IF((INDEX('Master Data'!$F$2:$L$4115,,1)="successful"),MATCH(ROW('Master Data'!$F$2:$L$4115),ROW('Master Data'!$F$2:$L$4115)),""),ROWS(A$2:$A1278)),(COLUMNS($A$2:A1278)-1)*6+1)</f>
        <v>successful</v>
      </c>
      <c r="B1278" cm="1">
        <f t="array" ref="B1278">INDEX('Master Data'!$F$2:$L$4115,SMALL(IF((INDEX('Master Data'!$F$2:$L$4115,,1)="successful"),MATCH(ROW('Master Data'!$F$2:$L$4115),ROW('Master Data'!$F$2:$L$4115)),""),ROWS($A$2:B1278)),(COLUMNS($A$2:B1278)-1)*6+1)</f>
        <v>29</v>
      </c>
      <c r="D1278" t="str" cm="1">
        <f t="array" ref="D1278">INDEX('Master Data'!$F$2:$L$4115,SMALL(IF((INDEX('Master Data'!$F$2:$L$4115,,1)="failed"),MATCH(ROW('Master Data'!$F$2:$L$4115),ROW('Master Data'!$F$2:$L$4115)),""),ROWS($D$2:D1278)),(COLUMNS($D$2:D1278)-1)*6+1)</f>
        <v>failed</v>
      </c>
      <c r="E1278" cm="1">
        <f t="array" ref="E1278">INDEX('Master Data'!$F$2:$L$4115,SMALL(IF((INDEX('Master Data'!$F$2:$L$4115,,1)="failed"),MATCH(ROW('Master Data'!$F$2:$L$4115),ROW('Master Data'!$F$2:$L$4115)),""),ROWS($D$2:E1278)),(COLUMNS($D$2:E1278)-1)*6+1)</f>
        <v>9</v>
      </c>
    </row>
    <row r="1279" spans="1:5" x14ac:dyDescent="0.25">
      <c r="A1279" t="str" cm="1">
        <f t="array" ref="A1279">INDEX('Master Data'!$F$2:$L$4115,SMALL(IF((INDEX('Master Data'!$F$2:$L$4115,,1)="successful"),MATCH(ROW('Master Data'!$F$2:$L$4115),ROW('Master Data'!$F$2:$L$4115)),""),ROWS(A$2:$A1279)),(COLUMNS($A$2:A1279)-1)*6+1)</f>
        <v>successful</v>
      </c>
      <c r="B1279" cm="1">
        <f t="array" ref="B1279">INDEX('Master Data'!$F$2:$L$4115,SMALL(IF((INDEX('Master Data'!$F$2:$L$4115,,1)="successful"),MATCH(ROW('Master Data'!$F$2:$L$4115),ROW('Master Data'!$F$2:$L$4115)),""),ROWS($A$2:B1279)),(COLUMNS($A$2:B1279)-1)*6+1)</f>
        <v>132</v>
      </c>
      <c r="D1279" t="str" cm="1">
        <f t="array" ref="D1279">INDEX('Master Data'!$F$2:$L$4115,SMALL(IF((INDEX('Master Data'!$F$2:$L$4115,,1)="failed"),MATCH(ROW('Master Data'!$F$2:$L$4115),ROW('Master Data'!$F$2:$L$4115)),""),ROWS($D$2:D1279)),(COLUMNS($D$2:D1279)-1)*6+1)</f>
        <v>failed</v>
      </c>
      <c r="E1279" cm="1">
        <f t="array" ref="E1279">INDEX('Master Data'!$F$2:$L$4115,SMALL(IF((INDEX('Master Data'!$F$2:$L$4115,,1)="failed"),MATCH(ROW('Master Data'!$F$2:$L$4115),ROW('Master Data'!$F$2:$L$4115)),""),ROWS($D$2:E1279)),(COLUMNS($D$2:E1279)-1)*6+1)</f>
        <v>34</v>
      </c>
    </row>
    <row r="1280" spans="1:5" x14ac:dyDescent="0.25">
      <c r="A1280" t="str" cm="1">
        <f t="array" ref="A1280">INDEX('Master Data'!$F$2:$L$4115,SMALL(IF((INDEX('Master Data'!$F$2:$L$4115,,1)="successful"),MATCH(ROW('Master Data'!$F$2:$L$4115),ROW('Master Data'!$F$2:$L$4115)),""),ROWS(A$2:$A1280)),(COLUMNS($A$2:A1280)-1)*6+1)</f>
        <v>successful</v>
      </c>
      <c r="B1280" cm="1">
        <f t="array" ref="B1280">INDEX('Master Data'!$F$2:$L$4115,SMALL(IF((INDEX('Master Data'!$F$2:$L$4115,,1)="successful"),MATCH(ROW('Master Data'!$F$2:$L$4115),ROW('Master Data'!$F$2:$L$4115)),""),ROWS($A$2:B1280)),(COLUMNS($A$2:B1280)-1)*6+1)</f>
        <v>27</v>
      </c>
      <c r="D1280" t="str" cm="1">
        <f t="array" ref="D1280">INDEX('Master Data'!$F$2:$L$4115,SMALL(IF((INDEX('Master Data'!$F$2:$L$4115,,1)="failed"),MATCH(ROW('Master Data'!$F$2:$L$4115),ROW('Master Data'!$F$2:$L$4115)),""),ROWS($D$2:D1280)),(COLUMNS($D$2:D1280)-1)*6+1)</f>
        <v>failed</v>
      </c>
      <c r="E1280" cm="1">
        <f t="array" ref="E1280">INDEX('Master Data'!$F$2:$L$4115,SMALL(IF((INDEX('Master Data'!$F$2:$L$4115,,1)="failed"),MATCH(ROW('Master Data'!$F$2:$L$4115),ROW('Master Data'!$F$2:$L$4115)),""),ROWS($D$2:E1280)),(COLUMNS($D$2:E1280)-1)*6+1)</f>
        <v>23</v>
      </c>
    </row>
    <row r="1281" spans="1:5" x14ac:dyDescent="0.25">
      <c r="A1281" t="str" cm="1">
        <f t="array" ref="A1281">INDEX('Master Data'!$F$2:$L$4115,SMALL(IF((INDEX('Master Data'!$F$2:$L$4115,,1)="successful"),MATCH(ROW('Master Data'!$F$2:$L$4115),ROW('Master Data'!$F$2:$L$4115)),""),ROWS(A$2:$A1281)),(COLUMNS($A$2:A1281)-1)*6+1)</f>
        <v>successful</v>
      </c>
      <c r="B1281" cm="1">
        <f t="array" ref="B1281">INDEX('Master Data'!$F$2:$L$4115,SMALL(IF((INDEX('Master Data'!$F$2:$L$4115,,1)="successful"),MATCH(ROW('Master Data'!$F$2:$L$4115),ROW('Master Data'!$F$2:$L$4115)),""),ROWS($A$2:B1281)),(COLUMNS($A$2:B1281)-1)*6+1)</f>
        <v>26</v>
      </c>
      <c r="D1281" t="str" cm="1">
        <f t="array" ref="D1281">INDEX('Master Data'!$F$2:$L$4115,SMALL(IF((INDEX('Master Data'!$F$2:$L$4115,,1)="failed"),MATCH(ROW('Master Data'!$F$2:$L$4115),ROW('Master Data'!$F$2:$L$4115)),""),ROWS($D$2:D1281)),(COLUMNS($D$2:D1281)-1)*6+1)</f>
        <v>failed</v>
      </c>
      <c r="E1281" cm="1">
        <f t="array" ref="E1281">INDEX('Master Data'!$F$2:$L$4115,SMALL(IF((INDEX('Master Data'!$F$2:$L$4115,,1)="failed"),MATCH(ROW('Master Data'!$F$2:$L$4115),ROW('Master Data'!$F$2:$L$4115)),""),ROWS($D$2:E1281)),(COLUMNS($D$2:E1281)-1)*6+1)</f>
        <v>19</v>
      </c>
    </row>
    <row r="1282" spans="1:5" x14ac:dyDescent="0.25">
      <c r="A1282" t="str" cm="1">
        <f t="array" ref="A1282">INDEX('Master Data'!$F$2:$L$4115,SMALL(IF((INDEX('Master Data'!$F$2:$L$4115,,1)="successful"),MATCH(ROW('Master Data'!$F$2:$L$4115),ROW('Master Data'!$F$2:$L$4115)),""),ROWS(A$2:$A1282)),(COLUMNS($A$2:A1282)-1)*6+1)</f>
        <v>successful</v>
      </c>
      <c r="B1282" cm="1">
        <f t="array" ref="B1282">INDEX('Master Data'!$F$2:$L$4115,SMALL(IF((INDEX('Master Data'!$F$2:$L$4115,,1)="successful"),MATCH(ROW('Master Data'!$F$2:$L$4115),ROW('Master Data'!$F$2:$L$4115)),""),ROWS($A$2:B1282)),(COLUMNS($A$2:B1282)-1)*6+1)</f>
        <v>43</v>
      </c>
      <c r="D1282" t="str" cm="1">
        <f t="array" ref="D1282">INDEX('Master Data'!$F$2:$L$4115,SMALL(IF((INDEX('Master Data'!$F$2:$L$4115,,1)="failed"),MATCH(ROW('Master Data'!$F$2:$L$4115),ROW('Master Data'!$F$2:$L$4115)),""),ROWS($D$2:D1282)),(COLUMNS($D$2:D1282)-1)*6+1)</f>
        <v>failed</v>
      </c>
      <c r="E1282" cm="1">
        <f t="array" ref="E1282">INDEX('Master Data'!$F$2:$L$4115,SMALL(IF((INDEX('Master Data'!$F$2:$L$4115,,1)="failed"),MATCH(ROW('Master Data'!$F$2:$L$4115),ROW('Master Data'!$F$2:$L$4115)),""),ROWS($D$2:E1282)),(COLUMNS($D$2:E1282)-1)*6+1)</f>
        <v>50</v>
      </c>
    </row>
    <row r="1283" spans="1:5" x14ac:dyDescent="0.25">
      <c r="A1283" t="str" cm="1">
        <f t="array" ref="A1283">INDEX('Master Data'!$F$2:$L$4115,SMALL(IF((INDEX('Master Data'!$F$2:$L$4115,,1)="successful"),MATCH(ROW('Master Data'!$F$2:$L$4115),ROW('Master Data'!$F$2:$L$4115)),""),ROWS(A$2:$A1283)),(COLUMNS($A$2:A1283)-1)*6+1)</f>
        <v>successful</v>
      </c>
      <c r="B1283" cm="1">
        <f t="array" ref="B1283">INDEX('Master Data'!$F$2:$L$4115,SMALL(IF((INDEX('Master Data'!$F$2:$L$4115,,1)="successful"),MATCH(ROW('Master Data'!$F$2:$L$4115),ROW('Master Data'!$F$2:$L$4115)),""),ROWS($A$2:B1283)),(COLUMNS($A$2:B1283)-1)*6+1)</f>
        <v>80</v>
      </c>
      <c r="D1283" t="str" cm="1">
        <f t="array" ref="D1283">INDEX('Master Data'!$F$2:$L$4115,SMALL(IF((INDEX('Master Data'!$F$2:$L$4115,,1)="failed"),MATCH(ROW('Master Data'!$F$2:$L$4115),ROW('Master Data'!$F$2:$L$4115)),""),ROWS($D$2:D1283)),(COLUMNS($D$2:D1283)-1)*6+1)</f>
        <v>failed</v>
      </c>
      <c r="E1283" cm="1">
        <f t="array" ref="E1283">INDEX('Master Data'!$F$2:$L$4115,SMALL(IF((INDEX('Master Data'!$F$2:$L$4115,,1)="failed"),MATCH(ROW('Master Data'!$F$2:$L$4115),ROW('Master Data'!$F$2:$L$4115)),""),ROWS($D$2:E1283)),(COLUMNS($D$2:E1283)-1)*6+1)</f>
        <v>12</v>
      </c>
    </row>
    <row r="1284" spans="1:5" x14ac:dyDescent="0.25">
      <c r="A1284" t="str" cm="1">
        <f t="array" ref="A1284">INDEX('Master Data'!$F$2:$L$4115,SMALL(IF((INDEX('Master Data'!$F$2:$L$4115,,1)="successful"),MATCH(ROW('Master Data'!$F$2:$L$4115),ROW('Master Data'!$F$2:$L$4115)),""),ROWS(A$2:$A1284)),(COLUMNS($A$2:A1284)-1)*6+1)</f>
        <v>successful</v>
      </c>
      <c r="B1284" cm="1">
        <f t="array" ref="B1284">INDEX('Master Data'!$F$2:$L$4115,SMALL(IF((INDEX('Master Data'!$F$2:$L$4115,,1)="successful"),MATCH(ROW('Master Data'!$F$2:$L$4115),ROW('Master Data'!$F$2:$L$4115)),""),ROWS($A$2:B1284)),(COLUMNS($A$2:B1284)-1)*6+1)</f>
        <v>33</v>
      </c>
      <c r="D1284" t="str" cm="1">
        <f t="array" ref="D1284">INDEX('Master Data'!$F$2:$L$4115,SMALL(IF((INDEX('Master Data'!$F$2:$L$4115,,1)="failed"),MATCH(ROW('Master Data'!$F$2:$L$4115),ROW('Master Data'!$F$2:$L$4115)),""),ROWS($D$2:D1284)),(COLUMNS($D$2:D1284)-1)*6+1)</f>
        <v>failed</v>
      </c>
      <c r="E1284" cm="1">
        <f t="array" ref="E1284">INDEX('Master Data'!$F$2:$L$4115,SMALL(IF((INDEX('Master Data'!$F$2:$L$4115,,1)="failed"),MATCH(ROW('Master Data'!$F$2:$L$4115),ROW('Master Data'!$F$2:$L$4115)),""),ROWS($D$2:E1284)),(COLUMNS($D$2:E1284)-1)*6+1)</f>
        <v>8</v>
      </c>
    </row>
    <row r="1285" spans="1:5" x14ac:dyDescent="0.25">
      <c r="A1285" t="str" cm="1">
        <f t="array" ref="A1285">INDEX('Master Data'!$F$2:$L$4115,SMALL(IF((INDEX('Master Data'!$F$2:$L$4115,,1)="successful"),MATCH(ROW('Master Data'!$F$2:$L$4115),ROW('Master Data'!$F$2:$L$4115)),""),ROWS(A$2:$A1285)),(COLUMNS($A$2:A1285)-1)*6+1)</f>
        <v>successful</v>
      </c>
      <c r="B1285" cm="1">
        <f t="array" ref="B1285">INDEX('Master Data'!$F$2:$L$4115,SMALL(IF((INDEX('Master Data'!$F$2:$L$4115,,1)="successful"),MATCH(ROW('Master Data'!$F$2:$L$4115),ROW('Master Data'!$F$2:$L$4115)),""),ROWS($A$2:B1285)),(COLUMNS($A$2:B1285)-1)*6+1)</f>
        <v>71</v>
      </c>
      <c r="D1285" t="str" cm="1">
        <f t="array" ref="D1285">INDEX('Master Data'!$F$2:$L$4115,SMALL(IF((INDEX('Master Data'!$F$2:$L$4115,,1)="failed"),MATCH(ROW('Master Data'!$F$2:$L$4115),ROW('Master Data'!$F$2:$L$4115)),""),ROWS($D$2:D1285)),(COLUMNS($D$2:D1285)-1)*6+1)</f>
        <v>failed</v>
      </c>
      <c r="E1285" cm="1">
        <f t="array" ref="E1285">INDEX('Master Data'!$F$2:$L$4115,SMALL(IF((INDEX('Master Data'!$F$2:$L$4115,,1)="failed"),MATCH(ROW('Master Data'!$F$2:$L$4115),ROW('Master Data'!$F$2:$L$4115)),""),ROWS($D$2:E1285)),(COLUMNS($D$2:E1285)-1)*6+1)</f>
        <v>9</v>
      </c>
    </row>
    <row r="1286" spans="1:5" x14ac:dyDescent="0.25">
      <c r="A1286" t="str" cm="1">
        <f t="array" ref="A1286">INDEX('Master Data'!$F$2:$L$4115,SMALL(IF((INDEX('Master Data'!$F$2:$L$4115,,1)="successful"),MATCH(ROW('Master Data'!$F$2:$L$4115),ROW('Master Data'!$F$2:$L$4115)),""),ROWS(A$2:$A1286)),(COLUMNS($A$2:A1286)-1)*6+1)</f>
        <v>successful</v>
      </c>
      <c r="B1286" cm="1">
        <f t="array" ref="B1286">INDEX('Master Data'!$F$2:$L$4115,SMALL(IF((INDEX('Master Data'!$F$2:$L$4115,,1)="successful"),MATCH(ROW('Master Data'!$F$2:$L$4115),ROW('Master Data'!$F$2:$L$4115)),""),ROWS($A$2:B1286)),(COLUMNS($A$2:B1286)-1)*6+1)</f>
        <v>81</v>
      </c>
      <c r="D1286" t="str" cm="1">
        <f t="array" ref="D1286">INDEX('Master Data'!$F$2:$L$4115,SMALL(IF((INDEX('Master Data'!$F$2:$L$4115,,1)="failed"),MATCH(ROW('Master Data'!$F$2:$L$4115),ROW('Master Data'!$F$2:$L$4115)),""),ROWS($D$2:D1286)),(COLUMNS($D$2:D1286)-1)*6+1)</f>
        <v>failed</v>
      </c>
      <c r="E1286" cm="1">
        <f t="array" ref="E1286">INDEX('Master Data'!$F$2:$L$4115,SMALL(IF((INDEX('Master Data'!$F$2:$L$4115,,1)="failed"),MATCH(ROW('Master Data'!$F$2:$L$4115),ROW('Master Data'!$F$2:$L$4115)),""),ROWS($D$2:E1286)),(COLUMNS($D$2:E1286)-1)*6+1)</f>
        <v>43</v>
      </c>
    </row>
    <row r="1287" spans="1:5" x14ac:dyDescent="0.25">
      <c r="A1287" t="str" cm="1">
        <f t="array" ref="A1287">INDEX('Master Data'!$F$2:$L$4115,SMALL(IF((INDEX('Master Data'!$F$2:$L$4115,,1)="successful"),MATCH(ROW('Master Data'!$F$2:$L$4115),ROW('Master Data'!$F$2:$L$4115)),""),ROWS(A$2:$A1287)),(COLUMNS($A$2:A1287)-1)*6+1)</f>
        <v>successful</v>
      </c>
      <c r="B1287" cm="1">
        <f t="array" ref="B1287">INDEX('Master Data'!$F$2:$L$4115,SMALL(IF((INDEX('Master Data'!$F$2:$L$4115,,1)="successful"),MATCH(ROW('Master Data'!$F$2:$L$4115),ROW('Master Data'!$F$2:$L$4115)),""),ROWS($A$2:B1287)),(COLUMNS($A$2:B1287)-1)*6+1)</f>
        <v>76</v>
      </c>
      <c r="D1287" t="str" cm="1">
        <f t="array" ref="D1287">INDEX('Master Data'!$F$2:$L$4115,SMALL(IF((INDEX('Master Data'!$F$2:$L$4115,,1)="failed"),MATCH(ROW('Master Data'!$F$2:$L$4115),ROW('Master Data'!$F$2:$L$4115)),""),ROWS($D$2:D1287)),(COLUMNS($D$2:D1287)-1)*6+1)</f>
        <v>failed</v>
      </c>
      <c r="E1287" cm="1">
        <f t="array" ref="E1287">INDEX('Master Data'!$F$2:$L$4115,SMALL(IF((INDEX('Master Data'!$F$2:$L$4115,,1)="failed"),MATCH(ROW('Master Data'!$F$2:$L$4115),ROW('Master Data'!$F$2:$L$4115)),""),ROWS($D$2:E1287)),(COLUMNS($D$2:E1287)-1)*6+1)</f>
        <v>28</v>
      </c>
    </row>
    <row r="1288" spans="1:5" x14ac:dyDescent="0.25">
      <c r="A1288" t="str" cm="1">
        <f t="array" ref="A1288">INDEX('Master Data'!$F$2:$L$4115,SMALL(IF((INDEX('Master Data'!$F$2:$L$4115,,1)="successful"),MATCH(ROW('Master Data'!$F$2:$L$4115),ROW('Master Data'!$F$2:$L$4115)),""),ROWS(A$2:$A1288)),(COLUMNS($A$2:A1288)-1)*6+1)</f>
        <v>successful</v>
      </c>
      <c r="B1288" cm="1">
        <f t="array" ref="B1288">INDEX('Master Data'!$F$2:$L$4115,SMALL(IF((INDEX('Master Data'!$F$2:$L$4115,,1)="successful"),MATCH(ROW('Master Data'!$F$2:$L$4115),ROW('Master Data'!$F$2:$L$4115)),""),ROWS($A$2:B1288)),(COLUMNS($A$2:B1288)-1)*6+1)</f>
        <v>48</v>
      </c>
      <c r="D1288" t="str" cm="1">
        <f t="array" ref="D1288">INDEX('Master Data'!$F$2:$L$4115,SMALL(IF((INDEX('Master Data'!$F$2:$L$4115,,1)="failed"),MATCH(ROW('Master Data'!$F$2:$L$4115),ROW('Master Data'!$F$2:$L$4115)),""),ROWS($D$2:D1288)),(COLUMNS($D$2:D1288)-1)*6+1)</f>
        <v>failed</v>
      </c>
      <c r="E1288" cm="1">
        <f t="array" ref="E1288">INDEX('Master Data'!$F$2:$L$4115,SMALL(IF((INDEX('Master Data'!$F$2:$L$4115,,1)="failed"),MATCH(ROW('Master Data'!$F$2:$L$4115),ROW('Master Data'!$F$2:$L$4115)),""),ROWS($D$2:E1288)),(COLUMNS($D$2:E1288)-1)*6+1)</f>
        <v>4</v>
      </c>
    </row>
    <row r="1289" spans="1:5" x14ac:dyDescent="0.25">
      <c r="A1289" t="str" cm="1">
        <f t="array" ref="A1289">INDEX('Master Data'!$F$2:$L$4115,SMALL(IF((INDEX('Master Data'!$F$2:$L$4115,,1)="successful"),MATCH(ROW('Master Data'!$F$2:$L$4115),ROW('Master Data'!$F$2:$L$4115)),""),ROWS(A$2:$A1289)),(COLUMNS($A$2:A1289)-1)*6+1)</f>
        <v>successful</v>
      </c>
      <c r="B1289" cm="1">
        <f t="array" ref="B1289">INDEX('Master Data'!$F$2:$L$4115,SMALL(IF((INDEX('Master Data'!$F$2:$L$4115,,1)="successful"),MATCH(ROW('Master Data'!$F$2:$L$4115),ROW('Master Data'!$F$2:$L$4115)),""),ROWS($A$2:B1289)),(COLUMNS($A$2:B1289)-1)*6+1)</f>
        <v>61</v>
      </c>
      <c r="D1289" t="str" cm="1">
        <f t="array" ref="D1289">INDEX('Master Data'!$F$2:$L$4115,SMALL(IF((INDEX('Master Data'!$F$2:$L$4115,,1)="failed"),MATCH(ROW('Master Data'!$F$2:$L$4115),ROW('Master Data'!$F$2:$L$4115)),""),ROWS($D$2:D1289)),(COLUMNS($D$2:D1289)-1)*6+1)</f>
        <v>failed</v>
      </c>
      <c r="E1289" cm="1">
        <f t="array" ref="E1289">INDEX('Master Data'!$F$2:$L$4115,SMALL(IF((INDEX('Master Data'!$F$2:$L$4115,,1)="failed"),MATCH(ROW('Master Data'!$F$2:$L$4115),ROW('Master Data'!$F$2:$L$4115)),""),ROWS($D$2:E1289)),(COLUMNS($D$2:E1289)-1)*6+1)</f>
        <v>24</v>
      </c>
    </row>
    <row r="1290" spans="1:5" x14ac:dyDescent="0.25">
      <c r="A1290" t="str" cm="1">
        <f t="array" ref="A1290">INDEX('Master Data'!$F$2:$L$4115,SMALL(IF((INDEX('Master Data'!$F$2:$L$4115,,1)="successful"),MATCH(ROW('Master Data'!$F$2:$L$4115),ROW('Master Data'!$F$2:$L$4115)),""),ROWS(A$2:$A1290)),(COLUMNS($A$2:A1290)-1)*6+1)</f>
        <v>successful</v>
      </c>
      <c r="B1290" cm="1">
        <f t="array" ref="B1290">INDEX('Master Data'!$F$2:$L$4115,SMALL(IF((INDEX('Master Data'!$F$2:$L$4115,,1)="successful"),MATCH(ROW('Master Data'!$F$2:$L$4115),ROW('Master Data'!$F$2:$L$4115)),""),ROWS($A$2:B1290)),(COLUMNS($A$2:B1290)-1)*6+1)</f>
        <v>60</v>
      </c>
      <c r="D1290" t="str" cm="1">
        <f t="array" ref="D1290">INDEX('Master Data'!$F$2:$L$4115,SMALL(IF((INDEX('Master Data'!$F$2:$L$4115,,1)="failed"),MATCH(ROW('Master Data'!$F$2:$L$4115),ROW('Master Data'!$F$2:$L$4115)),""),ROWS($D$2:D1290)),(COLUMNS($D$2:D1290)-1)*6+1)</f>
        <v>failed</v>
      </c>
      <c r="E1290" cm="1">
        <f t="array" ref="E1290">INDEX('Master Data'!$F$2:$L$4115,SMALL(IF((INDEX('Master Data'!$F$2:$L$4115,,1)="failed"),MATCH(ROW('Master Data'!$F$2:$L$4115),ROW('Master Data'!$F$2:$L$4115)),""),ROWS($D$2:E1290)),(COLUMNS($D$2:E1290)-1)*6+1)</f>
        <v>2</v>
      </c>
    </row>
    <row r="1291" spans="1:5" x14ac:dyDescent="0.25">
      <c r="A1291" t="str" cm="1">
        <f t="array" ref="A1291">INDEX('Master Data'!$F$2:$L$4115,SMALL(IF((INDEX('Master Data'!$F$2:$L$4115,,1)="successful"),MATCH(ROW('Master Data'!$F$2:$L$4115),ROW('Master Data'!$F$2:$L$4115)),""),ROWS(A$2:$A1291)),(COLUMNS($A$2:A1291)-1)*6+1)</f>
        <v>successful</v>
      </c>
      <c r="B1291" cm="1">
        <f t="array" ref="B1291">INDEX('Master Data'!$F$2:$L$4115,SMALL(IF((INDEX('Master Data'!$F$2:$L$4115,,1)="successful"),MATCH(ROW('Master Data'!$F$2:$L$4115),ROW('Master Data'!$F$2:$L$4115)),""),ROWS($A$2:B1291)),(COLUMNS($A$2:B1291)-1)*6+1)</f>
        <v>136</v>
      </c>
      <c r="D1291" t="str" cm="1">
        <f t="array" ref="D1291">INDEX('Master Data'!$F$2:$L$4115,SMALL(IF((INDEX('Master Data'!$F$2:$L$4115,,1)="failed"),MATCH(ROW('Master Data'!$F$2:$L$4115),ROW('Master Data'!$F$2:$L$4115)),""),ROWS($D$2:D1291)),(COLUMNS($D$2:D1291)-1)*6+1)</f>
        <v>failed</v>
      </c>
      <c r="E1291" cm="1">
        <f t="array" ref="E1291">INDEX('Master Data'!$F$2:$L$4115,SMALL(IF((INDEX('Master Data'!$F$2:$L$4115,,1)="failed"),MATCH(ROW('Master Data'!$F$2:$L$4115),ROW('Master Data'!$F$2:$L$4115)),""),ROWS($D$2:E1291)),(COLUMNS($D$2:E1291)-1)*6+1)</f>
        <v>2</v>
      </c>
    </row>
    <row r="1292" spans="1:5" x14ac:dyDescent="0.25">
      <c r="A1292" t="str" cm="1">
        <f t="array" ref="A1292">INDEX('Master Data'!$F$2:$L$4115,SMALL(IF((INDEX('Master Data'!$F$2:$L$4115,,1)="successful"),MATCH(ROW('Master Data'!$F$2:$L$4115),ROW('Master Data'!$F$2:$L$4115)),""),ROWS(A$2:$A1292)),(COLUMNS($A$2:A1292)-1)*6+1)</f>
        <v>successful</v>
      </c>
      <c r="B1292" cm="1">
        <f t="array" ref="B1292">INDEX('Master Data'!$F$2:$L$4115,SMALL(IF((INDEX('Master Data'!$F$2:$L$4115,,1)="successful"),MATCH(ROW('Master Data'!$F$2:$L$4115),ROW('Master Data'!$F$2:$L$4115)),""),ROWS($A$2:B1292)),(COLUMNS($A$2:B1292)-1)*6+1)</f>
        <v>14</v>
      </c>
      <c r="D1292" t="str" cm="1">
        <f t="array" ref="D1292">INDEX('Master Data'!$F$2:$L$4115,SMALL(IF((INDEX('Master Data'!$F$2:$L$4115,,1)="failed"),MATCH(ROW('Master Data'!$F$2:$L$4115),ROW('Master Data'!$F$2:$L$4115)),""),ROWS($D$2:D1292)),(COLUMNS($D$2:D1292)-1)*6+1)</f>
        <v>failed</v>
      </c>
      <c r="E1292" cm="1">
        <f t="array" ref="E1292">INDEX('Master Data'!$F$2:$L$4115,SMALL(IF((INDEX('Master Data'!$F$2:$L$4115,,1)="failed"),MATCH(ROW('Master Data'!$F$2:$L$4115),ROW('Master Data'!$F$2:$L$4115)),""),ROWS($D$2:E1292)),(COLUMNS($D$2:E1292)-1)*6+1)</f>
        <v>20</v>
      </c>
    </row>
    <row r="1293" spans="1:5" x14ac:dyDescent="0.25">
      <c r="A1293" t="str" cm="1">
        <f t="array" ref="A1293">INDEX('Master Data'!$F$2:$L$4115,SMALL(IF((INDEX('Master Data'!$F$2:$L$4115,,1)="successful"),MATCH(ROW('Master Data'!$F$2:$L$4115),ROW('Master Data'!$F$2:$L$4115)),""),ROWS(A$2:$A1293)),(COLUMNS($A$2:A1293)-1)*6+1)</f>
        <v>successful</v>
      </c>
      <c r="B1293" cm="1">
        <f t="array" ref="B1293">INDEX('Master Data'!$F$2:$L$4115,SMALL(IF((INDEX('Master Data'!$F$2:$L$4115,,1)="successful"),MATCH(ROW('Master Data'!$F$2:$L$4115),ROW('Master Data'!$F$2:$L$4115)),""),ROWS($A$2:B1293)),(COLUMNS($A$2:B1293)-1)*6+1)</f>
        <v>78</v>
      </c>
      <c r="D1293" t="str" cm="1">
        <f t="array" ref="D1293">INDEX('Master Data'!$F$2:$L$4115,SMALL(IF((INDEX('Master Data'!$F$2:$L$4115,,1)="failed"),MATCH(ROW('Master Data'!$F$2:$L$4115),ROW('Master Data'!$F$2:$L$4115)),""),ROWS($D$2:D1293)),(COLUMNS($D$2:D1293)-1)*6+1)</f>
        <v>failed</v>
      </c>
      <c r="E1293" cm="1">
        <f t="array" ref="E1293">INDEX('Master Data'!$F$2:$L$4115,SMALL(IF((INDEX('Master Data'!$F$2:$L$4115,,1)="failed"),MATCH(ROW('Master Data'!$F$2:$L$4115),ROW('Master Data'!$F$2:$L$4115)),""),ROWS($D$2:E1293)),(COLUMNS($D$2:E1293)-1)*6+1)</f>
        <v>1</v>
      </c>
    </row>
    <row r="1294" spans="1:5" x14ac:dyDescent="0.25">
      <c r="A1294" t="str" cm="1">
        <f t="array" ref="A1294">INDEX('Master Data'!$F$2:$L$4115,SMALL(IF((INDEX('Master Data'!$F$2:$L$4115,,1)="successful"),MATCH(ROW('Master Data'!$F$2:$L$4115),ROW('Master Data'!$F$2:$L$4115)),""),ROWS(A$2:$A1294)),(COLUMNS($A$2:A1294)-1)*6+1)</f>
        <v>successful</v>
      </c>
      <c r="B1294" cm="1">
        <f t="array" ref="B1294">INDEX('Master Data'!$F$2:$L$4115,SMALL(IF((INDEX('Master Data'!$F$2:$L$4115,,1)="successful"),MATCH(ROW('Master Data'!$F$2:$L$4115),ROW('Master Data'!$F$2:$L$4115)),""),ROWS($A$2:B1294)),(COLUMNS($A$2:B1294)-1)*6+1)</f>
        <v>4</v>
      </c>
      <c r="D1294" t="str" cm="1">
        <f t="array" ref="D1294">INDEX('Master Data'!$F$2:$L$4115,SMALL(IF((INDEX('Master Data'!$F$2:$L$4115,,1)="failed"),MATCH(ROW('Master Data'!$F$2:$L$4115),ROW('Master Data'!$F$2:$L$4115)),""),ROWS($D$2:D1294)),(COLUMNS($D$2:D1294)-1)*6+1)</f>
        <v>failed</v>
      </c>
      <c r="E1294" cm="1">
        <f t="array" ref="E1294">INDEX('Master Data'!$F$2:$L$4115,SMALL(IF((INDEX('Master Data'!$F$2:$L$4115,,1)="failed"),MATCH(ROW('Master Data'!$F$2:$L$4115),ROW('Master Data'!$F$2:$L$4115)),""),ROWS($D$2:E1294)),(COLUMNS($D$2:E1294)-1)*6+1)</f>
        <v>1</v>
      </c>
    </row>
    <row r="1295" spans="1:5" x14ac:dyDescent="0.25">
      <c r="A1295" t="str" cm="1">
        <f t="array" ref="A1295">INDEX('Master Data'!$F$2:$L$4115,SMALL(IF((INDEX('Master Data'!$F$2:$L$4115,,1)="successful"),MATCH(ROW('Master Data'!$F$2:$L$4115),ROW('Master Data'!$F$2:$L$4115)),""),ROWS(A$2:$A1295)),(COLUMNS($A$2:A1295)-1)*6+1)</f>
        <v>successful</v>
      </c>
      <c r="B1295" cm="1">
        <f t="array" ref="B1295">INDEX('Master Data'!$F$2:$L$4115,SMALL(IF((INDEX('Master Data'!$F$2:$L$4115,,1)="successful"),MATCH(ROW('Master Data'!$F$2:$L$4115),ROW('Master Data'!$F$2:$L$4115)),""),ROWS($A$2:B1295)),(COLUMNS($A$2:B1295)-1)*6+1)</f>
        <v>11</v>
      </c>
      <c r="D1295" t="str" cm="1">
        <f t="array" ref="D1295">INDEX('Master Data'!$F$2:$L$4115,SMALL(IF((INDEX('Master Data'!$F$2:$L$4115,,1)="failed"),MATCH(ROW('Master Data'!$F$2:$L$4115),ROW('Master Data'!$F$2:$L$4115)),""),ROWS($D$2:D1295)),(COLUMNS($D$2:D1295)-1)*6+1)</f>
        <v>failed</v>
      </c>
      <c r="E1295" cm="1">
        <f t="array" ref="E1295">INDEX('Master Data'!$F$2:$L$4115,SMALL(IF((INDEX('Master Data'!$F$2:$L$4115,,1)="failed"),MATCH(ROW('Master Data'!$F$2:$L$4115),ROW('Master Data'!$F$2:$L$4115)),""),ROWS($D$2:E1295)),(COLUMNS($D$2:E1295)-1)*6+1)</f>
        <v>4</v>
      </c>
    </row>
    <row r="1296" spans="1:5" x14ac:dyDescent="0.25">
      <c r="A1296" t="str" cm="1">
        <f t="array" ref="A1296">INDEX('Master Data'!$F$2:$L$4115,SMALL(IF((INDEX('Master Data'!$F$2:$L$4115,,1)="successful"),MATCH(ROW('Master Data'!$F$2:$L$4115),ROW('Master Data'!$F$2:$L$4115)),""),ROWS(A$2:$A1296)),(COLUMNS($A$2:A1296)-1)*6+1)</f>
        <v>successful</v>
      </c>
      <c r="B1296" cm="1">
        <f t="array" ref="B1296">INDEX('Master Data'!$F$2:$L$4115,SMALL(IF((INDEX('Master Data'!$F$2:$L$4115,,1)="successful"),MATCH(ROW('Master Data'!$F$2:$L$4115),ROW('Master Data'!$F$2:$L$4115)),""),ROWS($A$2:B1296)),(COLUMNS($A$2:B1296)-1)*6+1)</f>
        <v>185</v>
      </c>
      <c r="D1296" t="str" cm="1">
        <f t="array" ref="D1296">INDEX('Master Data'!$F$2:$L$4115,SMALL(IF((INDEX('Master Data'!$F$2:$L$4115,,1)="failed"),MATCH(ROW('Master Data'!$F$2:$L$4115),ROW('Master Data'!$F$2:$L$4115)),""),ROWS($D$2:D1296)),(COLUMNS($D$2:D1296)-1)*6+1)</f>
        <v>failed</v>
      </c>
      <c r="E1296" cm="1">
        <f t="array" ref="E1296">INDEX('Master Data'!$F$2:$L$4115,SMALL(IF((INDEX('Master Data'!$F$2:$L$4115,,1)="failed"),MATCH(ROW('Master Data'!$F$2:$L$4115),ROW('Master Data'!$F$2:$L$4115)),""),ROWS($D$2:E1296)),(COLUMNS($D$2:E1296)-1)*6+1)</f>
        <v>1</v>
      </c>
    </row>
    <row r="1297" spans="1:5" x14ac:dyDescent="0.25">
      <c r="A1297" t="str" cm="1">
        <f t="array" ref="A1297">INDEX('Master Data'!$F$2:$L$4115,SMALL(IF((INDEX('Master Data'!$F$2:$L$4115,,1)="successful"),MATCH(ROW('Master Data'!$F$2:$L$4115),ROW('Master Data'!$F$2:$L$4115)),""),ROWS(A$2:$A1297)),(COLUMNS($A$2:A1297)-1)*6+1)</f>
        <v>successful</v>
      </c>
      <c r="B1297" cm="1">
        <f t="array" ref="B1297">INDEX('Master Data'!$F$2:$L$4115,SMALL(IF((INDEX('Master Data'!$F$2:$L$4115,,1)="successful"),MATCH(ROW('Master Data'!$F$2:$L$4115),ROW('Master Data'!$F$2:$L$4115)),""),ROWS($A$2:B1297)),(COLUMNS($A$2:B1297)-1)*6+1)</f>
        <v>59</v>
      </c>
      <c r="D1297" t="str" cm="1">
        <f t="array" ref="D1297">INDEX('Master Data'!$F$2:$L$4115,SMALL(IF((INDEX('Master Data'!$F$2:$L$4115,,1)="failed"),MATCH(ROW('Master Data'!$F$2:$L$4115),ROW('Master Data'!$F$2:$L$4115)),""),ROWS($D$2:D1297)),(COLUMNS($D$2:D1297)-1)*6+1)</f>
        <v>failed</v>
      </c>
      <c r="E1297" cm="1">
        <f t="array" ref="E1297">INDEX('Master Data'!$F$2:$L$4115,SMALL(IF((INDEX('Master Data'!$F$2:$L$4115,,1)="failed"),MATCH(ROW('Master Data'!$F$2:$L$4115),ROW('Master Data'!$F$2:$L$4115)),""),ROWS($D$2:E1297)),(COLUMNS($D$2:E1297)-1)*6+1)</f>
        <v>1</v>
      </c>
    </row>
    <row r="1298" spans="1:5" x14ac:dyDescent="0.25">
      <c r="A1298" t="str" cm="1">
        <f t="array" ref="A1298">INDEX('Master Data'!$F$2:$L$4115,SMALL(IF((INDEX('Master Data'!$F$2:$L$4115,,1)="successful"),MATCH(ROW('Master Data'!$F$2:$L$4115),ROW('Master Data'!$F$2:$L$4115)),""),ROWS(A$2:$A1298)),(COLUMNS($A$2:A1298)-1)*6+1)</f>
        <v>successful</v>
      </c>
      <c r="B1298" cm="1">
        <f t="array" ref="B1298">INDEX('Master Data'!$F$2:$L$4115,SMALL(IF((INDEX('Master Data'!$F$2:$L$4115,,1)="successful"),MATCH(ROW('Master Data'!$F$2:$L$4115),ROW('Master Data'!$F$2:$L$4115)),""),ROWS($A$2:B1298)),(COLUMNS($A$2:B1298)-1)*6+1)</f>
        <v>27</v>
      </c>
      <c r="D1298" t="str" cm="1">
        <f t="array" ref="D1298">INDEX('Master Data'!$F$2:$L$4115,SMALL(IF((INDEX('Master Data'!$F$2:$L$4115,,1)="failed"),MATCH(ROW('Master Data'!$F$2:$L$4115),ROW('Master Data'!$F$2:$L$4115)),""),ROWS($D$2:D1298)),(COLUMNS($D$2:D1298)-1)*6+1)</f>
        <v>failed</v>
      </c>
      <c r="E1298" cm="1">
        <f t="array" ref="E1298">INDEX('Master Data'!$F$2:$L$4115,SMALL(IF((INDEX('Master Data'!$F$2:$L$4115,,1)="failed"),MATCH(ROW('Master Data'!$F$2:$L$4115),ROW('Master Data'!$F$2:$L$4115)),""),ROWS($D$2:E1298)),(COLUMNS($D$2:E1298)-1)*6+1)</f>
        <v>13</v>
      </c>
    </row>
    <row r="1299" spans="1:5" x14ac:dyDescent="0.25">
      <c r="A1299" t="str" cm="1">
        <f t="array" ref="A1299">INDEX('Master Data'!$F$2:$L$4115,SMALL(IF((INDEX('Master Data'!$F$2:$L$4115,,1)="successful"),MATCH(ROW('Master Data'!$F$2:$L$4115),ROW('Master Data'!$F$2:$L$4115)),""),ROWS(A$2:$A1299)),(COLUMNS($A$2:A1299)-1)*6+1)</f>
        <v>successful</v>
      </c>
      <c r="B1299" cm="1">
        <f t="array" ref="B1299">INDEX('Master Data'!$F$2:$L$4115,SMALL(IF((INDEX('Master Data'!$F$2:$L$4115,,1)="successful"),MATCH(ROW('Master Data'!$F$2:$L$4115),ROW('Master Data'!$F$2:$L$4115)),""),ROWS($A$2:B1299)),(COLUMNS($A$2:B1299)-1)*6+1)</f>
        <v>63</v>
      </c>
      <c r="D1299" t="str" cm="1">
        <f t="array" ref="D1299">INDEX('Master Data'!$F$2:$L$4115,SMALL(IF((INDEX('Master Data'!$F$2:$L$4115,,1)="failed"),MATCH(ROW('Master Data'!$F$2:$L$4115),ROW('Master Data'!$F$2:$L$4115)),""),ROWS($D$2:D1299)),(COLUMNS($D$2:D1299)-1)*6+1)</f>
        <v>failed</v>
      </c>
      <c r="E1299" cm="1">
        <f t="array" ref="E1299">INDEX('Master Data'!$F$2:$L$4115,SMALL(IF((INDEX('Master Data'!$F$2:$L$4115,,1)="failed"),MATCH(ROW('Master Data'!$F$2:$L$4115),ROW('Master Data'!$F$2:$L$4115)),""),ROWS($D$2:E1299)),(COLUMNS($D$2:E1299)-1)*6+1)</f>
        <v>1</v>
      </c>
    </row>
    <row r="1300" spans="1:5" x14ac:dyDescent="0.25">
      <c r="A1300" t="str" cm="1">
        <f t="array" ref="A1300">INDEX('Master Data'!$F$2:$L$4115,SMALL(IF((INDEX('Master Data'!$F$2:$L$4115,,1)="successful"),MATCH(ROW('Master Data'!$F$2:$L$4115),ROW('Master Data'!$F$2:$L$4115)),""),ROWS(A$2:$A1300)),(COLUMNS($A$2:A1300)-1)*6+1)</f>
        <v>successful</v>
      </c>
      <c r="B1300" cm="1">
        <f t="array" ref="B1300">INDEX('Master Data'!$F$2:$L$4115,SMALL(IF((INDEX('Master Data'!$F$2:$L$4115,,1)="successful"),MATCH(ROW('Master Data'!$F$2:$L$4115),ROW('Master Data'!$F$2:$L$4115)),""),ROWS($A$2:B1300)),(COLUMNS($A$2:B1300)-1)*6+1)</f>
        <v>13</v>
      </c>
      <c r="D1300" t="str" cm="1">
        <f t="array" ref="D1300">INDEX('Master Data'!$F$2:$L$4115,SMALL(IF((INDEX('Master Data'!$F$2:$L$4115,,1)="failed"),MATCH(ROW('Master Data'!$F$2:$L$4115),ROW('Master Data'!$F$2:$L$4115)),""),ROWS($D$2:D1300)),(COLUMNS($D$2:D1300)-1)*6+1)</f>
        <v>failed</v>
      </c>
      <c r="E1300" cm="1">
        <f t="array" ref="E1300">INDEX('Master Data'!$F$2:$L$4115,SMALL(IF((INDEX('Master Data'!$F$2:$L$4115,,1)="failed"),MATCH(ROW('Master Data'!$F$2:$L$4115),ROW('Master Data'!$F$2:$L$4115)),""),ROWS($D$2:E1300)),(COLUMNS($D$2:E1300)-1)*6+1)</f>
        <v>1</v>
      </c>
    </row>
    <row r="1301" spans="1:5" x14ac:dyDescent="0.25">
      <c r="A1301" t="str" cm="1">
        <f t="array" ref="A1301">INDEX('Master Data'!$F$2:$L$4115,SMALL(IF((INDEX('Master Data'!$F$2:$L$4115,,1)="successful"),MATCH(ROW('Master Data'!$F$2:$L$4115),ROW('Master Data'!$F$2:$L$4115)),""),ROWS(A$2:$A1301)),(COLUMNS($A$2:A1301)-1)*6+1)</f>
        <v>successful</v>
      </c>
      <c r="B1301" cm="1">
        <f t="array" ref="B1301">INDEX('Master Data'!$F$2:$L$4115,SMALL(IF((INDEX('Master Data'!$F$2:$L$4115,,1)="successful"),MATCH(ROW('Master Data'!$F$2:$L$4115),ROW('Master Data'!$F$2:$L$4115)),""),ROWS($A$2:B1301)),(COLUMNS($A$2:B1301)-1)*6+1)</f>
        <v>13</v>
      </c>
      <c r="D1301" t="str" cm="1">
        <f t="array" ref="D1301">INDEX('Master Data'!$F$2:$L$4115,SMALL(IF((INDEX('Master Data'!$F$2:$L$4115,,1)="failed"),MATCH(ROW('Master Data'!$F$2:$L$4115),ROW('Master Data'!$F$2:$L$4115)),""),ROWS($D$2:D1301)),(COLUMNS($D$2:D1301)-1)*6+1)</f>
        <v>failed</v>
      </c>
      <c r="E1301" cm="1">
        <f t="array" ref="E1301">INDEX('Master Data'!$F$2:$L$4115,SMALL(IF((INDEX('Master Data'!$F$2:$L$4115,,1)="failed"),MATCH(ROW('Master Data'!$F$2:$L$4115),ROW('Master Data'!$F$2:$L$4115)),""),ROWS($D$2:E1301)),(COLUMNS($D$2:E1301)-1)*6+1)</f>
        <v>0</v>
      </c>
    </row>
    <row r="1302" spans="1:5" x14ac:dyDescent="0.25">
      <c r="A1302" t="str" cm="1">
        <f t="array" ref="A1302">INDEX('Master Data'!$F$2:$L$4115,SMALL(IF((INDEX('Master Data'!$F$2:$L$4115,,1)="successful"),MATCH(ROW('Master Data'!$F$2:$L$4115),ROW('Master Data'!$F$2:$L$4115)),""),ROWS(A$2:$A1302)),(COLUMNS($A$2:A1302)-1)*6+1)</f>
        <v>successful</v>
      </c>
      <c r="B1302" cm="1">
        <f t="array" ref="B1302">INDEX('Master Data'!$F$2:$L$4115,SMALL(IF((INDEX('Master Data'!$F$2:$L$4115,,1)="successful"),MATCH(ROW('Master Data'!$F$2:$L$4115),ROW('Master Data'!$F$2:$L$4115)),""),ROWS($A$2:B1302)),(COLUMNS($A$2:B1302)-1)*6+1)</f>
        <v>57</v>
      </c>
      <c r="D1302" t="str" cm="1">
        <f t="array" ref="D1302">INDEX('Master Data'!$F$2:$L$4115,SMALL(IF((INDEX('Master Data'!$F$2:$L$4115,,1)="failed"),MATCH(ROW('Master Data'!$F$2:$L$4115),ROW('Master Data'!$F$2:$L$4115)),""),ROWS($D$2:D1302)),(COLUMNS($D$2:D1302)-1)*6+1)</f>
        <v>failed</v>
      </c>
      <c r="E1302" cm="1">
        <f t="array" ref="E1302">INDEX('Master Data'!$F$2:$L$4115,SMALL(IF((INDEX('Master Data'!$F$2:$L$4115,,1)="failed"),MATCH(ROW('Master Data'!$F$2:$L$4115),ROW('Master Data'!$F$2:$L$4115)),""),ROWS($D$2:E1302)),(COLUMNS($D$2:E1302)-1)*6+1)</f>
        <v>3</v>
      </c>
    </row>
    <row r="1303" spans="1:5" x14ac:dyDescent="0.25">
      <c r="A1303" t="str" cm="1">
        <f t="array" ref="A1303">INDEX('Master Data'!$F$2:$L$4115,SMALL(IF((INDEX('Master Data'!$F$2:$L$4115,,1)="successful"),MATCH(ROW('Master Data'!$F$2:$L$4115),ROW('Master Data'!$F$2:$L$4115)),""),ROWS(A$2:$A1303)),(COLUMNS($A$2:A1303)-1)*6+1)</f>
        <v>successful</v>
      </c>
      <c r="B1303" cm="1">
        <f t="array" ref="B1303">INDEX('Master Data'!$F$2:$L$4115,SMALL(IF((INDEX('Master Data'!$F$2:$L$4115,,1)="successful"),MATCH(ROW('Master Data'!$F$2:$L$4115),ROW('Master Data'!$F$2:$L$4115)),""),ROWS($A$2:B1303)),(COLUMNS($A$2:B1303)-1)*6+1)</f>
        <v>61</v>
      </c>
      <c r="D1303" t="str" cm="1">
        <f t="array" ref="D1303">INDEX('Master Data'!$F$2:$L$4115,SMALL(IF((INDEX('Master Data'!$F$2:$L$4115,,1)="failed"),MATCH(ROW('Master Data'!$F$2:$L$4115),ROW('Master Data'!$F$2:$L$4115)),""),ROWS($D$2:D1303)),(COLUMNS($D$2:D1303)-1)*6+1)</f>
        <v>failed</v>
      </c>
      <c r="E1303" cm="1">
        <f t="array" ref="E1303">INDEX('Master Data'!$F$2:$L$4115,SMALL(IF((INDEX('Master Data'!$F$2:$L$4115,,1)="failed"),MATCH(ROW('Master Data'!$F$2:$L$4115),ROW('Master Data'!$F$2:$L$4115)),""),ROWS($D$2:E1303)),(COLUMNS($D$2:E1303)-1)*6+1)</f>
        <v>14</v>
      </c>
    </row>
    <row r="1304" spans="1:5" x14ac:dyDescent="0.25">
      <c r="A1304" t="str" cm="1">
        <f t="array" ref="A1304">INDEX('Master Data'!$F$2:$L$4115,SMALL(IF((INDEX('Master Data'!$F$2:$L$4115,,1)="successful"),MATCH(ROW('Master Data'!$F$2:$L$4115),ROW('Master Data'!$F$2:$L$4115)),""),ROWS(A$2:$A1304)),(COLUMNS($A$2:A1304)-1)*6+1)</f>
        <v>successful</v>
      </c>
      <c r="B1304" cm="1">
        <f t="array" ref="B1304">INDEX('Master Data'!$F$2:$L$4115,SMALL(IF((INDEX('Master Data'!$F$2:$L$4115,,1)="successful"),MATCH(ROW('Master Data'!$F$2:$L$4115),ROW('Master Data'!$F$2:$L$4115)),""),ROWS($A$2:B1304)),(COLUMNS($A$2:B1304)-1)*6+1)</f>
        <v>65</v>
      </c>
      <c r="D1304" t="str" cm="1">
        <f t="array" ref="D1304">INDEX('Master Data'!$F$2:$L$4115,SMALL(IF((INDEX('Master Data'!$F$2:$L$4115,,1)="failed"),MATCH(ROW('Master Data'!$F$2:$L$4115),ROW('Master Data'!$F$2:$L$4115)),""),ROWS($D$2:D1304)),(COLUMNS($D$2:D1304)-1)*6+1)</f>
        <v>failed</v>
      </c>
      <c r="E1304" cm="1">
        <f t="array" ref="E1304">INDEX('Master Data'!$F$2:$L$4115,SMALL(IF((INDEX('Master Data'!$F$2:$L$4115,,1)="failed"),MATCH(ROW('Master Data'!$F$2:$L$4115),ROW('Master Data'!$F$2:$L$4115)),""),ROWS($D$2:E1304)),(COLUMNS($D$2:E1304)-1)*6+1)</f>
        <v>2</v>
      </c>
    </row>
    <row r="1305" spans="1:5" x14ac:dyDescent="0.25">
      <c r="A1305" t="str" cm="1">
        <f t="array" ref="A1305">INDEX('Master Data'!$F$2:$L$4115,SMALL(IF((INDEX('Master Data'!$F$2:$L$4115,,1)="successful"),MATCH(ROW('Master Data'!$F$2:$L$4115),ROW('Master Data'!$F$2:$L$4115)),""),ROWS(A$2:$A1305)),(COLUMNS($A$2:A1305)-1)*6+1)</f>
        <v>successful</v>
      </c>
      <c r="B1305" cm="1">
        <f t="array" ref="B1305">INDEX('Master Data'!$F$2:$L$4115,SMALL(IF((INDEX('Master Data'!$F$2:$L$4115,,1)="successful"),MATCH(ROW('Master Data'!$F$2:$L$4115),ROW('Master Data'!$F$2:$L$4115)),""),ROWS($A$2:B1305)),(COLUMNS($A$2:B1305)-1)*6+1)</f>
        <v>134</v>
      </c>
      <c r="D1305" t="str" cm="1">
        <f t="array" ref="D1305">INDEX('Master Data'!$F$2:$L$4115,SMALL(IF((INDEX('Master Data'!$F$2:$L$4115,,1)="failed"),MATCH(ROW('Master Data'!$F$2:$L$4115),ROW('Master Data'!$F$2:$L$4115)),""),ROWS($D$2:D1305)),(COLUMNS($D$2:D1305)-1)*6+1)</f>
        <v>failed</v>
      </c>
      <c r="E1305" cm="1">
        <f t="array" ref="E1305">INDEX('Master Data'!$F$2:$L$4115,SMALL(IF((INDEX('Master Data'!$F$2:$L$4115,,1)="failed"),MATCH(ROW('Master Data'!$F$2:$L$4115),ROW('Master Data'!$F$2:$L$4115)),""),ROWS($D$2:E1305)),(COLUMNS($D$2:E1305)-1)*6+1)</f>
        <v>5</v>
      </c>
    </row>
    <row r="1306" spans="1:5" x14ac:dyDescent="0.25">
      <c r="A1306" t="str" cm="1">
        <f t="array" ref="A1306">INDEX('Master Data'!$F$2:$L$4115,SMALL(IF((INDEX('Master Data'!$F$2:$L$4115,,1)="successful"),MATCH(ROW('Master Data'!$F$2:$L$4115),ROW('Master Data'!$F$2:$L$4115)),""),ROWS(A$2:$A1306)),(COLUMNS($A$2:A1306)-1)*6+1)</f>
        <v>successful</v>
      </c>
      <c r="B1306" cm="1">
        <f t="array" ref="B1306">INDEX('Master Data'!$F$2:$L$4115,SMALL(IF((INDEX('Master Data'!$F$2:$L$4115,,1)="successful"),MATCH(ROW('Master Data'!$F$2:$L$4115),ROW('Master Data'!$F$2:$L$4115)),""),ROWS($A$2:B1306)),(COLUMNS($A$2:B1306)-1)*6+1)</f>
        <v>37</v>
      </c>
      <c r="D1306" t="str" cm="1">
        <f t="array" ref="D1306">INDEX('Master Data'!$F$2:$L$4115,SMALL(IF((INDEX('Master Data'!$F$2:$L$4115,,1)="failed"),MATCH(ROW('Master Data'!$F$2:$L$4115),ROW('Master Data'!$F$2:$L$4115)),""),ROWS($D$2:D1306)),(COLUMNS($D$2:D1306)-1)*6+1)</f>
        <v>failed</v>
      </c>
      <c r="E1306" cm="1">
        <f t="array" ref="E1306">INDEX('Master Data'!$F$2:$L$4115,SMALL(IF((INDEX('Master Data'!$F$2:$L$4115,,1)="failed"),MATCH(ROW('Master Data'!$F$2:$L$4115),ROW('Master Data'!$F$2:$L$4115)),""),ROWS($D$2:E1306)),(COLUMNS($D$2:E1306)-1)*6+1)</f>
        <v>14</v>
      </c>
    </row>
    <row r="1307" spans="1:5" x14ac:dyDescent="0.25">
      <c r="A1307" t="str" cm="1">
        <f t="array" ref="A1307">INDEX('Master Data'!$F$2:$L$4115,SMALL(IF((INDEX('Master Data'!$F$2:$L$4115,,1)="successful"),MATCH(ROW('Master Data'!$F$2:$L$4115),ROW('Master Data'!$F$2:$L$4115)),""),ROWS(A$2:$A1307)),(COLUMNS($A$2:A1307)-1)*6+1)</f>
        <v>successful</v>
      </c>
      <c r="B1307" cm="1">
        <f t="array" ref="B1307">INDEX('Master Data'!$F$2:$L$4115,SMALL(IF((INDEX('Master Data'!$F$2:$L$4115,,1)="successful"),MATCH(ROW('Master Data'!$F$2:$L$4115),ROW('Master Data'!$F$2:$L$4115)),""),ROWS($A$2:B1307)),(COLUMNS($A$2:B1307)-1)*6+1)</f>
        <v>37</v>
      </c>
      <c r="D1307" t="str" cm="1">
        <f t="array" ref="D1307">INDEX('Master Data'!$F$2:$L$4115,SMALL(IF((INDEX('Master Data'!$F$2:$L$4115,,1)="failed"),MATCH(ROW('Master Data'!$F$2:$L$4115),ROW('Master Data'!$F$2:$L$4115)),""),ROWS($D$2:D1307)),(COLUMNS($D$2:D1307)-1)*6+1)</f>
        <v>failed</v>
      </c>
      <c r="E1307" cm="1">
        <f t="array" ref="E1307">INDEX('Master Data'!$F$2:$L$4115,SMALL(IF((INDEX('Master Data'!$F$2:$L$4115,,1)="failed"),MATCH(ROW('Master Data'!$F$2:$L$4115),ROW('Master Data'!$F$2:$L$4115)),""),ROWS($D$2:E1307)),(COLUMNS($D$2:E1307)-1)*6+1)</f>
        <v>9</v>
      </c>
    </row>
    <row r="1308" spans="1:5" x14ac:dyDescent="0.25">
      <c r="A1308" t="str" cm="1">
        <f t="array" ref="A1308">INDEX('Master Data'!$F$2:$L$4115,SMALL(IF((INDEX('Master Data'!$F$2:$L$4115,,1)="successful"),MATCH(ROW('Master Data'!$F$2:$L$4115),ROW('Master Data'!$F$2:$L$4115)),""),ROWS(A$2:$A1308)),(COLUMNS($A$2:A1308)-1)*6+1)</f>
        <v>successful</v>
      </c>
      <c r="B1308" cm="1">
        <f t="array" ref="B1308">INDEX('Master Data'!$F$2:$L$4115,SMALL(IF((INDEX('Master Data'!$F$2:$L$4115,,1)="successful"),MATCH(ROW('Master Data'!$F$2:$L$4115),ROW('Master Data'!$F$2:$L$4115)),""),ROWS($A$2:B1308)),(COLUMNS($A$2:B1308)-1)*6+1)</f>
        <v>150</v>
      </c>
      <c r="D1308" t="str" cm="1">
        <f t="array" ref="D1308">INDEX('Master Data'!$F$2:$L$4115,SMALL(IF((INDEX('Master Data'!$F$2:$L$4115,,1)="failed"),MATCH(ROW('Master Data'!$F$2:$L$4115),ROW('Master Data'!$F$2:$L$4115)),""),ROWS($D$2:D1308)),(COLUMNS($D$2:D1308)-1)*6+1)</f>
        <v>failed</v>
      </c>
      <c r="E1308" cm="1">
        <f t="array" ref="E1308">INDEX('Master Data'!$F$2:$L$4115,SMALL(IF((INDEX('Master Data'!$F$2:$L$4115,,1)="failed"),MATCH(ROW('Master Data'!$F$2:$L$4115),ROW('Master Data'!$F$2:$L$4115)),""),ROWS($D$2:E1308)),(COLUMNS($D$2:E1308)-1)*6+1)</f>
        <v>8</v>
      </c>
    </row>
    <row r="1309" spans="1:5" x14ac:dyDescent="0.25">
      <c r="A1309" t="str" cm="1">
        <f t="array" ref="A1309">INDEX('Master Data'!$F$2:$L$4115,SMALL(IF((INDEX('Master Data'!$F$2:$L$4115,,1)="successful"),MATCH(ROW('Master Data'!$F$2:$L$4115),ROW('Master Data'!$F$2:$L$4115)),""),ROWS(A$2:$A1309)),(COLUMNS($A$2:A1309)-1)*6+1)</f>
        <v>successful</v>
      </c>
      <c r="B1309" cm="1">
        <f t="array" ref="B1309">INDEX('Master Data'!$F$2:$L$4115,SMALL(IF((INDEX('Master Data'!$F$2:$L$4115,,1)="successful"),MATCH(ROW('Master Data'!$F$2:$L$4115),ROW('Master Data'!$F$2:$L$4115)),""),ROWS($A$2:B1309)),(COLUMNS($A$2:B1309)-1)*6+1)</f>
        <v>56</v>
      </c>
      <c r="D1309" t="str" cm="1">
        <f t="array" ref="D1309">INDEX('Master Data'!$F$2:$L$4115,SMALL(IF((INDEX('Master Data'!$F$2:$L$4115,,1)="failed"),MATCH(ROW('Master Data'!$F$2:$L$4115),ROW('Master Data'!$F$2:$L$4115)),""),ROWS($D$2:D1309)),(COLUMNS($D$2:D1309)-1)*6+1)</f>
        <v>failed</v>
      </c>
      <c r="E1309" cm="1">
        <f t="array" ref="E1309">INDEX('Master Data'!$F$2:$L$4115,SMALL(IF((INDEX('Master Data'!$F$2:$L$4115,,1)="failed"),MATCH(ROW('Master Data'!$F$2:$L$4115),ROW('Master Data'!$F$2:$L$4115)),""),ROWS($D$2:E1309)),(COLUMNS($D$2:E1309)-1)*6+1)</f>
        <v>7</v>
      </c>
    </row>
    <row r="1310" spans="1:5" x14ac:dyDescent="0.25">
      <c r="A1310" t="str" cm="1">
        <f t="array" ref="A1310">INDEX('Master Data'!$F$2:$L$4115,SMALL(IF((INDEX('Master Data'!$F$2:$L$4115,,1)="successful"),MATCH(ROW('Master Data'!$F$2:$L$4115),ROW('Master Data'!$F$2:$L$4115)),""),ROWS(A$2:$A1310)),(COLUMNS($A$2:A1310)-1)*6+1)</f>
        <v>successful</v>
      </c>
      <c r="B1310" cm="1">
        <f t="array" ref="B1310">INDEX('Master Data'!$F$2:$L$4115,SMALL(IF((INDEX('Master Data'!$F$2:$L$4115,,1)="successful"),MATCH(ROW('Master Data'!$F$2:$L$4115),ROW('Master Data'!$F$2:$L$4115)),""),ROWS($A$2:B1310)),(COLUMNS($A$2:B1310)-1)*6+1)</f>
        <v>18</v>
      </c>
      <c r="D1310" t="str" cm="1">
        <f t="array" ref="D1310">INDEX('Master Data'!$F$2:$L$4115,SMALL(IF((INDEX('Master Data'!$F$2:$L$4115,,1)="failed"),MATCH(ROW('Master Data'!$F$2:$L$4115),ROW('Master Data'!$F$2:$L$4115)),""),ROWS($D$2:D1310)),(COLUMNS($D$2:D1310)-1)*6+1)</f>
        <v>failed</v>
      </c>
      <c r="E1310" cm="1">
        <f t="array" ref="E1310">INDEX('Master Data'!$F$2:$L$4115,SMALL(IF((INDEX('Master Data'!$F$2:$L$4115,,1)="failed"),MATCH(ROW('Master Data'!$F$2:$L$4115),ROW('Master Data'!$F$2:$L$4115)),""),ROWS($D$2:E1310)),(COLUMNS($D$2:E1310)-1)*6+1)</f>
        <v>0</v>
      </c>
    </row>
    <row r="1311" spans="1:5" x14ac:dyDescent="0.25">
      <c r="A1311" t="str" cm="1">
        <f t="array" ref="A1311">INDEX('Master Data'!$F$2:$L$4115,SMALL(IF((INDEX('Master Data'!$F$2:$L$4115,,1)="successful"),MATCH(ROW('Master Data'!$F$2:$L$4115),ROW('Master Data'!$F$2:$L$4115)),""),ROWS(A$2:$A1311)),(COLUMNS($A$2:A1311)-1)*6+1)</f>
        <v>successful</v>
      </c>
      <c r="B1311" cm="1">
        <f t="array" ref="B1311">INDEX('Master Data'!$F$2:$L$4115,SMALL(IF((INDEX('Master Data'!$F$2:$L$4115,,1)="successful"),MATCH(ROW('Master Data'!$F$2:$L$4115),ROW('Master Data'!$F$2:$L$4115)),""),ROWS($A$2:B1311)),(COLUMNS($A$2:B1311)-1)*6+1)</f>
        <v>60</v>
      </c>
      <c r="D1311" t="str" cm="1">
        <f t="array" ref="D1311">INDEX('Master Data'!$F$2:$L$4115,SMALL(IF((INDEX('Master Data'!$F$2:$L$4115,,1)="failed"),MATCH(ROW('Master Data'!$F$2:$L$4115),ROW('Master Data'!$F$2:$L$4115)),""),ROWS($D$2:D1311)),(COLUMNS($D$2:D1311)-1)*6+1)</f>
        <v>failed</v>
      </c>
      <c r="E1311" cm="1">
        <f t="array" ref="E1311">INDEX('Master Data'!$F$2:$L$4115,SMALL(IF((INDEX('Master Data'!$F$2:$L$4115,,1)="failed"),MATCH(ROW('Master Data'!$F$2:$L$4115),ROW('Master Data'!$F$2:$L$4115)),""),ROWS($D$2:E1311)),(COLUMNS($D$2:E1311)-1)*6+1)</f>
        <v>84</v>
      </c>
    </row>
    <row r="1312" spans="1:5" x14ac:dyDescent="0.25">
      <c r="A1312" t="str" cm="1">
        <f t="array" ref="A1312">INDEX('Master Data'!$F$2:$L$4115,SMALL(IF((INDEX('Master Data'!$F$2:$L$4115,,1)="successful"),MATCH(ROW('Master Data'!$F$2:$L$4115),ROW('Master Data'!$F$2:$L$4115)),""),ROWS(A$2:$A1312)),(COLUMNS($A$2:A1312)-1)*6+1)</f>
        <v>successful</v>
      </c>
      <c r="B1312" cm="1">
        <f t="array" ref="B1312">INDEX('Master Data'!$F$2:$L$4115,SMALL(IF((INDEX('Master Data'!$F$2:$L$4115,,1)="successful"),MATCH(ROW('Master Data'!$F$2:$L$4115),ROW('Master Data'!$F$2:$L$4115)),""),ROWS($A$2:B1312)),(COLUMNS($A$2:B1312)-1)*6+1)</f>
        <v>67</v>
      </c>
      <c r="D1312" t="str" cm="1">
        <f t="array" ref="D1312">INDEX('Master Data'!$F$2:$L$4115,SMALL(IF((INDEX('Master Data'!$F$2:$L$4115,,1)="failed"),MATCH(ROW('Master Data'!$F$2:$L$4115),ROW('Master Data'!$F$2:$L$4115)),""),ROWS($D$2:D1312)),(COLUMNS($D$2:D1312)-1)*6+1)</f>
        <v>failed</v>
      </c>
      <c r="E1312" cm="1">
        <f t="array" ref="E1312">INDEX('Master Data'!$F$2:$L$4115,SMALL(IF((INDEX('Master Data'!$F$2:$L$4115,,1)="failed"),MATCH(ROW('Master Data'!$F$2:$L$4115),ROW('Master Data'!$F$2:$L$4115)),""),ROWS($D$2:E1312)),(COLUMNS($D$2:E1312)-1)*6+1)</f>
        <v>11</v>
      </c>
    </row>
    <row r="1313" spans="1:5" x14ac:dyDescent="0.25">
      <c r="A1313" t="str" cm="1">
        <f t="array" ref="A1313">INDEX('Master Data'!$F$2:$L$4115,SMALL(IF((INDEX('Master Data'!$F$2:$L$4115,,1)="successful"),MATCH(ROW('Master Data'!$F$2:$L$4115),ROW('Master Data'!$F$2:$L$4115)),""),ROWS(A$2:$A1313)),(COLUMNS($A$2:A1313)-1)*6+1)</f>
        <v>successful</v>
      </c>
      <c r="B1313" cm="1">
        <f t="array" ref="B1313">INDEX('Master Data'!$F$2:$L$4115,SMALL(IF((INDEX('Master Data'!$F$2:$L$4115,,1)="successful"),MATCH(ROW('Master Data'!$F$2:$L$4115),ROW('Master Data'!$F$2:$L$4115)),""),ROWS($A$2:B1313)),(COLUMNS($A$2:B1313)-1)*6+1)</f>
        <v>35</v>
      </c>
      <c r="D1313" t="str" cm="1">
        <f t="array" ref="D1313">INDEX('Master Data'!$F$2:$L$4115,SMALL(IF((INDEX('Master Data'!$F$2:$L$4115,,1)="failed"),MATCH(ROW('Master Data'!$F$2:$L$4115),ROW('Master Data'!$F$2:$L$4115)),""),ROWS($D$2:D1313)),(COLUMNS($D$2:D1313)-1)*6+1)</f>
        <v>failed</v>
      </c>
      <c r="E1313" cm="1">
        <f t="array" ref="E1313">INDEX('Master Data'!$F$2:$L$4115,SMALL(IF((INDEX('Master Data'!$F$2:$L$4115,,1)="failed"),MATCH(ROW('Master Data'!$F$2:$L$4115),ROW('Master Data'!$F$2:$L$4115)),""),ROWS($D$2:E1313)),(COLUMNS($D$2:E1313)-1)*6+1)</f>
        <v>1</v>
      </c>
    </row>
    <row r="1314" spans="1:5" x14ac:dyDescent="0.25">
      <c r="A1314" t="str" cm="1">
        <f t="array" ref="A1314">INDEX('Master Data'!$F$2:$L$4115,SMALL(IF((INDEX('Master Data'!$F$2:$L$4115,,1)="successful"),MATCH(ROW('Master Data'!$F$2:$L$4115),ROW('Master Data'!$F$2:$L$4115)),""),ROWS(A$2:$A1314)),(COLUMNS($A$2:A1314)-1)*6+1)</f>
        <v>successful</v>
      </c>
      <c r="B1314" cm="1">
        <f t="array" ref="B1314">INDEX('Master Data'!$F$2:$L$4115,SMALL(IF((INDEX('Master Data'!$F$2:$L$4115,,1)="successful"),MATCH(ROW('Master Data'!$F$2:$L$4115),ROW('Master Data'!$F$2:$L$4115)),""),ROWS($A$2:B1314)),(COLUMNS($A$2:B1314)-1)*6+1)</f>
        <v>34</v>
      </c>
      <c r="D1314" t="str" cm="1">
        <f t="array" ref="D1314">INDEX('Master Data'!$F$2:$L$4115,SMALL(IF((INDEX('Master Data'!$F$2:$L$4115,,1)="failed"),MATCH(ROW('Master Data'!$F$2:$L$4115),ROW('Master Data'!$F$2:$L$4115)),""),ROWS($D$2:D1314)),(COLUMNS($D$2:D1314)-1)*6+1)</f>
        <v>failed</v>
      </c>
      <c r="E1314" cm="1">
        <f t="array" ref="E1314">INDEX('Master Data'!$F$2:$L$4115,SMALL(IF((INDEX('Master Data'!$F$2:$L$4115,,1)="failed"),MATCH(ROW('Master Data'!$F$2:$L$4115),ROW('Master Data'!$F$2:$L$4115)),""),ROWS($D$2:E1314)),(COLUMNS($D$2:E1314)-1)*6+1)</f>
        <v>4</v>
      </c>
    </row>
    <row r="1315" spans="1:5" x14ac:dyDescent="0.25">
      <c r="A1315" t="str" cm="1">
        <f t="array" ref="A1315">INDEX('Master Data'!$F$2:$L$4115,SMALL(IF((INDEX('Master Data'!$F$2:$L$4115,,1)="successful"),MATCH(ROW('Master Data'!$F$2:$L$4115),ROW('Master Data'!$F$2:$L$4115)),""),ROWS(A$2:$A1315)),(COLUMNS($A$2:A1315)-1)*6+1)</f>
        <v>successful</v>
      </c>
      <c r="B1315" cm="1">
        <f t="array" ref="B1315">INDEX('Master Data'!$F$2:$L$4115,SMALL(IF((INDEX('Master Data'!$F$2:$L$4115,,1)="successful"),MATCH(ROW('Master Data'!$F$2:$L$4115),ROW('Master Data'!$F$2:$L$4115)),""),ROWS($A$2:B1315)),(COLUMNS($A$2:B1315)-1)*6+1)</f>
        <v>36</v>
      </c>
      <c r="D1315" t="str" cm="1">
        <f t="array" ref="D1315">INDEX('Master Data'!$F$2:$L$4115,SMALL(IF((INDEX('Master Data'!$F$2:$L$4115,,1)="failed"),MATCH(ROW('Master Data'!$F$2:$L$4115),ROW('Master Data'!$F$2:$L$4115)),""),ROWS($D$2:D1315)),(COLUMNS($D$2:D1315)-1)*6+1)</f>
        <v>failed</v>
      </c>
      <c r="E1315" cm="1">
        <f t="array" ref="E1315">INDEX('Master Data'!$F$2:$L$4115,SMALL(IF((INDEX('Master Data'!$F$2:$L$4115,,1)="failed"),MATCH(ROW('Master Data'!$F$2:$L$4115),ROW('Master Data'!$F$2:$L$4115)),""),ROWS($D$2:E1315)),(COLUMNS($D$2:E1315)-1)*6+1)</f>
        <v>10</v>
      </c>
    </row>
    <row r="1316" spans="1:5" x14ac:dyDescent="0.25">
      <c r="A1316" t="str" cm="1">
        <f t="array" ref="A1316">INDEX('Master Data'!$F$2:$L$4115,SMALL(IF((INDEX('Master Data'!$F$2:$L$4115,,1)="successful"),MATCH(ROW('Master Data'!$F$2:$L$4115),ROW('Master Data'!$F$2:$L$4115)),""),ROWS(A$2:$A1316)),(COLUMNS($A$2:A1316)-1)*6+1)</f>
        <v>successful</v>
      </c>
      <c r="B1316" cm="1">
        <f t="array" ref="B1316">INDEX('Master Data'!$F$2:$L$4115,SMALL(IF((INDEX('Master Data'!$F$2:$L$4115,,1)="successful"),MATCH(ROW('Master Data'!$F$2:$L$4115),ROW('Master Data'!$F$2:$L$4115)),""),ROWS($A$2:B1316)),(COLUMNS($A$2:B1316)-1)*6+1)</f>
        <v>18</v>
      </c>
      <c r="D1316" t="str" cm="1">
        <f t="array" ref="D1316">INDEX('Master Data'!$F$2:$L$4115,SMALL(IF((INDEX('Master Data'!$F$2:$L$4115,,1)="failed"),MATCH(ROW('Master Data'!$F$2:$L$4115),ROW('Master Data'!$F$2:$L$4115)),""),ROWS($D$2:D1316)),(COLUMNS($D$2:D1316)-1)*6+1)</f>
        <v>failed</v>
      </c>
      <c r="E1316" cm="1">
        <f t="array" ref="E1316">INDEX('Master Data'!$F$2:$L$4115,SMALL(IF((INDEX('Master Data'!$F$2:$L$4115,,1)="failed"),MATCH(ROW('Master Data'!$F$2:$L$4115),ROW('Master Data'!$F$2:$L$4115)),""),ROWS($D$2:E1316)),(COLUMNS($D$2:E1316)-1)*6+1)</f>
        <v>16</v>
      </c>
    </row>
    <row r="1317" spans="1:5" x14ac:dyDescent="0.25">
      <c r="A1317" t="str" cm="1">
        <f t="array" ref="A1317">INDEX('Master Data'!$F$2:$L$4115,SMALL(IF((INDEX('Master Data'!$F$2:$L$4115,,1)="successful"),MATCH(ROW('Master Data'!$F$2:$L$4115),ROW('Master Data'!$F$2:$L$4115)),""),ROWS(A$2:$A1317)),(COLUMNS($A$2:A1317)-1)*6+1)</f>
        <v>successful</v>
      </c>
      <c r="B1317" cm="1">
        <f t="array" ref="B1317">INDEX('Master Data'!$F$2:$L$4115,SMALL(IF((INDEX('Master Data'!$F$2:$L$4115,,1)="successful"),MATCH(ROW('Master Data'!$F$2:$L$4115),ROW('Master Data'!$F$2:$L$4115)),""),ROWS($A$2:B1317)),(COLUMNS($A$2:B1317)-1)*6+1)</f>
        <v>25</v>
      </c>
      <c r="D1317" t="str" cm="1">
        <f t="array" ref="D1317">INDEX('Master Data'!$F$2:$L$4115,SMALL(IF((INDEX('Master Data'!$F$2:$L$4115,,1)="failed"),MATCH(ROW('Master Data'!$F$2:$L$4115),ROW('Master Data'!$F$2:$L$4115)),""),ROWS($D$2:D1317)),(COLUMNS($D$2:D1317)-1)*6+1)</f>
        <v>failed</v>
      </c>
      <c r="E1317" cm="1">
        <f t="array" ref="E1317">INDEX('Master Data'!$F$2:$L$4115,SMALL(IF((INDEX('Master Data'!$F$2:$L$4115,,1)="failed"),MATCH(ROW('Master Data'!$F$2:$L$4115),ROW('Master Data'!$F$2:$L$4115)),""),ROWS($D$2:E1317)),(COLUMNS($D$2:E1317)-1)*6+1)</f>
        <v>2</v>
      </c>
    </row>
    <row r="1318" spans="1:5" x14ac:dyDescent="0.25">
      <c r="A1318" t="str" cm="1">
        <f t="array" ref="A1318">INDEX('Master Data'!$F$2:$L$4115,SMALL(IF((INDEX('Master Data'!$F$2:$L$4115,,1)="successful"),MATCH(ROW('Master Data'!$F$2:$L$4115),ROW('Master Data'!$F$2:$L$4115)),""),ROWS(A$2:$A1318)),(COLUMNS($A$2:A1318)-1)*6+1)</f>
        <v>successful</v>
      </c>
      <c r="B1318" cm="1">
        <f t="array" ref="B1318">INDEX('Master Data'!$F$2:$L$4115,SMALL(IF((INDEX('Master Data'!$F$2:$L$4115,,1)="successful"),MATCH(ROW('Master Data'!$F$2:$L$4115),ROW('Master Data'!$F$2:$L$4115)),""),ROWS($A$2:B1318)),(COLUMNS($A$2:B1318)-1)*6+1)</f>
        <v>21</v>
      </c>
      <c r="D1318" t="str" cm="1">
        <f t="array" ref="D1318">INDEX('Master Data'!$F$2:$L$4115,SMALL(IF((INDEX('Master Data'!$F$2:$L$4115,,1)="failed"),MATCH(ROW('Master Data'!$F$2:$L$4115),ROW('Master Data'!$F$2:$L$4115)),""),ROWS($D$2:D1318)),(COLUMNS($D$2:D1318)-1)*6+1)</f>
        <v>failed</v>
      </c>
      <c r="E1318" cm="1">
        <f t="array" ref="E1318">INDEX('Master Data'!$F$2:$L$4115,SMALL(IF((INDEX('Master Data'!$F$2:$L$4115,,1)="failed"),MATCH(ROW('Master Data'!$F$2:$L$4115),ROW('Master Data'!$F$2:$L$4115)),""),ROWS($D$2:E1318)),(COLUMNS($D$2:E1318)-1)*6+1)</f>
        <v>5</v>
      </c>
    </row>
    <row r="1319" spans="1:5" x14ac:dyDescent="0.25">
      <c r="A1319" t="str" cm="1">
        <f t="array" ref="A1319">INDEX('Master Data'!$F$2:$L$4115,SMALL(IF((INDEX('Master Data'!$F$2:$L$4115,,1)="successful"),MATCH(ROW('Master Data'!$F$2:$L$4115),ROW('Master Data'!$F$2:$L$4115)),""),ROWS(A$2:$A1319)),(COLUMNS($A$2:A1319)-1)*6+1)</f>
        <v>successful</v>
      </c>
      <c r="B1319" cm="1">
        <f t="array" ref="B1319">INDEX('Master Data'!$F$2:$L$4115,SMALL(IF((INDEX('Master Data'!$F$2:$L$4115,,1)="successful"),MATCH(ROW('Master Data'!$F$2:$L$4115),ROW('Master Data'!$F$2:$L$4115)),""),ROWS($A$2:B1319)),(COLUMNS($A$2:B1319)-1)*6+1)</f>
        <v>151</v>
      </c>
      <c r="D1319" t="str" cm="1">
        <f t="array" ref="D1319">INDEX('Master Data'!$F$2:$L$4115,SMALL(IF((INDEX('Master Data'!$F$2:$L$4115,,1)="failed"),MATCH(ROW('Master Data'!$F$2:$L$4115),ROW('Master Data'!$F$2:$L$4115)),""),ROWS($D$2:D1319)),(COLUMNS($D$2:D1319)-1)*6+1)</f>
        <v>failed</v>
      </c>
      <c r="E1319" cm="1">
        <f t="array" ref="E1319">INDEX('Master Data'!$F$2:$L$4115,SMALL(IF((INDEX('Master Data'!$F$2:$L$4115,,1)="failed"),MATCH(ROW('Master Data'!$F$2:$L$4115),ROW('Master Data'!$F$2:$L$4115)),""),ROWS($D$2:E1319)),(COLUMNS($D$2:E1319)-1)*6+1)</f>
        <v>1</v>
      </c>
    </row>
    <row r="1320" spans="1:5" x14ac:dyDescent="0.25">
      <c r="A1320" t="str" cm="1">
        <f t="array" ref="A1320">INDEX('Master Data'!$F$2:$L$4115,SMALL(IF((INDEX('Master Data'!$F$2:$L$4115,,1)="successful"),MATCH(ROW('Master Data'!$F$2:$L$4115),ROW('Master Data'!$F$2:$L$4115)),""),ROWS(A$2:$A1320)),(COLUMNS($A$2:A1320)-1)*6+1)</f>
        <v>successful</v>
      </c>
      <c r="B1320" cm="1">
        <f t="array" ref="B1320">INDEX('Master Data'!$F$2:$L$4115,SMALL(IF((INDEX('Master Data'!$F$2:$L$4115,,1)="successful"),MATCH(ROW('Master Data'!$F$2:$L$4115),ROW('Master Data'!$F$2:$L$4115)),""),ROWS($A$2:B1320)),(COLUMNS($A$2:B1320)-1)*6+1)</f>
        <v>489</v>
      </c>
      <c r="D1320" t="str" cm="1">
        <f t="array" ref="D1320">INDEX('Master Data'!$F$2:$L$4115,SMALL(IF((INDEX('Master Data'!$F$2:$L$4115,,1)="failed"),MATCH(ROW('Master Data'!$F$2:$L$4115),ROW('Master Data'!$F$2:$L$4115)),""),ROWS($D$2:D1320)),(COLUMNS($D$2:D1320)-1)*6+1)</f>
        <v>failed</v>
      </c>
      <c r="E1320" cm="1">
        <f t="array" ref="E1320">INDEX('Master Data'!$F$2:$L$4115,SMALL(IF((INDEX('Master Data'!$F$2:$L$4115,,1)="failed"),MATCH(ROW('Master Data'!$F$2:$L$4115),ROW('Master Data'!$F$2:$L$4115)),""),ROWS($D$2:E1320)),(COLUMNS($D$2:E1320)-1)*6+1)</f>
        <v>31</v>
      </c>
    </row>
    <row r="1321" spans="1:5" x14ac:dyDescent="0.25">
      <c r="A1321" t="str" cm="1">
        <f t="array" ref="A1321">INDEX('Master Data'!$F$2:$L$4115,SMALL(IF((INDEX('Master Data'!$F$2:$L$4115,,1)="successful"),MATCH(ROW('Master Data'!$F$2:$L$4115),ROW('Master Data'!$F$2:$L$4115)),""),ROWS(A$2:$A1321)),(COLUMNS($A$2:A1321)-1)*6+1)</f>
        <v>successful</v>
      </c>
      <c r="B1321" cm="1">
        <f t="array" ref="B1321">INDEX('Master Data'!$F$2:$L$4115,SMALL(IF((INDEX('Master Data'!$F$2:$L$4115,,1)="successful"),MATCH(ROW('Master Data'!$F$2:$L$4115),ROW('Master Data'!$F$2:$L$4115)),""),ROWS($A$2:B1321)),(COLUMNS($A$2:B1321)-1)*6+1)</f>
        <v>50</v>
      </c>
      <c r="D1321" t="str" cm="1">
        <f t="array" ref="D1321">INDEX('Master Data'!$F$2:$L$4115,SMALL(IF((INDEX('Master Data'!$F$2:$L$4115,,1)="failed"),MATCH(ROW('Master Data'!$F$2:$L$4115),ROW('Master Data'!$F$2:$L$4115)),""),ROWS($D$2:D1321)),(COLUMNS($D$2:D1321)-1)*6+1)</f>
        <v>failed</v>
      </c>
      <c r="E1321" cm="1">
        <f t="array" ref="E1321">INDEX('Master Data'!$F$2:$L$4115,SMALL(IF((INDEX('Master Data'!$F$2:$L$4115,,1)="failed"),MATCH(ROW('Master Data'!$F$2:$L$4115),ROW('Master Data'!$F$2:$L$4115)),""),ROWS($D$2:E1321)),(COLUMNS($D$2:E1321)-1)*6+1)</f>
        <v>0</v>
      </c>
    </row>
    <row r="1322" spans="1:5" x14ac:dyDescent="0.25">
      <c r="A1322" t="str" cm="1">
        <f t="array" ref="A1322">INDEX('Master Data'!$F$2:$L$4115,SMALL(IF((INDEX('Master Data'!$F$2:$L$4115,,1)="successful"),MATCH(ROW('Master Data'!$F$2:$L$4115),ROW('Master Data'!$F$2:$L$4115)),""),ROWS(A$2:$A1322)),(COLUMNS($A$2:A1322)-1)*6+1)</f>
        <v>successful</v>
      </c>
      <c r="B1322" cm="1">
        <f t="array" ref="B1322">INDEX('Master Data'!$F$2:$L$4115,SMALL(IF((INDEX('Master Data'!$F$2:$L$4115,,1)="successful"),MATCH(ROW('Master Data'!$F$2:$L$4115),ROW('Master Data'!$F$2:$L$4115)),""),ROWS($A$2:B1322)),(COLUMNS($A$2:B1322)-1)*6+1)</f>
        <v>321</v>
      </c>
      <c r="D1322" t="str" cm="1">
        <f t="array" ref="D1322">INDEX('Master Data'!$F$2:$L$4115,SMALL(IF((INDEX('Master Data'!$F$2:$L$4115,,1)="failed"),MATCH(ROW('Master Data'!$F$2:$L$4115),ROW('Master Data'!$F$2:$L$4115)),""),ROWS($D$2:D1322)),(COLUMNS($D$2:D1322)-1)*6+1)</f>
        <v>failed</v>
      </c>
      <c r="E1322" cm="1">
        <f t="array" ref="E1322">INDEX('Master Data'!$F$2:$L$4115,SMALL(IF((INDEX('Master Data'!$F$2:$L$4115,,1)="failed"),MATCH(ROW('Master Data'!$F$2:$L$4115),ROW('Master Data'!$F$2:$L$4115)),""),ROWS($D$2:E1322)),(COLUMNS($D$2:E1322)-1)*6+1)</f>
        <v>2</v>
      </c>
    </row>
    <row r="1323" spans="1:5" x14ac:dyDescent="0.25">
      <c r="A1323" t="str" cm="1">
        <f t="array" ref="A1323">INDEX('Master Data'!$F$2:$L$4115,SMALL(IF((INDEX('Master Data'!$F$2:$L$4115,,1)="successful"),MATCH(ROW('Master Data'!$F$2:$L$4115),ROW('Master Data'!$F$2:$L$4115)),""),ROWS(A$2:$A1323)),(COLUMNS($A$2:A1323)-1)*6+1)</f>
        <v>successful</v>
      </c>
      <c r="B1323" cm="1">
        <f t="array" ref="B1323">INDEX('Master Data'!$F$2:$L$4115,SMALL(IF((INDEX('Master Data'!$F$2:$L$4115,,1)="successful"),MATCH(ROW('Master Data'!$F$2:$L$4115),ROW('Master Data'!$F$2:$L$4115)),""),ROWS($A$2:B1323)),(COLUMNS($A$2:B1323)-1)*6+1)</f>
        <v>1762</v>
      </c>
      <c r="D1323" t="str" cm="1">
        <f t="array" ref="D1323">INDEX('Master Data'!$F$2:$L$4115,SMALL(IF((INDEX('Master Data'!$F$2:$L$4115,,1)="failed"),MATCH(ROW('Master Data'!$F$2:$L$4115),ROW('Master Data'!$F$2:$L$4115)),""),ROWS($D$2:D1323)),(COLUMNS($D$2:D1323)-1)*6+1)</f>
        <v>failed</v>
      </c>
      <c r="E1323" cm="1">
        <f t="array" ref="E1323">INDEX('Master Data'!$F$2:$L$4115,SMALL(IF((INDEX('Master Data'!$F$2:$L$4115,,1)="failed"),MATCH(ROW('Master Data'!$F$2:$L$4115),ROW('Master Data'!$F$2:$L$4115)),""),ROWS($D$2:E1323)),(COLUMNS($D$2:E1323)-1)*6+1)</f>
        <v>7</v>
      </c>
    </row>
    <row r="1324" spans="1:5" x14ac:dyDescent="0.25">
      <c r="A1324" t="str" cm="1">
        <f t="array" ref="A1324">INDEX('Master Data'!$F$2:$L$4115,SMALL(IF((INDEX('Master Data'!$F$2:$L$4115,,1)="successful"),MATCH(ROW('Master Data'!$F$2:$L$4115),ROW('Master Data'!$F$2:$L$4115)),""),ROWS(A$2:$A1324)),(COLUMNS($A$2:A1324)-1)*6+1)</f>
        <v>successful</v>
      </c>
      <c r="B1324" cm="1">
        <f t="array" ref="B1324">INDEX('Master Data'!$F$2:$L$4115,SMALL(IF((INDEX('Master Data'!$F$2:$L$4115,,1)="successful"),MATCH(ROW('Master Data'!$F$2:$L$4115),ROW('Master Data'!$F$2:$L$4115)),""),ROWS($A$2:B1324)),(COLUMNS($A$2:B1324)-1)*6+1)</f>
        <v>385</v>
      </c>
      <c r="D1324" t="str" cm="1">
        <f t="array" ref="D1324">INDEX('Master Data'!$F$2:$L$4115,SMALL(IF((INDEX('Master Data'!$F$2:$L$4115,,1)="failed"),MATCH(ROW('Master Data'!$F$2:$L$4115),ROW('Master Data'!$F$2:$L$4115)),""),ROWS($D$2:D1324)),(COLUMNS($D$2:D1324)-1)*6+1)</f>
        <v>failed</v>
      </c>
      <c r="E1324" cm="1">
        <f t="array" ref="E1324">INDEX('Master Data'!$F$2:$L$4115,SMALL(IF((INDEX('Master Data'!$F$2:$L$4115,,1)="failed"),MATCH(ROW('Master Data'!$F$2:$L$4115),ROW('Master Data'!$F$2:$L$4115)),""),ROWS($D$2:E1324)),(COLUMNS($D$2:E1324)-1)*6+1)</f>
        <v>16</v>
      </c>
    </row>
    <row r="1325" spans="1:5" x14ac:dyDescent="0.25">
      <c r="A1325" t="str" cm="1">
        <f t="array" ref="A1325">INDEX('Master Data'!$F$2:$L$4115,SMALL(IF((INDEX('Master Data'!$F$2:$L$4115,,1)="successful"),MATCH(ROW('Master Data'!$F$2:$L$4115),ROW('Master Data'!$F$2:$L$4115)),""),ROWS(A$2:$A1325)),(COLUMNS($A$2:A1325)-1)*6+1)</f>
        <v>successful</v>
      </c>
      <c r="B1325" cm="1">
        <f t="array" ref="B1325">INDEX('Master Data'!$F$2:$L$4115,SMALL(IF((INDEX('Master Data'!$F$2:$L$4115,,1)="successful"),MATCH(ROW('Master Data'!$F$2:$L$4115),ROW('Master Data'!$F$2:$L$4115)),""),ROWS($A$2:B1325)),(COLUMNS($A$2:B1325)-1)*6+1)</f>
        <v>398</v>
      </c>
      <c r="D1325" t="str" cm="1">
        <f t="array" ref="D1325">INDEX('Master Data'!$F$2:$L$4115,SMALL(IF((INDEX('Master Data'!$F$2:$L$4115,,1)="failed"),MATCH(ROW('Master Data'!$F$2:$L$4115),ROW('Master Data'!$F$2:$L$4115)),""),ROWS($D$2:D1325)),(COLUMNS($D$2:D1325)-1)*6+1)</f>
        <v>failed</v>
      </c>
      <c r="E1325" cm="1">
        <f t="array" ref="E1325">INDEX('Master Data'!$F$2:$L$4115,SMALL(IF((INDEX('Master Data'!$F$2:$L$4115,,1)="failed"),MATCH(ROW('Master Data'!$F$2:$L$4115),ROW('Master Data'!$F$2:$L$4115)),""),ROWS($D$2:E1325)),(COLUMNS($D$2:E1325)-1)*6+1)</f>
        <v>4</v>
      </c>
    </row>
    <row r="1326" spans="1:5" x14ac:dyDescent="0.25">
      <c r="A1326" t="str" cm="1">
        <f t="array" ref="A1326">INDEX('Master Data'!$F$2:$L$4115,SMALL(IF((INDEX('Master Data'!$F$2:$L$4115,,1)="successful"),MATCH(ROW('Master Data'!$F$2:$L$4115),ROW('Master Data'!$F$2:$L$4115)),""),ROWS(A$2:$A1326)),(COLUMNS($A$2:A1326)-1)*6+1)</f>
        <v>successful</v>
      </c>
      <c r="B1326" cm="1">
        <f t="array" ref="B1326">INDEX('Master Data'!$F$2:$L$4115,SMALL(IF((INDEX('Master Data'!$F$2:$L$4115,,1)="successful"),MATCH(ROW('Master Data'!$F$2:$L$4115),ROW('Master Data'!$F$2:$L$4115)),""),ROWS($A$2:B1326)),(COLUMNS($A$2:B1326)-1)*6+1)</f>
        <v>304</v>
      </c>
      <c r="D1326" t="str" cm="1">
        <f t="array" ref="D1326">INDEX('Master Data'!$F$2:$L$4115,SMALL(IF((INDEX('Master Data'!$F$2:$L$4115,,1)="failed"),MATCH(ROW('Master Data'!$F$2:$L$4115),ROW('Master Data'!$F$2:$L$4115)),""),ROWS($D$2:D1326)),(COLUMNS($D$2:D1326)-1)*6+1)</f>
        <v>failed</v>
      </c>
      <c r="E1326" cm="1">
        <f t="array" ref="E1326">INDEX('Master Data'!$F$2:$L$4115,SMALL(IF((INDEX('Master Data'!$F$2:$L$4115,,1)="failed"),MATCH(ROW('Master Data'!$F$2:$L$4115),ROW('Master Data'!$F$2:$L$4115)),""),ROWS($D$2:E1326)),(COLUMNS($D$2:E1326)-1)*6+1)</f>
        <v>4</v>
      </c>
    </row>
    <row r="1327" spans="1:5" x14ac:dyDescent="0.25">
      <c r="A1327" t="str" cm="1">
        <f t="array" ref="A1327">INDEX('Master Data'!$F$2:$L$4115,SMALL(IF((INDEX('Master Data'!$F$2:$L$4115,,1)="successful"),MATCH(ROW('Master Data'!$F$2:$L$4115),ROW('Master Data'!$F$2:$L$4115)),""),ROWS(A$2:$A1327)),(COLUMNS($A$2:A1327)-1)*6+1)</f>
        <v>successful</v>
      </c>
      <c r="B1327" cm="1">
        <f t="array" ref="B1327">INDEX('Master Data'!$F$2:$L$4115,SMALL(IF((INDEX('Master Data'!$F$2:$L$4115,,1)="successful"),MATCH(ROW('Master Data'!$F$2:$L$4115),ROW('Master Data'!$F$2:$L$4115)),""),ROWS($A$2:B1327)),(COLUMNS($A$2:B1327)-1)*6+1)</f>
        <v>676</v>
      </c>
      <c r="D1327" t="str" cm="1">
        <f t="array" ref="D1327">INDEX('Master Data'!$F$2:$L$4115,SMALL(IF((INDEX('Master Data'!$F$2:$L$4115,,1)="failed"),MATCH(ROW('Master Data'!$F$2:$L$4115),ROW('Master Data'!$F$2:$L$4115)),""),ROWS($D$2:D1327)),(COLUMNS($D$2:D1327)-1)*6+1)</f>
        <v>failed</v>
      </c>
      <c r="E1327" cm="1">
        <f t="array" ref="E1327">INDEX('Master Data'!$F$2:$L$4115,SMALL(IF((INDEX('Master Data'!$F$2:$L$4115,,1)="failed"),MATCH(ROW('Master Data'!$F$2:$L$4115),ROW('Master Data'!$F$2:$L$4115)),""),ROWS($D$2:E1327)),(COLUMNS($D$2:E1327)-1)*6+1)</f>
        <v>4</v>
      </c>
    </row>
    <row r="1328" spans="1:5" x14ac:dyDescent="0.25">
      <c r="A1328" t="str" cm="1">
        <f t="array" ref="A1328">INDEX('Master Data'!$F$2:$L$4115,SMALL(IF((INDEX('Master Data'!$F$2:$L$4115,,1)="successful"),MATCH(ROW('Master Data'!$F$2:$L$4115),ROW('Master Data'!$F$2:$L$4115)),""),ROWS(A$2:$A1328)),(COLUMNS($A$2:A1328)-1)*6+1)</f>
        <v>successful</v>
      </c>
      <c r="B1328" cm="1">
        <f t="array" ref="B1328">INDEX('Master Data'!$F$2:$L$4115,SMALL(IF((INDEX('Master Data'!$F$2:$L$4115,,1)="successful"),MATCH(ROW('Master Data'!$F$2:$L$4115),ROW('Master Data'!$F$2:$L$4115)),""),ROWS($A$2:B1328)),(COLUMNS($A$2:B1328)-1)*6+1)</f>
        <v>577</v>
      </c>
      <c r="D1328" t="str" cm="1">
        <f t="array" ref="D1328">INDEX('Master Data'!$F$2:$L$4115,SMALL(IF((INDEX('Master Data'!$F$2:$L$4115,,1)="failed"),MATCH(ROW('Master Data'!$F$2:$L$4115),ROW('Master Data'!$F$2:$L$4115)),""),ROWS($D$2:D1328)),(COLUMNS($D$2:D1328)-1)*6+1)</f>
        <v>failed</v>
      </c>
      <c r="E1328" cm="1">
        <f t="array" ref="E1328">INDEX('Master Data'!$F$2:$L$4115,SMALL(IF((INDEX('Master Data'!$F$2:$L$4115,,1)="failed"),MATCH(ROW('Master Data'!$F$2:$L$4115),ROW('Master Data'!$F$2:$L$4115)),""),ROWS($D$2:E1328)),(COLUMNS($D$2:E1328)-1)*6+1)</f>
        <v>3</v>
      </c>
    </row>
    <row r="1329" spans="1:5" x14ac:dyDescent="0.25">
      <c r="A1329" t="str" cm="1">
        <f t="array" ref="A1329">INDEX('Master Data'!$F$2:$L$4115,SMALL(IF((INDEX('Master Data'!$F$2:$L$4115,,1)="successful"),MATCH(ROW('Master Data'!$F$2:$L$4115),ROW('Master Data'!$F$2:$L$4115)),""),ROWS(A$2:$A1329)),(COLUMNS($A$2:A1329)-1)*6+1)</f>
        <v>successful</v>
      </c>
      <c r="B1329" cm="1">
        <f t="array" ref="B1329">INDEX('Master Data'!$F$2:$L$4115,SMALL(IF((INDEX('Master Data'!$F$2:$L$4115,,1)="successful"),MATCH(ROW('Master Data'!$F$2:$L$4115),ROW('Master Data'!$F$2:$L$4115)),""),ROWS($A$2:B1329)),(COLUMNS($A$2:B1329)-1)*6+1)</f>
        <v>3663</v>
      </c>
      <c r="D1329" t="str" cm="1">
        <f t="array" ref="D1329">INDEX('Master Data'!$F$2:$L$4115,SMALL(IF((INDEX('Master Data'!$F$2:$L$4115,,1)="failed"),MATCH(ROW('Master Data'!$F$2:$L$4115),ROW('Master Data'!$F$2:$L$4115)),""),ROWS($D$2:D1329)),(COLUMNS($D$2:D1329)-1)*6+1)</f>
        <v>failed</v>
      </c>
      <c r="E1329" cm="1">
        <f t="array" ref="E1329">INDEX('Master Data'!$F$2:$L$4115,SMALL(IF((INDEX('Master Data'!$F$2:$L$4115,,1)="failed"),MATCH(ROW('Master Data'!$F$2:$L$4115),ROW('Master Data'!$F$2:$L$4115)),""),ROWS($D$2:E1329)),(COLUMNS($D$2:E1329)-1)*6+1)</f>
        <v>36</v>
      </c>
    </row>
    <row r="1330" spans="1:5" x14ac:dyDescent="0.25">
      <c r="A1330" t="str" cm="1">
        <f t="array" ref="A1330">INDEX('Master Data'!$F$2:$L$4115,SMALL(IF((INDEX('Master Data'!$F$2:$L$4115,,1)="successful"),MATCH(ROW('Master Data'!$F$2:$L$4115),ROW('Master Data'!$F$2:$L$4115)),""),ROWS(A$2:$A1330)),(COLUMNS($A$2:A1330)-1)*6+1)</f>
        <v>successful</v>
      </c>
      <c r="B1330" cm="1">
        <f t="array" ref="B1330">INDEX('Master Data'!$F$2:$L$4115,SMALL(IF((INDEX('Master Data'!$F$2:$L$4115,,1)="successful"),MATCH(ROW('Master Data'!$F$2:$L$4115),ROW('Master Data'!$F$2:$L$4115)),""),ROWS($A$2:B1330)),(COLUMNS($A$2:B1330)-1)*6+1)</f>
        <v>294</v>
      </c>
      <c r="D1330" t="str" cm="1">
        <f t="array" ref="D1330">INDEX('Master Data'!$F$2:$L$4115,SMALL(IF((INDEX('Master Data'!$F$2:$L$4115,,1)="failed"),MATCH(ROW('Master Data'!$F$2:$L$4115),ROW('Master Data'!$F$2:$L$4115)),""),ROWS($D$2:D1330)),(COLUMNS($D$2:D1330)-1)*6+1)</f>
        <v>failed</v>
      </c>
      <c r="E1330" cm="1">
        <f t="array" ref="E1330">INDEX('Master Data'!$F$2:$L$4115,SMALL(IF((INDEX('Master Data'!$F$2:$L$4115,,1)="failed"),MATCH(ROW('Master Data'!$F$2:$L$4115),ROW('Master Data'!$F$2:$L$4115)),""),ROWS($D$2:E1330)),(COLUMNS($D$2:E1330)-1)*6+1)</f>
        <v>1</v>
      </c>
    </row>
    <row r="1331" spans="1:5" x14ac:dyDescent="0.25">
      <c r="A1331" t="str" cm="1">
        <f t="array" ref="A1331">INDEX('Master Data'!$F$2:$L$4115,SMALL(IF((INDEX('Master Data'!$F$2:$L$4115,,1)="successful"),MATCH(ROW('Master Data'!$F$2:$L$4115),ROW('Master Data'!$F$2:$L$4115)),""),ROWS(A$2:$A1331)),(COLUMNS($A$2:A1331)-1)*6+1)</f>
        <v>successful</v>
      </c>
      <c r="B1331" cm="1">
        <f t="array" ref="B1331">INDEX('Master Data'!$F$2:$L$4115,SMALL(IF((INDEX('Master Data'!$F$2:$L$4115,,1)="successful"),MATCH(ROW('Master Data'!$F$2:$L$4115),ROW('Master Data'!$F$2:$L$4115)),""),ROWS($A$2:B1331)),(COLUMNS($A$2:B1331)-1)*6+1)</f>
        <v>28</v>
      </c>
      <c r="D1331" t="str" cm="1">
        <f t="array" ref="D1331">INDEX('Master Data'!$F$2:$L$4115,SMALL(IF((INDEX('Master Data'!$F$2:$L$4115,,1)="failed"),MATCH(ROW('Master Data'!$F$2:$L$4115),ROW('Master Data'!$F$2:$L$4115)),""),ROWS($D$2:D1331)),(COLUMNS($D$2:D1331)-1)*6+1)</f>
        <v>failed</v>
      </c>
      <c r="E1331" cm="1">
        <f t="array" ref="E1331">INDEX('Master Data'!$F$2:$L$4115,SMALL(IF((INDEX('Master Data'!$F$2:$L$4115,,1)="failed"),MATCH(ROW('Master Data'!$F$2:$L$4115),ROW('Master Data'!$F$2:$L$4115)),""),ROWS($D$2:E1331)),(COLUMNS($D$2:E1331)-1)*6+1)</f>
        <v>7</v>
      </c>
    </row>
    <row r="1332" spans="1:5" x14ac:dyDescent="0.25">
      <c r="A1332" t="str" cm="1">
        <f t="array" ref="A1332">INDEX('Master Data'!$F$2:$L$4115,SMALL(IF((INDEX('Master Data'!$F$2:$L$4115,,1)="successful"),MATCH(ROW('Master Data'!$F$2:$L$4115),ROW('Master Data'!$F$2:$L$4115)),""),ROWS(A$2:$A1332)),(COLUMNS($A$2:A1332)-1)*6+1)</f>
        <v>successful</v>
      </c>
      <c r="B1332" cm="1">
        <f t="array" ref="B1332">INDEX('Master Data'!$F$2:$L$4115,SMALL(IF((INDEX('Master Data'!$F$2:$L$4115,,1)="successful"),MATCH(ROW('Master Data'!$F$2:$L$4115),ROW('Master Data'!$F$2:$L$4115)),""),ROWS($A$2:B1332)),(COLUMNS($A$2:B1332)-1)*6+1)</f>
        <v>100</v>
      </c>
      <c r="D1332" t="str" cm="1">
        <f t="array" ref="D1332">INDEX('Master Data'!$F$2:$L$4115,SMALL(IF((INDEX('Master Data'!$F$2:$L$4115,,1)="failed"),MATCH(ROW('Master Data'!$F$2:$L$4115),ROW('Master Data'!$F$2:$L$4115)),""),ROWS($D$2:D1332)),(COLUMNS($D$2:D1332)-1)*6+1)</f>
        <v>failed</v>
      </c>
      <c r="E1332" cm="1">
        <f t="array" ref="E1332">INDEX('Master Data'!$F$2:$L$4115,SMALL(IF((INDEX('Master Data'!$F$2:$L$4115,,1)="failed"),MATCH(ROW('Master Data'!$F$2:$L$4115),ROW('Master Data'!$F$2:$L$4115)),""),ROWS($D$2:E1332)),(COLUMNS($D$2:E1332)-1)*6+1)</f>
        <v>27</v>
      </c>
    </row>
    <row r="1333" spans="1:5" x14ac:dyDescent="0.25">
      <c r="A1333" t="str" cm="1">
        <f t="array" ref="A1333">INDEX('Master Data'!$F$2:$L$4115,SMALL(IF((INDEX('Master Data'!$F$2:$L$4115,,1)="successful"),MATCH(ROW('Master Data'!$F$2:$L$4115),ROW('Master Data'!$F$2:$L$4115)),""),ROWS(A$2:$A1333)),(COLUMNS($A$2:A1333)-1)*6+1)</f>
        <v>successful</v>
      </c>
      <c r="B1333" cm="1">
        <f t="array" ref="B1333">INDEX('Master Data'!$F$2:$L$4115,SMALL(IF((INDEX('Master Data'!$F$2:$L$4115,,1)="successful"),MATCH(ROW('Master Data'!$F$2:$L$4115),ROW('Master Data'!$F$2:$L$4115)),""),ROWS($A$2:B1333)),(COLUMNS($A$2:B1333)-1)*6+1)</f>
        <v>72</v>
      </c>
      <c r="D1333" t="str" cm="1">
        <f t="array" ref="D1333">INDEX('Master Data'!$F$2:$L$4115,SMALL(IF((INDEX('Master Data'!$F$2:$L$4115,,1)="failed"),MATCH(ROW('Master Data'!$F$2:$L$4115),ROW('Master Data'!$F$2:$L$4115)),""),ROWS($D$2:D1333)),(COLUMNS($D$2:D1333)-1)*6+1)</f>
        <v>failed</v>
      </c>
      <c r="E1333" cm="1">
        <f t="array" ref="E1333">INDEX('Master Data'!$F$2:$L$4115,SMALL(IF((INDEX('Master Data'!$F$2:$L$4115,,1)="failed"),MATCH(ROW('Master Data'!$F$2:$L$4115),ROW('Master Data'!$F$2:$L$4115)),""),ROWS($D$2:E1333)),(COLUMNS($D$2:E1333)-1)*6+1)</f>
        <v>1</v>
      </c>
    </row>
    <row r="1334" spans="1:5" x14ac:dyDescent="0.25">
      <c r="A1334" t="str" cm="1">
        <f t="array" ref="A1334">INDEX('Master Data'!$F$2:$L$4115,SMALL(IF((INDEX('Master Data'!$F$2:$L$4115,,1)="successful"),MATCH(ROW('Master Data'!$F$2:$L$4115),ROW('Master Data'!$F$2:$L$4115)),""),ROWS(A$2:$A1334)),(COLUMNS($A$2:A1334)-1)*6+1)</f>
        <v>successful</v>
      </c>
      <c r="B1334" cm="1">
        <f t="array" ref="B1334">INDEX('Master Data'!$F$2:$L$4115,SMALL(IF((INDEX('Master Data'!$F$2:$L$4115,,1)="successful"),MATCH(ROW('Master Data'!$F$2:$L$4115),ROW('Master Data'!$F$2:$L$4115)),""),ROWS($A$2:B1334)),(COLUMNS($A$2:B1334)-1)*6+1)</f>
        <v>238</v>
      </c>
      <c r="D1334" t="str" cm="1">
        <f t="array" ref="D1334">INDEX('Master Data'!$F$2:$L$4115,SMALL(IF((INDEX('Master Data'!$F$2:$L$4115,,1)="failed"),MATCH(ROW('Master Data'!$F$2:$L$4115),ROW('Master Data'!$F$2:$L$4115)),""),ROWS($D$2:D1334)),(COLUMNS($D$2:D1334)-1)*6+1)</f>
        <v>failed</v>
      </c>
      <c r="E1334" cm="1">
        <f t="array" ref="E1334">INDEX('Master Data'!$F$2:$L$4115,SMALL(IF((INDEX('Master Data'!$F$2:$L$4115,,1)="failed"),MATCH(ROW('Master Data'!$F$2:$L$4115),ROW('Master Data'!$F$2:$L$4115)),""),ROWS($D$2:E1334)),(COLUMNS($D$2:E1334)-1)*6+1)</f>
        <v>0</v>
      </c>
    </row>
    <row r="1335" spans="1:5" x14ac:dyDescent="0.25">
      <c r="A1335" t="str" cm="1">
        <f t="array" ref="A1335">INDEX('Master Data'!$F$2:$L$4115,SMALL(IF((INDEX('Master Data'!$F$2:$L$4115,,1)="successful"),MATCH(ROW('Master Data'!$F$2:$L$4115),ROW('Master Data'!$F$2:$L$4115)),""),ROWS(A$2:$A1335)),(COLUMNS($A$2:A1335)-1)*6+1)</f>
        <v>successful</v>
      </c>
      <c r="B1335" cm="1">
        <f t="array" ref="B1335">INDEX('Master Data'!$F$2:$L$4115,SMALL(IF((INDEX('Master Data'!$F$2:$L$4115,,1)="successful"),MATCH(ROW('Master Data'!$F$2:$L$4115),ROW('Master Data'!$F$2:$L$4115)),""),ROWS($A$2:B1335)),(COLUMNS($A$2:B1335)-1)*6+1)</f>
        <v>159</v>
      </c>
      <c r="D1335" t="str" cm="1">
        <f t="array" ref="D1335">INDEX('Master Data'!$F$2:$L$4115,SMALL(IF((INDEX('Master Data'!$F$2:$L$4115,,1)="failed"),MATCH(ROW('Master Data'!$F$2:$L$4115),ROW('Master Data'!$F$2:$L$4115)),""),ROWS($D$2:D1335)),(COLUMNS($D$2:D1335)-1)*6+1)</f>
        <v>failed</v>
      </c>
      <c r="E1335" cm="1">
        <f t="array" ref="E1335">INDEX('Master Data'!$F$2:$L$4115,SMALL(IF((INDEX('Master Data'!$F$2:$L$4115,,1)="failed"),MATCH(ROW('Master Data'!$F$2:$L$4115),ROW('Master Data'!$F$2:$L$4115)),""),ROWS($D$2:E1335)),(COLUMNS($D$2:E1335)-1)*6+1)</f>
        <v>1</v>
      </c>
    </row>
    <row r="1336" spans="1:5" x14ac:dyDescent="0.25">
      <c r="A1336" t="str" cm="1">
        <f t="array" ref="A1336">INDEX('Master Data'!$F$2:$L$4115,SMALL(IF((INDEX('Master Data'!$F$2:$L$4115,,1)="successful"),MATCH(ROW('Master Data'!$F$2:$L$4115),ROW('Master Data'!$F$2:$L$4115)),""),ROWS(A$2:$A1336)),(COLUMNS($A$2:A1336)-1)*6+1)</f>
        <v>successful</v>
      </c>
      <c r="B1336" cm="1">
        <f t="array" ref="B1336">INDEX('Master Data'!$F$2:$L$4115,SMALL(IF((INDEX('Master Data'!$F$2:$L$4115,,1)="successful"),MATCH(ROW('Master Data'!$F$2:$L$4115),ROW('Master Data'!$F$2:$L$4115)),""),ROWS($A$2:B1336)),(COLUMNS($A$2:B1336)-1)*6+1)</f>
        <v>77</v>
      </c>
      <c r="D1336" t="str" cm="1">
        <f t="array" ref="D1336">INDEX('Master Data'!$F$2:$L$4115,SMALL(IF((INDEX('Master Data'!$F$2:$L$4115,,1)="failed"),MATCH(ROW('Master Data'!$F$2:$L$4115),ROW('Master Data'!$F$2:$L$4115)),""),ROWS($D$2:D1336)),(COLUMNS($D$2:D1336)-1)*6+1)</f>
        <v>failed</v>
      </c>
      <c r="E1336" cm="1">
        <f t="array" ref="E1336">INDEX('Master Data'!$F$2:$L$4115,SMALL(IF((INDEX('Master Data'!$F$2:$L$4115,,1)="failed"),MATCH(ROW('Master Data'!$F$2:$L$4115),ROW('Master Data'!$F$2:$L$4115)),""),ROWS($D$2:E1336)),(COLUMNS($D$2:E1336)-1)*6+1)</f>
        <v>3</v>
      </c>
    </row>
    <row r="1337" spans="1:5" x14ac:dyDescent="0.25">
      <c r="A1337" t="str" cm="1">
        <f t="array" ref="A1337">INDEX('Master Data'!$F$2:$L$4115,SMALL(IF((INDEX('Master Data'!$F$2:$L$4115,,1)="successful"),MATCH(ROW('Master Data'!$F$2:$L$4115),ROW('Master Data'!$F$2:$L$4115)),""),ROWS(A$2:$A1337)),(COLUMNS($A$2:A1337)-1)*6+1)</f>
        <v>successful</v>
      </c>
      <c r="B1337" cm="1">
        <f t="array" ref="B1337">INDEX('Master Data'!$F$2:$L$4115,SMALL(IF((INDEX('Master Data'!$F$2:$L$4115,,1)="successful"),MATCH(ROW('Master Data'!$F$2:$L$4115),ROW('Master Data'!$F$2:$L$4115)),""),ROWS($A$2:B1337)),(COLUMNS($A$2:B1337)-1)*6+1)</f>
        <v>53</v>
      </c>
      <c r="D1337" t="str" cm="1">
        <f t="array" ref="D1337">INDEX('Master Data'!$F$2:$L$4115,SMALL(IF((INDEX('Master Data'!$F$2:$L$4115,,1)="failed"),MATCH(ROW('Master Data'!$F$2:$L$4115),ROW('Master Data'!$F$2:$L$4115)),""),ROWS($D$2:D1337)),(COLUMNS($D$2:D1337)-1)*6+1)</f>
        <v>failed</v>
      </c>
      <c r="E1337" cm="1">
        <f t="array" ref="E1337">INDEX('Master Data'!$F$2:$L$4115,SMALL(IF((INDEX('Master Data'!$F$2:$L$4115,,1)="failed"),MATCH(ROW('Master Data'!$F$2:$L$4115),ROW('Master Data'!$F$2:$L$4115)),""),ROWS($D$2:E1337)),(COLUMNS($D$2:E1337)-1)*6+1)</f>
        <v>3</v>
      </c>
    </row>
    <row r="1338" spans="1:5" x14ac:dyDescent="0.25">
      <c r="A1338" t="str" cm="1">
        <f t="array" ref="A1338">INDEX('Master Data'!$F$2:$L$4115,SMALL(IF((INDEX('Master Data'!$F$2:$L$4115,,1)="successful"),MATCH(ROW('Master Data'!$F$2:$L$4115),ROW('Master Data'!$F$2:$L$4115)),""),ROWS(A$2:$A1338)),(COLUMNS($A$2:A1338)-1)*6+1)</f>
        <v>successful</v>
      </c>
      <c r="B1338" cm="1">
        <f t="array" ref="B1338">INDEX('Master Data'!$F$2:$L$4115,SMALL(IF((INDEX('Master Data'!$F$2:$L$4115,,1)="successful"),MATCH(ROW('Master Data'!$F$2:$L$4115),ROW('Master Data'!$F$2:$L$4115)),""),ROWS($A$2:B1338)),(COLUMNS($A$2:B1338)-1)*6+1)</f>
        <v>1251</v>
      </c>
      <c r="D1338" t="str" cm="1">
        <f t="array" ref="D1338">INDEX('Master Data'!$F$2:$L$4115,SMALL(IF((INDEX('Master Data'!$F$2:$L$4115,,1)="failed"),MATCH(ROW('Master Data'!$F$2:$L$4115),ROW('Master Data'!$F$2:$L$4115)),""),ROWS($D$2:D1338)),(COLUMNS($D$2:D1338)-1)*6+1)</f>
        <v>failed</v>
      </c>
      <c r="E1338" cm="1">
        <f t="array" ref="E1338">INDEX('Master Data'!$F$2:$L$4115,SMALL(IF((INDEX('Master Data'!$F$2:$L$4115,,1)="failed"),MATCH(ROW('Master Data'!$F$2:$L$4115),ROW('Master Data'!$F$2:$L$4115)),""),ROWS($D$2:E1338)),(COLUMNS($D$2:E1338)-1)*6+1)</f>
        <v>3</v>
      </c>
    </row>
    <row r="1339" spans="1:5" x14ac:dyDescent="0.25">
      <c r="A1339" t="str" cm="1">
        <f t="array" ref="A1339">INDEX('Master Data'!$F$2:$L$4115,SMALL(IF((INDEX('Master Data'!$F$2:$L$4115,,1)="successful"),MATCH(ROW('Master Data'!$F$2:$L$4115),ROW('Master Data'!$F$2:$L$4115)),""),ROWS(A$2:$A1339)),(COLUMNS($A$2:A1339)-1)*6+1)</f>
        <v>successful</v>
      </c>
      <c r="B1339" cm="1">
        <f t="array" ref="B1339">INDEX('Master Data'!$F$2:$L$4115,SMALL(IF((INDEX('Master Data'!$F$2:$L$4115,,1)="successful"),MATCH(ROW('Master Data'!$F$2:$L$4115),ROW('Master Data'!$F$2:$L$4115)),""),ROWS($A$2:B1339)),(COLUMNS($A$2:B1339)-1)*6+1)</f>
        <v>465</v>
      </c>
      <c r="D1339" t="str" cm="1">
        <f t="array" ref="D1339">INDEX('Master Data'!$F$2:$L$4115,SMALL(IF((INDEX('Master Data'!$F$2:$L$4115,,1)="failed"),MATCH(ROW('Master Data'!$F$2:$L$4115),ROW('Master Data'!$F$2:$L$4115)),""),ROWS($D$2:D1339)),(COLUMNS($D$2:D1339)-1)*6+1)</f>
        <v>failed</v>
      </c>
      <c r="E1339" cm="1">
        <f t="array" ref="E1339">INDEX('Master Data'!$F$2:$L$4115,SMALL(IF((INDEX('Master Data'!$F$2:$L$4115,,1)="failed"),MATCH(ROW('Master Data'!$F$2:$L$4115),ROW('Master Data'!$F$2:$L$4115)),""),ROWS($D$2:E1339)),(COLUMNS($D$2:E1339)-1)*6+1)</f>
        <v>0</v>
      </c>
    </row>
    <row r="1340" spans="1:5" x14ac:dyDescent="0.25">
      <c r="A1340" t="str" cm="1">
        <f t="array" ref="A1340">INDEX('Master Data'!$F$2:$L$4115,SMALL(IF((INDEX('Master Data'!$F$2:$L$4115,,1)="successful"),MATCH(ROW('Master Data'!$F$2:$L$4115),ROW('Master Data'!$F$2:$L$4115)),""),ROWS(A$2:$A1340)),(COLUMNS($A$2:A1340)-1)*6+1)</f>
        <v>successful</v>
      </c>
      <c r="B1340" cm="1">
        <f t="array" ref="B1340">INDEX('Master Data'!$F$2:$L$4115,SMALL(IF((INDEX('Master Data'!$F$2:$L$4115,,1)="successful"),MATCH(ROW('Master Data'!$F$2:$L$4115),ROW('Master Data'!$F$2:$L$4115)),""),ROWS($A$2:B1340)),(COLUMNS($A$2:B1340)-1)*6+1)</f>
        <v>74</v>
      </c>
      <c r="D1340" t="str" cm="1">
        <f t="array" ref="D1340">INDEX('Master Data'!$F$2:$L$4115,SMALL(IF((INDEX('Master Data'!$F$2:$L$4115,,1)="failed"),MATCH(ROW('Master Data'!$F$2:$L$4115),ROW('Master Data'!$F$2:$L$4115)),""),ROWS($D$2:D1340)),(COLUMNS($D$2:D1340)-1)*6+1)</f>
        <v>failed</v>
      </c>
      <c r="E1340" cm="1">
        <f t="array" ref="E1340">INDEX('Master Data'!$F$2:$L$4115,SMALL(IF((INDEX('Master Data'!$F$2:$L$4115,,1)="failed"),MATCH(ROW('Master Data'!$F$2:$L$4115),ROW('Master Data'!$F$2:$L$4115)),""),ROWS($D$2:E1340)),(COLUMNS($D$2:E1340)-1)*6+1)</f>
        <v>6</v>
      </c>
    </row>
    <row r="1341" spans="1:5" x14ac:dyDescent="0.25">
      <c r="A1341" t="str" cm="1">
        <f t="array" ref="A1341">INDEX('Master Data'!$F$2:$L$4115,SMALL(IF((INDEX('Master Data'!$F$2:$L$4115,,1)="successful"),MATCH(ROW('Master Data'!$F$2:$L$4115),ROW('Master Data'!$F$2:$L$4115)),""),ROWS(A$2:$A1341)),(COLUMNS($A$2:A1341)-1)*6+1)</f>
        <v>successful</v>
      </c>
      <c r="B1341" cm="1">
        <f t="array" ref="B1341">INDEX('Master Data'!$F$2:$L$4115,SMALL(IF((INDEX('Master Data'!$F$2:$L$4115,,1)="successful"),MATCH(ROW('Master Data'!$F$2:$L$4115),ROW('Master Data'!$F$2:$L$4115)),""),ROWS($A$2:B1341)),(COLUMNS($A$2:B1341)-1)*6+1)</f>
        <v>62</v>
      </c>
      <c r="D1341" t="str" cm="1">
        <f t="array" ref="D1341">INDEX('Master Data'!$F$2:$L$4115,SMALL(IF((INDEX('Master Data'!$F$2:$L$4115,,1)="failed"),MATCH(ROW('Master Data'!$F$2:$L$4115),ROW('Master Data'!$F$2:$L$4115)),""),ROWS($D$2:D1341)),(COLUMNS($D$2:D1341)-1)*6+1)</f>
        <v>failed</v>
      </c>
      <c r="E1341" cm="1">
        <f t="array" ref="E1341">INDEX('Master Data'!$F$2:$L$4115,SMALL(IF((INDEX('Master Data'!$F$2:$L$4115,,1)="failed"),MATCH(ROW('Master Data'!$F$2:$L$4115),ROW('Master Data'!$F$2:$L$4115)),""),ROWS($D$2:E1341)),(COLUMNS($D$2:E1341)-1)*6+1)</f>
        <v>17</v>
      </c>
    </row>
    <row r="1342" spans="1:5" x14ac:dyDescent="0.25">
      <c r="A1342" t="str" cm="1">
        <f t="array" ref="A1342">INDEX('Master Data'!$F$2:$L$4115,SMALL(IF((INDEX('Master Data'!$F$2:$L$4115,,1)="successful"),MATCH(ROW('Master Data'!$F$2:$L$4115),ROW('Master Data'!$F$2:$L$4115)),""),ROWS(A$2:$A1342)),(COLUMNS($A$2:A1342)-1)*6+1)</f>
        <v>successful</v>
      </c>
      <c r="B1342" cm="1">
        <f t="array" ref="B1342">INDEX('Master Data'!$F$2:$L$4115,SMALL(IF((INDEX('Master Data'!$F$2:$L$4115,,1)="successful"),MATCH(ROW('Master Data'!$F$2:$L$4115),ROW('Master Data'!$F$2:$L$4115)),""),ROWS($A$2:B1342)),(COLUMNS($A$2:B1342)-1)*6+1)</f>
        <v>3468</v>
      </c>
      <c r="D1342" t="str" cm="1">
        <f t="array" ref="D1342">INDEX('Master Data'!$F$2:$L$4115,SMALL(IF((INDEX('Master Data'!$F$2:$L$4115,,1)="failed"),MATCH(ROW('Master Data'!$F$2:$L$4115),ROW('Master Data'!$F$2:$L$4115)),""),ROWS($D$2:D1342)),(COLUMNS($D$2:D1342)-1)*6+1)</f>
        <v>failed</v>
      </c>
      <c r="E1342" cm="1">
        <f t="array" ref="E1342">INDEX('Master Data'!$F$2:$L$4115,SMALL(IF((INDEX('Master Data'!$F$2:$L$4115,,1)="failed"),MATCH(ROW('Master Data'!$F$2:$L$4115),ROW('Master Data'!$F$2:$L$4115)),""),ROWS($D$2:E1342)),(COLUMNS($D$2:E1342)-1)*6+1)</f>
        <v>40</v>
      </c>
    </row>
    <row r="1343" spans="1:5" x14ac:dyDescent="0.25">
      <c r="A1343" t="str" cm="1">
        <f t="array" ref="A1343">INDEX('Master Data'!$F$2:$L$4115,SMALL(IF((INDEX('Master Data'!$F$2:$L$4115,,1)="successful"),MATCH(ROW('Master Data'!$F$2:$L$4115),ROW('Master Data'!$F$2:$L$4115)),""),ROWS(A$2:$A1343)),(COLUMNS($A$2:A1343)-1)*6+1)</f>
        <v>successful</v>
      </c>
      <c r="B1343" cm="1">
        <f t="array" ref="B1343">INDEX('Master Data'!$F$2:$L$4115,SMALL(IF((INDEX('Master Data'!$F$2:$L$4115,,1)="successful"),MATCH(ROW('Master Data'!$F$2:$L$4115),ROW('Master Data'!$F$2:$L$4115)),""),ROWS($A$2:B1343)),(COLUMNS($A$2:B1343)-1)*6+1)</f>
        <v>52</v>
      </c>
      <c r="D1343" t="str" cm="1">
        <f t="array" ref="D1343">INDEX('Master Data'!$F$2:$L$4115,SMALL(IF((INDEX('Master Data'!$F$2:$L$4115,,1)="failed"),MATCH(ROW('Master Data'!$F$2:$L$4115),ROW('Master Data'!$F$2:$L$4115)),""),ROWS($D$2:D1343)),(COLUMNS($D$2:D1343)-1)*6+1)</f>
        <v>failed</v>
      </c>
      <c r="E1343" cm="1">
        <f t="array" ref="E1343">INDEX('Master Data'!$F$2:$L$4115,SMALL(IF((INDEX('Master Data'!$F$2:$L$4115,,1)="failed"),MATCH(ROW('Master Data'!$F$2:$L$4115),ROW('Master Data'!$F$2:$L$4115)),""),ROWS($D$2:E1343)),(COLUMNS($D$2:E1343)-1)*6+1)</f>
        <v>3</v>
      </c>
    </row>
    <row r="1344" spans="1:5" x14ac:dyDescent="0.25">
      <c r="A1344" t="str" cm="1">
        <f t="array" ref="A1344">INDEX('Master Data'!$F$2:$L$4115,SMALL(IF((INDEX('Master Data'!$F$2:$L$4115,,1)="successful"),MATCH(ROW('Master Data'!$F$2:$L$4115),ROW('Master Data'!$F$2:$L$4115)),""),ROWS(A$2:$A1344)),(COLUMNS($A$2:A1344)-1)*6+1)</f>
        <v>successful</v>
      </c>
      <c r="B1344" cm="1">
        <f t="array" ref="B1344">INDEX('Master Data'!$F$2:$L$4115,SMALL(IF((INDEX('Master Data'!$F$2:$L$4115,,1)="successful"),MATCH(ROW('Master Data'!$F$2:$L$4115),ROW('Master Data'!$F$2:$L$4115)),""),ROWS($A$2:B1344)),(COLUMNS($A$2:B1344)-1)*6+1)</f>
        <v>50</v>
      </c>
      <c r="D1344" t="str" cm="1">
        <f t="array" ref="D1344">INDEX('Master Data'!$F$2:$L$4115,SMALL(IF((INDEX('Master Data'!$F$2:$L$4115,,1)="failed"),MATCH(ROW('Master Data'!$F$2:$L$4115),ROW('Master Data'!$F$2:$L$4115)),""),ROWS($D$2:D1344)),(COLUMNS($D$2:D1344)-1)*6+1)</f>
        <v>failed</v>
      </c>
      <c r="E1344" cm="1">
        <f t="array" ref="E1344">INDEX('Master Data'!$F$2:$L$4115,SMALL(IF((INDEX('Master Data'!$F$2:$L$4115,,1)="failed"),MATCH(ROW('Master Data'!$F$2:$L$4115),ROW('Master Data'!$F$2:$L$4115)),""),ROWS($D$2:E1344)),(COLUMNS($D$2:E1344)-1)*6+1)</f>
        <v>1</v>
      </c>
    </row>
    <row r="1345" spans="1:5" x14ac:dyDescent="0.25">
      <c r="A1345" t="str" cm="1">
        <f t="array" ref="A1345">INDEX('Master Data'!$F$2:$L$4115,SMALL(IF((INDEX('Master Data'!$F$2:$L$4115,,1)="successful"),MATCH(ROW('Master Data'!$F$2:$L$4115),ROW('Master Data'!$F$2:$L$4115)),""),ROWS(A$2:$A1345)),(COLUMNS($A$2:A1345)-1)*6+1)</f>
        <v>successful</v>
      </c>
      <c r="B1345" cm="1">
        <f t="array" ref="B1345">INDEX('Master Data'!$F$2:$L$4115,SMALL(IF((INDEX('Master Data'!$F$2:$L$4115,,1)="successful"),MATCH(ROW('Master Data'!$F$2:$L$4115),ROW('Master Data'!$F$2:$L$4115)),""),ROWS($A$2:B1345)),(COLUMNS($A$2:B1345)-1)*6+1)</f>
        <v>45</v>
      </c>
      <c r="D1345" t="str" cm="1">
        <f t="array" ref="D1345">INDEX('Master Data'!$F$2:$L$4115,SMALL(IF((INDEX('Master Data'!$F$2:$L$4115,,1)="failed"),MATCH(ROW('Master Data'!$F$2:$L$4115),ROW('Master Data'!$F$2:$L$4115)),""),ROWS($D$2:D1345)),(COLUMNS($D$2:D1345)-1)*6+1)</f>
        <v>failed</v>
      </c>
      <c r="E1345" cm="1">
        <f t="array" ref="E1345">INDEX('Master Data'!$F$2:$L$4115,SMALL(IF((INDEX('Master Data'!$F$2:$L$4115,,1)="failed"),MATCH(ROW('Master Data'!$F$2:$L$4115),ROW('Master Data'!$F$2:$L$4115)),""),ROWS($D$2:E1345)),(COLUMNS($D$2:E1345)-1)*6+1)</f>
        <v>2</v>
      </c>
    </row>
    <row r="1346" spans="1:5" x14ac:dyDescent="0.25">
      <c r="A1346" t="str" cm="1">
        <f t="array" ref="A1346">INDEX('Master Data'!$F$2:$L$4115,SMALL(IF((INDEX('Master Data'!$F$2:$L$4115,,1)="successful"),MATCH(ROW('Master Data'!$F$2:$L$4115),ROW('Master Data'!$F$2:$L$4115)),""),ROWS(A$2:$A1346)),(COLUMNS($A$2:A1346)-1)*6+1)</f>
        <v>successful</v>
      </c>
      <c r="B1346" cm="1">
        <f t="array" ref="B1346">INDEX('Master Data'!$F$2:$L$4115,SMALL(IF((INDEX('Master Data'!$F$2:$L$4115,,1)="successful"),MATCH(ROW('Master Data'!$F$2:$L$4115),ROW('Master Data'!$F$2:$L$4115)),""),ROWS($A$2:B1346)),(COLUMNS($A$2:B1346)-1)*6+1)</f>
        <v>21</v>
      </c>
      <c r="D1346" t="str" cm="1">
        <f t="array" ref="D1346">INDEX('Master Data'!$F$2:$L$4115,SMALL(IF((INDEX('Master Data'!$F$2:$L$4115,,1)="failed"),MATCH(ROW('Master Data'!$F$2:$L$4115),ROW('Master Data'!$F$2:$L$4115)),""),ROWS($D$2:D1346)),(COLUMNS($D$2:D1346)-1)*6+1)</f>
        <v>failed</v>
      </c>
      <c r="E1346" cm="1">
        <f t="array" ref="E1346">INDEX('Master Data'!$F$2:$L$4115,SMALL(IF((INDEX('Master Data'!$F$2:$L$4115,,1)="failed"),MATCH(ROW('Master Data'!$F$2:$L$4115),ROW('Master Data'!$F$2:$L$4115)),""),ROWS($D$2:E1346)),(COLUMNS($D$2:E1346)-1)*6+1)</f>
        <v>7</v>
      </c>
    </row>
    <row r="1347" spans="1:5" x14ac:dyDescent="0.25">
      <c r="A1347" t="str" cm="1">
        <f t="array" ref="A1347">INDEX('Master Data'!$F$2:$L$4115,SMALL(IF((INDEX('Master Data'!$F$2:$L$4115,,1)="successful"),MATCH(ROW('Master Data'!$F$2:$L$4115),ROW('Master Data'!$F$2:$L$4115)),""),ROWS(A$2:$A1347)),(COLUMNS($A$2:A1347)-1)*6+1)</f>
        <v>successful</v>
      </c>
      <c r="B1347" cm="1">
        <f t="array" ref="B1347">INDEX('Master Data'!$F$2:$L$4115,SMALL(IF((INDEX('Master Data'!$F$2:$L$4115,,1)="successful"),MATCH(ROW('Master Data'!$F$2:$L$4115),ROW('Master Data'!$F$2:$L$4115)),""),ROWS($A$2:B1347)),(COLUMNS($A$2:B1347)-1)*6+1)</f>
        <v>100</v>
      </c>
      <c r="D1347" t="str" cm="1">
        <f t="array" ref="D1347">INDEX('Master Data'!$F$2:$L$4115,SMALL(IF((INDEX('Master Data'!$F$2:$L$4115,,1)="failed"),MATCH(ROW('Master Data'!$F$2:$L$4115),ROW('Master Data'!$F$2:$L$4115)),""),ROWS($D$2:D1347)),(COLUMNS($D$2:D1347)-1)*6+1)</f>
        <v>failed</v>
      </c>
      <c r="E1347" cm="1">
        <f t="array" ref="E1347">INDEX('Master Data'!$F$2:$L$4115,SMALL(IF((INDEX('Master Data'!$F$2:$L$4115,,1)="failed"),MATCH(ROW('Master Data'!$F$2:$L$4115),ROW('Master Data'!$F$2:$L$4115)),""),ROWS($D$2:E1347)),(COLUMNS($D$2:E1347)-1)*6+1)</f>
        <v>14</v>
      </c>
    </row>
    <row r="1348" spans="1:5" x14ac:dyDescent="0.25">
      <c r="A1348" t="str" cm="1">
        <f t="array" ref="A1348">INDEX('Master Data'!$F$2:$L$4115,SMALL(IF((INDEX('Master Data'!$F$2:$L$4115,,1)="successful"),MATCH(ROW('Master Data'!$F$2:$L$4115),ROW('Master Data'!$F$2:$L$4115)),""),ROWS(A$2:$A1348)),(COLUMNS($A$2:A1348)-1)*6+1)</f>
        <v>successful</v>
      </c>
      <c r="B1348" cm="1">
        <f t="array" ref="B1348">INDEX('Master Data'!$F$2:$L$4115,SMALL(IF((INDEX('Master Data'!$F$2:$L$4115,,1)="successful"),MATCH(ROW('Master Data'!$F$2:$L$4115),ROW('Master Data'!$F$2:$L$4115)),""),ROWS($A$2:B1348)),(COLUMNS($A$2:B1348)-1)*6+1)</f>
        <v>81</v>
      </c>
      <c r="D1348" t="str" cm="1">
        <f t="array" ref="D1348">INDEX('Master Data'!$F$2:$L$4115,SMALL(IF((INDEX('Master Data'!$F$2:$L$4115,,1)="failed"),MATCH(ROW('Master Data'!$F$2:$L$4115),ROW('Master Data'!$F$2:$L$4115)),""),ROWS($D$2:D1348)),(COLUMNS($D$2:D1348)-1)*6+1)</f>
        <v>failed</v>
      </c>
      <c r="E1348" cm="1">
        <f t="array" ref="E1348">INDEX('Master Data'!$F$2:$L$4115,SMALL(IF((INDEX('Master Data'!$F$2:$L$4115,,1)="failed"),MATCH(ROW('Master Data'!$F$2:$L$4115),ROW('Master Data'!$F$2:$L$4115)),""),ROWS($D$2:E1348)),(COLUMNS($D$2:E1348)-1)*6+1)</f>
        <v>0</v>
      </c>
    </row>
    <row r="1349" spans="1:5" x14ac:dyDescent="0.25">
      <c r="A1349" t="str" cm="1">
        <f t="array" ref="A1349">INDEX('Master Data'!$F$2:$L$4115,SMALL(IF((INDEX('Master Data'!$F$2:$L$4115,,1)="successful"),MATCH(ROW('Master Data'!$F$2:$L$4115),ROW('Master Data'!$F$2:$L$4115)),""),ROWS(A$2:$A1349)),(COLUMNS($A$2:A1349)-1)*6+1)</f>
        <v>successful</v>
      </c>
      <c r="B1349" cm="1">
        <f t="array" ref="B1349">INDEX('Master Data'!$F$2:$L$4115,SMALL(IF((INDEX('Master Data'!$F$2:$L$4115,,1)="successful"),MATCH(ROW('Master Data'!$F$2:$L$4115),ROW('Master Data'!$F$2:$L$4115)),""),ROWS($A$2:B1349)),(COLUMNS($A$2:B1349)-1)*6+1)</f>
        <v>286</v>
      </c>
      <c r="D1349" t="str" cm="1">
        <f t="array" ref="D1349">INDEX('Master Data'!$F$2:$L$4115,SMALL(IF((INDEX('Master Data'!$F$2:$L$4115,,1)="failed"),MATCH(ROW('Master Data'!$F$2:$L$4115),ROW('Master Data'!$F$2:$L$4115)),""),ROWS($D$2:D1349)),(COLUMNS($D$2:D1349)-1)*6+1)</f>
        <v>failed</v>
      </c>
      <c r="E1349" cm="1">
        <f t="array" ref="E1349">INDEX('Master Data'!$F$2:$L$4115,SMALL(IF((INDEX('Master Data'!$F$2:$L$4115,,1)="failed"),MATCH(ROW('Master Data'!$F$2:$L$4115),ROW('Master Data'!$F$2:$L$4115)),""),ROWS($D$2:E1349)),(COLUMNS($D$2:E1349)-1)*6+1)</f>
        <v>0</v>
      </c>
    </row>
    <row r="1350" spans="1:5" x14ac:dyDescent="0.25">
      <c r="A1350" t="str" cm="1">
        <f t="array" ref="A1350">INDEX('Master Data'!$F$2:$L$4115,SMALL(IF((INDEX('Master Data'!$F$2:$L$4115,,1)="successful"),MATCH(ROW('Master Data'!$F$2:$L$4115),ROW('Master Data'!$F$2:$L$4115)),""),ROWS(A$2:$A1350)),(COLUMNS($A$2:A1350)-1)*6+1)</f>
        <v>successful</v>
      </c>
      <c r="B1350" cm="1">
        <f t="array" ref="B1350">INDEX('Master Data'!$F$2:$L$4115,SMALL(IF((INDEX('Master Data'!$F$2:$L$4115,,1)="successful"),MATCH(ROW('Master Data'!$F$2:$L$4115),ROW('Master Data'!$F$2:$L$4115)),""),ROWS($A$2:B1350)),(COLUMNS($A$2:B1350)-1)*6+1)</f>
        <v>42</v>
      </c>
      <c r="D1350" t="str" cm="1">
        <f t="array" ref="D1350">INDEX('Master Data'!$F$2:$L$4115,SMALL(IF((INDEX('Master Data'!$F$2:$L$4115,,1)="failed"),MATCH(ROW('Master Data'!$F$2:$L$4115),ROW('Master Data'!$F$2:$L$4115)),""),ROWS($D$2:D1350)),(COLUMNS($D$2:D1350)-1)*6+1)</f>
        <v>failed</v>
      </c>
      <c r="E1350" cm="1">
        <f t="array" ref="E1350">INDEX('Master Data'!$F$2:$L$4115,SMALL(IF((INDEX('Master Data'!$F$2:$L$4115,,1)="failed"),MATCH(ROW('Master Data'!$F$2:$L$4115),ROW('Master Data'!$F$2:$L$4115)),""),ROWS($D$2:E1350)),(COLUMNS($D$2:E1350)-1)*6+1)</f>
        <v>1</v>
      </c>
    </row>
    <row r="1351" spans="1:5" x14ac:dyDescent="0.25">
      <c r="A1351" t="str" cm="1">
        <f t="array" ref="A1351">INDEX('Master Data'!$F$2:$L$4115,SMALL(IF((INDEX('Master Data'!$F$2:$L$4115,,1)="successful"),MATCH(ROW('Master Data'!$F$2:$L$4115),ROW('Master Data'!$F$2:$L$4115)),""),ROWS(A$2:$A1351)),(COLUMNS($A$2:A1351)-1)*6+1)</f>
        <v>successful</v>
      </c>
      <c r="B1351" cm="1">
        <f t="array" ref="B1351">INDEX('Master Data'!$F$2:$L$4115,SMALL(IF((INDEX('Master Data'!$F$2:$L$4115,,1)="successful"),MATCH(ROW('Master Data'!$F$2:$L$4115),ROW('Master Data'!$F$2:$L$4115)),""),ROWS($A$2:B1351)),(COLUMNS($A$2:B1351)-1)*6+1)</f>
        <v>199</v>
      </c>
      <c r="D1351" t="str" cm="1">
        <f t="array" ref="D1351">INDEX('Master Data'!$F$2:$L$4115,SMALL(IF((INDEX('Master Data'!$F$2:$L$4115,,1)="failed"),MATCH(ROW('Master Data'!$F$2:$L$4115),ROW('Master Data'!$F$2:$L$4115)),""),ROWS($D$2:D1351)),(COLUMNS($D$2:D1351)-1)*6+1)</f>
        <v>failed</v>
      </c>
      <c r="E1351" cm="1">
        <f t="array" ref="E1351">INDEX('Master Data'!$F$2:$L$4115,SMALL(IF((INDEX('Master Data'!$F$2:$L$4115,,1)="failed"),MATCH(ROW('Master Data'!$F$2:$L$4115),ROW('Master Data'!$F$2:$L$4115)),""),ROWS($D$2:E1351)),(COLUMNS($D$2:E1351)-1)*6+1)</f>
        <v>12</v>
      </c>
    </row>
    <row r="1352" spans="1:5" x14ac:dyDescent="0.25">
      <c r="A1352" t="str" cm="1">
        <f t="array" ref="A1352">INDEX('Master Data'!$F$2:$L$4115,SMALL(IF((INDEX('Master Data'!$F$2:$L$4115,,1)="successful"),MATCH(ROW('Master Data'!$F$2:$L$4115),ROW('Master Data'!$F$2:$L$4115)),""),ROWS(A$2:$A1352)),(COLUMNS($A$2:A1352)-1)*6+1)</f>
        <v>successful</v>
      </c>
      <c r="B1352" cm="1">
        <f t="array" ref="B1352">INDEX('Master Data'!$F$2:$L$4115,SMALL(IF((INDEX('Master Data'!$F$2:$L$4115,,1)="successful"),MATCH(ROW('Master Data'!$F$2:$L$4115),ROW('Master Data'!$F$2:$L$4115)),""),ROWS($A$2:B1352)),(COLUMNS($A$2:B1352)-1)*6+1)</f>
        <v>25</v>
      </c>
      <c r="D1352" t="str" cm="1">
        <f t="array" ref="D1352">INDEX('Master Data'!$F$2:$L$4115,SMALL(IF((INDEX('Master Data'!$F$2:$L$4115,,1)="failed"),MATCH(ROW('Master Data'!$F$2:$L$4115),ROW('Master Data'!$F$2:$L$4115)),""),ROWS($D$2:D1352)),(COLUMNS($D$2:D1352)-1)*6+1)</f>
        <v>failed</v>
      </c>
      <c r="E1352" cm="1">
        <f t="array" ref="E1352">INDEX('Master Data'!$F$2:$L$4115,SMALL(IF((INDEX('Master Data'!$F$2:$L$4115,,1)="failed"),MATCH(ROW('Master Data'!$F$2:$L$4115),ROW('Master Data'!$F$2:$L$4115)),""),ROWS($D$2:E1352)),(COLUMNS($D$2:E1352)-1)*6+1)</f>
        <v>12</v>
      </c>
    </row>
    <row r="1353" spans="1:5" x14ac:dyDescent="0.25">
      <c r="A1353" t="str" cm="1">
        <f t="array" ref="A1353">INDEX('Master Data'!$F$2:$L$4115,SMALL(IF((INDEX('Master Data'!$F$2:$L$4115,,1)="successful"),MATCH(ROW('Master Data'!$F$2:$L$4115),ROW('Master Data'!$F$2:$L$4115)),""),ROWS(A$2:$A1353)),(COLUMNS($A$2:A1353)-1)*6+1)</f>
        <v>successful</v>
      </c>
      <c r="B1353" cm="1">
        <f t="array" ref="B1353">INDEX('Master Data'!$F$2:$L$4115,SMALL(IF((INDEX('Master Data'!$F$2:$L$4115,,1)="successful"),MATCH(ROW('Master Data'!$F$2:$L$4115),ROW('Master Data'!$F$2:$L$4115)),""),ROWS($A$2:B1353)),(COLUMNS($A$2:B1353)-1)*6+1)</f>
        <v>84</v>
      </c>
      <c r="D1353" t="str" cm="1">
        <f t="array" ref="D1353">INDEX('Master Data'!$F$2:$L$4115,SMALL(IF((INDEX('Master Data'!$F$2:$L$4115,,1)="failed"),MATCH(ROW('Master Data'!$F$2:$L$4115),ROW('Master Data'!$F$2:$L$4115)),""),ROWS($D$2:D1353)),(COLUMNS($D$2:D1353)-1)*6+1)</f>
        <v>failed</v>
      </c>
      <c r="E1353" cm="1">
        <f t="array" ref="E1353">INDEX('Master Data'!$F$2:$L$4115,SMALL(IF((INDEX('Master Data'!$F$2:$L$4115,,1)="failed"),MATCH(ROW('Master Data'!$F$2:$L$4115),ROW('Master Data'!$F$2:$L$4115)),""),ROWS($D$2:E1353)),(COLUMNS($D$2:E1353)-1)*6+1)</f>
        <v>23</v>
      </c>
    </row>
    <row r="1354" spans="1:5" x14ac:dyDescent="0.25">
      <c r="A1354" t="str" cm="1">
        <f t="array" ref="A1354">INDEX('Master Data'!$F$2:$L$4115,SMALL(IF((INDEX('Master Data'!$F$2:$L$4115,,1)="successful"),MATCH(ROW('Master Data'!$F$2:$L$4115),ROW('Master Data'!$F$2:$L$4115)),""),ROWS(A$2:$A1354)),(COLUMNS($A$2:A1354)-1)*6+1)</f>
        <v>successful</v>
      </c>
      <c r="B1354" cm="1">
        <f t="array" ref="B1354">INDEX('Master Data'!$F$2:$L$4115,SMALL(IF((INDEX('Master Data'!$F$2:$L$4115,,1)="successful"),MATCH(ROW('Master Data'!$F$2:$L$4115),ROW('Master Data'!$F$2:$L$4115)),""),ROWS($A$2:B1354)),(COLUMNS($A$2:B1354)-1)*6+1)</f>
        <v>50</v>
      </c>
      <c r="D1354" t="str" cm="1">
        <f t="array" ref="D1354">INDEX('Master Data'!$F$2:$L$4115,SMALL(IF((INDEX('Master Data'!$F$2:$L$4115,,1)="failed"),MATCH(ROW('Master Data'!$F$2:$L$4115),ROW('Master Data'!$F$2:$L$4115)),""),ROWS($D$2:D1354)),(COLUMNS($D$2:D1354)-1)*6+1)</f>
        <v>failed</v>
      </c>
      <c r="E1354" cm="1">
        <f t="array" ref="E1354">INDEX('Master Data'!$F$2:$L$4115,SMALL(IF((INDEX('Master Data'!$F$2:$L$4115,,1)="failed"),MATCH(ROW('Master Data'!$F$2:$L$4115),ROW('Master Data'!$F$2:$L$4115)),""),ROWS($D$2:E1354)),(COLUMNS($D$2:E1354)-1)*6+1)</f>
        <v>0</v>
      </c>
    </row>
    <row r="1355" spans="1:5" x14ac:dyDescent="0.25">
      <c r="A1355" t="str" cm="1">
        <f t="array" ref="A1355">INDEX('Master Data'!$F$2:$L$4115,SMALL(IF((INDEX('Master Data'!$F$2:$L$4115,,1)="successful"),MATCH(ROW('Master Data'!$F$2:$L$4115),ROW('Master Data'!$F$2:$L$4115)),""),ROWS(A$2:$A1355)),(COLUMNS($A$2:A1355)-1)*6+1)</f>
        <v>successful</v>
      </c>
      <c r="B1355" cm="1">
        <f t="array" ref="B1355">INDEX('Master Data'!$F$2:$L$4115,SMALL(IF((INDEX('Master Data'!$F$2:$L$4115,,1)="successful"),MATCH(ROW('Master Data'!$F$2:$L$4115),ROW('Master Data'!$F$2:$L$4115)),""),ROWS($A$2:B1355)),(COLUMNS($A$2:B1355)-1)*6+1)</f>
        <v>26</v>
      </c>
      <c r="D1355" t="str" cm="1">
        <f t="array" ref="D1355">INDEX('Master Data'!$F$2:$L$4115,SMALL(IF((INDEX('Master Data'!$F$2:$L$4115,,1)="failed"),MATCH(ROW('Master Data'!$F$2:$L$4115),ROW('Master Data'!$F$2:$L$4115)),""),ROWS($D$2:D1355)),(COLUMNS($D$2:D1355)-1)*6+1)</f>
        <v>failed</v>
      </c>
      <c r="E1355" cm="1">
        <f t="array" ref="E1355">INDEX('Master Data'!$F$2:$L$4115,SMALL(IF((INDEX('Master Data'!$F$2:$L$4115,,1)="failed"),MATCH(ROW('Master Data'!$F$2:$L$4115),ROW('Master Data'!$F$2:$L$4115)),""),ROWS($D$2:E1355)),(COLUMNS($D$2:E1355)-1)*6+1)</f>
        <v>10</v>
      </c>
    </row>
    <row r="1356" spans="1:5" x14ac:dyDescent="0.25">
      <c r="A1356" t="str" cm="1">
        <f t="array" ref="A1356">INDEX('Master Data'!$F$2:$L$4115,SMALL(IF((INDEX('Master Data'!$F$2:$L$4115,,1)="successful"),MATCH(ROW('Master Data'!$F$2:$L$4115),ROW('Master Data'!$F$2:$L$4115)),""),ROWS(A$2:$A1356)),(COLUMNS($A$2:A1356)-1)*6+1)</f>
        <v>successful</v>
      </c>
      <c r="B1356" cm="1">
        <f t="array" ref="B1356">INDEX('Master Data'!$F$2:$L$4115,SMALL(IF((INDEX('Master Data'!$F$2:$L$4115,,1)="successful"),MATCH(ROW('Master Data'!$F$2:$L$4115),ROW('Master Data'!$F$2:$L$4115)),""),ROWS($A$2:B1356)),(COLUMNS($A$2:B1356)-1)*6+1)</f>
        <v>14</v>
      </c>
      <c r="D1356" t="str" cm="1">
        <f t="array" ref="D1356">INDEX('Master Data'!$F$2:$L$4115,SMALL(IF((INDEX('Master Data'!$F$2:$L$4115,,1)="failed"),MATCH(ROW('Master Data'!$F$2:$L$4115),ROW('Master Data'!$F$2:$L$4115)),""),ROWS($D$2:D1356)),(COLUMNS($D$2:D1356)-1)*6+1)</f>
        <v>failed</v>
      </c>
      <c r="E1356" cm="1">
        <f t="array" ref="E1356">INDEX('Master Data'!$F$2:$L$4115,SMALL(IF((INDEX('Master Data'!$F$2:$L$4115,,1)="failed"),MATCH(ROW('Master Data'!$F$2:$L$4115),ROW('Master Data'!$F$2:$L$4115)),""),ROWS($D$2:E1356)),(COLUMNS($D$2:E1356)-1)*6+1)</f>
        <v>5</v>
      </c>
    </row>
    <row r="1357" spans="1:5" x14ac:dyDescent="0.25">
      <c r="A1357" t="str" cm="1">
        <f t="array" ref="A1357">INDEX('Master Data'!$F$2:$L$4115,SMALL(IF((INDEX('Master Data'!$F$2:$L$4115,,1)="successful"),MATCH(ROW('Master Data'!$F$2:$L$4115),ROW('Master Data'!$F$2:$L$4115)),""),ROWS(A$2:$A1357)),(COLUMNS($A$2:A1357)-1)*6+1)</f>
        <v>successful</v>
      </c>
      <c r="B1357" cm="1">
        <f t="array" ref="B1357">INDEX('Master Data'!$F$2:$L$4115,SMALL(IF((INDEX('Master Data'!$F$2:$L$4115,,1)="successful"),MATCH(ROW('Master Data'!$F$2:$L$4115),ROW('Master Data'!$F$2:$L$4115)),""),ROWS($A$2:B1357)),(COLUMNS($A$2:B1357)-1)*6+1)</f>
        <v>49</v>
      </c>
      <c r="D1357" t="str" cm="1">
        <f t="array" ref="D1357">INDEX('Master Data'!$F$2:$L$4115,SMALL(IF((INDEX('Master Data'!$F$2:$L$4115,,1)="failed"),MATCH(ROW('Master Data'!$F$2:$L$4115),ROW('Master Data'!$F$2:$L$4115)),""),ROWS($D$2:D1357)),(COLUMNS($D$2:D1357)-1)*6+1)</f>
        <v>failed</v>
      </c>
      <c r="E1357" cm="1">
        <f t="array" ref="E1357">INDEX('Master Data'!$F$2:$L$4115,SMALL(IF((INDEX('Master Data'!$F$2:$L$4115,,1)="failed"),MATCH(ROW('Master Data'!$F$2:$L$4115),ROW('Master Data'!$F$2:$L$4115)),""),ROWS($D$2:E1357)),(COLUMNS($D$2:E1357)-1)*6+1)</f>
        <v>1</v>
      </c>
    </row>
    <row r="1358" spans="1:5" x14ac:dyDescent="0.25">
      <c r="A1358" t="str" cm="1">
        <f t="array" ref="A1358">INDEX('Master Data'!$F$2:$L$4115,SMALL(IF((INDEX('Master Data'!$F$2:$L$4115,,1)="successful"),MATCH(ROW('Master Data'!$F$2:$L$4115),ROW('Master Data'!$F$2:$L$4115)),""),ROWS(A$2:$A1358)),(COLUMNS($A$2:A1358)-1)*6+1)</f>
        <v>successful</v>
      </c>
      <c r="B1358" cm="1">
        <f t="array" ref="B1358">INDEX('Master Data'!$F$2:$L$4115,SMALL(IF((INDEX('Master Data'!$F$2:$L$4115,,1)="successful"),MATCH(ROW('Master Data'!$F$2:$L$4115),ROW('Master Data'!$F$2:$L$4115)),""),ROWS($A$2:B1358)),(COLUMNS($A$2:B1358)-1)*6+1)</f>
        <v>69</v>
      </c>
      <c r="D1358" t="str" cm="1">
        <f t="array" ref="D1358">INDEX('Master Data'!$F$2:$L$4115,SMALL(IF((INDEX('Master Data'!$F$2:$L$4115,,1)="failed"),MATCH(ROW('Master Data'!$F$2:$L$4115),ROW('Master Data'!$F$2:$L$4115)),""),ROWS($D$2:D1358)),(COLUMNS($D$2:D1358)-1)*6+1)</f>
        <v>failed</v>
      </c>
      <c r="E1358" cm="1">
        <f t="array" ref="E1358">INDEX('Master Data'!$F$2:$L$4115,SMALL(IF((INDEX('Master Data'!$F$2:$L$4115,,1)="failed"),MATCH(ROW('Master Data'!$F$2:$L$4115),ROW('Master Data'!$F$2:$L$4115)),""),ROWS($D$2:E1358)),(COLUMNS($D$2:E1358)-1)*6+1)</f>
        <v>2</v>
      </c>
    </row>
    <row r="1359" spans="1:5" x14ac:dyDescent="0.25">
      <c r="A1359" t="str" cm="1">
        <f t="array" ref="A1359">INDEX('Master Data'!$F$2:$L$4115,SMALL(IF((INDEX('Master Data'!$F$2:$L$4115,,1)="successful"),MATCH(ROW('Master Data'!$F$2:$L$4115),ROW('Master Data'!$F$2:$L$4115)),""),ROWS(A$2:$A1359)),(COLUMNS($A$2:A1359)-1)*6+1)</f>
        <v>successful</v>
      </c>
      <c r="B1359" cm="1">
        <f t="array" ref="B1359">INDEX('Master Data'!$F$2:$L$4115,SMALL(IF((INDEX('Master Data'!$F$2:$L$4115,,1)="successful"),MATCH(ROW('Master Data'!$F$2:$L$4115),ROW('Master Data'!$F$2:$L$4115)),""),ROWS($A$2:B1359)),(COLUMNS($A$2:B1359)-1)*6+1)</f>
        <v>60</v>
      </c>
      <c r="D1359" t="str" cm="1">
        <f t="array" ref="D1359">INDEX('Master Data'!$F$2:$L$4115,SMALL(IF((INDEX('Master Data'!$F$2:$L$4115,,1)="failed"),MATCH(ROW('Master Data'!$F$2:$L$4115),ROW('Master Data'!$F$2:$L$4115)),""),ROWS($D$2:D1359)),(COLUMNS($D$2:D1359)-1)*6+1)</f>
        <v>failed</v>
      </c>
      <c r="E1359" cm="1">
        <f t="array" ref="E1359">INDEX('Master Data'!$F$2:$L$4115,SMALL(IF((INDEX('Master Data'!$F$2:$L$4115,,1)="failed"),MATCH(ROW('Master Data'!$F$2:$L$4115),ROW('Master Data'!$F$2:$L$4115)),""),ROWS($D$2:E1359)),(COLUMNS($D$2:E1359)-1)*6+1)</f>
        <v>2</v>
      </c>
    </row>
    <row r="1360" spans="1:5" x14ac:dyDescent="0.25">
      <c r="A1360" t="str" cm="1">
        <f t="array" ref="A1360">INDEX('Master Data'!$F$2:$L$4115,SMALL(IF((INDEX('Master Data'!$F$2:$L$4115,,1)="successful"),MATCH(ROW('Master Data'!$F$2:$L$4115),ROW('Master Data'!$F$2:$L$4115)),""),ROWS(A$2:$A1360)),(COLUMNS($A$2:A1360)-1)*6+1)</f>
        <v>successful</v>
      </c>
      <c r="B1360" cm="1">
        <f t="array" ref="B1360">INDEX('Master Data'!$F$2:$L$4115,SMALL(IF((INDEX('Master Data'!$F$2:$L$4115,,1)="successful"),MATCH(ROW('Master Data'!$F$2:$L$4115),ROW('Master Data'!$F$2:$L$4115)),""),ROWS($A$2:B1360)),(COLUMNS($A$2:B1360)-1)*6+1)</f>
        <v>80</v>
      </c>
      <c r="D1360" t="str" cm="1">
        <f t="array" ref="D1360">INDEX('Master Data'!$F$2:$L$4115,SMALL(IF((INDEX('Master Data'!$F$2:$L$4115,,1)="failed"),MATCH(ROW('Master Data'!$F$2:$L$4115),ROW('Master Data'!$F$2:$L$4115)),""),ROWS($D$2:D1360)),(COLUMNS($D$2:D1360)-1)*6+1)</f>
        <v>failed</v>
      </c>
      <c r="E1360" cm="1">
        <f t="array" ref="E1360">INDEX('Master Data'!$F$2:$L$4115,SMALL(IF((INDEX('Master Data'!$F$2:$L$4115,,1)="failed"),MATCH(ROW('Master Data'!$F$2:$L$4115),ROW('Master Data'!$F$2:$L$4115)),""),ROWS($D$2:E1360)),(COLUMNS($D$2:E1360)-1)*6+1)</f>
        <v>0</v>
      </c>
    </row>
    <row r="1361" spans="1:5" x14ac:dyDescent="0.25">
      <c r="A1361" t="str" cm="1">
        <f t="array" ref="A1361">INDEX('Master Data'!$F$2:$L$4115,SMALL(IF((INDEX('Master Data'!$F$2:$L$4115,,1)="successful"),MATCH(ROW('Master Data'!$F$2:$L$4115),ROW('Master Data'!$F$2:$L$4115)),""),ROWS(A$2:$A1361)),(COLUMNS($A$2:A1361)-1)*6+1)</f>
        <v>successful</v>
      </c>
      <c r="B1361" cm="1">
        <f t="array" ref="B1361">INDEX('Master Data'!$F$2:$L$4115,SMALL(IF((INDEX('Master Data'!$F$2:$L$4115,,1)="successful"),MATCH(ROW('Master Data'!$F$2:$L$4115),ROW('Master Data'!$F$2:$L$4115)),""),ROWS($A$2:B1361)),(COLUMNS($A$2:B1361)-1)*6+1)</f>
        <v>56</v>
      </c>
      <c r="D1361" t="str" cm="1">
        <f t="array" ref="D1361">INDEX('Master Data'!$F$2:$L$4115,SMALL(IF((INDEX('Master Data'!$F$2:$L$4115,,1)="failed"),MATCH(ROW('Master Data'!$F$2:$L$4115),ROW('Master Data'!$F$2:$L$4115)),""),ROWS($D$2:D1361)),(COLUMNS($D$2:D1361)-1)*6+1)</f>
        <v>failed</v>
      </c>
      <c r="E1361" cm="1">
        <f t="array" ref="E1361">INDEX('Master Data'!$F$2:$L$4115,SMALL(IF((INDEX('Master Data'!$F$2:$L$4115,,1)="failed"),MATCH(ROW('Master Data'!$F$2:$L$4115),ROW('Master Data'!$F$2:$L$4115)),""),ROWS($D$2:E1361)),(COLUMNS($D$2:E1361)-1)*6+1)</f>
        <v>13</v>
      </c>
    </row>
    <row r="1362" spans="1:5" x14ac:dyDescent="0.25">
      <c r="A1362" t="str" cm="1">
        <f t="array" ref="A1362">INDEX('Master Data'!$F$2:$L$4115,SMALL(IF((INDEX('Master Data'!$F$2:$L$4115,,1)="successful"),MATCH(ROW('Master Data'!$F$2:$L$4115),ROW('Master Data'!$F$2:$L$4115)),""),ROWS(A$2:$A1362)),(COLUMNS($A$2:A1362)-1)*6+1)</f>
        <v>successful</v>
      </c>
      <c r="B1362" cm="1">
        <f t="array" ref="B1362">INDEX('Master Data'!$F$2:$L$4115,SMALL(IF((INDEX('Master Data'!$F$2:$L$4115,,1)="successful"),MATCH(ROW('Master Data'!$F$2:$L$4115),ROW('Master Data'!$F$2:$L$4115)),""),ROWS($A$2:B1362)),(COLUMNS($A$2:B1362)-1)*6+1)</f>
        <v>104</v>
      </c>
      <c r="D1362" t="str" cm="1">
        <f t="array" ref="D1362">INDEX('Master Data'!$F$2:$L$4115,SMALL(IF((INDEX('Master Data'!$F$2:$L$4115,,1)="failed"),MATCH(ROW('Master Data'!$F$2:$L$4115),ROW('Master Data'!$F$2:$L$4115)),""),ROWS($D$2:D1362)),(COLUMNS($D$2:D1362)-1)*6+1)</f>
        <v>failed</v>
      </c>
      <c r="E1362" cm="1">
        <f t="array" ref="E1362">INDEX('Master Data'!$F$2:$L$4115,SMALL(IF((INDEX('Master Data'!$F$2:$L$4115,,1)="failed"),MATCH(ROW('Master Data'!$F$2:$L$4115),ROW('Master Data'!$F$2:$L$4115)),""),ROWS($D$2:E1362)),(COLUMNS($D$2:E1362)-1)*6+1)</f>
        <v>0</v>
      </c>
    </row>
    <row r="1363" spans="1:5" x14ac:dyDescent="0.25">
      <c r="A1363" t="str" cm="1">
        <f t="array" ref="A1363">INDEX('Master Data'!$F$2:$L$4115,SMALL(IF((INDEX('Master Data'!$F$2:$L$4115,,1)="successful"),MATCH(ROW('Master Data'!$F$2:$L$4115),ROW('Master Data'!$F$2:$L$4115)),""),ROWS(A$2:$A1363)),(COLUMNS($A$2:A1363)-1)*6+1)</f>
        <v>successful</v>
      </c>
      <c r="B1363" cm="1">
        <f t="array" ref="B1363">INDEX('Master Data'!$F$2:$L$4115,SMALL(IF((INDEX('Master Data'!$F$2:$L$4115,,1)="successful"),MATCH(ROW('Master Data'!$F$2:$L$4115),ROW('Master Data'!$F$2:$L$4115)),""),ROWS($A$2:B1363)),(COLUMNS($A$2:B1363)-1)*6+1)</f>
        <v>46</v>
      </c>
      <c r="D1363" t="str" cm="1">
        <f t="array" ref="D1363">INDEX('Master Data'!$F$2:$L$4115,SMALL(IF((INDEX('Master Data'!$F$2:$L$4115,,1)="failed"),MATCH(ROW('Master Data'!$F$2:$L$4115),ROW('Master Data'!$F$2:$L$4115)),""),ROWS($D$2:D1363)),(COLUMNS($D$2:D1363)-1)*6+1)</f>
        <v>failed</v>
      </c>
      <c r="E1363" cm="1">
        <f t="array" ref="E1363">INDEX('Master Data'!$F$2:$L$4115,SMALL(IF((INDEX('Master Data'!$F$2:$L$4115,,1)="failed"),MATCH(ROW('Master Data'!$F$2:$L$4115),ROW('Master Data'!$F$2:$L$4115)),""),ROWS($D$2:E1363)),(COLUMNS($D$2:E1363)-1)*6+1)</f>
        <v>1</v>
      </c>
    </row>
    <row r="1364" spans="1:5" x14ac:dyDescent="0.25">
      <c r="A1364" t="str" cm="1">
        <f t="array" ref="A1364">INDEX('Master Data'!$F$2:$L$4115,SMALL(IF((INDEX('Master Data'!$F$2:$L$4115,,1)="successful"),MATCH(ROW('Master Data'!$F$2:$L$4115),ROW('Master Data'!$F$2:$L$4115)),""),ROWS(A$2:$A1364)),(COLUMNS($A$2:A1364)-1)*6+1)</f>
        <v>successful</v>
      </c>
      <c r="B1364" cm="1">
        <f t="array" ref="B1364">INDEX('Master Data'!$F$2:$L$4115,SMALL(IF((INDEX('Master Data'!$F$2:$L$4115,,1)="successful"),MATCH(ROW('Master Data'!$F$2:$L$4115),ROW('Master Data'!$F$2:$L$4115)),""),ROWS($A$2:B1364)),(COLUMNS($A$2:B1364)-1)*6+1)</f>
        <v>206</v>
      </c>
      <c r="D1364" t="str" cm="1">
        <f t="array" ref="D1364">INDEX('Master Data'!$F$2:$L$4115,SMALL(IF((INDEX('Master Data'!$F$2:$L$4115,,1)="failed"),MATCH(ROW('Master Data'!$F$2:$L$4115),ROW('Master Data'!$F$2:$L$4115)),""),ROWS($D$2:D1364)),(COLUMNS($D$2:D1364)-1)*6+1)</f>
        <v>failed</v>
      </c>
      <c r="E1364" cm="1">
        <f t="array" ref="E1364">INDEX('Master Data'!$F$2:$L$4115,SMALL(IF((INDEX('Master Data'!$F$2:$L$4115,,1)="failed"),MATCH(ROW('Master Data'!$F$2:$L$4115),ROW('Master Data'!$F$2:$L$4115)),""),ROWS($D$2:E1364)),(COLUMNS($D$2:E1364)-1)*6+1)</f>
        <v>5</v>
      </c>
    </row>
    <row r="1365" spans="1:5" x14ac:dyDescent="0.25">
      <c r="A1365" t="str" cm="1">
        <f t="array" ref="A1365">INDEX('Master Data'!$F$2:$L$4115,SMALL(IF((INDEX('Master Data'!$F$2:$L$4115,,1)="successful"),MATCH(ROW('Master Data'!$F$2:$L$4115),ROW('Master Data'!$F$2:$L$4115)),""),ROWS(A$2:$A1365)),(COLUMNS($A$2:A1365)-1)*6+1)</f>
        <v>successful</v>
      </c>
      <c r="B1365" cm="1">
        <f t="array" ref="B1365">INDEX('Master Data'!$F$2:$L$4115,SMALL(IF((INDEX('Master Data'!$F$2:$L$4115,,1)="successful"),MATCH(ROW('Master Data'!$F$2:$L$4115),ROW('Master Data'!$F$2:$L$4115)),""),ROWS($A$2:B1365)),(COLUMNS($A$2:B1365)-1)*6+1)</f>
        <v>18</v>
      </c>
      <c r="D1365" t="str" cm="1">
        <f t="array" ref="D1365">INDEX('Master Data'!$F$2:$L$4115,SMALL(IF((INDEX('Master Data'!$F$2:$L$4115,,1)="failed"),MATCH(ROW('Master Data'!$F$2:$L$4115),ROW('Master Data'!$F$2:$L$4115)),""),ROWS($D$2:D1365)),(COLUMNS($D$2:D1365)-1)*6+1)</f>
        <v>failed</v>
      </c>
      <c r="E1365" cm="1">
        <f t="array" ref="E1365">INDEX('Master Data'!$F$2:$L$4115,SMALL(IF((INDEX('Master Data'!$F$2:$L$4115,,1)="failed"),MATCH(ROW('Master Data'!$F$2:$L$4115),ROW('Master Data'!$F$2:$L$4115)),""),ROWS($D$2:E1365)),(COLUMNS($D$2:E1365)-1)*6+1)</f>
        <v>2</v>
      </c>
    </row>
    <row r="1366" spans="1:5" x14ac:dyDescent="0.25">
      <c r="A1366" t="str" cm="1">
        <f t="array" ref="A1366">INDEX('Master Data'!$F$2:$L$4115,SMALL(IF((INDEX('Master Data'!$F$2:$L$4115,,1)="successful"),MATCH(ROW('Master Data'!$F$2:$L$4115),ROW('Master Data'!$F$2:$L$4115)),""),ROWS(A$2:$A1366)),(COLUMNS($A$2:A1366)-1)*6+1)</f>
        <v>successful</v>
      </c>
      <c r="B1366" cm="1">
        <f t="array" ref="B1366">INDEX('Master Data'!$F$2:$L$4115,SMALL(IF((INDEX('Master Data'!$F$2:$L$4115,,1)="successful"),MATCH(ROW('Master Data'!$F$2:$L$4115),ROW('Master Data'!$F$2:$L$4115)),""),ROWS($A$2:B1366)),(COLUMNS($A$2:B1366)-1)*6+1)</f>
        <v>28</v>
      </c>
      <c r="D1366" t="str" cm="1">
        <f t="array" ref="D1366">INDEX('Master Data'!$F$2:$L$4115,SMALL(IF((INDEX('Master Data'!$F$2:$L$4115,,1)="failed"),MATCH(ROW('Master Data'!$F$2:$L$4115),ROW('Master Data'!$F$2:$L$4115)),""),ROWS($D$2:D1366)),(COLUMNS($D$2:D1366)-1)*6+1)</f>
        <v>failed</v>
      </c>
      <c r="E1366" cm="1">
        <f t="array" ref="E1366">INDEX('Master Data'!$F$2:$L$4115,SMALL(IF((INDEX('Master Data'!$F$2:$L$4115,,1)="failed"),MATCH(ROW('Master Data'!$F$2:$L$4115),ROW('Master Data'!$F$2:$L$4115)),""),ROWS($D$2:E1366)),(COLUMNS($D$2:E1366)-1)*6+1)</f>
        <v>0</v>
      </c>
    </row>
    <row r="1367" spans="1:5" x14ac:dyDescent="0.25">
      <c r="A1367" t="str" cm="1">
        <f t="array" ref="A1367">INDEX('Master Data'!$F$2:$L$4115,SMALL(IF((INDEX('Master Data'!$F$2:$L$4115,,1)="successful"),MATCH(ROW('Master Data'!$F$2:$L$4115),ROW('Master Data'!$F$2:$L$4115)),""),ROWS(A$2:$A1367)),(COLUMNS($A$2:A1367)-1)*6+1)</f>
        <v>successful</v>
      </c>
      <c r="B1367" cm="1">
        <f t="array" ref="B1367">INDEX('Master Data'!$F$2:$L$4115,SMALL(IF((INDEX('Master Data'!$F$2:$L$4115,,1)="successful"),MATCH(ROW('Master Data'!$F$2:$L$4115),ROW('Master Data'!$F$2:$L$4115)),""),ROWS($A$2:B1367)),(COLUMNS($A$2:B1367)-1)*6+1)</f>
        <v>11</v>
      </c>
      <c r="D1367" t="str" cm="1">
        <f t="array" ref="D1367">INDEX('Master Data'!$F$2:$L$4115,SMALL(IF((INDEX('Master Data'!$F$2:$L$4115,,1)="failed"),MATCH(ROW('Master Data'!$F$2:$L$4115),ROW('Master Data'!$F$2:$L$4115)),""),ROWS($D$2:D1367)),(COLUMNS($D$2:D1367)-1)*6+1)</f>
        <v>failed</v>
      </c>
      <c r="E1367" cm="1">
        <f t="array" ref="E1367">INDEX('Master Data'!$F$2:$L$4115,SMALL(IF((INDEX('Master Data'!$F$2:$L$4115,,1)="failed"),MATCH(ROW('Master Data'!$F$2:$L$4115),ROW('Master Data'!$F$2:$L$4115)),""),ROWS($D$2:E1367)),(COLUMNS($D$2:E1367)-1)*6+1)</f>
        <v>32</v>
      </c>
    </row>
    <row r="1368" spans="1:5" x14ac:dyDescent="0.25">
      <c r="A1368" t="str" cm="1">
        <f t="array" ref="A1368">INDEX('Master Data'!$F$2:$L$4115,SMALL(IF((INDEX('Master Data'!$F$2:$L$4115,,1)="successful"),MATCH(ROW('Master Data'!$F$2:$L$4115),ROW('Master Data'!$F$2:$L$4115)),""),ROWS(A$2:$A1368)),(COLUMNS($A$2:A1368)-1)*6+1)</f>
        <v>successful</v>
      </c>
      <c r="B1368" cm="1">
        <f t="array" ref="B1368">INDEX('Master Data'!$F$2:$L$4115,SMALL(IF((INDEX('Master Data'!$F$2:$L$4115,,1)="successful"),MATCH(ROW('Master Data'!$F$2:$L$4115),ROW('Master Data'!$F$2:$L$4115)),""),ROWS($A$2:B1368)),(COLUMNS($A$2:B1368)-1)*6+1)</f>
        <v>263</v>
      </c>
      <c r="D1368" t="str" cm="1">
        <f t="array" ref="D1368">INDEX('Master Data'!$F$2:$L$4115,SMALL(IF((INDEX('Master Data'!$F$2:$L$4115,,1)="failed"),MATCH(ROW('Master Data'!$F$2:$L$4115),ROW('Master Data'!$F$2:$L$4115)),""),ROWS($D$2:D1368)),(COLUMNS($D$2:D1368)-1)*6+1)</f>
        <v>failed</v>
      </c>
      <c r="E1368" cm="1">
        <f t="array" ref="E1368">INDEX('Master Data'!$F$2:$L$4115,SMALL(IF((INDEX('Master Data'!$F$2:$L$4115,,1)="failed"),MATCH(ROW('Master Data'!$F$2:$L$4115),ROW('Master Data'!$F$2:$L$4115)),""),ROWS($D$2:E1368)),(COLUMNS($D$2:E1368)-1)*6+1)</f>
        <v>1</v>
      </c>
    </row>
    <row r="1369" spans="1:5" x14ac:dyDescent="0.25">
      <c r="A1369" t="str" cm="1">
        <f t="array" ref="A1369">INDEX('Master Data'!$F$2:$L$4115,SMALL(IF((INDEX('Master Data'!$F$2:$L$4115,,1)="successful"),MATCH(ROW('Master Data'!$F$2:$L$4115),ROW('Master Data'!$F$2:$L$4115)),""),ROWS(A$2:$A1369)),(COLUMNS($A$2:A1369)-1)*6+1)</f>
        <v>successful</v>
      </c>
      <c r="B1369" cm="1">
        <f t="array" ref="B1369">INDEX('Master Data'!$F$2:$L$4115,SMALL(IF((INDEX('Master Data'!$F$2:$L$4115,,1)="successful"),MATCH(ROW('Master Data'!$F$2:$L$4115),ROW('Master Data'!$F$2:$L$4115)),""),ROWS($A$2:B1369)),(COLUMNS($A$2:B1369)-1)*6+1)</f>
        <v>394</v>
      </c>
      <c r="D1369" t="str" cm="1">
        <f t="array" ref="D1369">INDEX('Master Data'!$F$2:$L$4115,SMALL(IF((INDEX('Master Data'!$F$2:$L$4115,,1)="failed"),MATCH(ROW('Master Data'!$F$2:$L$4115),ROW('Master Data'!$F$2:$L$4115)),""),ROWS($D$2:D1369)),(COLUMNS($D$2:D1369)-1)*6+1)</f>
        <v>failed</v>
      </c>
      <c r="E1369" cm="1">
        <f t="array" ref="E1369">INDEX('Master Data'!$F$2:$L$4115,SMALL(IF((INDEX('Master Data'!$F$2:$L$4115,,1)="failed"),MATCH(ROW('Master Data'!$F$2:$L$4115),ROW('Master Data'!$F$2:$L$4115)),""),ROWS($D$2:E1369)),(COLUMNS($D$2:E1369)-1)*6+1)</f>
        <v>1</v>
      </c>
    </row>
    <row r="1370" spans="1:5" x14ac:dyDescent="0.25">
      <c r="A1370" t="str" cm="1">
        <f t="array" ref="A1370">INDEX('Master Data'!$F$2:$L$4115,SMALL(IF((INDEX('Master Data'!$F$2:$L$4115,,1)="successful"),MATCH(ROW('Master Data'!$F$2:$L$4115),ROW('Master Data'!$F$2:$L$4115)),""),ROWS(A$2:$A1370)),(COLUMNS($A$2:A1370)-1)*6+1)</f>
        <v>successful</v>
      </c>
      <c r="B1370" cm="1">
        <f t="array" ref="B1370">INDEX('Master Data'!$F$2:$L$4115,SMALL(IF((INDEX('Master Data'!$F$2:$L$4115,,1)="successful"),MATCH(ROW('Master Data'!$F$2:$L$4115),ROW('Master Data'!$F$2:$L$4115)),""),ROWS($A$2:B1370)),(COLUMNS($A$2:B1370)-1)*6+1)</f>
        <v>1049</v>
      </c>
      <c r="D1370" t="str" cm="1">
        <f t="array" ref="D1370">INDEX('Master Data'!$F$2:$L$4115,SMALL(IF((INDEX('Master Data'!$F$2:$L$4115,,1)="failed"),MATCH(ROW('Master Data'!$F$2:$L$4115),ROW('Master Data'!$F$2:$L$4115)),""),ROWS($D$2:D1370)),(COLUMNS($D$2:D1370)-1)*6+1)</f>
        <v>failed</v>
      </c>
      <c r="E1370" cm="1">
        <f t="array" ref="E1370">INDEX('Master Data'!$F$2:$L$4115,SMALL(IF((INDEX('Master Data'!$F$2:$L$4115,,1)="failed"),MATCH(ROW('Master Data'!$F$2:$L$4115),ROW('Master Data'!$F$2:$L$4115)),""),ROWS($D$2:E1370)),(COLUMNS($D$2:E1370)-1)*6+1)</f>
        <v>1</v>
      </c>
    </row>
    <row r="1371" spans="1:5" x14ac:dyDescent="0.25">
      <c r="A1371" t="str" cm="1">
        <f t="array" ref="A1371">INDEX('Master Data'!$F$2:$L$4115,SMALL(IF((INDEX('Master Data'!$F$2:$L$4115,,1)="successful"),MATCH(ROW('Master Data'!$F$2:$L$4115),ROW('Master Data'!$F$2:$L$4115)),""),ROWS(A$2:$A1371)),(COLUMNS($A$2:A1371)-1)*6+1)</f>
        <v>successful</v>
      </c>
      <c r="B1371" cm="1">
        <f t="array" ref="B1371">INDEX('Master Data'!$F$2:$L$4115,SMALL(IF((INDEX('Master Data'!$F$2:$L$4115,,1)="successful"),MATCH(ROW('Master Data'!$F$2:$L$4115),ROW('Master Data'!$F$2:$L$4115)),""),ROWS($A$2:B1371)),(COLUMNS($A$2:B1371)-1)*6+1)</f>
        <v>308</v>
      </c>
      <c r="D1371" t="str" cm="1">
        <f t="array" ref="D1371">INDEX('Master Data'!$F$2:$L$4115,SMALL(IF((INDEX('Master Data'!$F$2:$L$4115,,1)="failed"),MATCH(ROW('Master Data'!$F$2:$L$4115),ROW('Master Data'!$F$2:$L$4115)),""),ROWS($D$2:D1371)),(COLUMNS($D$2:D1371)-1)*6+1)</f>
        <v>failed</v>
      </c>
      <c r="E1371" cm="1">
        <f t="array" ref="E1371">INDEX('Master Data'!$F$2:$L$4115,SMALL(IF((INDEX('Master Data'!$F$2:$L$4115,,1)="failed"),MATCH(ROW('Master Data'!$F$2:$L$4115),ROW('Master Data'!$F$2:$L$4115)),""),ROWS($D$2:E1371)),(COLUMNS($D$2:E1371)-1)*6+1)</f>
        <v>0</v>
      </c>
    </row>
    <row r="1372" spans="1:5" x14ac:dyDescent="0.25">
      <c r="A1372" t="str" cm="1">
        <f t="array" ref="A1372">INDEX('Master Data'!$F$2:$L$4115,SMALL(IF((INDEX('Master Data'!$F$2:$L$4115,,1)="successful"),MATCH(ROW('Master Data'!$F$2:$L$4115),ROW('Master Data'!$F$2:$L$4115)),""),ROWS(A$2:$A1372)),(COLUMNS($A$2:A1372)-1)*6+1)</f>
        <v>successful</v>
      </c>
      <c r="B1372" cm="1">
        <f t="array" ref="B1372">INDEX('Master Data'!$F$2:$L$4115,SMALL(IF((INDEX('Master Data'!$F$2:$L$4115,,1)="successful"),MATCH(ROW('Master Data'!$F$2:$L$4115),ROW('Master Data'!$F$2:$L$4115)),""),ROWS($A$2:B1372)),(COLUMNS($A$2:B1372)-1)*6+1)</f>
        <v>1088</v>
      </c>
      <c r="D1372" t="str" cm="1">
        <f t="array" ref="D1372">INDEX('Master Data'!$F$2:$L$4115,SMALL(IF((INDEX('Master Data'!$F$2:$L$4115,,1)="failed"),MATCH(ROW('Master Data'!$F$2:$L$4115),ROW('Master Data'!$F$2:$L$4115)),""),ROWS($D$2:D1372)),(COLUMNS($D$2:D1372)-1)*6+1)</f>
        <v>failed</v>
      </c>
      <c r="E1372" cm="1">
        <f t="array" ref="E1372">INDEX('Master Data'!$F$2:$L$4115,SMALL(IF((INDEX('Master Data'!$F$2:$L$4115,,1)="failed"),MATCH(ROW('Master Data'!$F$2:$L$4115),ROW('Master Data'!$F$2:$L$4115)),""),ROWS($D$2:E1372)),(COLUMNS($D$2:E1372)-1)*6+1)</f>
        <v>0</v>
      </c>
    </row>
    <row r="1373" spans="1:5" x14ac:dyDescent="0.25">
      <c r="A1373" t="str" cm="1">
        <f t="array" ref="A1373">INDEX('Master Data'!$F$2:$L$4115,SMALL(IF((INDEX('Master Data'!$F$2:$L$4115,,1)="successful"),MATCH(ROW('Master Data'!$F$2:$L$4115),ROW('Master Data'!$F$2:$L$4115)),""),ROWS(A$2:$A1373)),(COLUMNS($A$2:A1373)-1)*6+1)</f>
        <v>successful</v>
      </c>
      <c r="B1373" cm="1">
        <f t="array" ref="B1373">INDEX('Master Data'!$F$2:$L$4115,SMALL(IF((INDEX('Master Data'!$F$2:$L$4115,,1)="successful"),MATCH(ROW('Master Data'!$F$2:$L$4115),ROW('Master Data'!$F$2:$L$4115)),""),ROWS($A$2:B1373)),(COLUMNS($A$2:B1373)-1)*6+1)</f>
        <v>73</v>
      </c>
      <c r="D1373" t="str" cm="1">
        <f t="array" ref="D1373">INDEX('Master Data'!$F$2:$L$4115,SMALL(IF((INDEX('Master Data'!$F$2:$L$4115,,1)="failed"),MATCH(ROW('Master Data'!$F$2:$L$4115),ROW('Master Data'!$F$2:$L$4115)),""),ROWS($D$2:D1373)),(COLUMNS($D$2:D1373)-1)*6+1)</f>
        <v>failed</v>
      </c>
      <c r="E1373" cm="1">
        <f t="array" ref="E1373">INDEX('Master Data'!$F$2:$L$4115,SMALL(IF((INDEX('Master Data'!$F$2:$L$4115,,1)="failed"),MATCH(ROW('Master Data'!$F$2:$L$4115),ROW('Master Data'!$F$2:$L$4115)),""),ROWS($D$2:E1373)),(COLUMNS($D$2:E1373)-1)*6+1)</f>
        <v>8</v>
      </c>
    </row>
    <row r="1374" spans="1:5" x14ac:dyDescent="0.25">
      <c r="A1374" t="str" cm="1">
        <f t="array" ref="A1374">INDEX('Master Data'!$F$2:$L$4115,SMALL(IF((INDEX('Master Data'!$F$2:$L$4115,,1)="successful"),MATCH(ROW('Master Data'!$F$2:$L$4115),ROW('Master Data'!$F$2:$L$4115)),""),ROWS(A$2:$A1374)),(COLUMNS($A$2:A1374)-1)*6+1)</f>
        <v>successful</v>
      </c>
      <c r="B1374" cm="1">
        <f t="array" ref="B1374">INDEX('Master Data'!$F$2:$L$4115,SMALL(IF((INDEX('Master Data'!$F$2:$L$4115,,1)="successful"),MATCH(ROW('Master Data'!$F$2:$L$4115),ROW('Master Data'!$F$2:$L$4115)),""),ROWS($A$2:B1374)),(COLUMNS($A$2:B1374)-1)*6+1)</f>
        <v>143</v>
      </c>
      <c r="D1374" t="str" cm="1">
        <f t="array" ref="D1374">INDEX('Master Data'!$F$2:$L$4115,SMALL(IF((INDEX('Master Data'!$F$2:$L$4115,,1)="failed"),MATCH(ROW('Master Data'!$F$2:$L$4115),ROW('Master Data'!$F$2:$L$4115)),""),ROWS($D$2:D1374)),(COLUMNS($D$2:D1374)-1)*6+1)</f>
        <v>failed</v>
      </c>
      <c r="E1374" cm="1">
        <f t="array" ref="E1374">INDEX('Master Data'!$F$2:$L$4115,SMALL(IF((INDEX('Master Data'!$F$2:$L$4115,,1)="failed"),MATCH(ROW('Master Data'!$F$2:$L$4115),ROW('Master Data'!$F$2:$L$4115)),""),ROWS($D$2:E1374)),(COLUMNS($D$2:E1374)-1)*6+1)</f>
        <v>0</v>
      </c>
    </row>
    <row r="1375" spans="1:5" x14ac:dyDescent="0.25">
      <c r="A1375" t="str" cm="1">
        <f t="array" ref="A1375">INDEX('Master Data'!$F$2:$L$4115,SMALL(IF((INDEX('Master Data'!$F$2:$L$4115,,1)="successful"),MATCH(ROW('Master Data'!$F$2:$L$4115),ROW('Master Data'!$F$2:$L$4115)),""),ROWS(A$2:$A1375)),(COLUMNS($A$2:A1375)-1)*6+1)</f>
        <v>successful</v>
      </c>
      <c r="B1375" cm="1">
        <f t="array" ref="B1375">INDEX('Master Data'!$F$2:$L$4115,SMALL(IF((INDEX('Master Data'!$F$2:$L$4115,,1)="successful"),MATCH(ROW('Master Data'!$F$2:$L$4115),ROW('Master Data'!$F$2:$L$4115)),""),ROWS($A$2:B1375)),(COLUMNS($A$2:B1375)-1)*6+1)</f>
        <v>1420</v>
      </c>
      <c r="D1375" t="str" cm="1">
        <f t="array" ref="D1375">INDEX('Master Data'!$F$2:$L$4115,SMALL(IF((INDEX('Master Data'!$F$2:$L$4115,,1)="failed"),MATCH(ROW('Master Data'!$F$2:$L$4115),ROW('Master Data'!$F$2:$L$4115)),""),ROWS($D$2:D1375)),(COLUMNS($D$2:D1375)-1)*6+1)</f>
        <v>failed</v>
      </c>
      <c r="E1375" cm="1">
        <f t="array" ref="E1375">INDEX('Master Data'!$F$2:$L$4115,SMALL(IF((INDEX('Master Data'!$F$2:$L$4115,,1)="failed"),MATCH(ROW('Master Data'!$F$2:$L$4115),ROW('Master Data'!$F$2:$L$4115)),""),ROWS($D$2:E1375)),(COLUMNS($D$2:E1375)-1)*6+1)</f>
        <v>1</v>
      </c>
    </row>
    <row r="1376" spans="1:5" x14ac:dyDescent="0.25">
      <c r="A1376" t="str" cm="1">
        <f t="array" ref="A1376">INDEX('Master Data'!$F$2:$L$4115,SMALL(IF((INDEX('Master Data'!$F$2:$L$4115,,1)="successful"),MATCH(ROW('Master Data'!$F$2:$L$4115),ROW('Master Data'!$F$2:$L$4115)),""),ROWS(A$2:$A1376)),(COLUMNS($A$2:A1376)-1)*6+1)</f>
        <v>successful</v>
      </c>
      <c r="B1376" cm="1">
        <f t="array" ref="B1376">INDEX('Master Data'!$F$2:$L$4115,SMALL(IF((INDEX('Master Data'!$F$2:$L$4115,,1)="successful"),MATCH(ROW('Master Data'!$F$2:$L$4115),ROW('Master Data'!$F$2:$L$4115)),""),ROWS($A$2:B1376)),(COLUMNS($A$2:B1376)-1)*6+1)</f>
        <v>305</v>
      </c>
      <c r="D1376" t="str" cm="1">
        <f t="array" ref="D1376">INDEX('Master Data'!$F$2:$L$4115,SMALL(IF((INDEX('Master Data'!$F$2:$L$4115,,1)="failed"),MATCH(ROW('Master Data'!$F$2:$L$4115),ROW('Master Data'!$F$2:$L$4115)),""),ROWS($D$2:D1376)),(COLUMNS($D$2:D1376)-1)*6+1)</f>
        <v>failed</v>
      </c>
      <c r="E1376" cm="1">
        <f t="array" ref="E1376">INDEX('Master Data'!$F$2:$L$4115,SMALL(IF((INDEX('Master Data'!$F$2:$L$4115,,1)="failed"),MATCH(ROW('Master Data'!$F$2:$L$4115),ROW('Master Data'!$F$2:$L$4115)),""),ROWS($D$2:E1376)),(COLUMNS($D$2:E1376)-1)*6+1)</f>
        <v>16</v>
      </c>
    </row>
    <row r="1377" spans="1:5" x14ac:dyDescent="0.25">
      <c r="A1377" t="str" cm="1">
        <f t="array" ref="A1377">INDEX('Master Data'!$F$2:$L$4115,SMALL(IF((INDEX('Master Data'!$F$2:$L$4115,,1)="successful"),MATCH(ROW('Master Data'!$F$2:$L$4115),ROW('Master Data'!$F$2:$L$4115)),""),ROWS(A$2:$A1377)),(COLUMNS($A$2:A1377)-1)*6+1)</f>
        <v>successful</v>
      </c>
      <c r="B1377" cm="1">
        <f t="array" ref="B1377">INDEX('Master Data'!$F$2:$L$4115,SMALL(IF((INDEX('Master Data'!$F$2:$L$4115,,1)="successful"),MATCH(ROW('Master Data'!$F$2:$L$4115),ROW('Master Data'!$F$2:$L$4115)),""),ROWS($A$2:B1377)),(COLUMNS($A$2:B1377)-1)*6+1)</f>
        <v>551</v>
      </c>
      <c r="D1377" t="str" cm="1">
        <f t="array" ref="D1377">INDEX('Master Data'!$F$2:$L$4115,SMALL(IF((INDEX('Master Data'!$F$2:$L$4115,,1)="failed"),MATCH(ROW('Master Data'!$F$2:$L$4115),ROW('Master Data'!$F$2:$L$4115)),""),ROWS($D$2:D1377)),(COLUMNS($D$2:D1377)-1)*6+1)</f>
        <v>failed</v>
      </c>
      <c r="E1377" cm="1">
        <f t="array" ref="E1377">INDEX('Master Data'!$F$2:$L$4115,SMALL(IF((INDEX('Master Data'!$F$2:$L$4115,,1)="failed"),MATCH(ROW('Master Data'!$F$2:$L$4115),ROW('Master Data'!$F$2:$L$4115)),""),ROWS($D$2:E1377)),(COLUMNS($D$2:E1377)-1)*6+1)</f>
        <v>12</v>
      </c>
    </row>
    <row r="1378" spans="1:5" x14ac:dyDescent="0.25">
      <c r="A1378" t="str" cm="1">
        <f t="array" ref="A1378">INDEX('Master Data'!$F$2:$L$4115,SMALL(IF((INDEX('Master Data'!$F$2:$L$4115,,1)="successful"),MATCH(ROW('Master Data'!$F$2:$L$4115),ROW('Master Data'!$F$2:$L$4115)),""),ROWS(A$2:$A1378)),(COLUMNS($A$2:A1378)-1)*6+1)</f>
        <v>successful</v>
      </c>
      <c r="B1378" cm="1">
        <f t="array" ref="B1378">INDEX('Master Data'!$F$2:$L$4115,SMALL(IF((INDEX('Master Data'!$F$2:$L$4115,,1)="successful"),MATCH(ROW('Master Data'!$F$2:$L$4115),ROW('Master Data'!$F$2:$L$4115)),""),ROWS($A$2:B1378)),(COLUMNS($A$2:B1378)-1)*6+1)</f>
        <v>187</v>
      </c>
      <c r="D1378" t="str" cm="1">
        <f t="array" ref="D1378">INDEX('Master Data'!$F$2:$L$4115,SMALL(IF((INDEX('Master Data'!$F$2:$L$4115,,1)="failed"),MATCH(ROW('Master Data'!$F$2:$L$4115),ROW('Master Data'!$F$2:$L$4115)),""),ROWS($D$2:D1378)),(COLUMNS($D$2:D1378)-1)*6+1)</f>
        <v>failed</v>
      </c>
      <c r="E1378" cm="1">
        <f t="array" ref="E1378">INDEX('Master Data'!$F$2:$L$4115,SMALL(IF((INDEX('Master Data'!$F$2:$L$4115,,1)="failed"),MATCH(ROW('Master Data'!$F$2:$L$4115),ROW('Master Data'!$F$2:$L$4115)),""),ROWS($D$2:E1378)),(COLUMNS($D$2:E1378)-1)*6+1)</f>
        <v>4</v>
      </c>
    </row>
    <row r="1379" spans="1:5" x14ac:dyDescent="0.25">
      <c r="A1379" t="str" cm="1">
        <f t="array" ref="A1379">INDEX('Master Data'!$F$2:$L$4115,SMALL(IF((INDEX('Master Data'!$F$2:$L$4115,,1)="successful"),MATCH(ROW('Master Data'!$F$2:$L$4115),ROW('Master Data'!$F$2:$L$4115)),""),ROWS(A$2:$A1379)),(COLUMNS($A$2:A1379)-1)*6+1)</f>
        <v>successful</v>
      </c>
      <c r="B1379" cm="1">
        <f t="array" ref="B1379">INDEX('Master Data'!$F$2:$L$4115,SMALL(IF((INDEX('Master Data'!$F$2:$L$4115,,1)="successful"),MATCH(ROW('Master Data'!$F$2:$L$4115),ROW('Master Data'!$F$2:$L$4115)),""),ROWS($A$2:B1379)),(COLUMNS($A$2:B1379)-1)*6+1)</f>
        <v>325</v>
      </c>
      <c r="D1379" t="str" cm="1">
        <f t="array" ref="D1379">INDEX('Master Data'!$F$2:$L$4115,SMALL(IF((INDEX('Master Data'!$F$2:$L$4115,,1)="failed"),MATCH(ROW('Master Data'!$F$2:$L$4115),ROW('Master Data'!$F$2:$L$4115)),""),ROWS($D$2:D1379)),(COLUMNS($D$2:D1379)-1)*6+1)</f>
        <v>failed</v>
      </c>
      <c r="E1379" cm="1">
        <f t="array" ref="E1379">INDEX('Master Data'!$F$2:$L$4115,SMALL(IF((INDEX('Master Data'!$F$2:$L$4115,,1)="failed"),MATCH(ROW('Master Data'!$F$2:$L$4115),ROW('Master Data'!$F$2:$L$4115)),""),ROWS($D$2:E1379)),(COLUMNS($D$2:E1379)-1)*6+1)</f>
        <v>2</v>
      </c>
    </row>
    <row r="1380" spans="1:5" x14ac:dyDescent="0.25">
      <c r="A1380" t="str" cm="1">
        <f t="array" ref="A1380">INDEX('Master Data'!$F$2:$L$4115,SMALL(IF((INDEX('Master Data'!$F$2:$L$4115,,1)="successful"),MATCH(ROW('Master Data'!$F$2:$L$4115),ROW('Master Data'!$F$2:$L$4115)),""),ROWS(A$2:$A1380)),(COLUMNS($A$2:A1380)-1)*6+1)</f>
        <v>successful</v>
      </c>
      <c r="B1380" cm="1">
        <f t="array" ref="B1380">INDEX('Master Data'!$F$2:$L$4115,SMALL(IF((INDEX('Master Data'!$F$2:$L$4115,,1)="successful"),MATCH(ROW('Master Data'!$F$2:$L$4115),ROW('Master Data'!$F$2:$L$4115)),""),ROWS($A$2:B1380)),(COLUMNS($A$2:B1380)-1)*6+1)</f>
        <v>148</v>
      </c>
      <c r="D1380" t="str" cm="1">
        <f t="array" ref="D1380">INDEX('Master Data'!$F$2:$L$4115,SMALL(IF((INDEX('Master Data'!$F$2:$L$4115,,1)="failed"),MATCH(ROW('Master Data'!$F$2:$L$4115),ROW('Master Data'!$F$2:$L$4115)),""),ROWS($D$2:D1380)),(COLUMNS($D$2:D1380)-1)*6+1)</f>
        <v>failed</v>
      </c>
      <c r="E1380" cm="1">
        <f t="array" ref="E1380">INDEX('Master Data'!$F$2:$L$4115,SMALL(IF((INDEX('Master Data'!$F$2:$L$4115,,1)="failed"),MATCH(ROW('Master Data'!$F$2:$L$4115),ROW('Master Data'!$F$2:$L$4115)),""),ROWS($D$2:E1380)),(COLUMNS($D$2:E1380)-1)*6+1)</f>
        <v>3</v>
      </c>
    </row>
    <row r="1381" spans="1:5" x14ac:dyDescent="0.25">
      <c r="A1381" t="str" cm="1">
        <f t="array" ref="A1381">INDEX('Master Data'!$F$2:$L$4115,SMALL(IF((INDEX('Master Data'!$F$2:$L$4115,,1)="successful"),MATCH(ROW('Master Data'!$F$2:$L$4115),ROW('Master Data'!$F$2:$L$4115)),""),ROWS(A$2:$A1381)),(COLUMNS($A$2:A1381)-1)*6+1)</f>
        <v>successful</v>
      </c>
      <c r="B1381" cm="1">
        <f t="array" ref="B1381">INDEX('Master Data'!$F$2:$L$4115,SMALL(IF((INDEX('Master Data'!$F$2:$L$4115,,1)="successful"),MATCH(ROW('Master Data'!$F$2:$L$4115),ROW('Master Data'!$F$2:$L$4115)),""),ROWS($A$2:B1381)),(COLUMNS($A$2:B1381)-1)*6+1)</f>
        <v>69</v>
      </c>
      <c r="D1381" t="str" cm="1">
        <f t="array" ref="D1381">INDEX('Master Data'!$F$2:$L$4115,SMALL(IF((INDEX('Master Data'!$F$2:$L$4115,,1)="failed"),MATCH(ROW('Master Data'!$F$2:$L$4115),ROW('Master Data'!$F$2:$L$4115)),""),ROWS($D$2:D1381)),(COLUMNS($D$2:D1381)-1)*6+1)</f>
        <v>failed</v>
      </c>
      <c r="E1381" cm="1">
        <f t="array" ref="E1381">INDEX('Master Data'!$F$2:$L$4115,SMALL(IF((INDEX('Master Data'!$F$2:$L$4115,,1)="failed"),MATCH(ROW('Master Data'!$F$2:$L$4115),ROW('Master Data'!$F$2:$L$4115)),""),ROWS($D$2:E1381)),(COLUMNS($D$2:E1381)-1)*6+1)</f>
        <v>0</v>
      </c>
    </row>
    <row r="1382" spans="1:5" x14ac:dyDescent="0.25">
      <c r="A1382" t="str" cm="1">
        <f t="array" ref="A1382">INDEX('Master Data'!$F$2:$L$4115,SMALL(IF((INDEX('Master Data'!$F$2:$L$4115,,1)="successful"),MATCH(ROW('Master Data'!$F$2:$L$4115),ROW('Master Data'!$F$2:$L$4115)),""),ROWS(A$2:$A1382)),(COLUMNS($A$2:A1382)-1)*6+1)</f>
        <v>successful</v>
      </c>
      <c r="B1382" cm="1">
        <f t="array" ref="B1382">INDEX('Master Data'!$F$2:$L$4115,SMALL(IF((INDEX('Master Data'!$F$2:$L$4115,,1)="successful"),MATCH(ROW('Master Data'!$F$2:$L$4115),ROW('Master Data'!$F$2:$L$4115)),""),ROWS($A$2:B1382)),(COLUMNS($A$2:B1382)-1)*6+1)</f>
        <v>173</v>
      </c>
      <c r="D1382" t="str" cm="1">
        <f t="array" ref="D1382">INDEX('Master Data'!$F$2:$L$4115,SMALL(IF((INDEX('Master Data'!$F$2:$L$4115,,1)="failed"),MATCH(ROW('Master Data'!$F$2:$L$4115),ROW('Master Data'!$F$2:$L$4115)),""),ROWS($D$2:D1382)),(COLUMNS($D$2:D1382)-1)*6+1)</f>
        <v>failed</v>
      </c>
      <c r="E1382" cm="1">
        <f t="array" ref="E1382">INDEX('Master Data'!$F$2:$L$4115,SMALL(IF((INDEX('Master Data'!$F$2:$L$4115,,1)="failed"),MATCH(ROW('Master Data'!$F$2:$L$4115),ROW('Master Data'!$F$2:$L$4115)),""),ROWS($D$2:E1382)),(COLUMNS($D$2:E1382)-1)*6+1)</f>
        <v>3</v>
      </c>
    </row>
    <row r="1383" spans="1:5" x14ac:dyDescent="0.25">
      <c r="A1383" t="str" cm="1">
        <f t="array" ref="A1383">INDEX('Master Data'!$F$2:$L$4115,SMALL(IF((INDEX('Master Data'!$F$2:$L$4115,,1)="successful"),MATCH(ROW('Master Data'!$F$2:$L$4115),ROW('Master Data'!$F$2:$L$4115)),""),ROWS(A$2:$A1383)),(COLUMNS($A$2:A1383)-1)*6+1)</f>
        <v>successful</v>
      </c>
      <c r="B1383" cm="1">
        <f t="array" ref="B1383">INDEX('Master Data'!$F$2:$L$4115,SMALL(IF((INDEX('Master Data'!$F$2:$L$4115,,1)="successful"),MATCH(ROW('Master Data'!$F$2:$L$4115),ROW('Master Data'!$F$2:$L$4115)),""),ROWS($A$2:B1383)),(COLUMNS($A$2:B1383)-1)*6+1)</f>
        <v>269</v>
      </c>
      <c r="D1383" t="str" cm="1">
        <f t="array" ref="D1383">INDEX('Master Data'!$F$2:$L$4115,SMALL(IF((INDEX('Master Data'!$F$2:$L$4115,,1)="failed"),MATCH(ROW('Master Data'!$F$2:$L$4115),ROW('Master Data'!$F$2:$L$4115)),""),ROWS($D$2:D1383)),(COLUMNS($D$2:D1383)-1)*6+1)</f>
        <v>failed</v>
      </c>
      <c r="E1383" cm="1">
        <f t="array" ref="E1383">INDEX('Master Data'!$F$2:$L$4115,SMALL(IF((INDEX('Master Data'!$F$2:$L$4115,,1)="failed"),MATCH(ROW('Master Data'!$F$2:$L$4115),ROW('Master Data'!$F$2:$L$4115)),""),ROWS($D$2:E1383)),(COLUMNS($D$2:E1383)-1)*6+1)</f>
        <v>4</v>
      </c>
    </row>
    <row r="1384" spans="1:5" x14ac:dyDescent="0.25">
      <c r="A1384" t="str" cm="1">
        <f t="array" ref="A1384">INDEX('Master Data'!$F$2:$L$4115,SMALL(IF((INDEX('Master Data'!$F$2:$L$4115,,1)="successful"),MATCH(ROW('Master Data'!$F$2:$L$4115),ROW('Master Data'!$F$2:$L$4115)),""),ROWS(A$2:$A1384)),(COLUMNS($A$2:A1384)-1)*6+1)</f>
        <v>successful</v>
      </c>
      <c r="B1384" cm="1">
        <f t="array" ref="B1384">INDEX('Master Data'!$F$2:$L$4115,SMALL(IF((INDEX('Master Data'!$F$2:$L$4115,,1)="successful"),MATCH(ROW('Master Data'!$F$2:$L$4115),ROW('Master Data'!$F$2:$L$4115)),""),ROWS($A$2:B1384)),(COLUMNS($A$2:B1384)-1)*6+1)</f>
        <v>185</v>
      </c>
      <c r="D1384" t="str" cm="1">
        <f t="array" ref="D1384">INDEX('Master Data'!$F$2:$L$4115,SMALL(IF((INDEX('Master Data'!$F$2:$L$4115,,1)="failed"),MATCH(ROW('Master Data'!$F$2:$L$4115),ROW('Master Data'!$F$2:$L$4115)),""),ROWS($D$2:D1384)),(COLUMNS($D$2:D1384)-1)*6+1)</f>
        <v>failed</v>
      </c>
      <c r="E1384" cm="1">
        <f t="array" ref="E1384">INDEX('Master Data'!$F$2:$L$4115,SMALL(IF((INDEX('Master Data'!$F$2:$L$4115,,1)="failed"),MATCH(ROW('Master Data'!$F$2:$L$4115),ROW('Master Data'!$F$2:$L$4115)),""),ROWS($D$2:E1384)),(COLUMNS($D$2:E1384)-1)*6+1)</f>
        <v>2</v>
      </c>
    </row>
    <row r="1385" spans="1:5" x14ac:dyDescent="0.25">
      <c r="A1385" t="str" cm="1">
        <f t="array" ref="A1385">INDEX('Master Data'!$F$2:$L$4115,SMALL(IF((INDEX('Master Data'!$F$2:$L$4115,,1)="successful"),MATCH(ROW('Master Data'!$F$2:$L$4115),ROW('Master Data'!$F$2:$L$4115)),""),ROWS(A$2:$A1385)),(COLUMNS($A$2:A1385)-1)*6+1)</f>
        <v>successful</v>
      </c>
      <c r="B1385" cm="1">
        <f t="array" ref="B1385">INDEX('Master Data'!$F$2:$L$4115,SMALL(IF((INDEX('Master Data'!$F$2:$L$4115,,1)="successful"),MATCH(ROW('Master Data'!$F$2:$L$4115),ROW('Master Data'!$F$2:$L$4115)),""),ROWS($A$2:B1385)),(COLUMNS($A$2:B1385)-1)*6+1)</f>
        <v>176</v>
      </c>
      <c r="D1385" t="str" cm="1">
        <f t="array" ref="D1385">INDEX('Master Data'!$F$2:$L$4115,SMALL(IF((INDEX('Master Data'!$F$2:$L$4115,,1)="failed"),MATCH(ROW('Master Data'!$F$2:$L$4115),ROW('Master Data'!$F$2:$L$4115)),""),ROWS($D$2:D1385)),(COLUMNS($D$2:D1385)-1)*6+1)</f>
        <v>failed</v>
      </c>
      <c r="E1385" cm="1">
        <f t="array" ref="E1385">INDEX('Master Data'!$F$2:$L$4115,SMALL(IF((INDEX('Master Data'!$F$2:$L$4115,,1)="failed"),MATCH(ROW('Master Data'!$F$2:$L$4115),ROW('Master Data'!$F$2:$L$4115)),""),ROWS($D$2:E1385)),(COLUMNS($D$2:E1385)-1)*6+1)</f>
        <v>10</v>
      </c>
    </row>
    <row r="1386" spans="1:5" x14ac:dyDescent="0.25">
      <c r="A1386" t="str" cm="1">
        <f t="array" ref="A1386">INDEX('Master Data'!$F$2:$L$4115,SMALL(IF((INDEX('Master Data'!$F$2:$L$4115,,1)="successful"),MATCH(ROW('Master Data'!$F$2:$L$4115),ROW('Master Data'!$F$2:$L$4115)),""),ROWS(A$2:$A1386)),(COLUMNS($A$2:A1386)-1)*6+1)</f>
        <v>successful</v>
      </c>
      <c r="B1386" cm="1">
        <f t="array" ref="B1386">INDEX('Master Data'!$F$2:$L$4115,SMALL(IF((INDEX('Master Data'!$F$2:$L$4115,,1)="successful"),MATCH(ROW('Master Data'!$F$2:$L$4115),ROW('Master Data'!$F$2:$L$4115)),""),ROWS($A$2:B1386)),(COLUMNS($A$2:B1386)-1)*6+1)</f>
        <v>1019</v>
      </c>
      <c r="D1386" t="str" cm="1">
        <f t="array" ref="D1386">INDEX('Master Data'!$F$2:$L$4115,SMALL(IF((INDEX('Master Data'!$F$2:$L$4115,,1)="failed"),MATCH(ROW('Master Data'!$F$2:$L$4115),ROW('Master Data'!$F$2:$L$4115)),""),ROWS($D$2:D1386)),(COLUMNS($D$2:D1386)-1)*6+1)</f>
        <v>failed</v>
      </c>
      <c r="E1386" cm="1">
        <f t="array" ref="E1386">INDEX('Master Data'!$F$2:$L$4115,SMALL(IF((INDEX('Master Data'!$F$2:$L$4115,,1)="failed"),MATCH(ROW('Master Data'!$F$2:$L$4115),ROW('Master Data'!$F$2:$L$4115)),""),ROWS($D$2:E1386)),(COLUMNS($D$2:E1386)-1)*6+1)</f>
        <v>11</v>
      </c>
    </row>
    <row r="1387" spans="1:5" x14ac:dyDescent="0.25">
      <c r="A1387" t="str" cm="1">
        <f t="array" ref="A1387">INDEX('Master Data'!$F$2:$L$4115,SMALL(IF((INDEX('Master Data'!$F$2:$L$4115,,1)="successful"),MATCH(ROW('Master Data'!$F$2:$L$4115),ROW('Master Data'!$F$2:$L$4115)),""),ROWS(A$2:$A1387)),(COLUMNS($A$2:A1387)-1)*6+1)</f>
        <v>successful</v>
      </c>
      <c r="B1387" cm="1">
        <f t="array" ref="B1387">INDEX('Master Data'!$F$2:$L$4115,SMALL(IF((INDEX('Master Data'!$F$2:$L$4115,,1)="successful"),MATCH(ROW('Master Data'!$F$2:$L$4115),ROW('Master Data'!$F$2:$L$4115)),""),ROWS($A$2:B1387)),(COLUMNS($A$2:B1387)-1)*6+1)</f>
        <v>113</v>
      </c>
      <c r="D1387" t="str" cm="1">
        <f t="array" ref="D1387">INDEX('Master Data'!$F$2:$L$4115,SMALL(IF((INDEX('Master Data'!$F$2:$L$4115,,1)="failed"),MATCH(ROW('Master Data'!$F$2:$L$4115),ROW('Master Data'!$F$2:$L$4115)),""),ROWS($D$2:D1387)),(COLUMNS($D$2:D1387)-1)*6+1)</f>
        <v>failed</v>
      </c>
      <c r="E1387" cm="1">
        <f t="array" ref="E1387">INDEX('Master Data'!$F$2:$L$4115,SMALL(IF((INDEX('Master Data'!$F$2:$L$4115,,1)="failed"),MATCH(ROW('Master Data'!$F$2:$L$4115),ROW('Master Data'!$F$2:$L$4115)),""),ROWS($D$2:E1387)),(COLUMNS($D$2:E1387)-1)*6+1)</f>
        <v>6</v>
      </c>
    </row>
    <row r="1388" spans="1:5" x14ac:dyDescent="0.25">
      <c r="A1388" t="str" cm="1">
        <f t="array" ref="A1388">INDEX('Master Data'!$F$2:$L$4115,SMALL(IF((INDEX('Master Data'!$F$2:$L$4115,,1)="successful"),MATCH(ROW('Master Data'!$F$2:$L$4115),ROW('Master Data'!$F$2:$L$4115)),""),ROWS(A$2:$A1388)),(COLUMNS($A$2:A1388)-1)*6+1)</f>
        <v>successful</v>
      </c>
      <c r="B1388" cm="1">
        <f t="array" ref="B1388">INDEX('Master Data'!$F$2:$L$4115,SMALL(IF((INDEX('Master Data'!$F$2:$L$4115,,1)="successful"),MATCH(ROW('Master Data'!$F$2:$L$4115),ROW('Master Data'!$F$2:$L$4115)),""),ROWS($A$2:B1388)),(COLUMNS($A$2:B1388)-1)*6+1)</f>
        <v>404</v>
      </c>
      <c r="D1388" t="str" cm="1">
        <f t="array" ref="D1388">INDEX('Master Data'!$F$2:$L$4115,SMALL(IF((INDEX('Master Data'!$F$2:$L$4115,,1)="failed"),MATCH(ROW('Master Data'!$F$2:$L$4115),ROW('Master Data'!$F$2:$L$4115)),""),ROWS($D$2:D1388)),(COLUMNS($D$2:D1388)-1)*6+1)</f>
        <v>failed</v>
      </c>
      <c r="E1388" cm="1">
        <f t="array" ref="E1388">INDEX('Master Data'!$F$2:$L$4115,SMALL(IF((INDEX('Master Data'!$F$2:$L$4115,,1)="failed"),MATCH(ROW('Master Data'!$F$2:$L$4115),ROW('Master Data'!$F$2:$L$4115)),""),ROWS($D$2:E1388)),(COLUMNS($D$2:E1388)-1)*6+1)</f>
        <v>2</v>
      </c>
    </row>
    <row r="1389" spans="1:5" x14ac:dyDescent="0.25">
      <c r="A1389" t="str" cm="1">
        <f t="array" ref="A1389">INDEX('Master Data'!$F$2:$L$4115,SMALL(IF((INDEX('Master Data'!$F$2:$L$4115,,1)="successful"),MATCH(ROW('Master Data'!$F$2:$L$4115),ROW('Master Data'!$F$2:$L$4115)),""),ROWS(A$2:$A1389)),(COLUMNS($A$2:A1389)-1)*6+1)</f>
        <v>successful</v>
      </c>
      <c r="B1389" cm="1">
        <f t="array" ref="B1389">INDEX('Master Data'!$F$2:$L$4115,SMALL(IF((INDEX('Master Data'!$F$2:$L$4115,,1)="successful"),MATCH(ROW('Master Data'!$F$2:$L$4115),ROW('Master Data'!$F$2:$L$4115)),""),ROWS($A$2:B1389)),(COLUMNS($A$2:B1389)-1)*6+1)</f>
        <v>707</v>
      </c>
      <c r="D1389" t="str" cm="1">
        <f t="array" ref="D1389">INDEX('Master Data'!$F$2:$L$4115,SMALL(IF((INDEX('Master Data'!$F$2:$L$4115,,1)="failed"),MATCH(ROW('Master Data'!$F$2:$L$4115),ROW('Master Data'!$F$2:$L$4115)),""),ROWS($D$2:D1389)),(COLUMNS($D$2:D1389)-1)*6+1)</f>
        <v>failed</v>
      </c>
      <c r="E1389" cm="1">
        <f t="array" ref="E1389">INDEX('Master Data'!$F$2:$L$4115,SMALL(IF((INDEX('Master Data'!$F$2:$L$4115,,1)="failed"),MATCH(ROW('Master Data'!$F$2:$L$4115),ROW('Master Data'!$F$2:$L$4115)),""),ROWS($D$2:E1389)),(COLUMNS($D$2:E1389)-1)*6+1)</f>
        <v>6</v>
      </c>
    </row>
    <row r="1390" spans="1:5" x14ac:dyDescent="0.25">
      <c r="A1390" t="str" cm="1">
        <f t="array" ref="A1390">INDEX('Master Data'!$F$2:$L$4115,SMALL(IF((INDEX('Master Data'!$F$2:$L$4115,,1)="successful"),MATCH(ROW('Master Data'!$F$2:$L$4115),ROW('Master Data'!$F$2:$L$4115)),""),ROWS(A$2:$A1390)),(COLUMNS($A$2:A1390)-1)*6+1)</f>
        <v>successful</v>
      </c>
      <c r="B1390" cm="1">
        <f t="array" ref="B1390">INDEX('Master Data'!$F$2:$L$4115,SMALL(IF((INDEX('Master Data'!$F$2:$L$4115,,1)="successful"),MATCH(ROW('Master Data'!$F$2:$L$4115),ROW('Master Data'!$F$2:$L$4115)),""),ROWS($A$2:B1390)),(COLUMNS($A$2:B1390)-1)*6+1)</f>
        <v>392</v>
      </c>
      <c r="D1390" t="str" cm="1">
        <f t="array" ref="D1390">INDEX('Master Data'!$F$2:$L$4115,SMALL(IF((INDEX('Master Data'!$F$2:$L$4115,,1)="failed"),MATCH(ROW('Master Data'!$F$2:$L$4115),ROW('Master Data'!$F$2:$L$4115)),""),ROWS($D$2:D1390)),(COLUMNS($D$2:D1390)-1)*6+1)</f>
        <v>failed</v>
      </c>
      <c r="E1390" cm="1">
        <f t="array" ref="E1390">INDEX('Master Data'!$F$2:$L$4115,SMALL(IF((INDEX('Master Data'!$F$2:$L$4115,,1)="failed"),MATCH(ROW('Master Data'!$F$2:$L$4115),ROW('Master Data'!$F$2:$L$4115)),""),ROWS($D$2:E1390)),(COLUMNS($D$2:E1390)-1)*6+1)</f>
        <v>8</v>
      </c>
    </row>
    <row r="1391" spans="1:5" x14ac:dyDescent="0.25">
      <c r="A1391" t="str" cm="1">
        <f t="array" ref="A1391">INDEX('Master Data'!$F$2:$L$4115,SMALL(IF((INDEX('Master Data'!$F$2:$L$4115,,1)="successful"),MATCH(ROW('Master Data'!$F$2:$L$4115),ROW('Master Data'!$F$2:$L$4115)),""),ROWS(A$2:$A1391)),(COLUMNS($A$2:A1391)-1)*6+1)</f>
        <v>successful</v>
      </c>
      <c r="B1391" cm="1">
        <f t="array" ref="B1391">INDEX('Master Data'!$F$2:$L$4115,SMALL(IF((INDEX('Master Data'!$F$2:$L$4115,,1)="successful"),MATCH(ROW('Master Data'!$F$2:$L$4115),ROW('Master Data'!$F$2:$L$4115)),""),ROWS($A$2:B1391)),(COLUMNS($A$2:B1391)-1)*6+1)</f>
        <v>23</v>
      </c>
      <c r="D1391" t="str" cm="1">
        <f t="array" ref="D1391">INDEX('Master Data'!$F$2:$L$4115,SMALL(IF((INDEX('Master Data'!$F$2:$L$4115,,1)="failed"),MATCH(ROW('Master Data'!$F$2:$L$4115),ROW('Master Data'!$F$2:$L$4115)),""),ROWS($D$2:D1391)),(COLUMNS($D$2:D1391)-1)*6+1)</f>
        <v>failed</v>
      </c>
      <c r="E1391" cm="1">
        <f t="array" ref="E1391">INDEX('Master Data'!$F$2:$L$4115,SMALL(IF((INDEX('Master Data'!$F$2:$L$4115,,1)="failed"),MATCH(ROW('Master Data'!$F$2:$L$4115),ROW('Master Data'!$F$2:$L$4115)),""),ROWS($D$2:E1391)),(COLUMNS($D$2:E1391)-1)*6+1)</f>
        <v>37</v>
      </c>
    </row>
    <row r="1392" spans="1:5" x14ac:dyDescent="0.25">
      <c r="A1392" t="str" cm="1">
        <f t="array" ref="A1392">INDEX('Master Data'!$F$2:$L$4115,SMALL(IF((INDEX('Master Data'!$F$2:$L$4115,,1)="successful"),MATCH(ROW('Master Data'!$F$2:$L$4115),ROW('Master Data'!$F$2:$L$4115)),""),ROWS(A$2:$A1392)),(COLUMNS($A$2:A1392)-1)*6+1)</f>
        <v>successful</v>
      </c>
      <c r="B1392" cm="1">
        <f t="array" ref="B1392">INDEX('Master Data'!$F$2:$L$4115,SMALL(IF((INDEX('Master Data'!$F$2:$L$4115,,1)="successful"),MATCH(ROW('Master Data'!$F$2:$L$4115),ROW('Master Data'!$F$2:$L$4115)),""),ROWS($A$2:B1392)),(COLUMNS($A$2:B1392)-1)*6+1)</f>
        <v>682</v>
      </c>
      <c r="D1392" t="str" cm="1">
        <f t="array" ref="D1392">INDEX('Master Data'!$F$2:$L$4115,SMALL(IF((INDEX('Master Data'!$F$2:$L$4115,,1)="failed"),MATCH(ROW('Master Data'!$F$2:$L$4115),ROW('Master Data'!$F$2:$L$4115)),""),ROWS($D$2:D1392)),(COLUMNS($D$2:D1392)-1)*6+1)</f>
        <v>failed</v>
      </c>
      <c r="E1392" cm="1">
        <f t="array" ref="E1392">INDEX('Master Data'!$F$2:$L$4115,SMALL(IF((INDEX('Master Data'!$F$2:$L$4115,,1)="failed"),MATCH(ROW('Master Data'!$F$2:$L$4115),ROW('Master Data'!$F$2:$L$4115)),""),ROWS($D$2:E1392)),(COLUMNS($D$2:E1392)-1)*6+1)</f>
        <v>11</v>
      </c>
    </row>
    <row r="1393" spans="1:5" x14ac:dyDescent="0.25">
      <c r="A1393" t="str" cm="1">
        <f t="array" ref="A1393">INDEX('Master Data'!$F$2:$L$4115,SMALL(IF((INDEX('Master Data'!$F$2:$L$4115,,1)="successful"),MATCH(ROW('Master Data'!$F$2:$L$4115),ROW('Master Data'!$F$2:$L$4115)),""),ROWS(A$2:$A1393)),(COLUMNS($A$2:A1393)-1)*6+1)</f>
        <v>successful</v>
      </c>
      <c r="B1393" cm="1">
        <f t="array" ref="B1393">INDEX('Master Data'!$F$2:$L$4115,SMALL(IF((INDEX('Master Data'!$F$2:$L$4115,,1)="successful"),MATCH(ROW('Master Data'!$F$2:$L$4115),ROW('Master Data'!$F$2:$L$4115)),""),ROWS($A$2:B1393)),(COLUMNS($A$2:B1393)-1)*6+1)</f>
        <v>37</v>
      </c>
      <c r="D1393" t="str" cm="1">
        <f t="array" ref="D1393">INDEX('Master Data'!$F$2:$L$4115,SMALL(IF((INDEX('Master Data'!$F$2:$L$4115,,1)="failed"),MATCH(ROW('Master Data'!$F$2:$L$4115),ROW('Master Data'!$F$2:$L$4115)),""),ROWS($D$2:D1393)),(COLUMNS($D$2:D1393)-1)*6+1)</f>
        <v>failed</v>
      </c>
      <c r="E1393" cm="1">
        <f t="array" ref="E1393">INDEX('Master Data'!$F$2:$L$4115,SMALL(IF((INDEX('Master Data'!$F$2:$L$4115,,1)="failed"),MATCH(ROW('Master Data'!$F$2:$L$4115),ROW('Master Data'!$F$2:$L$4115)),""),ROWS($D$2:E1393)),(COLUMNS($D$2:E1393)-1)*6+1)</f>
        <v>0</v>
      </c>
    </row>
    <row r="1394" spans="1:5" x14ac:dyDescent="0.25">
      <c r="A1394" t="str" cm="1">
        <f t="array" ref="A1394">INDEX('Master Data'!$F$2:$L$4115,SMALL(IF((INDEX('Master Data'!$F$2:$L$4115,,1)="successful"),MATCH(ROW('Master Data'!$F$2:$L$4115),ROW('Master Data'!$F$2:$L$4115)),""),ROWS(A$2:$A1394)),(COLUMNS($A$2:A1394)-1)*6+1)</f>
        <v>successful</v>
      </c>
      <c r="B1394" cm="1">
        <f t="array" ref="B1394">INDEX('Master Data'!$F$2:$L$4115,SMALL(IF((INDEX('Master Data'!$F$2:$L$4115,,1)="successful"),MATCH(ROW('Master Data'!$F$2:$L$4115),ROW('Master Data'!$F$2:$L$4115)),""),ROWS($A$2:B1394)),(COLUMNS($A$2:B1394)-1)*6+1)</f>
        <v>146</v>
      </c>
      <c r="D1394" t="str" cm="1">
        <f t="array" ref="D1394">INDEX('Master Data'!$F$2:$L$4115,SMALL(IF((INDEX('Master Data'!$F$2:$L$4115,,1)="failed"),MATCH(ROW('Master Data'!$F$2:$L$4115),ROW('Master Data'!$F$2:$L$4115)),""),ROWS($D$2:D1394)),(COLUMNS($D$2:D1394)-1)*6+1)</f>
        <v>failed</v>
      </c>
      <c r="E1394" cm="1">
        <f t="array" ref="E1394">INDEX('Master Data'!$F$2:$L$4115,SMALL(IF((INDEX('Master Data'!$F$2:$L$4115,,1)="failed"),MATCH(ROW('Master Data'!$F$2:$L$4115),ROW('Master Data'!$F$2:$L$4115)),""),ROWS($D$2:E1394)),(COLUMNS($D$2:E1394)-1)*6+1)</f>
        <v>10</v>
      </c>
    </row>
    <row r="1395" spans="1:5" x14ac:dyDescent="0.25">
      <c r="A1395" t="str" cm="1">
        <f t="array" ref="A1395">INDEX('Master Data'!$F$2:$L$4115,SMALL(IF((INDEX('Master Data'!$F$2:$L$4115,,1)="successful"),MATCH(ROW('Master Data'!$F$2:$L$4115),ROW('Master Data'!$F$2:$L$4115)),""),ROWS(A$2:$A1395)),(COLUMNS($A$2:A1395)-1)*6+1)</f>
        <v>successful</v>
      </c>
      <c r="B1395" cm="1">
        <f t="array" ref="B1395">INDEX('Master Data'!$F$2:$L$4115,SMALL(IF((INDEX('Master Data'!$F$2:$L$4115,,1)="successful"),MATCH(ROW('Master Data'!$F$2:$L$4115),ROW('Master Data'!$F$2:$L$4115)),""),ROWS($A$2:B1395)),(COLUMNS($A$2:B1395)-1)*6+1)</f>
        <v>119</v>
      </c>
      <c r="D1395" t="str" cm="1">
        <f t="array" ref="D1395">INDEX('Master Data'!$F$2:$L$4115,SMALL(IF((INDEX('Master Data'!$F$2:$L$4115,,1)="failed"),MATCH(ROW('Master Data'!$F$2:$L$4115),ROW('Master Data'!$F$2:$L$4115)),""),ROWS($D$2:D1395)),(COLUMNS($D$2:D1395)-1)*6+1)</f>
        <v>failed</v>
      </c>
      <c r="E1395" cm="1">
        <f t="array" ref="E1395">INDEX('Master Data'!$F$2:$L$4115,SMALL(IF((INDEX('Master Data'!$F$2:$L$4115,,1)="failed"),MATCH(ROW('Master Data'!$F$2:$L$4115),ROW('Master Data'!$F$2:$L$4115)),""),ROWS($D$2:E1395)),(COLUMNS($D$2:E1395)-1)*6+1)</f>
        <v>6</v>
      </c>
    </row>
    <row r="1396" spans="1:5" x14ac:dyDescent="0.25">
      <c r="A1396" t="str" cm="1">
        <f t="array" ref="A1396">INDEX('Master Data'!$F$2:$L$4115,SMALL(IF((INDEX('Master Data'!$F$2:$L$4115,,1)="successful"),MATCH(ROW('Master Data'!$F$2:$L$4115),ROW('Master Data'!$F$2:$L$4115)),""),ROWS(A$2:$A1396)),(COLUMNS($A$2:A1396)-1)*6+1)</f>
        <v>successful</v>
      </c>
      <c r="B1396" cm="1">
        <f t="array" ref="B1396">INDEX('Master Data'!$F$2:$L$4115,SMALL(IF((INDEX('Master Data'!$F$2:$L$4115,,1)="successful"),MATCH(ROW('Master Data'!$F$2:$L$4115),ROW('Master Data'!$F$2:$L$4115)),""),ROWS($A$2:B1396)),(COLUMNS($A$2:B1396)-1)*6+1)</f>
        <v>163</v>
      </c>
      <c r="D1396" t="str" cm="1">
        <f t="array" ref="D1396">INDEX('Master Data'!$F$2:$L$4115,SMALL(IF((INDEX('Master Data'!$F$2:$L$4115,,1)="failed"),MATCH(ROW('Master Data'!$F$2:$L$4115),ROW('Master Data'!$F$2:$L$4115)),""),ROWS($D$2:D1396)),(COLUMNS($D$2:D1396)-1)*6+1)</f>
        <v>failed</v>
      </c>
      <c r="E1396" cm="1">
        <f t="array" ref="E1396">INDEX('Master Data'!$F$2:$L$4115,SMALL(IF((INDEX('Master Data'!$F$2:$L$4115,,1)="failed"),MATCH(ROW('Master Data'!$F$2:$L$4115),ROW('Master Data'!$F$2:$L$4115)),""),ROWS($D$2:E1396)),(COLUMNS($D$2:E1396)-1)*6+1)</f>
        <v>8</v>
      </c>
    </row>
    <row r="1397" spans="1:5" x14ac:dyDescent="0.25">
      <c r="A1397" t="str" cm="1">
        <f t="array" ref="A1397">INDEX('Master Data'!$F$2:$L$4115,SMALL(IF((INDEX('Master Data'!$F$2:$L$4115,,1)="successful"),MATCH(ROW('Master Data'!$F$2:$L$4115),ROW('Master Data'!$F$2:$L$4115)),""),ROWS(A$2:$A1397)),(COLUMNS($A$2:A1397)-1)*6+1)</f>
        <v>successful</v>
      </c>
      <c r="B1397" cm="1">
        <f t="array" ref="B1397">INDEX('Master Data'!$F$2:$L$4115,SMALL(IF((INDEX('Master Data'!$F$2:$L$4115,,1)="successful"),MATCH(ROW('Master Data'!$F$2:$L$4115),ROW('Master Data'!$F$2:$L$4115)),""),ROWS($A$2:B1397)),(COLUMNS($A$2:B1397)-1)*6+1)</f>
        <v>339</v>
      </c>
      <c r="D1397" t="str" cm="1">
        <f t="array" ref="D1397">INDEX('Master Data'!$F$2:$L$4115,SMALL(IF((INDEX('Master Data'!$F$2:$L$4115,,1)="failed"),MATCH(ROW('Master Data'!$F$2:$L$4115),ROW('Master Data'!$F$2:$L$4115)),""),ROWS($D$2:D1397)),(COLUMNS($D$2:D1397)-1)*6+1)</f>
        <v>failed</v>
      </c>
      <c r="E1397" cm="1">
        <f t="array" ref="E1397">INDEX('Master Data'!$F$2:$L$4115,SMALL(IF((INDEX('Master Data'!$F$2:$L$4115,,1)="failed"),MATCH(ROW('Master Data'!$F$2:$L$4115),ROW('Master Data'!$F$2:$L$4115)),""),ROWS($D$2:E1397)),(COLUMNS($D$2:E1397)-1)*6+1)</f>
        <v>6</v>
      </c>
    </row>
    <row r="1398" spans="1:5" x14ac:dyDescent="0.25">
      <c r="A1398" t="str" cm="1">
        <f t="array" ref="A1398">INDEX('Master Data'!$F$2:$L$4115,SMALL(IF((INDEX('Master Data'!$F$2:$L$4115,,1)="successful"),MATCH(ROW('Master Data'!$F$2:$L$4115),ROW('Master Data'!$F$2:$L$4115)),""),ROWS(A$2:$A1398)),(COLUMNS($A$2:A1398)-1)*6+1)</f>
        <v>successful</v>
      </c>
      <c r="B1398" cm="1">
        <f t="array" ref="B1398">INDEX('Master Data'!$F$2:$L$4115,SMALL(IF((INDEX('Master Data'!$F$2:$L$4115,,1)="successful"),MATCH(ROW('Master Data'!$F$2:$L$4115),ROW('Master Data'!$F$2:$L$4115)),""),ROWS($A$2:B1398)),(COLUMNS($A$2:B1398)-1)*6+1)</f>
        <v>58</v>
      </c>
      <c r="D1398" t="str" cm="1">
        <f t="array" ref="D1398">INDEX('Master Data'!$F$2:$L$4115,SMALL(IF((INDEX('Master Data'!$F$2:$L$4115,,1)="failed"),MATCH(ROW('Master Data'!$F$2:$L$4115),ROW('Master Data'!$F$2:$L$4115)),""),ROWS($D$2:D1398)),(COLUMNS($D$2:D1398)-1)*6+1)</f>
        <v>failed</v>
      </c>
      <c r="E1398" cm="1">
        <f t="array" ref="E1398">INDEX('Master Data'!$F$2:$L$4115,SMALL(IF((INDEX('Master Data'!$F$2:$L$4115,,1)="failed"),MATCH(ROW('Master Data'!$F$2:$L$4115),ROW('Master Data'!$F$2:$L$4115)),""),ROWS($D$2:E1398)),(COLUMNS($D$2:E1398)-1)*6+1)</f>
        <v>7</v>
      </c>
    </row>
    <row r="1399" spans="1:5" x14ac:dyDescent="0.25">
      <c r="A1399" t="str" cm="1">
        <f t="array" ref="A1399">INDEX('Master Data'!$F$2:$L$4115,SMALL(IF((INDEX('Master Data'!$F$2:$L$4115,,1)="successful"),MATCH(ROW('Master Data'!$F$2:$L$4115),ROW('Master Data'!$F$2:$L$4115)),""),ROWS(A$2:$A1399)),(COLUMNS($A$2:A1399)-1)*6+1)</f>
        <v>successful</v>
      </c>
      <c r="B1399" cm="1">
        <f t="array" ref="B1399">INDEX('Master Data'!$F$2:$L$4115,SMALL(IF((INDEX('Master Data'!$F$2:$L$4115,,1)="successful"),MATCH(ROW('Master Data'!$F$2:$L$4115),ROW('Master Data'!$F$2:$L$4115)),""),ROWS($A$2:B1399)),(COLUMNS($A$2:B1399)-1)*6+1)</f>
        <v>456</v>
      </c>
      <c r="D1399" t="str" cm="1">
        <f t="array" ref="D1399">INDEX('Master Data'!$F$2:$L$4115,SMALL(IF((INDEX('Master Data'!$F$2:$L$4115,,1)="failed"),MATCH(ROW('Master Data'!$F$2:$L$4115),ROW('Master Data'!$F$2:$L$4115)),""),ROWS($D$2:D1399)),(COLUMNS($D$2:D1399)-1)*6+1)</f>
        <v>failed</v>
      </c>
      <c r="E1399" cm="1">
        <f t="array" ref="E1399">INDEX('Master Data'!$F$2:$L$4115,SMALL(IF((INDEX('Master Data'!$F$2:$L$4115,,1)="failed"),MATCH(ROW('Master Data'!$F$2:$L$4115),ROW('Master Data'!$F$2:$L$4115)),""),ROWS($D$2:E1399)),(COLUMNS($D$2:E1399)-1)*6+1)</f>
        <v>7</v>
      </c>
    </row>
    <row r="1400" spans="1:5" x14ac:dyDescent="0.25">
      <c r="A1400" t="str" cm="1">
        <f t="array" ref="A1400">INDEX('Master Data'!$F$2:$L$4115,SMALL(IF((INDEX('Master Data'!$F$2:$L$4115,,1)="successful"),MATCH(ROW('Master Data'!$F$2:$L$4115),ROW('Master Data'!$F$2:$L$4115)),""),ROWS(A$2:$A1400)),(COLUMNS($A$2:A1400)-1)*6+1)</f>
        <v>successful</v>
      </c>
      <c r="B1400" cm="1">
        <f t="array" ref="B1400">INDEX('Master Data'!$F$2:$L$4115,SMALL(IF((INDEX('Master Data'!$F$2:$L$4115,,1)="successful"),MATCH(ROW('Master Data'!$F$2:$L$4115),ROW('Master Data'!$F$2:$L$4115)),""),ROWS($A$2:B1400)),(COLUMNS($A$2:B1400)-1)*6+1)</f>
        <v>15</v>
      </c>
      <c r="D1400" t="str" cm="1">
        <f t="array" ref="D1400">INDEX('Master Data'!$F$2:$L$4115,SMALL(IF((INDEX('Master Data'!$F$2:$L$4115,,1)="failed"),MATCH(ROW('Master Data'!$F$2:$L$4115),ROW('Master Data'!$F$2:$L$4115)),""),ROWS($D$2:D1400)),(COLUMNS($D$2:D1400)-1)*6+1)</f>
        <v>failed</v>
      </c>
      <c r="E1400" cm="1">
        <f t="array" ref="E1400">INDEX('Master Data'!$F$2:$L$4115,SMALL(IF((INDEX('Master Data'!$F$2:$L$4115,,1)="failed"),MATCH(ROW('Master Data'!$F$2:$L$4115),ROW('Master Data'!$F$2:$L$4115)),""),ROWS($D$2:E1400)),(COLUMNS($D$2:E1400)-1)*6+1)</f>
        <v>5</v>
      </c>
    </row>
    <row r="1401" spans="1:5" x14ac:dyDescent="0.25">
      <c r="A1401" t="str" cm="1">
        <f t="array" ref="A1401">INDEX('Master Data'!$F$2:$L$4115,SMALL(IF((INDEX('Master Data'!$F$2:$L$4115,,1)="successful"),MATCH(ROW('Master Data'!$F$2:$L$4115),ROW('Master Data'!$F$2:$L$4115)),""),ROWS(A$2:$A1401)),(COLUMNS($A$2:A1401)-1)*6+1)</f>
        <v>successful</v>
      </c>
      <c r="B1401" cm="1">
        <f t="array" ref="B1401">INDEX('Master Data'!$F$2:$L$4115,SMALL(IF((INDEX('Master Data'!$F$2:$L$4115,,1)="successful"),MATCH(ROW('Master Data'!$F$2:$L$4115),ROW('Master Data'!$F$2:$L$4115)),""),ROWS($A$2:B1401)),(COLUMNS($A$2:B1401)-1)*6+1)</f>
        <v>191</v>
      </c>
      <c r="D1401" t="str" cm="1">
        <f t="array" ref="D1401">INDEX('Master Data'!$F$2:$L$4115,SMALL(IF((INDEX('Master Data'!$F$2:$L$4115,,1)="failed"),MATCH(ROW('Master Data'!$F$2:$L$4115),ROW('Master Data'!$F$2:$L$4115)),""),ROWS($D$2:D1401)),(COLUMNS($D$2:D1401)-1)*6+1)</f>
        <v>failed</v>
      </c>
      <c r="E1401" cm="1">
        <f t="array" ref="E1401">INDEX('Master Data'!$F$2:$L$4115,SMALL(IF((INDEX('Master Data'!$F$2:$L$4115,,1)="failed"),MATCH(ROW('Master Data'!$F$2:$L$4115),ROW('Master Data'!$F$2:$L$4115)),""),ROWS($D$2:E1401)),(COLUMNS($D$2:E1401)-1)*6+1)</f>
        <v>46</v>
      </c>
    </row>
    <row r="1402" spans="1:5" x14ac:dyDescent="0.25">
      <c r="A1402" t="str" cm="1">
        <f t="array" ref="A1402">INDEX('Master Data'!$F$2:$L$4115,SMALL(IF((INDEX('Master Data'!$F$2:$L$4115,,1)="successful"),MATCH(ROW('Master Data'!$F$2:$L$4115),ROW('Master Data'!$F$2:$L$4115)),""),ROWS(A$2:$A1402)),(COLUMNS($A$2:A1402)-1)*6+1)</f>
        <v>successful</v>
      </c>
      <c r="B1402" cm="1">
        <f t="array" ref="B1402">INDEX('Master Data'!$F$2:$L$4115,SMALL(IF((INDEX('Master Data'!$F$2:$L$4115,,1)="successful"),MATCH(ROW('Master Data'!$F$2:$L$4115),ROW('Master Data'!$F$2:$L$4115)),""),ROWS($A$2:B1402)),(COLUMNS($A$2:B1402)-1)*6+1)</f>
        <v>17</v>
      </c>
      <c r="D1402" t="str" cm="1">
        <f t="array" ref="D1402">INDEX('Master Data'!$F$2:$L$4115,SMALL(IF((INDEX('Master Data'!$F$2:$L$4115,,1)="failed"),MATCH(ROW('Master Data'!$F$2:$L$4115),ROW('Master Data'!$F$2:$L$4115)),""),ROWS($D$2:D1402)),(COLUMNS($D$2:D1402)-1)*6+1)</f>
        <v>failed</v>
      </c>
      <c r="E1402" cm="1">
        <f t="array" ref="E1402">INDEX('Master Data'!$F$2:$L$4115,SMALL(IF((INDEX('Master Data'!$F$2:$L$4115,,1)="failed"),MATCH(ROW('Master Data'!$F$2:$L$4115),ROW('Master Data'!$F$2:$L$4115)),""),ROWS($D$2:E1402)),(COLUMNS($D$2:E1402)-1)*6+1)</f>
        <v>10</v>
      </c>
    </row>
    <row r="1403" spans="1:5" x14ac:dyDescent="0.25">
      <c r="A1403" t="str" cm="1">
        <f t="array" ref="A1403">INDEX('Master Data'!$F$2:$L$4115,SMALL(IF((INDEX('Master Data'!$F$2:$L$4115,,1)="successful"),MATCH(ROW('Master Data'!$F$2:$L$4115),ROW('Master Data'!$F$2:$L$4115)),""),ROWS(A$2:$A1403)),(COLUMNS($A$2:A1403)-1)*6+1)</f>
        <v>successful</v>
      </c>
      <c r="B1403" cm="1">
        <f t="array" ref="B1403">INDEX('Master Data'!$F$2:$L$4115,SMALL(IF((INDEX('Master Data'!$F$2:$L$4115,,1)="successful"),MATCH(ROW('Master Data'!$F$2:$L$4115),ROW('Master Data'!$F$2:$L$4115)),""),ROWS($A$2:B1403)),(COLUMNS($A$2:B1403)-1)*6+1)</f>
        <v>28</v>
      </c>
      <c r="D1403" t="str" cm="1">
        <f t="array" ref="D1403">INDEX('Master Data'!$F$2:$L$4115,SMALL(IF((INDEX('Master Data'!$F$2:$L$4115,,1)="failed"),MATCH(ROW('Master Data'!$F$2:$L$4115),ROW('Master Data'!$F$2:$L$4115)),""),ROWS($D$2:D1403)),(COLUMNS($D$2:D1403)-1)*6+1)</f>
        <v>failed</v>
      </c>
      <c r="E1403" cm="1">
        <f t="array" ref="E1403">INDEX('Master Data'!$F$2:$L$4115,SMALL(IF((INDEX('Master Data'!$F$2:$L$4115,,1)="failed"),MATCH(ROW('Master Data'!$F$2:$L$4115),ROW('Master Data'!$F$2:$L$4115)),""),ROWS($D$2:E1403)),(COLUMNS($D$2:E1403)-1)*6+1)</f>
        <v>19</v>
      </c>
    </row>
    <row r="1404" spans="1:5" x14ac:dyDescent="0.25">
      <c r="A1404" t="str" cm="1">
        <f t="array" ref="A1404">INDEX('Master Data'!$F$2:$L$4115,SMALL(IF((INDEX('Master Data'!$F$2:$L$4115,,1)="successful"),MATCH(ROW('Master Data'!$F$2:$L$4115),ROW('Master Data'!$F$2:$L$4115)),""),ROWS(A$2:$A1404)),(COLUMNS($A$2:A1404)-1)*6+1)</f>
        <v>successful</v>
      </c>
      <c r="B1404" cm="1">
        <f t="array" ref="B1404">INDEX('Master Data'!$F$2:$L$4115,SMALL(IF((INDEX('Master Data'!$F$2:$L$4115,,1)="successful"),MATCH(ROW('Master Data'!$F$2:$L$4115),ROW('Master Data'!$F$2:$L$4115)),""),ROWS($A$2:B1404)),(COLUMNS($A$2:B1404)-1)*6+1)</f>
        <v>18</v>
      </c>
      <c r="D1404" t="str" cm="1">
        <f t="array" ref="D1404">INDEX('Master Data'!$F$2:$L$4115,SMALL(IF((INDEX('Master Data'!$F$2:$L$4115,,1)="failed"),MATCH(ROW('Master Data'!$F$2:$L$4115),ROW('Master Data'!$F$2:$L$4115)),""),ROWS($D$2:D1404)),(COLUMNS($D$2:D1404)-1)*6+1)</f>
        <v>failed</v>
      </c>
      <c r="E1404" cm="1">
        <f t="array" ref="E1404">INDEX('Master Data'!$F$2:$L$4115,SMALL(IF((INDEX('Master Data'!$F$2:$L$4115,,1)="failed"),MATCH(ROW('Master Data'!$F$2:$L$4115),ROW('Master Data'!$F$2:$L$4115)),""),ROWS($D$2:E1404)),(COLUMNS($D$2:E1404)-1)*6+1)</f>
        <v>13</v>
      </c>
    </row>
    <row r="1405" spans="1:5" x14ac:dyDescent="0.25">
      <c r="A1405" t="str" cm="1">
        <f t="array" ref="A1405">INDEX('Master Data'!$F$2:$L$4115,SMALL(IF((INDEX('Master Data'!$F$2:$L$4115,,1)="successful"),MATCH(ROW('Master Data'!$F$2:$L$4115),ROW('Master Data'!$F$2:$L$4115)),""),ROWS(A$2:$A1405)),(COLUMNS($A$2:A1405)-1)*6+1)</f>
        <v>successful</v>
      </c>
      <c r="B1405" cm="1">
        <f t="array" ref="B1405">INDEX('Master Data'!$F$2:$L$4115,SMALL(IF((INDEX('Master Data'!$F$2:$L$4115,,1)="successful"),MATCH(ROW('Master Data'!$F$2:$L$4115),ROW('Master Data'!$F$2:$L$4115)),""),ROWS($A$2:B1405)),(COLUMNS($A$2:B1405)-1)*6+1)</f>
        <v>61</v>
      </c>
      <c r="D1405" t="str" cm="1">
        <f t="array" ref="D1405">INDEX('Master Data'!$F$2:$L$4115,SMALL(IF((INDEX('Master Data'!$F$2:$L$4115,,1)="failed"),MATCH(ROW('Master Data'!$F$2:$L$4115),ROW('Master Data'!$F$2:$L$4115)),""),ROWS($D$2:D1405)),(COLUMNS($D$2:D1405)-1)*6+1)</f>
        <v>failed</v>
      </c>
      <c r="E1405" cm="1">
        <f t="array" ref="E1405">INDEX('Master Data'!$F$2:$L$4115,SMALL(IF((INDEX('Master Data'!$F$2:$L$4115,,1)="failed"),MATCH(ROW('Master Data'!$F$2:$L$4115),ROW('Master Data'!$F$2:$L$4115)),""),ROWS($D$2:E1405)),(COLUMNS($D$2:E1405)-1)*6+1)</f>
        <v>13</v>
      </c>
    </row>
    <row r="1406" spans="1:5" x14ac:dyDescent="0.25">
      <c r="A1406" t="str" cm="1">
        <f t="array" ref="A1406">INDEX('Master Data'!$F$2:$L$4115,SMALL(IF((INDEX('Master Data'!$F$2:$L$4115,,1)="successful"),MATCH(ROW('Master Data'!$F$2:$L$4115),ROW('Master Data'!$F$2:$L$4115)),""),ROWS(A$2:$A1406)),(COLUMNS($A$2:A1406)-1)*6+1)</f>
        <v>successful</v>
      </c>
      <c r="B1406" cm="1">
        <f t="array" ref="B1406">INDEX('Master Data'!$F$2:$L$4115,SMALL(IF((INDEX('Master Data'!$F$2:$L$4115,,1)="successful"),MATCH(ROW('Master Data'!$F$2:$L$4115),ROW('Master Data'!$F$2:$L$4115)),""),ROWS($A$2:B1406)),(COLUMNS($A$2:B1406)-1)*6+1)</f>
        <v>108</v>
      </c>
      <c r="D1406" t="str" cm="1">
        <f t="array" ref="D1406">INDEX('Master Data'!$F$2:$L$4115,SMALL(IF((INDEX('Master Data'!$F$2:$L$4115,,1)="failed"),MATCH(ROW('Master Data'!$F$2:$L$4115),ROW('Master Data'!$F$2:$L$4115)),""),ROWS($D$2:D1406)),(COLUMNS($D$2:D1406)-1)*6+1)</f>
        <v>failed</v>
      </c>
      <c r="E1406" cm="1">
        <f t="array" ref="E1406">INDEX('Master Data'!$F$2:$L$4115,SMALL(IF((INDEX('Master Data'!$F$2:$L$4115,,1)="failed"),MATCH(ROW('Master Data'!$F$2:$L$4115),ROW('Master Data'!$F$2:$L$4115)),""),ROWS($D$2:E1406)),(COLUMNS($D$2:E1406)-1)*6+1)</f>
        <v>4</v>
      </c>
    </row>
    <row r="1407" spans="1:5" x14ac:dyDescent="0.25">
      <c r="A1407" t="str" cm="1">
        <f t="array" ref="A1407">INDEX('Master Data'!$F$2:$L$4115,SMALL(IF((INDEX('Master Data'!$F$2:$L$4115,,1)="successful"),MATCH(ROW('Master Data'!$F$2:$L$4115),ROW('Master Data'!$F$2:$L$4115)),""),ROWS(A$2:$A1407)),(COLUMNS($A$2:A1407)-1)*6+1)</f>
        <v>successful</v>
      </c>
      <c r="B1407" cm="1">
        <f t="array" ref="B1407">INDEX('Master Data'!$F$2:$L$4115,SMALL(IF((INDEX('Master Data'!$F$2:$L$4115,,1)="successful"),MATCH(ROW('Master Data'!$F$2:$L$4115),ROW('Master Data'!$F$2:$L$4115)),""),ROWS($A$2:B1407)),(COLUMNS($A$2:B1407)-1)*6+1)</f>
        <v>142</v>
      </c>
      <c r="D1407" t="str" cm="1">
        <f t="array" ref="D1407">INDEX('Master Data'!$F$2:$L$4115,SMALL(IF((INDEX('Master Data'!$F$2:$L$4115,,1)="failed"),MATCH(ROW('Master Data'!$F$2:$L$4115),ROW('Master Data'!$F$2:$L$4115)),""),ROWS($D$2:D1407)),(COLUMNS($D$2:D1407)-1)*6+1)</f>
        <v>failed</v>
      </c>
      <c r="E1407" cm="1">
        <f t="array" ref="E1407">INDEX('Master Data'!$F$2:$L$4115,SMALL(IF((INDEX('Master Data'!$F$2:$L$4115,,1)="failed"),MATCH(ROW('Master Data'!$F$2:$L$4115),ROW('Master Data'!$F$2:$L$4115)),""),ROWS($D$2:E1407)),(COLUMNS($D$2:E1407)-1)*6+1)</f>
        <v>0</v>
      </c>
    </row>
    <row r="1408" spans="1:5" x14ac:dyDescent="0.25">
      <c r="A1408" t="str" cm="1">
        <f t="array" ref="A1408">INDEX('Master Data'!$F$2:$L$4115,SMALL(IF((INDEX('Master Data'!$F$2:$L$4115,,1)="successful"),MATCH(ROW('Master Data'!$F$2:$L$4115),ROW('Master Data'!$F$2:$L$4115)),""),ROWS(A$2:$A1408)),(COLUMNS($A$2:A1408)-1)*6+1)</f>
        <v>successful</v>
      </c>
      <c r="B1408" cm="1">
        <f t="array" ref="B1408">INDEX('Master Data'!$F$2:$L$4115,SMALL(IF((INDEX('Master Data'!$F$2:$L$4115,,1)="successful"),MATCH(ROW('Master Data'!$F$2:$L$4115),ROW('Master Data'!$F$2:$L$4115)),""),ROWS($A$2:B1408)),(COLUMNS($A$2:B1408)-1)*6+1)</f>
        <v>74</v>
      </c>
      <c r="D1408" t="str" cm="1">
        <f t="array" ref="D1408">INDEX('Master Data'!$F$2:$L$4115,SMALL(IF((INDEX('Master Data'!$F$2:$L$4115,,1)="failed"),MATCH(ROW('Master Data'!$F$2:$L$4115),ROW('Master Data'!$F$2:$L$4115)),""),ROWS($D$2:D1408)),(COLUMNS($D$2:D1408)-1)*6+1)</f>
        <v>failed</v>
      </c>
      <c r="E1408" cm="1">
        <f t="array" ref="E1408">INDEX('Master Data'!$F$2:$L$4115,SMALL(IF((INDEX('Master Data'!$F$2:$L$4115,,1)="failed"),MATCH(ROW('Master Data'!$F$2:$L$4115),ROW('Master Data'!$F$2:$L$4115)),""),ROWS($D$2:E1408)),(COLUMNS($D$2:E1408)-1)*6+1)</f>
        <v>3</v>
      </c>
    </row>
    <row r="1409" spans="1:5" x14ac:dyDescent="0.25">
      <c r="A1409" t="str" cm="1">
        <f t="array" ref="A1409">INDEX('Master Data'!$F$2:$L$4115,SMALL(IF((INDEX('Master Data'!$F$2:$L$4115,,1)="successful"),MATCH(ROW('Master Data'!$F$2:$L$4115),ROW('Master Data'!$F$2:$L$4115)),""),ROWS(A$2:$A1409)),(COLUMNS($A$2:A1409)-1)*6+1)</f>
        <v>successful</v>
      </c>
      <c r="B1409" cm="1">
        <f t="array" ref="B1409">INDEX('Master Data'!$F$2:$L$4115,SMALL(IF((INDEX('Master Data'!$F$2:$L$4115,,1)="successful"),MATCH(ROW('Master Data'!$F$2:$L$4115),ROW('Master Data'!$F$2:$L$4115)),""),ROWS($A$2:B1409)),(COLUMNS($A$2:B1409)-1)*6+1)</f>
        <v>38</v>
      </c>
      <c r="D1409" t="str" cm="1">
        <f t="array" ref="D1409">INDEX('Master Data'!$F$2:$L$4115,SMALL(IF((INDEX('Master Data'!$F$2:$L$4115,,1)="failed"),MATCH(ROW('Master Data'!$F$2:$L$4115),ROW('Master Data'!$F$2:$L$4115)),""),ROWS($D$2:D1409)),(COLUMNS($D$2:D1409)-1)*6+1)</f>
        <v>failed</v>
      </c>
      <c r="E1409" cm="1">
        <f t="array" ref="E1409">INDEX('Master Data'!$F$2:$L$4115,SMALL(IF((INDEX('Master Data'!$F$2:$L$4115,,1)="failed"),MATCH(ROW('Master Data'!$F$2:$L$4115),ROW('Master Data'!$F$2:$L$4115)),""),ROWS($D$2:E1409)),(COLUMNS($D$2:E1409)-1)*6+1)</f>
        <v>1</v>
      </c>
    </row>
    <row r="1410" spans="1:5" x14ac:dyDescent="0.25">
      <c r="A1410" t="str" cm="1">
        <f t="array" ref="A1410">INDEX('Master Data'!$F$2:$L$4115,SMALL(IF((INDEX('Master Data'!$F$2:$L$4115,,1)="successful"),MATCH(ROW('Master Data'!$F$2:$L$4115),ROW('Master Data'!$F$2:$L$4115)),""),ROWS(A$2:$A1410)),(COLUMNS($A$2:A1410)-1)*6+1)</f>
        <v>successful</v>
      </c>
      <c r="B1410" cm="1">
        <f t="array" ref="B1410">INDEX('Master Data'!$F$2:$L$4115,SMALL(IF((INDEX('Master Data'!$F$2:$L$4115,,1)="successful"),MATCH(ROW('Master Data'!$F$2:$L$4115),ROW('Master Data'!$F$2:$L$4115)),""),ROWS($A$2:B1410)),(COLUMNS($A$2:B1410)-1)*6+1)</f>
        <v>20</v>
      </c>
      <c r="D1410" t="str" cm="1">
        <f t="array" ref="D1410">INDEX('Master Data'!$F$2:$L$4115,SMALL(IF((INDEX('Master Data'!$F$2:$L$4115,,1)="failed"),MATCH(ROW('Master Data'!$F$2:$L$4115),ROW('Master Data'!$F$2:$L$4115)),""),ROWS($D$2:D1410)),(COLUMNS($D$2:D1410)-1)*6+1)</f>
        <v>failed</v>
      </c>
      <c r="E1410" cm="1">
        <f t="array" ref="E1410">INDEX('Master Data'!$F$2:$L$4115,SMALL(IF((INDEX('Master Data'!$F$2:$L$4115,,1)="failed"),MATCH(ROW('Master Data'!$F$2:$L$4115),ROW('Master Data'!$F$2:$L$4115)),""),ROWS($D$2:E1410)),(COLUMNS($D$2:E1410)-1)*6+1)</f>
        <v>9</v>
      </c>
    </row>
    <row r="1411" spans="1:5" x14ac:dyDescent="0.25">
      <c r="A1411" t="str" cm="1">
        <f t="array" ref="A1411">INDEX('Master Data'!$F$2:$L$4115,SMALL(IF((INDEX('Master Data'!$F$2:$L$4115,,1)="successful"),MATCH(ROW('Master Data'!$F$2:$L$4115),ROW('Master Data'!$F$2:$L$4115)),""),ROWS(A$2:$A1411)),(COLUMNS($A$2:A1411)-1)*6+1)</f>
        <v>successful</v>
      </c>
      <c r="B1411" cm="1">
        <f t="array" ref="B1411">INDEX('Master Data'!$F$2:$L$4115,SMALL(IF((INDEX('Master Data'!$F$2:$L$4115,,1)="successful"),MATCH(ROW('Master Data'!$F$2:$L$4115),ROW('Master Data'!$F$2:$L$4115)),""),ROWS($A$2:B1411)),(COLUMNS($A$2:B1411)-1)*6+1)</f>
        <v>24</v>
      </c>
      <c r="D1411" t="str" cm="1">
        <f t="array" ref="D1411">INDEX('Master Data'!$F$2:$L$4115,SMALL(IF((INDEX('Master Data'!$F$2:$L$4115,,1)="failed"),MATCH(ROW('Master Data'!$F$2:$L$4115),ROW('Master Data'!$F$2:$L$4115)),""),ROWS($D$2:D1411)),(COLUMNS($D$2:D1411)-1)*6+1)</f>
        <v>failed</v>
      </c>
      <c r="E1411" cm="1">
        <f t="array" ref="E1411">INDEX('Master Data'!$F$2:$L$4115,SMALL(IF((INDEX('Master Data'!$F$2:$L$4115,,1)="failed"),MATCH(ROW('Master Data'!$F$2:$L$4115),ROW('Master Data'!$F$2:$L$4115)),""),ROWS($D$2:E1411)),(COLUMNS($D$2:E1411)-1)*6+1)</f>
        <v>1</v>
      </c>
    </row>
    <row r="1412" spans="1:5" x14ac:dyDescent="0.25">
      <c r="A1412" t="str" cm="1">
        <f t="array" ref="A1412">INDEX('Master Data'!$F$2:$L$4115,SMALL(IF((INDEX('Master Data'!$F$2:$L$4115,,1)="successful"),MATCH(ROW('Master Data'!$F$2:$L$4115),ROW('Master Data'!$F$2:$L$4115)),""),ROWS(A$2:$A1412)),(COLUMNS($A$2:A1412)-1)*6+1)</f>
        <v>successful</v>
      </c>
      <c r="B1412" cm="1">
        <f t="array" ref="B1412">INDEX('Master Data'!$F$2:$L$4115,SMALL(IF((INDEX('Master Data'!$F$2:$L$4115,,1)="successful"),MATCH(ROW('Master Data'!$F$2:$L$4115),ROW('Master Data'!$F$2:$L$4115)),""),ROWS($A$2:B1412)),(COLUMNS($A$2:B1412)-1)*6+1)</f>
        <v>66</v>
      </c>
      <c r="D1412" t="str" cm="1">
        <f t="array" ref="D1412">INDEX('Master Data'!$F$2:$L$4115,SMALL(IF((INDEX('Master Data'!$F$2:$L$4115,,1)="failed"),MATCH(ROW('Master Data'!$F$2:$L$4115),ROW('Master Data'!$F$2:$L$4115)),""),ROWS($D$2:D1412)),(COLUMNS($D$2:D1412)-1)*6+1)</f>
        <v>failed</v>
      </c>
      <c r="E1412" cm="1">
        <f t="array" ref="E1412">INDEX('Master Data'!$F$2:$L$4115,SMALL(IF((INDEX('Master Data'!$F$2:$L$4115,,1)="failed"),MATCH(ROW('Master Data'!$F$2:$L$4115),ROW('Master Data'!$F$2:$L$4115)),""),ROWS($D$2:E1412)),(COLUMNS($D$2:E1412)-1)*6+1)</f>
        <v>1</v>
      </c>
    </row>
    <row r="1413" spans="1:5" x14ac:dyDescent="0.25">
      <c r="A1413" t="str" cm="1">
        <f t="array" ref="A1413">INDEX('Master Data'!$F$2:$L$4115,SMALL(IF((INDEX('Master Data'!$F$2:$L$4115,,1)="successful"),MATCH(ROW('Master Data'!$F$2:$L$4115),ROW('Master Data'!$F$2:$L$4115)),""),ROWS(A$2:$A1413)),(COLUMNS($A$2:A1413)-1)*6+1)</f>
        <v>successful</v>
      </c>
      <c r="B1413" cm="1">
        <f t="array" ref="B1413">INDEX('Master Data'!$F$2:$L$4115,SMALL(IF((INDEX('Master Data'!$F$2:$L$4115,,1)="successful"),MATCH(ROW('Master Data'!$F$2:$L$4115),ROW('Master Data'!$F$2:$L$4115)),""),ROWS($A$2:B1413)),(COLUMNS($A$2:B1413)-1)*6+1)</f>
        <v>28</v>
      </c>
      <c r="D1413" t="str" cm="1">
        <f t="array" ref="D1413">INDEX('Master Data'!$F$2:$L$4115,SMALL(IF((INDEX('Master Data'!$F$2:$L$4115,,1)="failed"),MATCH(ROW('Master Data'!$F$2:$L$4115),ROW('Master Data'!$F$2:$L$4115)),""),ROWS($D$2:D1413)),(COLUMNS($D$2:D1413)-1)*6+1)</f>
        <v>failed</v>
      </c>
      <c r="E1413" cm="1">
        <f t="array" ref="E1413">INDEX('Master Data'!$F$2:$L$4115,SMALL(IF((INDEX('Master Data'!$F$2:$L$4115,,1)="failed"),MATCH(ROW('Master Data'!$F$2:$L$4115),ROW('Master Data'!$F$2:$L$4115)),""),ROWS($D$2:E1413)),(COLUMNS($D$2:E1413)-1)*6+1)</f>
        <v>4</v>
      </c>
    </row>
    <row r="1414" spans="1:5" x14ac:dyDescent="0.25">
      <c r="A1414" t="str" cm="1">
        <f t="array" ref="A1414">INDEX('Master Data'!$F$2:$L$4115,SMALL(IF((INDEX('Master Data'!$F$2:$L$4115,,1)="successful"),MATCH(ROW('Master Data'!$F$2:$L$4115),ROW('Master Data'!$F$2:$L$4115)),""),ROWS(A$2:$A1414)),(COLUMNS($A$2:A1414)-1)*6+1)</f>
        <v>successful</v>
      </c>
      <c r="B1414" cm="1">
        <f t="array" ref="B1414">INDEX('Master Data'!$F$2:$L$4115,SMALL(IF((INDEX('Master Data'!$F$2:$L$4115,,1)="successful"),MATCH(ROW('Master Data'!$F$2:$L$4115),ROW('Master Data'!$F$2:$L$4115)),""),ROWS($A$2:B1414)),(COLUMNS($A$2:B1414)-1)*6+1)</f>
        <v>24</v>
      </c>
      <c r="D1414" t="str" cm="1">
        <f t="array" ref="D1414">INDEX('Master Data'!$F$2:$L$4115,SMALL(IF((INDEX('Master Data'!$F$2:$L$4115,,1)="failed"),MATCH(ROW('Master Data'!$F$2:$L$4115),ROW('Master Data'!$F$2:$L$4115)),""),ROWS($D$2:D1414)),(COLUMNS($D$2:D1414)-1)*6+1)</f>
        <v>failed</v>
      </c>
      <c r="E1414" cm="1">
        <f t="array" ref="E1414">INDEX('Master Data'!$F$2:$L$4115,SMALL(IF((INDEX('Master Data'!$F$2:$L$4115,,1)="failed"),MATCH(ROW('Master Data'!$F$2:$L$4115),ROW('Master Data'!$F$2:$L$4115)),""),ROWS($D$2:E1414)),(COLUMNS($D$2:E1414)-1)*6+1)</f>
        <v>17</v>
      </c>
    </row>
    <row r="1415" spans="1:5" x14ac:dyDescent="0.25">
      <c r="A1415" t="str" cm="1">
        <f t="array" ref="A1415">INDEX('Master Data'!$F$2:$L$4115,SMALL(IF((INDEX('Master Data'!$F$2:$L$4115,,1)="successful"),MATCH(ROW('Master Data'!$F$2:$L$4115),ROW('Master Data'!$F$2:$L$4115)),""),ROWS(A$2:$A1415)),(COLUMNS($A$2:A1415)-1)*6+1)</f>
        <v>successful</v>
      </c>
      <c r="B1415" cm="1">
        <f t="array" ref="B1415">INDEX('Master Data'!$F$2:$L$4115,SMALL(IF((INDEX('Master Data'!$F$2:$L$4115,,1)="successful"),MATCH(ROW('Master Data'!$F$2:$L$4115),ROW('Master Data'!$F$2:$L$4115)),""),ROWS($A$2:B1415)),(COLUMNS($A$2:B1415)-1)*6+1)</f>
        <v>73</v>
      </c>
      <c r="D1415" t="str" cm="1">
        <f t="array" ref="D1415">INDEX('Master Data'!$F$2:$L$4115,SMALL(IF((INDEX('Master Data'!$F$2:$L$4115,,1)="failed"),MATCH(ROW('Master Data'!$F$2:$L$4115),ROW('Master Data'!$F$2:$L$4115)),""),ROWS($D$2:D1415)),(COLUMNS($D$2:D1415)-1)*6+1)</f>
        <v>failed</v>
      </c>
      <c r="E1415" cm="1">
        <f t="array" ref="E1415">INDEX('Master Data'!$F$2:$L$4115,SMALL(IF((INDEX('Master Data'!$F$2:$L$4115,,1)="failed"),MATCH(ROW('Master Data'!$F$2:$L$4115),ROW('Master Data'!$F$2:$L$4115)),""),ROWS($D$2:E1415)),(COLUMNS($D$2:E1415)-1)*6+1)</f>
        <v>0</v>
      </c>
    </row>
    <row r="1416" spans="1:5" x14ac:dyDescent="0.25">
      <c r="A1416" t="str" cm="1">
        <f t="array" ref="A1416">INDEX('Master Data'!$F$2:$L$4115,SMALL(IF((INDEX('Master Data'!$F$2:$L$4115,,1)="successful"),MATCH(ROW('Master Data'!$F$2:$L$4115),ROW('Master Data'!$F$2:$L$4115)),""),ROWS(A$2:$A1416)),(COLUMNS($A$2:A1416)-1)*6+1)</f>
        <v>successful</v>
      </c>
      <c r="B1416" cm="1">
        <f t="array" ref="B1416">INDEX('Master Data'!$F$2:$L$4115,SMALL(IF((INDEX('Master Data'!$F$2:$L$4115,,1)="successful"),MATCH(ROW('Master Data'!$F$2:$L$4115),ROW('Master Data'!$F$2:$L$4115)),""),ROWS($A$2:B1416)),(COLUMNS($A$2:B1416)-1)*6+1)</f>
        <v>3</v>
      </c>
      <c r="D1416" t="str" cm="1">
        <f t="array" ref="D1416">INDEX('Master Data'!$F$2:$L$4115,SMALL(IF((INDEX('Master Data'!$F$2:$L$4115,,1)="failed"),MATCH(ROW('Master Data'!$F$2:$L$4115),ROW('Master Data'!$F$2:$L$4115)),""),ROWS($D$2:D1416)),(COLUMNS($D$2:D1416)-1)*6+1)</f>
        <v>failed</v>
      </c>
      <c r="E1416" cm="1">
        <f t="array" ref="E1416">INDEX('Master Data'!$F$2:$L$4115,SMALL(IF((INDEX('Master Data'!$F$2:$L$4115,,1)="failed"),MATCH(ROW('Master Data'!$F$2:$L$4115),ROW('Master Data'!$F$2:$L$4115)),""),ROWS($D$2:E1416)),(COLUMNS($D$2:E1416)-1)*6+1)</f>
        <v>12</v>
      </c>
    </row>
    <row r="1417" spans="1:5" x14ac:dyDescent="0.25">
      <c r="A1417" t="str" cm="1">
        <f t="array" ref="A1417">INDEX('Master Data'!$F$2:$L$4115,SMALL(IF((INDEX('Master Data'!$F$2:$L$4115,,1)="successful"),MATCH(ROW('Master Data'!$F$2:$L$4115),ROW('Master Data'!$F$2:$L$4115)),""),ROWS(A$2:$A1417)),(COLUMNS($A$2:A1417)-1)*6+1)</f>
        <v>successful</v>
      </c>
      <c r="B1417" cm="1">
        <f t="array" ref="B1417">INDEX('Master Data'!$F$2:$L$4115,SMALL(IF((INDEX('Master Data'!$F$2:$L$4115,,1)="successful"),MATCH(ROW('Master Data'!$F$2:$L$4115),ROW('Master Data'!$F$2:$L$4115)),""),ROWS($A$2:B1417)),(COLUMNS($A$2:B1417)-1)*6+1)</f>
        <v>20</v>
      </c>
      <c r="D1417" t="str" cm="1">
        <f t="array" ref="D1417">INDEX('Master Data'!$F$2:$L$4115,SMALL(IF((INDEX('Master Data'!$F$2:$L$4115,,1)="failed"),MATCH(ROW('Master Data'!$F$2:$L$4115),ROW('Master Data'!$F$2:$L$4115)),""),ROWS($D$2:D1417)),(COLUMNS($D$2:D1417)-1)*6+1)</f>
        <v>failed</v>
      </c>
      <c r="E1417" cm="1">
        <f t="array" ref="E1417">INDEX('Master Data'!$F$2:$L$4115,SMALL(IF((INDEX('Master Data'!$F$2:$L$4115,,1)="failed"),MATCH(ROW('Master Data'!$F$2:$L$4115),ROW('Master Data'!$F$2:$L$4115)),""),ROWS($D$2:E1417)),(COLUMNS($D$2:E1417)-1)*6+1)</f>
        <v>14</v>
      </c>
    </row>
    <row r="1418" spans="1:5" x14ac:dyDescent="0.25">
      <c r="A1418" t="str" cm="1">
        <f t="array" ref="A1418">INDEX('Master Data'!$F$2:$L$4115,SMALL(IF((INDEX('Master Data'!$F$2:$L$4115,,1)="successful"),MATCH(ROW('Master Data'!$F$2:$L$4115),ROW('Master Data'!$F$2:$L$4115)),""),ROWS(A$2:$A1418)),(COLUMNS($A$2:A1418)-1)*6+1)</f>
        <v>successful</v>
      </c>
      <c r="B1418" cm="1">
        <f t="array" ref="B1418">INDEX('Master Data'!$F$2:$L$4115,SMALL(IF((INDEX('Master Data'!$F$2:$L$4115,,1)="successful"),MATCH(ROW('Master Data'!$F$2:$L$4115),ROW('Master Data'!$F$2:$L$4115)),""),ROWS($A$2:B1418)),(COLUMNS($A$2:B1418)-1)*6+1)</f>
        <v>21</v>
      </c>
      <c r="D1418" t="str" cm="1">
        <f t="array" ref="D1418">INDEX('Master Data'!$F$2:$L$4115,SMALL(IF((INDEX('Master Data'!$F$2:$L$4115,,1)="failed"),MATCH(ROW('Master Data'!$F$2:$L$4115),ROW('Master Data'!$F$2:$L$4115)),""),ROWS($D$2:D1418)),(COLUMNS($D$2:D1418)-1)*6+1)</f>
        <v>failed</v>
      </c>
      <c r="E1418" cm="1">
        <f t="array" ref="E1418">INDEX('Master Data'!$F$2:$L$4115,SMALL(IF((INDEX('Master Data'!$F$2:$L$4115,,1)="failed"),MATCH(ROW('Master Data'!$F$2:$L$4115),ROW('Master Data'!$F$2:$L$4115)),""),ROWS($D$2:E1418)),(COLUMNS($D$2:E1418)-1)*6+1)</f>
        <v>1</v>
      </c>
    </row>
    <row r="1419" spans="1:5" x14ac:dyDescent="0.25">
      <c r="A1419" t="str" cm="1">
        <f t="array" ref="A1419">INDEX('Master Data'!$F$2:$L$4115,SMALL(IF((INDEX('Master Data'!$F$2:$L$4115,,1)="successful"),MATCH(ROW('Master Data'!$F$2:$L$4115),ROW('Master Data'!$F$2:$L$4115)),""),ROWS(A$2:$A1419)),(COLUMNS($A$2:A1419)-1)*6+1)</f>
        <v>successful</v>
      </c>
      <c r="B1419" cm="1">
        <f t="array" ref="B1419">INDEX('Master Data'!$F$2:$L$4115,SMALL(IF((INDEX('Master Data'!$F$2:$L$4115,,1)="successful"),MATCH(ROW('Master Data'!$F$2:$L$4115),ROW('Master Data'!$F$2:$L$4115)),""),ROWS($A$2:B1419)),(COLUMNS($A$2:B1419)-1)*6+1)</f>
        <v>94</v>
      </c>
      <c r="D1419" t="str" cm="1">
        <f t="array" ref="D1419">INDEX('Master Data'!$F$2:$L$4115,SMALL(IF((INDEX('Master Data'!$F$2:$L$4115,,1)="failed"),MATCH(ROW('Master Data'!$F$2:$L$4115),ROW('Master Data'!$F$2:$L$4115)),""),ROWS($D$2:D1419)),(COLUMNS($D$2:D1419)-1)*6+1)</f>
        <v>failed</v>
      </c>
      <c r="E1419" cm="1">
        <f t="array" ref="E1419">INDEX('Master Data'!$F$2:$L$4115,SMALL(IF((INDEX('Master Data'!$F$2:$L$4115,,1)="failed"),MATCH(ROW('Master Data'!$F$2:$L$4115),ROW('Master Data'!$F$2:$L$4115)),""),ROWS($D$2:E1419)),(COLUMNS($D$2:E1419)-1)*6+1)</f>
        <v>14</v>
      </c>
    </row>
    <row r="1420" spans="1:5" x14ac:dyDescent="0.25">
      <c r="A1420" t="str" cm="1">
        <f t="array" ref="A1420">INDEX('Master Data'!$F$2:$L$4115,SMALL(IF((INDEX('Master Data'!$F$2:$L$4115,,1)="successful"),MATCH(ROW('Master Data'!$F$2:$L$4115),ROW('Master Data'!$F$2:$L$4115)),""),ROWS(A$2:$A1420)),(COLUMNS($A$2:A1420)-1)*6+1)</f>
        <v>successful</v>
      </c>
      <c r="B1420" cm="1">
        <f t="array" ref="B1420">INDEX('Master Data'!$F$2:$L$4115,SMALL(IF((INDEX('Master Data'!$F$2:$L$4115,,1)="successful"),MATCH(ROW('Master Data'!$F$2:$L$4115),ROW('Master Data'!$F$2:$L$4115)),""),ROWS($A$2:B1420)),(COLUMNS($A$2:B1420)-1)*6+1)</f>
        <v>139</v>
      </c>
      <c r="D1420" t="str" cm="1">
        <f t="array" ref="D1420">INDEX('Master Data'!$F$2:$L$4115,SMALL(IF((INDEX('Master Data'!$F$2:$L$4115,,1)="failed"),MATCH(ROW('Master Data'!$F$2:$L$4115),ROW('Master Data'!$F$2:$L$4115)),""),ROWS($D$2:D1420)),(COLUMNS($D$2:D1420)-1)*6+1)</f>
        <v>failed</v>
      </c>
      <c r="E1420" cm="1">
        <f t="array" ref="E1420">INDEX('Master Data'!$F$2:$L$4115,SMALL(IF((INDEX('Master Data'!$F$2:$L$4115,,1)="failed"),MATCH(ROW('Master Data'!$F$2:$L$4115),ROW('Master Data'!$F$2:$L$4115)),""),ROWS($D$2:E1420)),(COLUMNS($D$2:E1420)-1)*6+1)</f>
        <v>4</v>
      </c>
    </row>
    <row r="1421" spans="1:5" x14ac:dyDescent="0.25">
      <c r="A1421" t="str" cm="1">
        <f t="array" ref="A1421">INDEX('Master Data'!$F$2:$L$4115,SMALL(IF((INDEX('Master Data'!$F$2:$L$4115,,1)="successful"),MATCH(ROW('Master Data'!$F$2:$L$4115),ROW('Master Data'!$F$2:$L$4115)),""),ROWS(A$2:$A1421)),(COLUMNS($A$2:A1421)-1)*6+1)</f>
        <v>successful</v>
      </c>
      <c r="B1421" cm="1">
        <f t="array" ref="B1421">INDEX('Master Data'!$F$2:$L$4115,SMALL(IF((INDEX('Master Data'!$F$2:$L$4115,,1)="successful"),MATCH(ROW('Master Data'!$F$2:$L$4115),ROW('Master Data'!$F$2:$L$4115)),""),ROWS($A$2:B1421)),(COLUMNS($A$2:B1421)-1)*6+1)</f>
        <v>130</v>
      </c>
      <c r="D1421" t="str" cm="1">
        <f t="array" ref="D1421">INDEX('Master Data'!$F$2:$L$4115,SMALL(IF((INDEX('Master Data'!$F$2:$L$4115,,1)="failed"),MATCH(ROW('Master Data'!$F$2:$L$4115),ROW('Master Data'!$F$2:$L$4115)),""),ROWS($D$2:D1421)),(COLUMNS($D$2:D1421)-1)*6+1)</f>
        <v>failed</v>
      </c>
      <c r="E1421" cm="1">
        <f t="array" ref="E1421">INDEX('Master Data'!$F$2:$L$4115,SMALL(IF((INDEX('Master Data'!$F$2:$L$4115,,1)="failed"),MATCH(ROW('Master Data'!$F$2:$L$4115),ROW('Master Data'!$F$2:$L$4115)),""),ROWS($D$2:E1421)),(COLUMNS($D$2:E1421)-1)*6+1)</f>
        <v>2</v>
      </c>
    </row>
    <row r="1422" spans="1:5" x14ac:dyDescent="0.25">
      <c r="A1422" t="str" cm="1">
        <f t="array" ref="A1422">INDEX('Master Data'!$F$2:$L$4115,SMALL(IF((INDEX('Master Data'!$F$2:$L$4115,,1)="successful"),MATCH(ROW('Master Data'!$F$2:$L$4115),ROW('Master Data'!$F$2:$L$4115)),""),ROWS(A$2:$A1422)),(COLUMNS($A$2:A1422)-1)*6+1)</f>
        <v>successful</v>
      </c>
      <c r="B1422" cm="1">
        <f t="array" ref="B1422">INDEX('Master Data'!$F$2:$L$4115,SMALL(IF((INDEX('Master Data'!$F$2:$L$4115,,1)="successful"),MATCH(ROW('Master Data'!$F$2:$L$4115),ROW('Master Data'!$F$2:$L$4115)),""),ROWS($A$2:B1422)),(COLUMNS($A$2:B1422)-1)*6+1)</f>
        <v>31</v>
      </c>
      <c r="D1422" t="str" cm="1">
        <f t="array" ref="D1422">INDEX('Master Data'!$F$2:$L$4115,SMALL(IF((INDEX('Master Data'!$F$2:$L$4115,,1)="failed"),MATCH(ROW('Master Data'!$F$2:$L$4115),ROW('Master Data'!$F$2:$L$4115)),""),ROWS($D$2:D1422)),(COLUMNS($D$2:D1422)-1)*6+1)</f>
        <v>failed</v>
      </c>
      <c r="E1422" cm="1">
        <f t="array" ref="E1422">INDEX('Master Data'!$F$2:$L$4115,SMALL(IF((INDEX('Master Data'!$F$2:$L$4115,,1)="failed"),MATCH(ROW('Master Data'!$F$2:$L$4115),ROW('Master Data'!$F$2:$L$4115)),""),ROWS($D$2:E1422)),(COLUMNS($D$2:E1422)-1)*6+1)</f>
        <v>1</v>
      </c>
    </row>
    <row r="1423" spans="1:5" x14ac:dyDescent="0.25">
      <c r="A1423" t="str" cm="1">
        <f t="array" ref="A1423">INDEX('Master Data'!$F$2:$L$4115,SMALL(IF((INDEX('Master Data'!$F$2:$L$4115,,1)="successful"),MATCH(ROW('Master Data'!$F$2:$L$4115),ROW('Master Data'!$F$2:$L$4115)),""),ROWS(A$2:$A1423)),(COLUMNS($A$2:A1423)-1)*6+1)</f>
        <v>successful</v>
      </c>
      <c r="B1423" cm="1">
        <f t="array" ref="B1423">INDEX('Master Data'!$F$2:$L$4115,SMALL(IF((INDEX('Master Data'!$F$2:$L$4115,,1)="successful"),MATCH(ROW('Master Data'!$F$2:$L$4115),ROW('Master Data'!$F$2:$L$4115)),""),ROWS($A$2:B1423)),(COLUMNS($A$2:B1423)-1)*6+1)</f>
        <v>13</v>
      </c>
      <c r="D1423" t="str" cm="1">
        <f t="array" ref="D1423">INDEX('Master Data'!$F$2:$L$4115,SMALL(IF((INDEX('Master Data'!$F$2:$L$4115,,1)="failed"),MATCH(ROW('Master Data'!$F$2:$L$4115),ROW('Master Data'!$F$2:$L$4115)),""),ROWS($D$2:D1423)),(COLUMNS($D$2:D1423)-1)*6+1)</f>
        <v>failed</v>
      </c>
      <c r="E1423" cm="1">
        <f t="array" ref="E1423">INDEX('Master Data'!$F$2:$L$4115,SMALL(IF((INDEX('Master Data'!$F$2:$L$4115,,1)="failed"),MATCH(ROW('Master Data'!$F$2:$L$4115),ROW('Master Data'!$F$2:$L$4115)),""),ROWS($D$2:E1423)),(COLUMNS($D$2:E1423)-1)*6+1)</f>
        <v>2</v>
      </c>
    </row>
    <row r="1424" spans="1:5" x14ac:dyDescent="0.25">
      <c r="A1424" t="str" cm="1">
        <f t="array" ref="A1424">INDEX('Master Data'!$F$2:$L$4115,SMALL(IF((INDEX('Master Data'!$F$2:$L$4115,,1)="successful"),MATCH(ROW('Master Data'!$F$2:$L$4115),ROW('Master Data'!$F$2:$L$4115)),""),ROWS(A$2:$A1424)),(COLUMNS($A$2:A1424)-1)*6+1)</f>
        <v>successful</v>
      </c>
      <c r="B1424" cm="1">
        <f t="array" ref="B1424">INDEX('Master Data'!$F$2:$L$4115,SMALL(IF((INDEX('Master Data'!$F$2:$L$4115,,1)="successful"),MATCH(ROW('Master Data'!$F$2:$L$4115),ROW('Master Data'!$F$2:$L$4115)),""),ROWS($A$2:B1424)),(COLUMNS($A$2:B1424)-1)*6+1)</f>
        <v>90</v>
      </c>
      <c r="D1424" t="str" cm="1">
        <f t="array" ref="D1424">INDEX('Master Data'!$F$2:$L$4115,SMALL(IF((INDEX('Master Data'!$F$2:$L$4115,,1)="failed"),MATCH(ROW('Master Data'!$F$2:$L$4115),ROW('Master Data'!$F$2:$L$4115)),""),ROWS($D$2:D1424)),(COLUMNS($D$2:D1424)-1)*6+1)</f>
        <v>failed</v>
      </c>
      <c r="E1424" cm="1">
        <f t="array" ref="E1424">INDEX('Master Data'!$F$2:$L$4115,SMALL(IF((INDEX('Master Data'!$F$2:$L$4115,,1)="failed"),MATCH(ROW('Master Data'!$F$2:$L$4115),ROW('Master Data'!$F$2:$L$4115)),""),ROWS($D$2:E1424)),(COLUMNS($D$2:E1424)-1)*6+1)</f>
        <v>1</v>
      </c>
    </row>
    <row r="1425" spans="1:5" x14ac:dyDescent="0.25">
      <c r="A1425" t="str" cm="1">
        <f t="array" ref="A1425">INDEX('Master Data'!$F$2:$L$4115,SMALL(IF((INDEX('Master Data'!$F$2:$L$4115,,1)="successful"),MATCH(ROW('Master Data'!$F$2:$L$4115),ROW('Master Data'!$F$2:$L$4115)),""),ROWS(A$2:$A1425)),(COLUMNS($A$2:A1425)-1)*6+1)</f>
        <v>successful</v>
      </c>
      <c r="B1425" cm="1">
        <f t="array" ref="B1425">INDEX('Master Data'!$F$2:$L$4115,SMALL(IF((INDEX('Master Data'!$F$2:$L$4115,,1)="successful"),MATCH(ROW('Master Data'!$F$2:$L$4115),ROW('Master Data'!$F$2:$L$4115)),""),ROWS($A$2:B1425)),(COLUMNS($A$2:B1425)-1)*6+1)</f>
        <v>141</v>
      </c>
      <c r="D1425" t="str" cm="1">
        <f t="array" ref="D1425">INDEX('Master Data'!$F$2:$L$4115,SMALL(IF((INDEX('Master Data'!$F$2:$L$4115,,1)="failed"),MATCH(ROW('Master Data'!$F$2:$L$4115),ROW('Master Data'!$F$2:$L$4115)),""),ROWS($D$2:D1425)),(COLUMNS($D$2:D1425)-1)*6+1)</f>
        <v>failed</v>
      </c>
      <c r="E1425" cm="1">
        <f t="array" ref="E1425">INDEX('Master Data'!$F$2:$L$4115,SMALL(IF((INDEX('Master Data'!$F$2:$L$4115,,1)="failed"),MATCH(ROW('Master Data'!$F$2:$L$4115),ROW('Master Data'!$F$2:$L$4115)),""),ROWS($D$2:E1425)),(COLUMNS($D$2:E1425)-1)*6+1)</f>
        <v>1</v>
      </c>
    </row>
    <row r="1426" spans="1:5" x14ac:dyDescent="0.25">
      <c r="A1426" t="str" cm="1">
        <f t="array" ref="A1426">INDEX('Master Data'!$F$2:$L$4115,SMALL(IF((INDEX('Master Data'!$F$2:$L$4115,,1)="successful"),MATCH(ROW('Master Data'!$F$2:$L$4115),ROW('Master Data'!$F$2:$L$4115)),""),ROWS(A$2:$A1426)),(COLUMNS($A$2:A1426)-1)*6+1)</f>
        <v>successful</v>
      </c>
      <c r="B1426" cm="1">
        <f t="array" ref="B1426">INDEX('Master Data'!$F$2:$L$4115,SMALL(IF((INDEX('Master Data'!$F$2:$L$4115,,1)="successful"),MATCH(ROW('Master Data'!$F$2:$L$4115),ROW('Master Data'!$F$2:$L$4115)),""),ROWS($A$2:B1426)),(COLUMNS($A$2:B1426)-1)*6+1)</f>
        <v>23</v>
      </c>
      <c r="D1426" t="str" cm="1">
        <f t="array" ref="D1426">INDEX('Master Data'!$F$2:$L$4115,SMALL(IF((INDEX('Master Data'!$F$2:$L$4115,,1)="failed"),MATCH(ROW('Master Data'!$F$2:$L$4115),ROW('Master Data'!$F$2:$L$4115)),""),ROWS($D$2:D1426)),(COLUMNS($D$2:D1426)-1)*6+1)</f>
        <v>failed</v>
      </c>
      <c r="E1426" cm="1">
        <f t="array" ref="E1426">INDEX('Master Data'!$F$2:$L$4115,SMALL(IF((INDEX('Master Data'!$F$2:$L$4115,,1)="failed"),MATCH(ROW('Master Data'!$F$2:$L$4115),ROW('Master Data'!$F$2:$L$4115)),""),ROWS($D$2:E1426)),(COLUMNS($D$2:E1426)-1)*6+1)</f>
        <v>4</v>
      </c>
    </row>
    <row r="1427" spans="1:5" x14ac:dyDescent="0.25">
      <c r="A1427" t="str" cm="1">
        <f t="array" ref="A1427">INDEX('Master Data'!$F$2:$L$4115,SMALL(IF((INDEX('Master Data'!$F$2:$L$4115,,1)="successful"),MATCH(ROW('Master Data'!$F$2:$L$4115),ROW('Master Data'!$F$2:$L$4115)),""),ROWS(A$2:$A1427)),(COLUMNS($A$2:A1427)-1)*6+1)</f>
        <v>successful</v>
      </c>
      <c r="B1427" cm="1">
        <f t="array" ref="B1427">INDEX('Master Data'!$F$2:$L$4115,SMALL(IF((INDEX('Master Data'!$F$2:$L$4115,,1)="successful"),MATCH(ROW('Master Data'!$F$2:$L$4115),ROW('Master Data'!$F$2:$L$4115)),""),ROWS($A$2:B1427)),(COLUMNS($A$2:B1427)-1)*6+1)</f>
        <v>18</v>
      </c>
      <c r="D1427" t="str" cm="1">
        <f t="array" ref="D1427">INDEX('Master Data'!$F$2:$L$4115,SMALL(IF((INDEX('Master Data'!$F$2:$L$4115,,1)="failed"),MATCH(ROW('Master Data'!$F$2:$L$4115),ROW('Master Data'!$F$2:$L$4115)),""),ROWS($D$2:D1427)),(COLUMNS($D$2:D1427)-1)*6+1)</f>
        <v>failed</v>
      </c>
      <c r="E1427" cm="1">
        <f t="array" ref="E1427">INDEX('Master Data'!$F$2:$L$4115,SMALL(IF((INDEX('Master Data'!$F$2:$L$4115,,1)="failed"),MATCH(ROW('Master Data'!$F$2:$L$4115),ROW('Master Data'!$F$2:$L$4115)),""),ROWS($D$2:E1427)),(COLUMNS($D$2:E1427)-1)*6+1)</f>
        <v>3</v>
      </c>
    </row>
    <row r="1428" spans="1:5" x14ac:dyDescent="0.25">
      <c r="A1428" t="str" cm="1">
        <f t="array" ref="A1428">INDEX('Master Data'!$F$2:$L$4115,SMALL(IF((INDEX('Master Data'!$F$2:$L$4115,,1)="successful"),MATCH(ROW('Master Data'!$F$2:$L$4115),ROW('Master Data'!$F$2:$L$4115)),""),ROWS(A$2:$A1428)),(COLUMNS($A$2:A1428)-1)*6+1)</f>
        <v>successful</v>
      </c>
      <c r="B1428" cm="1">
        <f t="array" ref="B1428">INDEX('Master Data'!$F$2:$L$4115,SMALL(IF((INDEX('Master Data'!$F$2:$L$4115,,1)="successful"),MATCH(ROW('Master Data'!$F$2:$L$4115),ROW('Master Data'!$F$2:$L$4115)),""),ROWS($A$2:B1428)),(COLUMNS($A$2:B1428)-1)*6+1)</f>
        <v>76</v>
      </c>
      <c r="D1428" t="str" cm="1">
        <f t="array" ref="D1428">INDEX('Master Data'!$F$2:$L$4115,SMALL(IF((INDEX('Master Data'!$F$2:$L$4115,,1)="failed"),MATCH(ROW('Master Data'!$F$2:$L$4115),ROW('Master Data'!$F$2:$L$4115)),""),ROWS($D$2:D1428)),(COLUMNS($D$2:D1428)-1)*6+1)</f>
        <v>failed</v>
      </c>
      <c r="E1428" cm="1">
        <f t="array" ref="E1428">INDEX('Master Data'!$F$2:$L$4115,SMALL(IF((INDEX('Master Data'!$F$2:$L$4115,,1)="failed"),MATCH(ROW('Master Data'!$F$2:$L$4115),ROW('Master Data'!$F$2:$L$4115)),""),ROWS($D$2:E1428)),(COLUMNS($D$2:E1428)-1)*6+1)</f>
        <v>38</v>
      </c>
    </row>
    <row r="1429" spans="1:5" x14ac:dyDescent="0.25">
      <c r="A1429" t="str" cm="1">
        <f t="array" ref="A1429">INDEX('Master Data'!$F$2:$L$4115,SMALL(IF((INDEX('Master Data'!$F$2:$L$4115,,1)="successful"),MATCH(ROW('Master Data'!$F$2:$L$4115),ROW('Master Data'!$F$2:$L$4115)),""),ROWS(A$2:$A1429)),(COLUMNS($A$2:A1429)-1)*6+1)</f>
        <v>successful</v>
      </c>
      <c r="B1429" cm="1">
        <f t="array" ref="B1429">INDEX('Master Data'!$F$2:$L$4115,SMALL(IF((INDEX('Master Data'!$F$2:$L$4115,,1)="successful"),MATCH(ROW('Master Data'!$F$2:$L$4115),ROW('Master Data'!$F$2:$L$4115)),""),ROWS($A$2:B1429)),(COLUMNS($A$2:B1429)-1)*6+1)</f>
        <v>93</v>
      </c>
      <c r="D1429" t="str" cm="1">
        <f t="array" ref="D1429">INDEX('Master Data'!$F$2:$L$4115,SMALL(IF((INDEX('Master Data'!$F$2:$L$4115,,1)="failed"),MATCH(ROW('Master Data'!$F$2:$L$4115),ROW('Master Data'!$F$2:$L$4115)),""),ROWS($D$2:D1429)),(COLUMNS($D$2:D1429)-1)*6+1)</f>
        <v>failed</v>
      </c>
      <c r="E1429" cm="1">
        <f t="array" ref="E1429">INDEX('Master Data'!$F$2:$L$4115,SMALL(IF((INDEX('Master Data'!$F$2:$L$4115,,1)="failed"),MATCH(ROW('Master Data'!$F$2:$L$4115),ROW('Master Data'!$F$2:$L$4115)),""),ROWS($D$2:E1429)),(COLUMNS($D$2:E1429)-1)*6+1)</f>
        <v>4</v>
      </c>
    </row>
    <row r="1430" spans="1:5" x14ac:dyDescent="0.25">
      <c r="A1430" t="str" cm="1">
        <f t="array" ref="A1430">INDEX('Master Data'!$F$2:$L$4115,SMALL(IF((INDEX('Master Data'!$F$2:$L$4115,,1)="successful"),MATCH(ROW('Master Data'!$F$2:$L$4115),ROW('Master Data'!$F$2:$L$4115)),""),ROWS(A$2:$A1430)),(COLUMNS($A$2:A1430)-1)*6+1)</f>
        <v>successful</v>
      </c>
      <c r="B1430" cm="1">
        <f t="array" ref="B1430">INDEX('Master Data'!$F$2:$L$4115,SMALL(IF((INDEX('Master Data'!$F$2:$L$4115,,1)="successful"),MATCH(ROW('Master Data'!$F$2:$L$4115),ROW('Master Data'!$F$2:$L$4115)),""),ROWS($A$2:B1430)),(COLUMNS($A$2:B1430)-1)*6+1)</f>
        <v>69</v>
      </c>
      <c r="D1430" t="str" cm="1">
        <f t="array" ref="D1430">INDEX('Master Data'!$F$2:$L$4115,SMALL(IF((INDEX('Master Data'!$F$2:$L$4115,,1)="failed"),MATCH(ROW('Master Data'!$F$2:$L$4115),ROW('Master Data'!$F$2:$L$4115)),""),ROWS($D$2:D1430)),(COLUMNS($D$2:D1430)-1)*6+1)</f>
        <v>failed</v>
      </c>
      <c r="E1430" cm="1">
        <f t="array" ref="E1430">INDEX('Master Data'!$F$2:$L$4115,SMALL(IF((INDEX('Master Data'!$F$2:$L$4115,,1)="failed"),MATCH(ROW('Master Data'!$F$2:$L$4115),ROW('Master Data'!$F$2:$L$4115)),""),ROWS($D$2:E1430)),(COLUMNS($D$2:E1430)-1)*6+1)</f>
        <v>0</v>
      </c>
    </row>
    <row r="1431" spans="1:5" x14ac:dyDescent="0.25">
      <c r="A1431" t="str" cm="1">
        <f t="array" ref="A1431">INDEX('Master Data'!$F$2:$L$4115,SMALL(IF((INDEX('Master Data'!$F$2:$L$4115,,1)="successful"),MATCH(ROW('Master Data'!$F$2:$L$4115),ROW('Master Data'!$F$2:$L$4115)),""),ROWS(A$2:$A1431)),(COLUMNS($A$2:A1431)-1)*6+1)</f>
        <v>successful</v>
      </c>
      <c r="B1431" cm="1">
        <f t="array" ref="B1431">INDEX('Master Data'!$F$2:$L$4115,SMALL(IF((INDEX('Master Data'!$F$2:$L$4115,,1)="successful"),MATCH(ROW('Master Data'!$F$2:$L$4115),ROW('Master Data'!$F$2:$L$4115)),""),ROWS($A$2:B1431)),(COLUMNS($A$2:B1431)-1)*6+1)</f>
        <v>21</v>
      </c>
      <c r="D1431" t="str" cm="1">
        <f t="array" ref="D1431">INDEX('Master Data'!$F$2:$L$4115,SMALL(IF((INDEX('Master Data'!$F$2:$L$4115,,1)="failed"),MATCH(ROW('Master Data'!$F$2:$L$4115),ROW('Master Data'!$F$2:$L$4115)),""),ROWS($D$2:D1431)),(COLUMNS($D$2:D1431)-1)*6+1)</f>
        <v>failed</v>
      </c>
      <c r="E1431" cm="1">
        <f t="array" ref="E1431">INDEX('Master Data'!$F$2:$L$4115,SMALL(IF((INDEX('Master Data'!$F$2:$L$4115,,1)="failed"),MATCH(ROW('Master Data'!$F$2:$L$4115),ROW('Master Data'!$F$2:$L$4115)),""),ROWS($D$2:E1431)),(COLUMNS($D$2:E1431)-1)*6+1)</f>
        <v>2</v>
      </c>
    </row>
    <row r="1432" spans="1:5" x14ac:dyDescent="0.25">
      <c r="A1432" t="str" cm="1">
        <f t="array" ref="A1432">INDEX('Master Data'!$F$2:$L$4115,SMALL(IF((INDEX('Master Data'!$F$2:$L$4115,,1)="successful"),MATCH(ROW('Master Data'!$F$2:$L$4115),ROW('Master Data'!$F$2:$L$4115)),""),ROWS(A$2:$A1432)),(COLUMNS($A$2:A1432)-1)*6+1)</f>
        <v>successful</v>
      </c>
      <c r="B1432" cm="1">
        <f t="array" ref="B1432">INDEX('Master Data'!$F$2:$L$4115,SMALL(IF((INDEX('Master Data'!$F$2:$L$4115,,1)="successful"),MATCH(ROW('Master Data'!$F$2:$L$4115),ROW('Master Data'!$F$2:$L$4115)),""),ROWS($A$2:B1432)),(COLUMNS($A$2:B1432)-1)*6+1)</f>
        <v>57</v>
      </c>
      <c r="D1432" t="str" cm="1">
        <f t="array" ref="D1432">INDEX('Master Data'!$F$2:$L$4115,SMALL(IF((INDEX('Master Data'!$F$2:$L$4115,,1)="failed"),MATCH(ROW('Master Data'!$F$2:$L$4115),ROW('Master Data'!$F$2:$L$4115)),""),ROWS($D$2:D1432)),(COLUMNS($D$2:D1432)-1)*6+1)</f>
        <v>failed</v>
      </c>
      <c r="E1432" cm="1">
        <f t="array" ref="E1432">INDEX('Master Data'!$F$2:$L$4115,SMALL(IF((INDEX('Master Data'!$F$2:$L$4115,,1)="failed"),MATCH(ROW('Master Data'!$F$2:$L$4115),ROW('Master Data'!$F$2:$L$4115)),""),ROWS($D$2:E1432)),(COLUMNS($D$2:E1432)-1)*6+1)</f>
        <v>0</v>
      </c>
    </row>
    <row r="1433" spans="1:5" x14ac:dyDescent="0.25">
      <c r="A1433" t="str" cm="1">
        <f t="array" ref="A1433">INDEX('Master Data'!$F$2:$L$4115,SMALL(IF((INDEX('Master Data'!$F$2:$L$4115,,1)="successful"),MATCH(ROW('Master Data'!$F$2:$L$4115),ROW('Master Data'!$F$2:$L$4115)),""),ROWS(A$2:$A1433)),(COLUMNS($A$2:A1433)-1)*6+1)</f>
        <v>successful</v>
      </c>
      <c r="B1433" cm="1">
        <f t="array" ref="B1433">INDEX('Master Data'!$F$2:$L$4115,SMALL(IF((INDEX('Master Data'!$F$2:$L$4115,,1)="successful"),MATCH(ROW('Master Data'!$F$2:$L$4115),ROW('Master Data'!$F$2:$L$4115)),""),ROWS($A$2:B1433)),(COLUMNS($A$2:B1433)-1)*6+1)</f>
        <v>108</v>
      </c>
      <c r="D1433" t="str" cm="1">
        <f t="array" ref="D1433">INDEX('Master Data'!$F$2:$L$4115,SMALL(IF((INDEX('Master Data'!$F$2:$L$4115,,1)="failed"),MATCH(ROW('Master Data'!$F$2:$L$4115),ROW('Master Data'!$F$2:$L$4115)),""),ROWS($D$2:D1433)),(COLUMNS($D$2:D1433)-1)*6+1)</f>
        <v>failed</v>
      </c>
      <c r="E1433" cm="1">
        <f t="array" ref="E1433">INDEX('Master Data'!$F$2:$L$4115,SMALL(IF((INDEX('Master Data'!$F$2:$L$4115,,1)="failed"),MATCH(ROW('Master Data'!$F$2:$L$4115),ROW('Master Data'!$F$2:$L$4115)),""),ROWS($D$2:E1433)),(COLUMNS($D$2:E1433)-1)*6+1)</f>
        <v>1</v>
      </c>
    </row>
    <row r="1434" spans="1:5" x14ac:dyDescent="0.25">
      <c r="A1434" t="str" cm="1">
        <f t="array" ref="A1434">INDEX('Master Data'!$F$2:$L$4115,SMALL(IF((INDEX('Master Data'!$F$2:$L$4115,,1)="successful"),MATCH(ROW('Master Data'!$F$2:$L$4115),ROW('Master Data'!$F$2:$L$4115)),""),ROWS(A$2:$A1434)),(COLUMNS($A$2:A1434)-1)*6+1)</f>
        <v>successful</v>
      </c>
      <c r="B1434" cm="1">
        <f t="array" ref="B1434">INDEX('Master Data'!$F$2:$L$4115,SMALL(IF((INDEX('Master Data'!$F$2:$L$4115,,1)="successful"),MATCH(ROW('Master Data'!$F$2:$L$4115),ROW('Master Data'!$F$2:$L$4115)),""),ROWS($A$2:B1434)),(COLUMNS($A$2:B1434)-1)*6+1)</f>
        <v>83</v>
      </c>
      <c r="D1434" t="str" cm="1">
        <f t="array" ref="D1434">INDEX('Master Data'!$F$2:$L$4115,SMALL(IF((INDEX('Master Data'!$F$2:$L$4115,,1)="failed"),MATCH(ROW('Master Data'!$F$2:$L$4115),ROW('Master Data'!$F$2:$L$4115)),""),ROWS($D$2:D1434)),(COLUMNS($D$2:D1434)-1)*6+1)</f>
        <v>failed</v>
      </c>
      <c r="E1434" cm="1">
        <f t="array" ref="E1434">INDEX('Master Data'!$F$2:$L$4115,SMALL(IF((INDEX('Master Data'!$F$2:$L$4115,,1)="failed"),MATCH(ROW('Master Data'!$F$2:$L$4115),ROW('Master Data'!$F$2:$L$4115)),""),ROWS($D$2:E1434)),(COLUMNS($D$2:E1434)-1)*6+1)</f>
        <v>7</v>
      </c>
    </row>
    <row r="1435" spans="1:5" x14ac:dyDescent="0.25">
      <c r="A1435" t="str" cm="1">
        <f t="array" ref="A1435">INDEX('Master Data'!$F$2:$L$4115,SMALL(IF((INDEX('Master Data'!$F$2:$L$4115,,1)="successful"),MATCH(ROW('Master Data'!$F$2:$L$4115),ROW('Master Data'!$F$2:$L$4115)),""),ROWS(A$2:$A1435)),(COLUMNS($A$2:A1435)-1)*6+1)</f>
        <v>successful</v>
      </c>
      <c r="B1435" cm="1">
        <f t="array" ref="B1435">INDEX('Master Data'!$F$2:$L$4115,SMALL(IF((INDEX('Master Data'!$F$2:$L$4115,,1)="successful"),MATCH(ROW('Master Data'!$F$2:$L$4115),ROW('Master Data'!$F$2:$L$4115)),""),ROWS($A$2:B1435)),(COLUMNS($A$2:B1435)-1)*6+1)</f>
        <v>96</v>
      </c>
      <c r="D1435" t="str" cm="1">
        <f t="array" ref="D1435">INDEX('Master Data'!$F$2:$L$4115,SMALL(IF((INDEX('Master Data'!$F$2:$L$4115,,1)="failed"),MATCH(ROW('Master Data'!$F$2:$L$4115),ROW('Master Data'!$F$2:$L$4115)),""),ROWS($D$2:D1435)),(COLUMNS($D$2:D1435)-1)*6+1)</f>
        <v>failed</v>
      </c>
      <c r="E1435" cm="1">
        <f t="array" ref="E1435">INDEX('Master Data'!$F$2:$L$4115,SMALL(IF((INDEX('Master Data'!$F$2:$L$4115,,1)="failed"),MATCH(ROW('Master Data'!$F$2:$L$4115),ROW('Master Data'!$F$2:$L$4115)),""),ROWS($D$2:E1435)),(COLUMNS($D$2:E1435)-1)*6+1)</f>
        <v>2</v>
      </c>
    </row>
    <row r="1436" spans="1:5" x14ac:dyDescent="0.25">
      <c r="A1436" t="str" cm="1">
        <f t="array" ref="A1436">INDEX('Master Data'!$F$2:$L$4115,SMALL(IF((INDEX('Master Data'!$F$2:$L$4115,,1)="successful"),MATCH(ROW('Master Data'!$F$2:$L$4115),ROW('Master Data'!$F$2:$L$4115)),""),ROWS(A$2:$A1436)),(COLUMNS($A$2:A1436)-1)*6+1)</f>
        <v>successful</v>
      </c>
      <c r="B1436" cm="1">
        <f t="array" ref="B1436">INDEX('Master Data'!$F$2:$L$4115,SMALL(IF((INDEX('Master Data'!$F$2:$L$4115,,1)="successful"),MATCH(ROW('Master Data'!$F$2:$L$4115),ROW('Master Data'!$F$2:$L$4115)),""),ROWS($A$2:B1436)),(COLUMNS($A$2:B1436)-1)*6+1)</f>
        <v>64</v>
      </c>
      <c r="D1436" t="str" cm="1">
        <f t="array" ref="D1436">INDEX('Master Data'!$F$2:$L$4115,SMALL(IF((INDEX('Master Data'!$F$2:$L$4115,,1)="failed"),MATCH(ROW('Master Data'!$F$2:$L$4115),ROW('Master Data'!$F$2:$L$4115)),""),ROWS($D$2:D1436)),(COLUMNS($D$2:D1436)-1)*6+1)</f>
        <v>failed</v>
      </c>
      <c r="E1436" cm="1">
        <f t="array" ref="E1436">INDEX('Master Data'!$F$2:$L$4115,SMALL(IF((INDEX('Master Data'!$F$2:$L$4115,,1)="failed"),MATCH(ROW('Master Data'!$F$2:$L$4115),ROW('Master Data'!$F$2:$L$4115)),""),ROWS($D$2:E1436)),(COLUMNS($D$2:E1436)-1)*6+1)</f>
        <v>4</v>
      </c>
    </row>
    <row r="1437" spans="1:5" x14ac:dyDescent="0.25">
      <c r="A1437" t="str" cm="1">
        <f t="array" ref="A1437">INDEX('Master Data'!$F$2:$L$4115,SMALL(IF((INDEX('Master Data'!$F$2:$L$4115,,1)="successful"),MATCH(ROW('Master Data'!$F$2:$L$4115),ROW('Master Data'!$F$2:$L$4115)),""),ROWS(A$2:$A1437)),(COLUMNS($A$2:A1437)-1)*6+1)</f>
        <v>successful</v>
      </c>
      <c r="B1437" cm="1">
        <f t="array" ref="B1437">INDEX('Master Data'!$F$2:$L$4115,SMALL(IF((INDEX('Master Data'!$F$2:$L$4115,,1)="successful"),MATCH(ROW('Master Data'!$F$2:$L$4115),ROW('Master Data'!$F$2:$L$4115)),""),ROWS($A$2:B1437)),(COLUMNS($A$2:B1437)-1)*6+1)</f>
        <v>14</v>
      </c>
      <c r="D1437" t="str" cm="1">
        <f t="array" ref="D1437">INDEX('Master Data'!$F$2:$L$4115,SMALL(IF((INDEX('Master Data'!$F$2:$L$4115,,1)="failed"),MATCH(ROW('Master Data'!$F$2:$L$4115),ROW('Master Data'!$F$2:$L$4115)),""),ROWS($D$2:D1437)),(COLUMNS($D$2:D1437)-1)*6+1)</f>
        <v>failed</v>
      </c>
      <c r="E1437" cm="1">
        <f t="array" ref="E1437">INDEX('Master Data'!$F$2:$L$4115,SMALL(IF((INDEX('Master Data'!$F$2:$L$4115,,1)="failed"),MATCH(ROW('Master Data'!$F$2:$L$4115),ROW('Master Data'!$F$2:$L$4115)),""),ROWS($D$2:E1437)),(COLUMNS($D$2:E1437)-1)*6+1)</f>
        <v>4</v>
      </c>
    </row>
    <row r="1438" spans="1:5" x14ac:dyDescent="0.25">
      <c r="A1438" t="str" cm="1">
        <f t="array" ref="A1438">INDEX('Master Data'!$F$2:$L$4115,SMALL(IF((INDEX('Master Data'!$F$2:$L$4115,,1)="successful"),MATCH(ROW('Master Data'!$F$2:$L$4115),ROW('Master Data'!$F$2:$L$4115)),""),ROWS(A$2:$A1438)),(COLUMNS($A$2:A1438)-1)*6+1)</f>
        <v>successful</v>
      </c>
      <c r="B1438" cm="1">
        <f t="array" ref="B1438">INDEX('Master Data'!$F$2:$L$4115,SMALL(IF((INDEX('Master Data'!$F$2:$L$4115,,1)="successful"),MATCH(ROW('Master Data'!$F$2:$L$4115),ROW('Master Data'!$F$2:$L$4115)),""),ROWS($A$2:B1438)),(COLUMNS($A$2:B1438)-1)*6+1)</f>
        <v>169</v>
      </c>
      <c r="D1438" t="str" cm="1">
        <f t="array" ref="D1438">INDEX('Master Data'!$F$2:$L$4115,SMALL(IF((INDEX('Master Data'!$F$2:$L$4115,,1)="failed"),MATCH(ROW('Master Data'!$F$2:$L$4115),ROW('Master Data'!$F$2:$L$4115)),""),ROWS($D$2:D1438)),(COLUMNS($D$2:D1438)-1)*6+1)</f>
        <v>failed</v>
      </c>
      <c r="E1438" cm="1">
        <f t="array" ref="E1438">INDEX('Master Data'!$F$2:$L$4115,SMALL(IF((INDEX('Master Data'!$F$2:$L$4115,,1)="failed"),MATCH(ROW('Master Data'!$F$2:$L$4115),ROW('Master Data'!$F$2:$L$4115)),""),ROWS($D$2:E1438)),(COLUMNS($D$2:E1438)-1)*6+1)</f>
        <v>3</v>
      </c>
    </row>
    <row r="1439" spans="1:5" x14ac:dyDescent="0.25">
      <c r="A1439" t="str" cm="1">
        <f t="array" ref="A1439">INDEX('Master Data'!$F$2:$L$4115,SMALL(IF((INDEX('Master Data'!$F$2:$L$4115,,1)="successful"),MATCH(ROW('Master Data'!$F$2:$L$4115),ROW('Master Data'!$F$2:$L$4115)),""),ROWS(A$2:$A1439)),(COLUMNS($A$2:A1439)-1)*6+1)</f>
        <v>successful</v>
      </c>
      <c r="B1439" cm="1">
        <f t="array" ref="B1439">INDEX('Master Data'!$F$2:$L$4115,SMALL(IF((INDEX('Master Data'!$F$2:$L$4115,,1)="successful"),MATCH(ROW('Master Data'!$F$2:$L$4115),ROW('Master Data'!$F$2:$L$4115)),""),ROWS($A$2:B1439)),(COLUMNS($A$2:B1439)-1)*6+1)</f>
        <v>33</v>
      </c>
      <c r="D1439" t="str" cm="1">
        <f t="array" ref="D1439">INDEX('Master Data'!$F$2:$L$4115,SMALL(IF((INDEX('Master Data'!$F$2:$L$4115,,1)="failed"),MATCH(ROW('Master Data'!$F$2:$L$4115),ROW('Master Data'!$F$2:$L$4115)),""),ROWS($D$2:D1439)),(COLUMNS($D$2:D1439)-1)*6+1)</f>
        <v>failed</v>
      </c>
      <c r="E1439" cm="1">
        <f t="array" ref="E1439">INDEX('Master Data'!$F$2:$L$4115,SMALL(IF((INDEX('Master Data'!$F$2:$L$4115,,1)="failed"),MATCH(ROW('Master Data'!$F$2:$L$4115),ROW('Master Data'!$F$2:$L$4115)),""),ROWS($D$2:E1439)),(COLUMNS($D$2:E1439)-1)*6+1)</f>
        <v>2</v>
      </c>
    </row>
    <row r="1440" spans="1:5" x14ac:dyDescent="0.25">
      <c r="A1440" t="str" cm="1">
        <f t="array" ref="A1440">INDEX('Master Data'!$F$2:$L$4115,SMALL(IF((INDEX('Master Data'!$F$2:$L$4115,,1)="successful"),MATCH(ROW('Master Data'!$F$2:$L$4115),ROW('Master Data'!$F$2:$L$4115)),""),ROWS(A$2:$A1440)),(COLUMNS($A$2:A1440)-1)*6+1)</f>
        <v>successful</v>
      </c>
      <c r="B1440" cm="1">
        <f t="array" ref="B1440">INDEX('Master Data'!$F$2:$L$4115,SMALL(IF((INDEX('Master Data'!$F$2:$L$4115,,1)="successful"),MATCH(ROW('Master Data'!$F$2:$L$4115),ROW('Master Data'!$F$2:$L$4115)),""),ROWS($A$2:B1440)),(COLUMNS($A$2:B1440)-1)*6+1)</f>
        <v>102</v>
      </c>
      <c r="D1440" t="str" cm="1">
        <f t="array" ref="D1440">INDEX('Master Data'!$F$2:$L$4115,SMALL(IF((INDEX('Master Data'!$F$2:$L$4115,,1)="failed"),MATCH(ROW('Master Data'!$F$2:$L$4115),ROW('Master Data'!$F$2:$L$4115)),""),ROWS($D$2:D1440)),(COLUMNS($D$2:D1440)-1)*6+1)</f>
        <v>failed</v>
      </c>
      <c r="E1440" cm="1">
        <f t="array" ref="E1440">INDEX('Master Data'!$F$2:$L$4115,SMALL(IF((INDEX('Master Data'!$F$2:$L$4115,,1)="failed"),MATCH(ROW('Master Data'!$F$2:$L$4115),ROW('Master Data'!$F$2:$L$4115)),""),ROWS($D$2:E1440)),(COLUMNS($D$2:E1440)-1)*6+1)</f>
        <v>197</v>
      </c>
    </row>
    <row r="1441" spans="1:5" x14ac:dyDescent="0.25">
      <c r="A1441" t="str" cm="1">
        <f t="array" ref="A1441">INDEX('Master Data'!$F$2:$L$4115,SMALL(IF((INDEX('Master Data'!$F$2:$L$4115,,1)="successful"),MATCH(ROW('Master Data'!$F$2:$L$4115),ROW('Master Data'!$F$2:$L$4115)),""),ROWS(A$2:$A1441)),(COLUMNS($A$2:A1441)-1)*6+1)</f>
        <v>successful</v>
      </c>
      <c r="B1441" cm="1">
        <f t="array" ref="B1441">INDEX('Master Data'!$F$2:$L$4115,SMALL(IF((INDEX('Master Data'!$F$2:$L$4115,,1)="successful"),MATCH(ROW('Master Data'!$F$2:$L$4115),ROW('Master Data'!$F$2:$L$4115)),""),ROWS($A$2:B1441)),(COLUMNS($A$2:B1441)-1)*6+1)</f>
        <v>104</v>
      </c>
      <c r="D1441" t="str" cm="1">
        <f t="array" ref="D1441">INDEX('Master Data'!$F$2:$L$4115,SMALL(IF((INDEX('Master Data'!$F$2:$L$4115,,1)="failed"),MATCH(ROW('Master Data'!$F$2:$L$4115),ROW('Master Data'!$F$2:$L$4115)),""),ROWS($D$2:D1441)),(COLUMNS($D$2:D1441)-1)*6+1)</f>
        <v>failed</v>
      </c>
      <c r="E1441" cm="1">
        <f t="array" ref="E1441">INDEX('Master Data'!$F$2:$L$4115,SMALL(IF((INDEX('Master Data'!$F$2:$L$4115,,1)="failed"),MATCH(ROW('Master Data'!$F$2:$L$4115),ROW('Master Data'!$F$2:$L$4115)),""),ROWS($D$2:E1441)),(COLUMNS($D$2:E1441)-1)*6+1)</f>
        <v>0</v>
      </c>
    </row>
    <row r="1442" spans="1:5" x14ac:dyDescent="0.25">
      <c r="A1442" t="str" cm="1">
        <f t="array" ref="A1442">INDEX('Master Data'!$F$2:$L$4115,SMALL(IF((INDEX('Master Data'!$F$2:$L$4115,,1)="successful"),MATCH(ROW('Master Data'!$F$2:$L$4115),ROW('Master Data'!$F$2:$L$4115)),""),ROWS(A$2:$A1442)),(COLUMNS($A$2:A1442)-1)*6+1)</f>
        <v>successful</v>
      </c>
      <c r="B1442" cm="1">
        <f t="array" ref="B1442">INDEX('Master Data'!$F$2:$L$4115,SMALL(IF((INDEX('Master Data'!$F$2:$L$4115,,1)="successful"),MATCH(ROW('Master Data'!$F$2:$L$4115),ROW('Master Data'!$F$2:$L$4115)),""),ROWS($A$2:B1442)),(COLUMNS($A$2:B1442)-1)*6+1)</f>
        <v>20</v>
      </c>
      <c r="D1442" t="str" cm="1">
        <f t="array" ref="D1442">INDEX('Master Data'!$F$2:$L$4115,SMALL(IF((INDEX('Master Data'!$F$2:$L$4115,,1)="failed"),MATCH(ROW('Master Data'!$F$2:$L$4115),ROW('Master Data'!$F$2:$L$4115)),""),ROWS($D$2:D1442)),(COLUMNS($D$2:D1442)-1)*6+1)</f>
        <v>failed</v>
      </c>
      <c r="E1442" cm="1">
        <f t="array" ref="E1442">INDEX('Master Data'!$F$2:$L$4115,SMALL(IF((INDEX('Master Data'!$F$2:$L$4115,,1)="failed"),MATCH(ROW('Master Data'!$F$2:$L$4115),ROW('Master Data'!$F$2:$L$4115)),""),ROWS($D$2:E1442)),(COLUMNS($D$2:E1442)-1)*6+1)</f>
        <v>1</v>
      </c>
    </row>
    <row r="1443" spans="1:5" x14ac:dyDescent="0.25">
      <c r="A1443" t="str" cm="1">
        <f t="array" ref="A1443">INDEX('Master Data'!$F$2:$L$4115,SMALL(IF((INDEX('Master Data'!$F$2:$L$4115,,1)="successful"),MATCH(ROW('Master Data'!$F$2:$L$4115),ROW('Master Data'!$F$2:$L$4115)),""),ROWS(A$2:$A1443)),(COLUMNS($A$2:A1443)-1)*6+1)</f>
        <v>successful</v>
      </c>
      <c r="B1443" cm="1">
        <f t="array" ref="B1443">INDEX('Master Data'!$F$2:$L$4115,SMALL(IF((INDEX('Master Data'!$F$2:$L$4115,,1)="successful"),MATCH(ROW('Master Data'!$F$2:$L$4115),ROW('Master Data'!$F$2:$L$4115)),""),ROWS($A$2:B1443)),(COLUMNS($A$2:B1443)-1)*6+1)</f>
        <v>35</v>
      </c>
      <c r="D1443" t="str" cm="1">
        <f t="array" ref="D1443">INDEX('Master Data'!$F$2:$L$4115,SMALL(IF((INDEX('Master Data'!$F$2:$L$4115,,1)="failed"),MATCH(ROW('Master Data'!$F$2:$L$4115),ROW('Master Data'!$F$2:$L$4115)),""),ROWS($D$2:D1443)),(COLUMNS($D$2:D1443)-1)*6+1)</f>
        <v>failed</v>
      </c>
      <c r="E1443" cm="1">
        <f t="array" ref="E1443">INDEX('Master Data'!$F$2:$L$4115,SMALL(IF((INDEX('Master Data'!$F$2:$L$4115,,1)="failed"),MATCH(ROW('Master Data'!$F$2:$L$4115),ROW('Master Data'!$F$2:$L$4115)),""),ROWS($D$2:E1443)),(COLUMNS($D$2:E1443)-1)*6+1)</f>
        <v>4</v>
      </c>
    </row>
    <row r="1444" spans="1:5" x14ac:dyDescent="0.25">
      <c r="A1444" t="str" cm="1">
        <f t="array" ref="A1444">INDEX('Master Data'!$F$2:$L$4115,SMALL(IF((INDEX('Master Data'!$F$2:$L$4115,,1)="successful"),MATCH(ROW('Master Data'!$F$2:$L$4115),ROW('Master Data'!$F$2:$L$4115)),""),ROWS(A$2:$A1444)),(COLUMNS($A$2:A1444)-1)*6+1)</f>
        <v>successful</v>
      </c>
      <c r="B1444" cm="1">
        <f t="array" ref="B1444">INDEX('Master Data'!$F$2:$L$4115,SMALL(IF((INDEX('Master Data'!$F$2:$L$4115,,1)="successful"),MATCH(ROW('Master Data'!$F$2:$L$4115),ROW('Master Data'!$F$2:$L$4115)),""),ROWS($A$2:B1444)),(COLUMNS($A$2:B1444)-1)*6+1)</f>
        <v>94</v>
      </c>
      <c r="D1444" t="str" cm="1">
        <f t="array" ref="D1444">INDEX('Master Data'!$F$2:$L$4115,SMALL(IF((INDEX('Master Data'!$F$2:$L$4115,,1)="failed"),MATCH(ROW('Master Data'!$F$2:$L$4115),ROW('Master Data'!$F$2:$L$4115)),""),ROWS($D$2:D1444)),(COLUMNS($D$2:D1444)-1)*6+1)</f>
        <v>failed</v>
      </c>
      <c r="E1444" cm="1">
        <f t="array" ref="E1444">INDEX('Master Data'!$F$2:$L$4115,SMALL(IF((INDEX('Master Data'!$F$2:$L$4115,,1)="failed"),MATCH(ROW('Master Data'!$F$2:$L$4115),ROW('Master Data'!$F$2:$L$4115)),""),ROWS($D$2:E1444)),(COLUMNS($D$2:E1444)-1)*6+1)</f>
        <v>0</v>
      </c>
    </row>
    <row r="1445" spans="1:5" x14ac:dyDescent="0.25">
      <c r="A1445" t="str" cm="1">
        <f t="array" ref="A1445">INDEX('Master Data'!$F$2:$L$4115,SMALL(IF((INDEX('Master Data'!$F$2:$L$4115,,1)="successful"),MATCH(ROW('Master Data'!$F$2:$L$4115),ROW('Master Data'!$F$2:$L$4115)),""),ROWS(A$2:$A1445)),(COLUMNS($A$2:A1445)-1)*6+1)</f>
        <v>successful</v>
      </c>
      <c r="B1445" cm="1">
        <f t="array" ref="B1445">INDEX('Master Data'!$F$2:$L$4115,SMALL(IF((INDEX('Master Data'!$F$2:$L$4115,,1)="successful"),MATCH(ROW('Master Data'!$F$2:$L$4115),ROW('Master Data'!$F$2:$L$4115)),""),ROWS($A$2:B1445)),(COLUMNS($A$2:B1445)-1)*6+1)</f>
        <v>14</v>
      </c>
      <c r="D1445" t="str" cm="1">
        <f t="array" ref="D1445">INDEX('Master Data'!$F$2:$L$4115,SMALL(IF((INDEX('Master Data'!$F$2:$L$4115,,1)="failed"),MATCH(ROW('Master Data'!$F$2:$L$4115),ROW('Master Data'!$F$2:$L$4115)),""),ROWS($D$2:D1445)),(COLUMNS($D$2:D1445)-1)*6+1)</f>
        <v>failed</v>
      </c>
      <c r="E1445" cm="1">
        <f t="array" ref="E1445">INDEX('Master Data'!$F$2:$L$4115,SMALL(IF((INDEX('Master Data'!$F$2:$L$4115,,1)="failed"),MATCH(ROW('Master Data'!$F$2:$L$4115),ROW('Master Data'!$F$2:$L$4115)),""),ROWS($D$2:E1445)),(COLUMNS($D$2:E1445)-1)*6+1)</f>
        <v>7</v>
      </c>
    </row>
    <row r="1446" spans="1:5" x14ac:dyDescent="0.25">
      <c r="A1446" t="str" cm="1">
        <f t="array" ref="A1446">INDEX('Master Data'!$F$2:$L$4115,SMALL(IF((INDEX('Master Data'!$F$2:$L$4115,,1)="successful"),MATCH(ROW('Master Data'!$F$2:$L$4115),ROW('Master Data'!$F$2:$L$4115)),""),ROWS(A$2:$A1446)),(COLUMNS($A$2:A1446)-1)*6+1)</f>
        <v>successful</v>
      </c>
      <c r="B1446" cm="1">
        <f t="array" ref="B1446">INDEX('Master Data'!$F$2:$L$4115,SMALL(IF((INDEX('Master Data'!$F$2:$L$4115,,1)="successful"),MATCH(ROW('Master Data'!$F$2:$L$4115),ROW('Master Data'!$F$2:$L$4115)),""),ROWS($A$2:B1446)),(COLUMNS($A$2:B1446)-1)*6+1)</f>
        <v>15</v>
      </c>
      <c r="D1446" t="str" cm="1">
        <f t="array" ref="D1446">INDEX('Master Data'!$F$2:$L$4115,SMALL(IF((INDEX('Master Data'!$F$2:$L$4115,,1)="failed"),MATCH(ROW('Master Data'!$F$2:$L$4115),ROW('Master Data'!$F$2:$L$4115)),""),ROWS($D$2:D1446)),(COLUMNS($D$2:D1446)-1)*6+1)</f>
        <v>failed</v>
      </c>
      <c r="E1446" cm="1">
        <f t="array" ref="E1446">INDEX('Master Data'!$F$2:$L$4115,SMALL(IF((INDEX('Master Data'!$F$2:$L$4115,,1)="failed"),MATCH(ROW('Master Data'!$F$2:$L$4115),ROW('Master Data'!$F$2:$L$4115)),""),ROWS($D$2:E1446)),(COLUMNS($D$2:E1446)-1)*6+1)</f>
        <v>11</v>
      </c>
    </row>
    <row r="1447" spans="1:5" x14ac:dyDescent="0.25">
      <c r="A1447" t="str" cm="1">
        <f t="array" ref="A1447">INDEX('Master Data'!$F$2:$L$4115,SMALL(IF((INDEX('Master Data'!$F$2:$L$4115,,1)="successful"),MATCH(ROW('Master Data'!$F$2:$L$4115),ROW('Master Data'!$F$2:$L$4115)),""),ROWS(A$2:$A1447)),(COLUMNS($A$2:A1447)-1)*6+1)</f>
        <v>successful</v>
      </c>
      <c r="B1447" cm="1">
        <f t="array" ref="B1447">INDEX('Master Data'!$F$2:$L$4115,SMALL(IF((INDEX('Master Data'!$F$2:$L$4115,,1)="successful"),MATCH(ROW('Master Data'!$F$2:$L$4115),ROW('Master Data'!$F$2:$L$4115)),""),ROWS($A$2:B1447)),(COLUMNS($A$2:B1447)-1)*6+1)</f>
        <v>51</v>
      </c>
      <c r="D1447" t="str" cm="1">
        <f t="array" ref="D1447">INDEX('Master Data'!$F$2:$L$4115,SMALL(IF((INDEX('Master Data'!$F$2:$L$4115,,1)="failed"),MATCH(ROW('Master Data'!$F$2:$L$4115),ROW('Master Data'!$F$2:$L$4115)),""),ROWS($D$2:D1447)),(COLUMNS($D$2:D1447)-1)*6+1)</f>
        <v>failed</v>
      </c>
      <c r="E1447" cm="1">
        <f t="array" ref="E1447">INDEX('Master Data'!$F$2:$L$4115,SMALL(IF((INDEX('Master Data'!$F$2:$L$4115,,1)="failed"),MATCH(ROW('Master Data'!$F$2:$L$4115),ROW('Master Data'!$F$2:$L$4115)),""),ROWS($D$2:E1447)),(COLUMNS($D$2:E1447)-1)*6+1)</f>
        <v>0</v>
      </c>
    </row>
    <row r="1448" spans="1:5" x14ac:dyDescent="0.25">
      <c r="A1448" t="str" cm="1">
        <f t="array" ref="A1448">INDEX('Master Data'!$F$2:$L$4115,SMALL(IF((INDEX('Master Data'!$F$2:$L$4115,,1)="successful"),MATCH(ROW('Master Data'!$F$2:$L$4115),ROW('Master Data'!$F$2:$L$4115)),""),ROWS(A$2:$A1448)),(COLUMNS($A$2:A1448)-1)*6+1)</f>
        <v>successful</v>
      </c>
      <c r="B1448" cm="1">
        <f t="array" ref="B1448">INDEX('Master Data'!$F$2:$L$4115,SMALL(IF((INDEX('Master Data'!$F$2:$L$4115,,1)="successful"),MATCH(ROW('Master Data'!$F$2:$L$4115),ROW('Master Data'!$F$2:$L$4115)),""),ROWS($A$2:B1448)),(COLUMNS($A$2:B1448)-1)*6+1)</f>
        <v>19</v>
      </c>
      <c r="D1448" t="str" cm="1">
        <f t="array" ref="D1448">INDEX('Master Data'!$F$2:$L$4115,SMALL(IF((INDEX('Master Data'!$F$2:$L$4115,,1)="failed"),MATCH(ROW('Master Data'!$F$2:$L$4115),ROW('Master Data'!$F$2:$L$4115)),""),ROWS($D$2:D1448)),(COLUMNS($D$2:D1448)-1)*6+1)</f>
        <v>failed</v>
      </c>
      <c r="E1448" cm="1">
        <f t="array" ref="E1448">INDEX('Master Data'!$F$2:$L$4115,SMALL(IF((INDEX('Master Data'!$F$2:$L$4115,,1)="failed"),MATCH(ROW('Master Data'!$F$2:$L$4115),ROW('Master Data'!$F$2:$L$4115)),""),ROWS($D$2:E1448)),(COLUMNS($D$2:E1448)-1)*6+1)</f>
        <v>6</v>
      </c>
    </row>
    <row r="1449" spans="1:5" x14ac:dyDescent="0.25">
      <c r="A1449" t="str" cm="1">
        <f t="array" ref="A1449">INDEX('Master Data'!$F$2:$L$4115,SMALL(IF((INDEX('Master Data'!$F$2:$L$4115,,1)="successful"),MATCH(ROW('Master Data'!$F$2:$L$4115),ROW('Master Data'!$F$2:$L$4115)),""),ROWS(A$2:$A1449)),(COLUMNS($A$2:A1449)-1)*6+1)</f>
        <v>successful</v>
      </c>
      <c r="B1449" cm="1">
        <f t="array" ref="B1449">INDEX('Master Data'!$F$2:$L$4115,SMALL(IF((INDEX('Master Data'!$F$2:$L$4115,,1)="successful"),MATCH(ROW('Master Data'!$F$2:$L$4115),ROW('Master Data'!$F$2:$L$4115)),""),ROWS($A$2:B1449)),(COLUMNS($A$2:B1449)-1)*6+1)</f>
        <v>23</v>
      </c>
      <c r="D1449" t="str" cm="1">
        <f t="array" ref="D1449">INDEX('Master Data'!$F$2:$L$4115,SMALL(IF((INDEX('Master Data'!$F$2:$L$4115,,1)="failed"),MATCH(ROW('Master Data'!$F$2:$L$4115),ROW('Master Data'!$F$2:$L$4115)),""),ROWS($D$2:D1449)),(COLUMNS($D$2:D1449)-1)*6+1)</f>
        <v>failed</v>
      </c>
      <c r="E1449" cm="1">
        <f t="array" ref="E1449">INDEX('Master Data'!$F$2:$L$4115,SMALL(IF((INDEX('Master Data'!$F$2:$L$4115,,1)="failed"),MATCH(ROW('Master Data'!$F$2:$L$4115),ROW('Master Data'!$F$2:$L$4115)),""),ROWS($D$2:E1449)),(COLUMNS($D$2:E1449)-1)*6+1)</f>
        <v>0</v>
      </c>
    </row>
    <row r="1450" spans="1:5" x14ac:dyDescent="0.25">
      <c r="A1450" t="str" cm="1">
        <f t="array" ref="A1450">INDEX('Master Data'!$F$2:$L$4115,SMALL(IF((INDEX('Master Data'!$F$2:$L$4115,,1)="successful"),MATCH(ROW('Master Data'!$F$2:$L$4115),ROW('Master Data'!$F$2:$L$4115)),""),ROWS(A$2:$A1450)),(COLUMNS($A$2:A1450)-1)*6+1)</f>
        <v>successful</v>
      </c>
      <c r="B1450" cm="1">
        <f t="array" ref="B1450">INDEX('Master Data'!$F$2:$L$4115,SMALL(IF((INDEX('Master Data'!$F$2:$L$4115,,1)="successful"),MATCH(ROW('Master Data'!$F$2:$L$4115),ROW('Master Data'!$F$2:$L$4115)),""),ROWS($A$2:B1450)),(COLUMNS($A$2:B1450)-1)*6+1)</f>
        <v>97</v>
      </c>
      <c r="D1450" t="str" cm="1">
        <f t="array" ref="D1450">INDEX('Master Data'!$F$2:$L$4115,SMALL(IF((INDEX('Master Data'!$F$2:$L$4115,,1)="failed"),MATCH(ROW('Master Data'!$F$2:$L$4115),ROW('Master Data'!$F$2:$L$4115)),""),ROWS($D$2:D1450)),(COLUMNS($D$2:D1450)-1)*6+1)</f>
        <v>failed</v>
      </c>
      <c r="E1450" cm="1">
        <f t="array" ref="E1450">INDEX('Master Data'!$F$2:$L$4115,SMALL(IF((INDEX('Master Data'!$F$2:$L$4115,,1)="failed"),MATCH(ROW('Master Data'!$F$2:$L$4115),ROW('Master Data'!$F$2:$L$4115)),""),ROWS($D$2:E1450)),(COLUMNS($D$2:E1450)-1)*6+1)</f>
        <v>7</v>
      </c>
    </row>
    <row r="1451" spans="1:5" x14ac:dyDescent="0.25">
      <c r="A1451" t="str" cm="1">
        <f t="array" ref="A1451">INDEX('Master Data'!$F$2:$L$4115,SMALL(IF((INDEX('Master Data'!$F$2:$L$4115,,1)="successful"),MATCH(ROW('Master Data'!$F$2:$L$4115),ROW('Master Data'!$F$2:$L$4115)),""),ROWS(A$2:$A1451)),(COLUMNS($A$2:A1451)-1)*6+1)</f>
        <v>successful</v>
      </c>
      <c r="B1451" cm="1">
        <f t="array" ref="B1451">INDEX('Master Data'!$F$2:$L$4115,SMALL(IF((INDEX('Master Data'!$F$2:$L$4115,,1)="successful"),MATCH(ROW('Master Data'!$F$2:$L$4115),ROW('Master Data'!$F$2:$L$4115)),""),ROWS($A$2:B1451)),(COLUMNS($A$2:B1451)-1)*6+1)</f>
        <v>76</v>
      </c>
      <c r="D1451" t="str" cm="1">
        <f t="array" ref="D1451">INDEX('Master Data'!$F$2:$L$4115,SMALL(IF((INDEX('Master Data'!$F$2:$L$4115,,1)="failed"),MATCH(ROW('Master Data'!$F$2:$L$4115),ROW('Master Data'!$F$2:$L$4115)),""),ROWS($D$2:D1451)),(COLUMNS($D$2:D1451)-1)*6+1)</f>
        <v>failed</v>
      </c>
      <c r="E1451" cm="1">
        <f t="array" ref="E1451">INDEX('Master Data'!$F$2:$L$4115,SMALL(IF((INDEX('Master Data'!$F$2:$L$4115,,1)="failed"),MATCH(ROW('Master Data'!$F$2:$L$4115),ROW('Master Data'!$F$2:$L$4115)),""),ROWS($D$2:E1451)),(COLUMNS($D$2:E1451)-1)*6+1)</f>
        <v>94</v>
      </c>
    </row>
    <row r="1452" spans="1:5" x14ac:dyDescent="0.25">
      <c r="A1452" t="str" cm="1">
        <f t="array" ref="A1452">INDEX('Master Data'!$F$2:$L$4115,SMALL(IF((INDEX('Master Data'!$F$2:$L$4115,,1)="successful"),MATCH(ROW('Master Data'!$F$2:$L$4115),ROW('Master Data'!$F$2:$L$4115)),""),ROWS(A$2:$A1452)),(COLUMNS($A$2:A1452)-1)*6+1)</f>
        <v>successful</v>
      </c>
      <c r="B1452" cm="1">
        <f t="array" ref="B1452">INDEX('Master Data'!$F$2:$L$4115,SMALL(IF((INDEX('Master Data'!$F$2:$L$4115,,1)="successful"),MATCH(ROW('Master Data'!$F$2:$L$4115),ROW('Master Data'!$F$2:$L$4115)),""),ROWS($A$2:B1452)),(COLUMNS($A$2:B1452)-1)*6+1)</f>
        <v>11</v>
      </c>
      <c r="D1452" t="str" cm="1">
        <f t="array" ref="D1452">INDEX('Master Data'!$F$2:$L$4115,SMALL(IF((INDEX('Master Data'!$F$2:$L$4115,,1)="failed"),MATCH(ROW('Master Data'!$F$2:$L$4115),ROW('Master Data'!$F$2:$L$4115)),""),ROWS($D$2:D1452)),(COLUMNS($D$2:D1452)-1)*6+1)</f>
        <v>failed</v>
      </c>
      <c r="E1452" cm="1">
        <f t="array" ref="E1452">INDEX('Master Data'!$F$2:$L$4115,SMALL(IF((INDEX('Master Data'!$F$2:$L$4115,,1)="failed"),MATCH(ROW('Master Data'!$F$2:$L$4115),ROW('Master Data'!$F$2:$L$4115)),""),ROWS($D$2:E1452)),(COLUMNS($D$2:E1452)-1)*6+1)</f>
        <v>2</v>
      </c>
    </row>
    <row r="1453" spans="1:5" x14ac:dyDescent="0.25">
      <c r="A1453" t="str" cm="1">
        <f t="array" ref="A1453">INDEX('Master Data'!$F$2:$L$4115,SMALL(IF((INDEX('Master Data'!$F$2:$L$4115,,1)="successful"),MATCH(ROW('Master Data'!$F$2:$L$4115),ROW('Master Data'!$F$2:$L$4115)),""),ROWS(A$2:$A1453)),(COLUMNS($A$2:A1453)-1)*6+1)</f>
        <v>successful</v>
      </c>
      <c r="B1453" cm="1">
        <f t="array" ref="B1453">INDEX('Master Data'!$F$2:$L$4115,SMALL(IF((INDEX('Master Data'!$F$2:$L$4115,,1)="successful"),MATCH(ROW('Master Data'!$F$2:$L$4115),ROW('Master Data'!$F$2:$L$4115)),""),ROWS($A$2:B1453)),(COLUMNS($A$2:B1453)-1)*6+1)</f>
        <v>52</v>
      </c>
      <c r="D1453" t="str" cm="1">
        <f t="array" ref="D1453">INDEX('Master Data'!$F$2:$L$4115,SMALL(IF((INDEX('Master Data'!$F$2:$L$4115,,1)="failed"),MATCH(ROW('Master Data'!$F$2:$L$4115),ROW('Master Data'!$F$2:$L$4115)),""),ROWS($D$2:D1453)),(COLUMNS($D$2:D1453)-1)*6+1)</f>
        <v>failed</v>
      </c>
      <c r="E1453" cm="1">
        <f t="array" ref="E1453">INDEX('Master Data'!$F$2:$L$4115,SMALL(IF((INDEX('Master Data'!$F$2:$L$4115,,1)="failed"),MATCH(ROW('Master Data'!$F$2:$L$4115),ROW('Master Data'!$F$2:$L$4115)),""),ROWS($D$2:E1453)),(COLUMNS($D$2:E1453)-1)*6+1)</f>
        <v>25</v>
      </c>
    </row>
    <row r="1454" spans="1:5" x14ac:dyDescent="0.25">
      <c r="A1454" t="str" cm="1">
        <f t="array" ref="A1454">INDEX('Master Data'!$F$2:$L$4115,SMALL(IF((INDEX('Master Data'!$F$2:$L$4115,,1)="successful"),MATCH(ROW('Master Data'!$F$2:$L$4115),ROW('Master Data'!$F$2:$L$4115)),""),ROWS(A$2:$A1454)),(COLUMNS($A$2:A1454)-1)*6+1)</f>
        <v>successful</v>
      </c>
      <c r="B1454" cm="1">
        <f t="array" ref="B1454">INDEX('Master Data'!$F$2:$L$4115,SMALL(IF((INDEX('Master Data'!$F$2:$L$4115,,1)="successful"),MATCH(ROW('Master Data'!$F$2:$L$4115),ROW('Master Data'!$F$2:$L$4115)),""),ROWS($A$2:B1454)),(COLUMNS($A$2:B1454)-1)*6+1)</f>
        <v>95</v>
      </c>
      <c r="D1454" t="str" cm="1">
        <f t="array" ref="D1454">INDEX('Master Data'!$F$2:$L$4115,SMALL(IF((INDEX('Master Data'!$F$2:$L$4115,,1)="failed"),MATCH(ROW('Master Data'!$F$2:$L$4115),ROW('Master Data'!$F$2:$L$4115)),""),ROWS($D$2:D1454)),(COLUMNS($D$2:D1454)-1)*6+1)</f>
        <v>failed</v>
      </c>
      <c r="E1454" cm="1">
        <f t="array" ref="E1454">INDEX('Master Data'!$F$2:$L$4115,SMALL(IF((INDEX('Master Data'!$F$2:$L$4115,,1)="failed"),MATCH(ROW('Master Data'!$F$2:$L$4115),ROW('Master Data'!$F$2:$L$4115)),""),ROWS($D$2:E1454)),(COLUMNS($D$2:E1454)-1)*6+1)</f>
        <v>17</v>
      </c>
    </row>
    <row r="1455" spans="1:5" x14ac:dyDescent="0.25">
      <c r="A1455" t="str" cm="1">
        <f t="array" ref="A1455">INDEX('Master Data'!$F$2:$L$4115,SMALL(IF((INDEX('Master Data'!$F$2:$L$4115,,1)="successful"),MATCH(ROW('Master Data'!$F$2:$L$4115),ROW('Master Data'!$F$2:$L$4115)),""),ROWS(A$2:$A1455)),(COLUMNS($A$2:A1455)-1)*6+1)</f>
        <v>successful</v>
      </c>
      <c r="B1455" cm="1">
        <f t="array" ref="B1455">INDEX('Master Data'!$F$2:$L$4115,SMALL(IF((INDEX('Master Data'!$F$2:$L$4115,,1)="successful"),MATCH(ROW('Master Data'!$F$2:$L$4115),ROW('Master Data'!$F$2:$L$4115)),""),ROWS($A$2:B1455)),(COLUMNS($A$2:B1455)-1)*6+1)</f>
        <v>35</v>
      </c>
      <c r="D1455" t="str" cm="1">
        <f t="array" ref="D1455">INDEX('Master Data'!$F$2:$L$4115,SMALL(IF((INDEX('Master Data'!$F$2:$L$4115,,1)="failed"),MATCH(ROW('Master Data'!$F$2:$L$4115),ROW('Master Data'!$F$2:$L$4115)),""),ROWS($D$2:D1455)),(COLUMNS($D$2:D1455)-1)*6+1)</f>
        <v>failed</v>
      </c>
      <c r="E1455" cm="1">
        <f t="array" ref="E1455">INDEX('Master Data'!$F$2:$L$4115,SMALL(IF((INDEX('Master Data'!$F$2:$L$4115,,1)="failed"),MATCH(ROW('Master Data'!$F$2:$L$4115),ROW('Master Data'!$F$2:$L$4115)),""),ROWS($D$2:E1455)),(COLUMNS($D$2:E1455)-1)*6+1)</f>
        <v>2</v>
      </c>
    </row>
    <row r="1456" spans="1:5" x14ac:dyDescent="0.25">
      <c r="A1456" t="str" cm="1">
        <f t="array" ref="A1456">INDEX('Master Data'!$F$2:$L$4115,SMALL(IF((INDEX('Master Data'!$F$2:$L$4115,,1)="successful"),MATCH(ROW('Master Data'!$F$2:$L$4115),ROW('Master Data'!$F$2:$L$4115)),""),ROWS(A$2:$A1456)),(COLUMNS($A$2:A1456)-1)*6+1)</f>
        <v>successful</v>
      </c>
      <c r="B1456" cm="1">
        <f t="array" ref="B1456">INDEX('Master Data'!$F$2:$L$4115,SMALL(IF((INDEX('Master Data'!$F$2:$L$4115,,1)="successful"),MATCH(ROW('Master Data'!$F$2:$L$4115),ROW('Master Data'!$F$2:$L$4115)),""),ROWS($A$2:B1456)),(COLUMNS($A$2:B1456)-1)*6+1)</f>
        <v>21</v>
      </c>
      <c r="D1456" t="str" cm="1">
        <f t="array" ref="D1456">INDEX('Master Data'!$F$2:$L$4115,SMALL(IF((INDEX('Master Data'!$F$2:$L$4115,,1)="failed"),MATCH(ROW('Master Data'!$F$2:$L$4115),ROW('Master Data'!$F$2:$L$4115)),""),ROWS($D$2:D1456)),(COLUMNS($D$2:D1456)-1)*6+1)</f>
        <v>failed</v>
      </c>
      <c r="E1456" cm="1">
        <f t="array" ref="E1456">INDEX('Master Data'!$F$2:$L$4115,SMALL(IF((INDEX('Master Data'!$F$2:$L$4115,,1)="failed"),MATCH(ROW('Master Data'!$F$2:$L$4115),ROW('Master Data'!$F$2:$L$4115)),""),ROWS($D$2:E1456)),(COLUMNS($D$2:E1456)-1)*6+1)</f>
        <v>4</v>
      </c>
    </row>
    <row r="1457" spans="1:5" x14ac:dyDescent="0.25">
      <c r="A1457" t="str" cm="1">
        <f t="array" ref="A1457">INDEX('Master Data'!$F$2:$L$4115,SMALL(IF((INDEX('Master Data'!$F$2:$L$4115,,1)="successful"),MATCH(ROW('Master Data'!$F$2:$L$4115),ROW('Master Data'!$F$2:$L$4115)),""),ROWS(A$2:$A1457)),(COLUMNS($A$2:A1457)-1)*6+1)</f>
        <v>successful</v>
      </c>
      <c r="B1457" cm="1">
        <f t="array" ref="B1457">INDEX('Master Data'!$F$2:$L$4115,SMALL(IF((INDEX('Master Data'!$F$2:$L$4115,,1)="successful"),MATCH(ROW('Master Data'!$F$2:$L$4115),ROW('Master Data'!$F$2:$L$4115)),""),ROWS($A$2:B1457)),(COLUMNS($A$2:B1457)-1)*6+1)</f>
        <v>93</v>
      </c>
      <c r="D1457" t="str" cm="1">
        <f t="array" ref="D1457">INDEX('Master Data'!$F$2:$L$4115,SMALL(IF((INDEX('Master Data'!$F$2:$L$4115,,1)="failed"),MATCH(ROW('Master Data'!$F$2:$L$4115),ROW('Master Data'!$F$2:$L$4115)),""),ROWS($D$2:D1457)),(COLUMNS($D$2:D1457)-1)*6+1)</f>
        <v>failed</v>
      </c>
      <c r="E1457" cm="1">
        <f t="array" ref="E1457">INDEX('Master Data'!$F$2:$L$4115,SMALL(IF((INDEX('Master Data'!$F$2:$L$4115,,1)="failed"),MATCH(ROW('Master Data'!$F$2:$L$4115),ROW('Master Data'!$F$2:$L$4115)),""),ROWS($D$2:E1457)),(COLUMNS($D$2:E1457)-1)*6+1)</f>
        <v>5</v>
      </c>
    </row>
    <row r="1458" spans="1:5" x14ac:dyDescent="0.25">
      <c r="A1458" t="str" cm="1">
        <f t="array" ref="A1458">INDEX('Master Data'!$F$2:$L$4115,SMALL(IF((INDEX('Master Data'!$F$2:$L$4115,,1)="successful"),MATCH(ROW('Master Data'!$F$2:$L$4115),ROW('Master Data'!$F$2:$L$4115)),""),ROWS(A$2:$A1458)),(COLUMNS($A$2:A1458)-1)*6+1)</f>
        <v>successful</v>
      </c>
      <c r="B1458" cm="1">
        <f t="array" ref="B1458">INDEX('Master Data'!$F$2:$L$4115,SMALL(IF((INDEX('Master Data'!$F$2:$L$4115,,1)="successful"),MATCH(ROW('Master Data'!$F$2:$L$4115),ROW('Master Data'!$F$2:$L$4115)),""),ROWS($A$2:B1458)),(COLUMNS($A$2:B1458)-1)*6+1)</f>
        <v>11</v>
      </c>
      <c r="D1458" t="str" cm="1">
        <f t="array" ref="D1458">INDEX('Master Data'!$F$2:$L$4115,SMALL(IF((INDEX('Master Data'!$F$2:$L$4115,,1)="failed"),MATCH(ROW('Master Data'!$F$2:$L$4115),ROW('Master Data'!$F$2:$L$4115)),""),ROWS($D$2:D1458)),(COLUMNS($D$2:D1458)-1)*6+1)</f>
        <v>failed</v>
      </c>
      <c r="E1458" cm="1">
        <f t="array" ref="E1458">INDEX('Master Data'!$F$2:$L$4115,SMALL(IF((INDEX('Master Data'!$F$2:$L$4115,,1)="failed"),MATCH(ROW('Master Data'!$F$2:$L$4115),ROW('Master Data'!$F$2:$L$4115)),""),ROWS($D$2:E1458)),(COLUMNS($D$2:E1458)-1)*6+1)</f>
        <v>2</v>
      </c>
    </row>
    <row r="1459" spans="1:5" x14ac:dyDescent="0.25">
      <c r="A1459" t="str" cm="1">
        <f t="array" ref="A1459">INDEX('Master Data'!$F$2:$L$4115,SMALL(IF((INDEX('Master Data'!$F$2:$L$4115,,1)="successful"),MATCH(ROW('Master Data'!$F$2:$L$4115),ROW('Master Data'!$F$2:$L$4115)),""),ROWS(A$2:$A1459)),(COLUMNS($A$2:A1459)-1)*6+1)</f>
        <v>successful</v>
      </c>
      <c r="B1459" cm="1">
        <f t="array" ref="B1459">INDEX('Master Data'!$F$2:$L$4115,SMALL(IF((INDEX('Master Data'!$F$2:$L$4115,,1)="successful"),MATCH(ROW('Master Data'!$F$2:$L$4115),ROW('Master Data'!$F$2:$L$4115)),""),ROWS($A$2:B1459)),(COLUMNS($A$2:B1459)-1)*6+1)</f>
        <v>21</v>
      </c>
      <c r="D1459" t="str" cm="1">
        <f t="array" ref="D1459">INDEX('Master Data'!$F$2:$L$4115,SMALL(IF((INDEX('Master Data'!$F$2:$L$4115,,1)="failed"),MATCH(ROW('Master Data'!$F$2:$L$4115),ROW('Master Data'!$F$2:$L$4115)),""),ROWS($D$2:D1459)),(COLUMNS($D$2:D1459)-1)*6+1)</f>
        <v>failed</v>
      </c>
      <c r="E1459" cm="1">
        <f t="array" ref="E1459">INDEX('Master Data'!$F$2:$L$4115,SMALL(IF((INDEX('Master Data'!$F$2:$L$4115,,1)="failed"),MATCH(ROW('Master Data'!$F$2:$L$4115),ROW('Master Data'!$F$2:$L$4115)),""),ROWS($D$2:E1459)),(COLUMNS($D$2:E1459)-1)*6+1)</f>
        <v>2</v>
      </c>
    </row>
    <row r="1460" spans="1:5" x14ac:dyDescent="0.25">
      <c r="A1460" t="str" cm="1">
        <f t="array" ref="A1460">INDEX('Master Data'!$F$2:$L$4115,SMALL(IF((INDEX('Master Data'!$F$2:$L$4115,,1)="successful"),MATCH(ROW('Master Data'!$F$2:$L$4115),ROW('Master Data'!$F$2:$L$4115)),""),ROWS(A$2:$A1460)),(COLUMNS($A$2:A1460)-1)*6+1)</f>
        <v>successful</v>
      </c>
      <c r="B1460" cm="1">
        <f t="array" ref="B1460">INDEX('Master Data'!$F$2:$L$4115,SMALL(IF((INDEX('Master Data'!$F$2:$L$4115,,1)="successful"),MATCH(ROW('Master Data'!$F$2:$L$4115),ROW('Master Data'!$F$2:$L$4115)),""),ROWS($A$2:B1460)),(COLUMNS($A$2:B1460)-1)*6+1)</f>
        <v>54</v>
      </c>
      <c r="D1460" t="str" cm="1">
        <f t="array" ref="D1460">INDEX('Master Data'!$F$2:$L$4115,SMALL(IF((INDEX('Master Data'!$F$2:$L$4115,,1)="failed"),MATCH(ROW('Master Data'!$F$2:$L$4115),ROW('Master Data'!$F$2:$L$4115)),""),ROWS($D$2:D1460)),(COLUMNS($D$2:D1460)-1)*6+1)</f>
        <v>failed</v>
      </c>
      <c r="E1460" cm="1">
        <f t="array" ref="E1460">INDEX('Master Data'!$F$2:$L$4115,SMALL(IF((INDEX('Master Data'!$F$2:$L$4115,,1)="failed"),MATCH(ROW('Master Data'!$F$2:$L$4115),ROW('Master Data'!$F$2:$L$4115)),""),ROWS($D$2:E1460)),(COLUMNS($D$2:E1460)-1)*6+1)</f>
        <v>3</v>
      </c>
    </row>
    <row r="1461" spans="1:5" x14ac:dyDescent="0.25">
      <c r="A1461" t="str" cm="1">
        <f t="array" ref="A1461">INDEX('Master Data'!$F$2:$L$4115,SMALL(IF((INDEX('Master Data'!$F$2:$L$4115,,1)="successful"),MATCH(ROW('Master Data'!$F$2:$L$4115),ROW('Master Data'!$F$2:$L$4115)),""),ROWS(A$2:$A1461)),(COLUMNS($A$2:A1461)-1)*6+1)</f>
        <v>successful</v>
      </c>
      <c r="B1461" cm="1">
        <f t="array" ref="B1461">INDEX('Master Data'!$F$2:$L$4115,SMALL(IF((INDEX('Master Data'!$F$2:$L$4115,,1)="successful"),MATCH(ROW('Master Data'!$F$2:$L$4115),ROW('Master Data'!$F$2:$L$4115)),""),ROWS($A$2:B1461)),(COLUMNS($A$2:B1461)-1)*6+1)</f>
        <v>31</v>
      </c>
      <c r="D1461" t="str" cm="1">
        <f t="array" ref="D1461">INDEX('Master Data'!$F$2:$L$4115,SMALL(IF((INDEX('Master Data'!$F$2:$L$4115,,1)="failed"),MATCH(ROW('Master Data'!$F$2:$L$4115),ROW('Master Data'!$F$2:$L$4115)),""),ROWS($D$2:D1461)),(COLUMNS($D$2:D1461)-1)*6+1)</f>
        <v>failed</v>
      </c>
      <c r="E1461" cm="1">
        <f t="array" ref="E1461">INDEX('Master Data'!$F$2:$L$4115,SMALL(IF((INDEX('Master Data'!$F$2:$L$4115,,1)="failed"),MATCH(ROW('Master Data'!$F$2:$L$4115),ROW('Master Data'!$F$2:$L$4115)),""),ROWS($D$2:E1461)),(COLUMNS($D$2:E1461)-1)*6+1)</f>
        <v>0</v>
      </c>
    </row>
    <row r="1462" spans="1:5" x14ac:dyDescent="0.25">
      <c r="A1462" t="str" cm="1">
        <f t="array" ref="A1462">INDEX('Master Data'!$F$2:$L$4115,SMALL(IF((INDEX('Master Data'!$F$2:$L$4115,,1)="successful"),MATCH(ROW('Master Data'!$F$2:$L$4115),ROW('Master Data'!$F$2:$L$4115)),""),ROWS(A$2:$A1462)),(COLUMNS($A$2:A1462)-1)*6+1)</f>
        <v>successful</v>
      </c>
      <c r="B1462" cm="1">
        <f t="array" ref="B1462">INDEX('Master Data'!$F$2:$L$4115,SMALL(IF((INDEX('Master Data'!$F$2:$L$4115,,1)="successful"),MATCH(ROW('Master Data'!$F$2:$L$4115),ROW('Master Data'!$F$2:$L$4115)),""),ROWS($A$2:B1462)),(COLUMNS($A$2:B1462)-1)*6+1)</f>
        <v>132</v>
      </c>
      <c r="D1462" t="str" cm="1">
        <f t="array" ref="D1462">INDEX('Master Data'!$F$2:$L$4115,SMALL(IF((INDEX('Master Data'!$F$2:$L$4115,,1)="failed"),MATCH(ROW('Master Data'!$F$2:$L$4115),ROW('Master Data'!$F$2:$L$4115)),""),ROWS($D$2:D1462)),(COLUMNS($D$2:D1462)-1)*6+1)</f>
        <v>failed</v>
      </c>
      <c r="E1462" cm="1">
        <f t="array" ref="E1462">INDEX('Master Data'!$F$2:$L$4115,SMALL(IF((INDEX('Master Data'!$F$2:$L$4115,,1)="failed"),MATCH(ROW('Master Data'!$F$2:$L$4115),ROW('Master Data'!$F$2:$L$4115)),""),ROWS($D$2:E1462)),(COLUMNS($D$2:E1462)-1)*6+1)</f>
        <v>4</v>
      </c>
    </row>
    <row r="1463" spans="1:5" x14ac:dyDescent="0.25">
      <c r="A1463" t="str" cm="1">
        <f t="array" ref="A1463">INDEX('Master Data'!$F$2:$L$4115,SMALL(IF((INDEX('Master Data'!$F$2:$L$4115,,1)="successful"),MATCH(ROW('Master Data'!$F$2:$L$4115),ROW('Master Data'!$F$2:$L$4115)),""),ROWS(A$2:$A1463)),(COLUMNS($A$2:A1463)-1)*6+1)</f>
        <v>successful</v>
      </c>
      <c r="B1463" cm="1">
        <f t="array" ref="B1463">INDEX('Master Data'!$F$2:$L$4115,SMALL(IF((INDEX('Master Data'!$F$2:$L$4115,,1)="successful"),MATCH(ROW('Master Data'!$F$2:$L$4115),ROW('Master Data'!$F$2:$L$4115)),""),ROWS($A$2:B1463)),(COLUMNS($A$2:B1463)-1)*6+1)</f>
        <v>3</v>
      </c>
      <c r="D1463" t="str" cm="1">
        <f t="array" ref="D1463">INDEX('Master Data'!$F$2:$L$4115,SMALL(IF((INDEX('Master Data'!$F$2:$L$4115,,1)="failed"),MATCH(ROW('Master Data'!$F$2:$L$4115),ROW('Master Data'!$F$2:$L$4115)),""),ROWS($D$2:D1463)),(COLUMNS($D$2:D1463)-1)*6+1)</f>
        <v>failed</v>
      </c>
      <c r="E1463" cm="1">
        <f t="array" ref="E1463">INDEX('Master Data'!$F$2:$L$4115,SMALL(IF((INDEX('Master Data'!$F$2:$L$4115,,1)="failed"),MATCH(ROW('Master Data'!$F$2:$L$4115),ROW('Master Data'!$F$2:$L$4115)),""),ROWS($D$2:E1463)),(COLUMNS($D$2:E1463)-1)*6+1)</f>
        <v>1</v>
      </c>
    </row>
    <row r="1464" spans="1:5" x14ac:dyDescent="0.25">
      <c r="A1464" t="str" cm="1">
        <f t="array" ref="A1464">INDEX('Master Data'!$F$2:$L$4115,SMALL(IF((INDEX('Master Data'!$F$2:$L$4115,,1)="successful"),MATCH(ROW('Master Data'!$F$2:$L$4115),ROW('Master Data'!$F$2:$L$4115)),""),ROWS(A$2:$A1464)),(COLUMNS($A$2:A1464)-1)*6+1)</f>
        <v>successful</v>
      </c>
      <c r="B1464" cm="1">
        <f t="array" ref="B1464">INDEX('Master Data'!$F$2:$L$4115,SMALL(IF((INDEX('Master Data'!$F$2:$L$4115,,1)="successful"),MATCH(ROW('Master Data'!$F$2:$L$4115),ROW('Master Data'!$F$2:$L$4115)),""),ROWS($A$2:B1464)),(COLUMNS($A$2:B1464)-1)*6+1)</f>
        <v>6</v>
      </c>
      <c r="D1464" t="str" cm="1">
        <f t="array" ref="D1464">INDEX('Master Data'!$F$2:$L$4115,SMALL(IF((INDEX('Master Data'!$F$2:$L$4115,,1)="failed"),MATCH(ROW('Master Data'!$F$2:$L$4115),ROW('Master Data'!$F$2:$L$4115)),""),ROWS($D$2:D1464)),(COLUMNS($D$2:D1464)-1)*6+1)</f>
        <v>failed</v>
      </c>
      <c r="E1464" cm="1">
        <f t="array" ref="E1464">INDEX('Master Data'!$F$2:$L$4115,SMALL(IF((INDEX('Master Data'!$F$2:$L$4115,,1)="failed"),MATCH(ROW('Master Data'!$F$2:$L$4115),ROW('Master Data'!$F$2:$L$4115)),""),ROWS($D$2:E1464)),(COLUMNS($D$2:E1464)-1)*6+1)</f>
        <v>12</v>
      </c>
    </row>
    <row r="1465" spans="1:5" x14ac:dyDescent="0.25">
      <c r="A1465" t="str" cm="1">
        <f t="array" ref="A1465">INDEX('Master Data'!$F$2:$L$4115,SMALL(IF((INDEX('Master Data'!$F$2:$L$4115,,1)="successful"),MATCH(ROW('Master Data'!$F$2:$L$4115),ROW('Master Data'!$F$2:$L$4115)),""),ROWS(A$2:$A1465)),(COLUMNS($A$2:A1465)-1)*6+1)</f>
        <v>successful</v>
      </c>
      <c r="B1465" cm="1">
        <f t="array" ref="B1465">INDEX('Master Data'!$F$2:$L$4115,SMALL(IF((INDEX('Master Data'!$F$2:$L$4115,,1)="successful"),MATCH(ROW('Master Data'!$F$2:$L$4115),ROW('Master Data'!$F$2:$L$4115)),""),ROWS($A$2:B1465)),(COLUMNS($A$2:B1465)-1)*6+1)</f>
        <v>10</v>
      </c>
      <c r="D1465" t="str" cm="1">
        <f t="array" ref="D1465">INDEX('Master Data'!$F$2:$L$4115,SMALL(IF((INDEX('Master Data'!$F$2:$L$4115,,1)="failed"),MATCH(ROW('Master Data'!$F$2:$L$4115),ROW('Master Data'!$F$2:$L$4115)),""),ROWS($D$2:D1465)),(COLUMNS($D$2:D1465)-1)*6+1)</f>
        <v>failed</v>
      </c>
      <c r="E1465" cm="1">
        <f t="array" ref="E1465">INDEX('Master Data'!$F$2:$L$4115,SMALL(IF((INDEX('Master Data'!$F$2:$L$4115,,1)="failed"),MATCH(ROW('Master Data'!$F$2:$L$4115),ROW('Master Data'!$F$2:$L$4115)),""),ROWS($D$2:E1465)),(COLUMNS($D$2:E1465)-1)*6+1)</f>
        <v>4</v>
      </c>
    </row>
    <row r="1466" spans="1:5" x14ac:dyDescent="0.25">
      <c r="A1466" t="str" cm="1">
        <f t="array" ref="A1466">INDEX('Master Data'!$F$2:$L$4115,SMALL(IF((INDEX('Master Data'!$F$2:$L$4115,,1)="successful"),MATCH(ROW('Master Data'!$F$2:$L$4115),ROW('Master Data'!$F$2:$L$4115)),""),ROWS(A$2:$A1466)),(COLUMNS($A$2:A1466)-1)*6+1)</f>
        <v>successful</v>
      </c>
      <c r="B1466" cm="1">
        <f t="array" ref="B1466">INDEX('Master Data'!$F$2:$L$4115,SMALL(IF((INDEX('Master Data'!$F$2:$L$4115,,1)="successful"),MATCH(ROW('Master Data'!$F$2:$L$4115),ROW('Master Data'!$F$2:$L$4115)),""),ROWS($A$2:B1466)),(COLUMNS($A$2:B1466)-1)*6+1)</f>
        <v>147</v>
      </c>
      <c r="D1466" t="str" cm="1">
        <f t="array" ref="D1466">INDEX('Master Data'!$F$2:$L$4115,SMALL(IF((INDEX('Master Data'!$F$2:$L$4115,,1)="failed"),MATCH(ROW('Master Data'!$F$2:$L$4115),ROW('Master Data'!$F$2:$L$4115)),""),ROWS($D$2:D1466)),(COLUMNS($D$2:D1466)-1)*6+1)</f>
        <v>failed</v>
      </c>
      <c r="E1466" cm="1">
        <f t="array" ref="E1466">INDEX('Master Data'!$F$2:$L$4115,SMALL(IF((INDEX('Master Data'!$F$2:$L$4115,,1)="failed"),MATCH(ROW('Master Data'!$F$2:$L$4115),ROW('Master Data'!$F$2:$L$4115)),""),ROWS($D$2:E1466)),(COLUMNS($D$2:E1466)-1)*6+1)</f>
        <v>91</v>
      </c>
    </row>
    <row r="1467" spans="1:5" x14ac:dyDescent="0.25">
      <c r="A1467" t="str" cm="1">
        <f t="array" ref="A1467">INDEX('Master Data'!$F$2:$L$4115,SMALL(IF((INDEX('Master Data'!$F$2:$L$4115,,1)="successful"),MATCH(ROW('Master Data'!$F$2:$L$4115),ROW('Master Data'!$F$2:$L$4115)),""),ROWS(A$2:$A1467)),(COLUMNS($A$2:A1467)-1)*6+1)</f>
        <v>successful</v>
      </c>
      <c r="B1467" cm="1">
        <f t="array" ref="B1467">INDEX('Master Data'!$F$2:$L$4115,SMALL(IF((INDEX('Master Data'!$F$2:$L$4115,,1)="successful"),MATCH(ROW('Master Data'!$F$2:$L$4115),ROW('Master Data'!$F$2:$L$4115)),""),ROWS($A$2:B1467)),(COLUMNS($A$2:B1467)-1)*6+1)</f>
        <v>199</v>
      </c>
      <c r="D1467" t="str" cm="1">
        <f t="array" ref="D1467">INDEX('Master Data'!$F$2:$L$4115,SMALL(IF((INDEX('Master Data'!$F$2:$L$4115,,1)="failed"),MATCH(ROW('Master Data'!$F$2:$L$4115),ROW('Master Data'!$F$2:$L$4115)),""),ROWS($D$2:D1467)),(COLUMNS($D$2:D1467)-1)*6+1)</f>
        <v>failed</v>
      </c>
      <c r="E1467" cm="1">
        <f t="array" ref="E1467">INDEX('Master Data'!$F$2:$L$4115,SMALL(IF((INDEX('Master Data'!$F$2:$L$4115,,1)="failed"),MATCH(ROW('Master Data'!$F$2:$L$4115),ROW('Master Data'!$F$2:$L$4115)),""),ROWS($D$2:E1467)),(COLUMNS($D$2:E1467)-1)*6+1)</f>
        <v>1</v>
      </c>
    </row>
    <row r="1468" spans="1:5" x14ac:dyDescent="0.25">
      <c r="A1468" t="str" cm="1">
        <f t="array" ref="A1468">INDEX('Master Data'!$F$2:$L$4115,SMALL(IF((INDEX('Master Data'!$F$2:$L$4115,,1)="successful"),MATCH(ROW('Master Data'!$F$2:$L$4115),ROW('Master Data'!$F$2:$L$4115)),""),ROWS(A$2:$A1468)),(COLUMNS($A$2:A1468)-1)*6+1)</f>
        <v>successful</v>
      </c>
      <c r="B1468" cm="1">
        <f t="array" ref="B1468">INDEX('Master Data'!$F$2:$L$4115,SMALL(IF((INDEX('Master Data'!$F$2:$L$4115,,1)="successful"),MATCH(ROW('Master Data'!$F$2:$L$4115),ROW('Master Data'!$F$2:$L$4115)),""),ROWS($A$2:B1468)),(COLUMNS($A$2:B1468)-1)*6+1)</f>
        <v>50</v>
      </c>
      <c r="D1468" t="str" cm="1">
        <f t="array" ref="D1468">INDEX('Master Data'!$F$2:$L$4115,SMALL(IF((INDEX('Master Data'!$F$2:$L$4115,,1)="failed"),MATCH(ROW('Master Data'!$F$2:$L$4115),ROW('Master Data'!$F$2:$L$4115)),""),ROWS($D$2:D1468)),(COLUMNS($D$2:D1468)-1)*6+1)</f>
        <v>failed</v>
      </c>
      <c r="E1468" cm="1">
        <f t="array" ref="E1468">INDEX('Master Data'!$F$2:$L$4115,SMALL(IF((INDEX('Master Data'!$F$2:$L$4115,,1)="failed"),MATCH(ROW('Master Data'!$F$2:$L$4115),ROW('Master Data'!$F$2:$L$4115)),""),ROWS($D$2:E1468)),(COLUMNS($D$2:E1468)-1)*6+1)</f>
        <v>1</v>
      </c>
    </row>
    <row r="1469" spans="1:5" x14ac:dyDescent="0.25">
      <c r="A1469" t="str" cm="1">
        <f t="array" ref="A1469">INDEX('Master Data'!$F$2:$L$4115,SMALL(IF((INDEX('Master Data'!$F$2:$L$4115,,1)="successful"),MATCH(ROW('Master Data'!$F$2:$L$4115),ROW('Master Data'!$F$2:$L$4115)),""),ROWS(A$2:$A1469)),(COLUMNS($A$2:A1469)-1)*6+1)</f>
        <v>successful</v>
      </c>
      <c r="B1469" cm="1">
        <f t="array" ref="B1469">INDEX('Master Data'!$F$2:$L$4115,SMALL(IF((INDEX('Master Data'!$F$2:$L$4115,,1)="successful"),MATCH(ROW('Master Data'!$F$2:$L$4115),ROW('Master Data'!$F$2:$L$4115)),""),ROWS($A$2:B1469)),(COLUMNS($A$2:B1469)-1)*6+1)</f>
        <v>21</v>
      </c>
      <c r="D1469" t="str" cm="1">
        <f t="array" ref="D1469">INDEX('Master Data'!$F$2:$L$4115,SMALL(IF((INDEX('Master Data'!$F$2:$L$4115,,1)="failed"),MATCH(ROW('Master Data'!$F$2:$L$4115),ROW('Master Data'!$F$2:$L$4115)),""),ROWS($D$2:D1469)),(COLUMNS($D$2:D1469)-1)*6+1)</f>
        <v>failed</v>
      </c>
      <c r="E1469" cm="1">
        <f t="array" ref="E1469">INDEX('Master Data'!$F$2:$L$4115,SMALL(IF((INDEX('Master Data'!$F$2:$L$4115,,1)="failed"),MATCH(ROW('Master Data'!$F$2:$L$4115),ROW('Master Data'!$F$2:$L$4115)),""),ROWS($D$2:E1469)),(COLUMNS($D$2:E1469)-1)*6+1)</f>
        <v>0</v>
      </c>
    </row>
    <row r="1470" spans="1:5" x14ac:dyDescent="0.25">
      <c r="A1470" t="str" cm="1">
        <f t="array" ref="A1470">INDEX('Master Data'!$F$2:$L$4115,SMALL(IF((INDEX('Master Data'!$F$2:$L$4115,,1)="successful"),MATCH(ROW('Master Data'!$F$2:$L$4115),ROW('Master Data'!$F$2:$L$4115)),""),ROWS(A$2:$A1470)),(COLUMNS($A$2:A1470)-1)*6+1)</f>
        <v>successful</v>
      </c>
      <c r="B1470" cm="1">
        <f t="array" ref="B1470">INDEX('Master Data'!$F$2:$L$4115,SMALL(IF((INDEX('Master Data'!$F$2:$L$4115,,1)="successful"),MATCH(ROW('Master Data'!$F$2:$L$4115),ROW('Master Data'!$F$2:$L$4115)),""),ROWS($A$2:B1470)),(COLUMNS($A$2:B1470)-1)*6+1)</f>
        <v>24</v>
      </c>
      <c r="D1470" t="str" cm="1">
        <f t="array" ref="D1470">INDEX('Master Data'!$F$2:$L$4115,SMALL(IF((INDEX('Master Data'!$F$2:$L$4115,,1)="failed"),MATCH(ROW('Master Data'!$F$2:$L$4115),ROW('Master Data'!$F$2:$L$4115)),""),ROWS($D$2:D1470)),(COLUMNS($D$2:D1470)-1)*6+1)</f>
        <v>failed</v>
      </c>
      <c r="E1470" cm="1">
        <f t="array" ref="E1470">INDEX('Master Data'!$F$2:$L$4115,SMALL(IF((INDEX('Master Data'!$F$2:$L$4115,,1)="failed"),MATCH(ROW('Master Data'!$F$2:$L$4115),ROW('Master Data'!$F$2:$L$4115)),""),ROWS($D$2:E1470)),(COLUMNS($D$2:E1470)-1)*6+1)</f>
        <v>13</v>
      </c>
    </row>
    <row r="1471" spans="1:5" x14ac:dyDescent="0.25">
      <c r="A1471" t="str" cm="1">
        <f t="array" ref="A1471">INDEX('Master Data'!$F$2:$L$4115,SMALL(IF((INDEX('Master Data'!$F$2:$L$4115,,1)="successful"),MATCH(ROW('Master Data'!$F$2:$L$4115),ROW('Master Data'!$F$2:$L$4115)),""),ROWS(A$2:$A1471)),(COLUMNS($A$2:A1471)-1)*6+1)</f>
        <v>successful</v>
      </c>
      <c r="B1471" cm="1">
        <f t="array" ref="B1471">INDEX('Master Data'!$F$2:$L$4115,SMALL(IF((INDEX('Master Data'!$F$2:$L$4115,,1)="successful"),MATCH(ROW('Master Data'!$F$2:$L$4115),ROW('Master Data'!$F$2:$L$4115)),""),ROWS($A$2:B1471)),(COLUMNS($A$2:B1471)-1)*6+1)</f>
        <v>32</v>
      </c>
      <c r="D1471" t="str" cm="1">
        <f t="array" ref="D1471">INDEX('Master Data'!$F$2:$L$4115,SMALL(IF((INDEX('Master Data'!$F$2:$L$4115,,1)="failed"),MATCH(ROW('Master Data'!$F$2:$L$4115),ROW('Master Data'!$F$2:$L$4115)),""),ROWS($D$2:D1471)),(COLUMNS($D$2:D1471)-1)*6+1)</f>
        <v>failed</v>
      </c>
      <c r="E1471" cm="1">
        <f t="array" ref="E1471">INDEX('Master Data'!$F$2:$L$4115,SMALL(IF((INDEX('Master Data'!$F$2:$L$4115,,1)="failed"),MATCH(ROW('Master Data'!$F$2:$L$4115),ROW('Master Data'!$F$2:$L$4115)),""),ROWS($D$2:E1471)),(COLUMNS($D$2:E1471)-1)*6+1)</f>
        <v>2</v>
      </c>
    </row>
    <row r="1472" spans="1:5" x14ac:dyDescent="0.25">
      <c r="A1472" t="str" cm="1">
        <f t="array" ref="A1472">INDEX('Master Data'!$F$2:$L$4115,SMALL(IF((INDEX('Master Data'!$F$2:$L$4115,,1)="successful"),MATCH(ROW('Master Data'!$F$2:$L$4115),ROW('Master Data'!$F$2:$L$4115)),""),ROWS(A$2:$A1472)),(COLUMNS($A$2:A1472)-1)*6+1)</f>
        <v>successful</v>
      </c>
      <c r="B1472" cm="1">
        <f t="array" ref="B1472">INDEX('Master Data'!$F$2:$L$4115,SMALL(IF((INDEX('Master Data'!$F$2:$L$4115,,1)="successful"),MATCH(ROW('Master Data'!$F$2:$L$4115),ROW('Master Data'!$F$2:$L$4115)),""),ROWS($A$2:B1472)),(COLUMNS($A$2:B1472)-1)*6+1)</f>
        <v>62</v>
      </c>
      <c r="D1472" t="str" cm="1">
        <f t="array" ref="D1472">INDEX('Master Data'!$F$2:$L$4115,SMALL(IF((INDEX('Master Data'!$F$2:$L$4115,,1)="failed"),MATCH(ROW('Master Data'!$F$2:$L$4115),ROW('Master Data'!$F$2:$L$4115)),""),ROWS($D$2:D1472)),(COLUMNS($D$2:D1472)-1)*6+1)</f>
        <v>failed</v>
      </c>
      <c r="E1472" cm="1">
        <f t="array" ref="E1472">INDEX('Master Data'!$F$2:$L$4115,SMALL(IF((INDEX('Master Data'!$F$2:$L$4115,,1)="failed"),MATCH(ROW('Master Data'!$F$2:$L$4115),ROW('Master Data'!$F$2:$L$4115)),""),ROWS($D$2:E1472)),(COLUMNS($D$2:E1472)-1)*6+1)</f>
        <v>0</v>
      </c>
    </row>
    <row r="1473" spans="1:5" x14ac:dyDescent="0.25">
      <c r="A1473" t="str" cm="1">
        <f t="array" ref="A1473">INDEX('Master Data'!$F$2:$L$4115,SMALL(IF((INDEX('Master Data'!$F$2:$L$4115,,1)="successful"),MATCH(ROW('Master Data'!$F$2:$L$4115),ROW('Master Data'!$F$2:$L$4115)),""),ROWS(A$2:$A1473)),(COLUMNS($A$2:A1473)-1)*6+1)</f>
        <v>successful</v>
      </c>
      <c r="B1473" cm="1">
        <f t="array" ref="B1473">INDEX('Master Data'!$F$2:$L$4115,SMALL(IF((INDEX('Master Data'!$F$2:$L$4115,,1)="successful"),MATCH(ROW('Master Data'!$F$2:$L$4115),ROW('Master Data'!$F$2:$L$4115)),""),ROWS($A$2:B1473)),(COLUMNS($A$2:B1473)-1)*6+1)</f>
        <v>9</v>
      </c>
      <c r="D1473" t="str" cm="1">
        <f t="array" ref="D1473">INDEX('Master Data'!$F$2:$L$4115,SMALL(IF((INDEX('Master Data'!$F$2:$L$4115,,1)="failed"),MATCH(ROW('Master Data'!$F$2:$L$4115),ROW('Master Data'!$F$2:$L$4115)),""),ROWS($D$2:D1473)),(COLUMNS($D$2:D1473)-1)*6+1)</f>
        <v>failed</v>
      </c>
      <c r="E1473" cm="1">
        <f t="array" ref="E1473">INDEX('Master Data'!$F$2:$L$4115,SMALL(IF((INDEX('Master Data'!$F$2:$L$4115,,1)="failed"),MATCH(ROW('Master Data'!$F$2:$L$4115),ROW('Master Data'!$F$2:$L$4115)),""),ROWS($D$2:E1473)),(COLUMNS($D$2:E1473)-1)*6+1)</f>
        <v>21</v>
      </c>
    </row>
    <row r="1474" spans="1:5" x14ac:dyDescent="0.25">
      <c r="A1474" t="str" cm="1">
        <f t="array" ref="A1474">INDEX('Master Data'!$F$2:$L$4115,SMALL(IF((INDEX('Master Data'!$F$2:$L$4115,,1)="successful"),MATCH(ROW('Master Data'!$F$2:$L$4115),ROW('Master Data'!$F$2:$L$4115)),""),ROWS(A$2:$A1474)),(COLUMNS($A$2:A1474)-1)*6+1)</f>
        <v>successful</v>
      </c>
      <c r="B1474" cm="1">
        <f t="array" ref="B1474">INDEX('Master Data'!$F$2:$L$4115,SMALL(IF((INDEX('Master Data'!$F$2:$L$4115,,1)="successful"),MATCH(ROW('Master Data'!$F$2:$L$4115),ROW('Master Data'!$F$2:$L$4115)),""),ROWS($A$2:B1474)),(COLUMNS($A$2:B1474)-1)*6+1)</f>
        <v>38</v>
      </c>
      <c r="D1474" t="str" cm="1">
        <f t="array" ref="D1474">INDEX('Master Data'!$F$2:$L$4115,SMALL(IF((INDEX('Master Data'!$F$2:$L$4115,,1)="failed"),MATCH(ROW('Master Data'!$F$2:$L$4115),ROW('Master Data'!$F$2:$L$4115)),""),ROWS($D$2:D1474)),(COLUMNS($D$2:D1474)-1)*6+1)</f>
        <v>failed</v>
      </c>
      <c r="E1474" cm="1">
        <f t="array" ref="E1474">INDEX('Master Data'!$F$2:$L$4115,SMALL(IF((INDEX('Master Data'!$F$2:$L$4115,,1)="failed"),MATCH(ROW('Master Data'!$F$2:$L$4115),ROW('Master Data'!$F$2:$L$4115)),""),ROWS($D$2:E1474)),(COLUMNS($D$2:E1474)-1)*6+1)</f>
        <v>9</v>
      </c>
    </row>
    <row r="1475" spans="1:5" x14ac:dyDescent="0.25">
      <c r="A1475" t="str" cm="1">
        <f t="array" ref="A1475">INDEX('Master Data'!$F$2:$L$4115,SMALL(IF((INDEX('Master Data'!$F$2:$L$4115,,1)="successful"),MATCH(ROW('Master Data'!$F$2:$L$4115),ROW('Master Data'!$F$2:$L$4115)),""),ROWS(A$2:$A1475)),(COLUMNS($A$2:A1475)-1)*6+1)</f>
        <v>successful</v>
      </c>
      <c r="B1475" cm="1">
        <f t="array" ref="B1475">INDEX('Master Data'!$F$2:$L$4115,SMALL(IF((INDEX('Master Data'!$F$2:$L$4115,,1)="successful"),MATCH(ROW('Master Data'!$F$2:$L$4115),ROW('Master Data'!$F$2:$L$4115)),""),ROWS($A$2:B1475)),(COLUMNS($A$2:B1475)-1)*6+1)</f>
        <v>54</v>
      </c>
      <c r="D1475" t="str" cm="1">
        <f t="array" ref="D1475">INDEX('Master Data'!$F$2:$L$4115,SMALL(IF((INDEX('Master Data'!$F$2:$L$4115,,1)="failed"),MATCH(ROW('Master Data'!$F$2:$L$4115),ROW('Master Data'!$F$2:$L$4115)),""),ROWS($D$2:D1475)),(COLUMNS($D$2:D1475)-1)*6+1)</f>
        <v>failed</v>
      </c>
      <c r="E1475" cm="1">
        <f t="array" ref="E1475">INDEX('Master Data'!$F$2:$L$4115,SMALL(IF((INDEX('Master Data'!$F$2:$L$4115,,1)="failed"),MATCH(ROW('Master Data'!$F$2:$L$4115),ROW('Master Data'!$F$2:$L$4115)),""),ROWS($D$2:E1475)),(COLUMNS($D$2:E1475)-1)*6+1)</f>
        <v>6</v>
      </c>
    </row>
    <row r="1476" spans="1:5" x14ac:dyDescent="0.25">
      <c r="A1476" t="str" cm="1">
        <f t="array" ref="A1476">INDEX('Master Data'!$F$2:$L$4115,SMALL(IF((INDEX('Master Data'!$F$2:$L$4115,,1)="successful"),MATCH(ROW('Master Data'!$F$2:$L$4115),ROW('Master Data'!$F$2:$L$4115)),""),ROWS(A$2:$A1476)),(COLUMNS($A$2:A1476)-1)*6+1)</f>
        <v>successful</v>
      </c>
      <c r="B1476" cm="1">
        <f t="array" ref="B1476">INDEX('Master Data'!$F$2:$L$4115,SMALL(IF((INDEX('Master Data'!$F$2:$L$4115,,1)="successful"),MATCH(ROW('Master Data'!$F$2:$L$4115),ROW('Master Data'!$F$2:$L$4115)),""),ROWS($A$2:B1476)),(COLUMNS($A$2:B1476)-1)*6+1)</f>
        <v>37</v>
      </c>
      <c r="D1476" t="str" cm="1">
        <f t="array" ref="D1476">INDEX('Master Data'!$F$2:$L$4115,SMALL(IF((INDEX('Master Data'!$F$2:$L$4115,,1)="failed"),MATCH(ROW('Master Data'!$F$2:$L$4115),ROW('Master Data'!$F$2:$L$4115)),""),ROWS($D$2:D1476)),(COLUMNS($D$2:D1476)-1)*6+1)</f>
        <v>failed</v>
      </c>
      <c r="E1476" cm="1">
        <f t="array" ref="E1476">INDEX('Master Data'!$F$2:$L$4115,SMALL(IF((INDEX('Master Data'!$F$2:$L$4115,,1)="failed"),MATCH(ROW('Master Data'!$F$2:$L$4115),ROW('Master Data'!$F$2:$L$4115)),""),ROWS($D$2:E1476)),(COLUMNS($D$2:E1476)-1)*6+1)</f>
        <v>4</v>
      </c>
    </row>
    <row r="1477" spans="1:5" x14ac:dyDescent="0.25">
      <c r="A1477" t="str" cm="1">
        <f t="array" ref="A1477">INDEX('Master Data'!$F$2:$L$4115,SMALL(IF((INDEX('Master Data'!$F$2:$L$4115,,1)="successful"),MATCH(ROW('Master Data'!$F$2:$L$4115),ROW('Master Data'!$F$2:$L$4115)),""),ROWS(A$2:$A1477)),(COLUMNS($A$2:A1477)-1)*6+1)</f>
        <v>successful</v>
      </c>
      <c r="B1477" cm="1">
        <f t="array" ref="B1477">INDEX('Master Data'!$F$2:$L$4115,SMALL(IF((INDEX('Master Data'!$F$2:$L$4115,,1)="successful"),MATCH(ROW('Master Data'!$F$2:$L$4115),ROW('Master Data'!$F$2:$L$4115)),""),ROWS($A$2:B1477)),(COLUMNS($A$2:B1477)-1)*6+1)</f>
        <v>39</v>
      </c>
      <c r="D1477" t="str" cm="1">
        <f t="array" ref="D1477">INDEX('Master Data'!$F$2:$L$4115,SMALL(IF((INDEX('Master Data'!$F$2:$L$4115,,1)="failed"),MATCH(ROW('Master Data'!$F$2:$L$4115),ROW('Master Data'!$F$2:$L$4115)),""),ROWS($D$2:D1477)),(COLUMNS($D$2:D1477)-1)*6+1)</f>
        <v>failed</v>
      </c>
      <c r="E1477" cm="1">
        <f t="array" ref="E1477">INDEX('Master Data'!$F$2:$L$4115,SMALL(IF((INDEX('Master Data'!$F$2:$L$4115,,1)="failed"),MATCH(ROW('Master Data'!$F$2:$L$4115),ROW('Master Data'!$F$2:$L$4115)),""),ROWS($D$2:E1477)),(COLUMNS($D$2:E1477)-1)*6+1)</f>
        <v>7</v>
      </c>
    </row>
    <row r="1478" spans="1:5" x14ac:dyDescent="0.25">
      <c r="A1478" t="str" cm="1">
        <f t="array" ref="A1478">INDEX('Master Data'!$F$2:$L$4115,SMALL(IF((INDEX('Master Data'!$F$2:$L$4115,,1)="successful"),MATCH(ROW('Master Data'!$F$2:$L$4115),ROW('Master Data'!$F$2:$L$4115)),""),ROWS(A$2:$A1478)),(COLUMNS($A$2:A1478)-1)*6+1)</f>
        <v>successful</v>
      </c>
      <c r="B1478" cm="1">
        <f t="array" ref="B1478">INDEX('Master Data'!$F$2:$L$4115,SMALL(IF((INDEX('Master Data'!$F$2:$L$4115,,1)="successful"),MATCH(ROW('Master Data'!$F$2:$L$4115),ROW('Master Data'!$F$2:$L$4115)),""),ROWS($A$2:B1478)),(COLUMNS($A$2:B1478)-1)*6+1)</f>
        <v>34</v>
      </c>
      <c r="D1478" t="str" cm="1">
        <f t="array" ref="D1478">INDEX('Master Data'!$F$2:$L$4115,SMALL(IF((INDEX('Master Data'!$F$2:$L$4115,,1)="failed"),MATCH(ROW('Master Data'!$F$2:$L$4115),ROW('Master Data'!$F$2:$L$4115)),""),ROWS($D$2:D1478)),(COLUMNS($D$2:D1478)-1)*6+1)</f>
        <v>failed</v>
      </c>
      <c r="E1478" cm="1">
        <f t="array" ref="E1478">INDEX('Master Data'!$F$2:$L$4115,SMALL(IF((INDEX('Master Data'!$F$2:$L$4115,,1)="failed"),MATCH(ROW('Master Data'!$F$2:$L$4115),ROW('Master Data'!$F$2:$L$4115)),""),ROWS($D$2:E1478)),(COLUMNS($D$2:E1478)-1)*6+1)</f>
        <v>5</v>
      </c>
    </row>
    <row r="1479" spans="1:5" x14ac:dyDescent="0.25">
      <c r="A1479" t="str" cm="1">
        <f t="array" ref="A1479">INDEX('Master Data'!$F$2:$L$4115,SMALL(IF((INDEX('Master Data'!$F$2:$L$4115,,1)="successful"),MATCH(ROW('Master Data'!$F$2:$L$4115),ROW('Master Data'!$F$2:$L$4115)),""),ROWS(A$2:$A1479)),(COLUMNS($A$2:A1479)-1)*6+1)</f>
        <v>successful</v>
      </c>
      <c r="B1479" cm="1">
        <f t="array" ref="B1479">INDEX('Master Data'!$F$2:$L$4115,SMALL(IF((INDEX('Master Data'!$F$2:$L$4115,,1)="successful"),MATCH(ROW('Master Data'!$F$2:$L$4115),ROW('Master Data'!$F$2:$L$4115)),""),ROWS($A$2:B1479)),(COLUMNS($A$2:B1479)-1)*6+1)</f>
        <v>55</v>
      </c>
      <c r="D1479" t="str" cm="1">
        <f t="array" ref="D1479">INDEX('Master Data'!$F$2:$L$4115,SMALL(IF((INDEX('Master Data'!$F$2:$L$4115,,1)="failed"),MATCH(ROW('Master Data'!$F$2:$L$4115),ROW('Master Data'!$F$2:$L$4115)),""),ROWS($D$2:D1479)),(COLUMNS($D$2:D1479)-1)*6+1)</f>
        <v>failed</v>
      </c>
      <c r="E1479" cm="1">
        <f t="array" ref="E1479">INDEX('Master Data'!$F$2:$L$4115,SMALL(IF((INDEX('Master Data'!$F$2:$L$4115,,1)="failed"),MATCH(ROW('Master Data'!$F$2:$L$4115),ROW('Master Data'!$F$2:$L$4115)),""),ROWS($D$2:E1479)),(COLUMNS($D$2:E1479)-1)*6+1)</f>
        <v>0</v>
      </c>
    </row>
    <row r="1480" spans="1:5" x14ac:dyDescent="0.25">
      <c r="A1480" t="str" cm="1">
        <f t="array" ref="A1480">INDEX('Master Data'!$F$2:$L$4115,SMALL(IF((INDEX('Master Data'!$F$2:$L$4115,,1)="successful"),MATCH(ROW('Master Data'!$F$2:$L$4115),ROW('Master Data'!$F$2:$L$4115)),""),ROWS(A$2:$A1480)),(COLUMNS($A$2:A1480)-1)*6+1)</f>
        <v>successful</v>
      </c>
      <c r="B1480" cm="1">
        <f t="array" ref="B1480">INDEX('Master Data'!$F$2:$L$4115,SMALL(IF((INDEX('Master Data'!$F$2:$L$4115,,1)="successful"),MATCH(ROW('Master Data'!$F$2:$L$4115),ROW('Master Data'!$F$2:$L$4115)),""),ROWS($A$2:B1480)),(COLUMNS($A$2:B1480)-1)*6+1)</f>
        <v>32</v>
      </c>
      <c r="D1480" t="str" cm="1">
        <f t="array" ref="D1480">INDEX('Master Data'!$F$2:$L$4115,SMALL(IF((INDEX('Master Data'!$F$2:$L$4115,,1)="failed"),MATCH(ROW('Master Data'!$F$2:$L$4115),ROW('Master Data'!$F$2:$L$4115)),""),ROWS($D$2:D1480)),(COLUMNS($D$2:D1480)-1)*6+1)</f>
        <v>failed</v>
      </c>
      <c r="E1480" cm="1">
        <f t="array" ref="E1480">INDEX('Master Data'!$F$2:$L$4115,SMALL(IF((INDEX('Master Data'!$F$2:$L$4115,,1)="failed"),MATCH(ROW('Master Data'!$F$2:$L$4115),ROW('Master Data'!$F$2:$L$4115)),""),ROWS($D$2:E1480)),(COLUMNS($D$2:E1480)-1)*6+1)</f>
        <v>3</v>
      </c>
    </row>
    <row r="1481" spans="1:5" x14ac:dyDescent="0.25">
      <c r="A1481" t="str" cm="1">
        <f t="array" ref="A1481">INDEX('Master Data'!$F$2:$L$4115,SMALL(IF((INDEX('Master Data'!$F$2:$L$4115,,1)="successful"),MATCH(ROW('Master Data'!$F$2:$L$4115),ROW('Master Data'!$F$2:$L$4115)),""),ROWS(A$2:$A1481)),(COLUMNS($A$2:A1481)-1)*6+1)</f>
        <v>successful</v>
      </c>
      <c r="B1481" cm="1">
        <f t="array" ref="B1481">INDEX('Master Data'!$F$2:$L$4115,SMALL(IF((INDEX('Master Data'!$F$2:$L$4115,,1)="successful"),MATCH(ROW('Master Data'!$F$2:$L$4115),ROW('Master Data'!$F$2:$L$4115)),""),ROWS($A$2:B1481)),(COLUMNS($A$2:B1481)-1)*6+1)</f>
        <v>25</v>
      </c>
      <c r="D1481" t="str" cm="1">
        <f t="array" ref="D1481">INDEX('Master Data'!$F$2:$L$4115,SMALL(IF((INDEX('Master Data'!$F$2:$L$4115,,1)="failed"),MATCH(ROW('Master Data'!$F$2:$L$4115),ROW('Master Data'!$F$2:$L$4115)),""),ROWS($D$2:D1481)),(COLUMNS($D$2:D1481)-1)*6+1)</f>
        <v>failed</v>
      </c>
      <c r="E1481" cm="1">
        <f t="array" ref="E1481">INDEX('Master Data'!$F$2:$L$4115,SMALL(IF((INDEX('Master Data'!$F$2:$L$4115,,1)="failed"),MATCH(ROW('Master Data'!$F$2:$L$4115),ROW('Master Data'!$F$2:$L$4115)),""),ROWS($D$2:E1481)),(COLUMNS($D$2:E1481)-1)*6+1)</f>
        <v>9</v>
      </c>
    </row>
    <row r="1482" spans="1:5" x14ac:dyDescent="0.25">
      <c r="A1482" t="str" cm="1">
        <f t="array" ref="A1482">INDEX('Master Data'!$F$2:$L$4115,SMALL(IF((INDEX('Master Data'!$F$2:$L$4115,,1)="successful"),MATCH(ROW('Master Data'!$F$2:$L$4115),ROW('Master Data'!$F$2:$L$4115)),""),ROWS(A$2:$A1482)),(COLUMNS($A$2:A1482)-1)*6+1)</f>
        <v>successful</v>
      </c>
      <c r="B1482" cm="1">
        <f t="array" ref="B1482">INDEX('Master Data'!$F$2:$L$4115,SMALL(IF((INDEX('Master Data'!$F$2:$L$4115,,1)="successful"),MATCH(ROW('Master Data'!$F$2:$L$4115),ROW('Master Data'!$F$2:$L$4115)),""),ROWS($A$2:B1482)),(COLUMNS($A$2:B1482)-1)*6+1)</f>
        <v>33</v>
      </c>
      <c r="D1482" t="str" cm="1">
        <f t="array" ref="D1482">INDEX('Master Data'!$F$2:$L$4115,SMALL(IF((INDEX('Master Data'!$F$2:$L$4115,,1)="failed"),MATCH(ROW('Master Data'!$F$2:$L$4115),ROW('Master Data'!$F$2:$L$4115)),""),ROWS($D$2:D1482)),(COLUMNS($D$2:D1482)-1)*6+1)</f>
        <v>failed</v>
      </c>
      <c r="E1482" cm="1">
        <f t="array" ref="E1482">INDEX('Master Data'!$F$2:$L$4115,SMALL(IF((INDEX('Master Data'!$F$2:$L$4115,,1)="failed"),MATCH(ROW('Master Data'!$F$2:$L$4115),ROW('Master Data'!$F$2:$L$4115)),""),ROWS($D$2:E1482)),(COLUMNS($D$2:E1482)-1)*6+1)</f>
        <v>6</v>
      </c>
    </row>
    <row r="1483" spans="1:5" x14ac:dyDescent="0.25">
      <c r="A1483" t="str" cm="1">
        <f t="array" ref="A1483">INDEX('Master Data'!$F$2:$L$4115,SMALL(IF((INDEX('Master Data'!$F$2:$L$4115,,1)="successful"),MATCH(ROW('Master Data'!$F$2:$L$4115),ROW('Master Data'!$F$2:$L$4115)),""),ROWS(A$2:$A1483)),(COLUMNS($A$2:A1483)-1)*6+1)</f>
        <v>successful</v>
      </c>
      <c r="B1483" cm="1">
        <f t="array" ref="B1483">INDEX('Master Data'!$F$2:$L$4115,SMALL(IF((INDEX('Master Data'!$F$2:$L$4115,,1)="successful"),MATCH(ROW('Master Data'!$F$2:$L$4115),ROW('Master Data'!$F$2:$L$4115)),""),ROWS($A$2:B1483)),(COLUMNS($A$2:B1483)-1)*6+1)</f>
        <v>108</v>
      </c>
      <c r="D1483" t="str" cm="1">
        <f t="array" ref="D1483">INDEX('Master Data'!$F$2:$L$4115,SMALL(IF((INDEX('Master Data'!$F$2:$L$4115,,1)="failed"),MATCH(ROW('Master Data'!$F$2:$L$4115),ROW('Master Data'!$F$2:$L$4115)),""),ROWS($D$2:D1483)),(COLUMNS($D$2:D1483)-1)*6+1)</f>
        <v>failed</v>
      </c>
      <c r="E1483" cm="1">
        <f t="array" ref="E1483">INDEX('Master Data'!$F$2:$L$4115,SMALL(IF((INDEX('Master Data'!$F$2:$L$4115,,1)="failed"),MATCH(ROW('Master Data'!$F$2:$L$4115),ROW('Master Data'!$F$2:$L$4115)),""),ROWS($D$2:E1483)),(COLUMNS($D$2:E1483)-1)*6+1)</f>
        <v>4</v>
      </c>
    </row>
    <row r="1484" spans="1:5" x14ac:dyDescent="0.25">
      <c r="A1484" t="str" cm="1">
        <f t="array" ref="A1484">INDEX('Master Data'!$F$2:$L$4115,SMALL(IF((INDEX('Master Data'!$F$2:$L$4115,,1)="successful"),MATCH(ROW('Master Data'!$F$2:$L$4115),ROW('Master Data'!$F$2:$L$4115)),""),ROWS(A$2:$A1484)),(COLUMNS($A$2:A1484)-1)*6+1)</f>
        <v>successful</v>
      </c>
      <c r="B1484" cm="1">
        <f t="array" ref="B1484">INDEX('Master Data'!$F$2:$L$4115,SMALL(IF((INDEX('Master Data'!$F$2:$L$4115,,1)="successful"),MATCH(ROW('Master Data'!$F$2:$L$4115),ROW('Master Data'!$F$2:$L$4115)),""),ROWS($A$2:B1484)),(COLUMNS($A$2:B1484)-1)*6+1)</f>
        <v>20</v>
      </c>
      <c r="D1484" t="str" cm="1">
        <f t="array" ref="D1484">INDEX('Master Data'!$F$2:$L$4115,SMALL(IF((INDEX('Master Data'!$F$2:$L$4115,,1)="failed"),MATCH(ROW('Master Data'!$F$2:$L$4115),ROW('Master Data'!$F$2:$L$4115)),""),ROWS($D$2:D1484)),(COLUMNS($D$2:D1484)-1)*6+1)</f>
        <v>failed</v>
      </c>
      <c r="E1484" cm="1">
        <f t="array" ref="E1484">INDEX('Master Data'!$F$2:$L$4115,SMALL(IF((INDEX('Master Data'!$F$2:$L$4115,,1)="failed"),MATCH(ROW('Master Data'!$F$2:$L$4115),ROW('Master Data'!$F$2:$L$4115)),""),ROWS($D$2:E1484)),(COLUMNS($D$2:E1484)-1)*6+1)</f>
        <v>1</v>
      </c>
    </row>
    <row r="1485" spans="1:5" x14ac:dyDescent="0.25">
      <c r="A1485" t="str" cm="1">
        <f t="array" ref="A1485">INDEX('Master Data'!$F$2:$L$4115,SMALL(IF((INDEX('Master Data'!$F$2:$L$4115,,1)="successful"),MATCH(ROW('Master Data'!$F$2:$L$4115),ROW('Master Data'!$F$2:$L$4115)),""),ROWS(A$2:$A1485)),(COLUMNS($A$2:A1485)-1)*6+1)</f>
        <v>successful</v>
      </c>
      <c r="B1485" cm="1">
        <f t="array" ref="B1485">INDEX('Master Data'!$F$2:$L$4115,SMALL(IF((INDEX('Master Data'!$F$2:$L$4115,,1)="successful"),MATCH(ROW('Master Data'!$F$2:$L$4115),ROW('Master Data'!$F$2:$L$4115)),""),ROWS($A$2:B1485)),(COLUMNS($A$2:B1485)-1)*6+1)</f>
        <v>98</v>
      </c>
      <c r="D1485" t="str" cm="1">
        <f t="array" ref="D1485">INDEX('Master Data'!$F$2:$L$4115,SMALL(IF((INDEX('Master Data'!$F$2:$L$4115,,1)="failed"),MATCH(ROW('Master Data'!$F$2:$L$4115),ROW('Master Data'!$F$2:$L$4115)),""),ROWS($D$2:D1485)),(COLUMNS($D$2:D1485)-1)*6+1)</f>
        <v>failed</v>
      </c>
      <c r="E1485" cm="1">
        <f t="array" ref="E1485">INDEX('Master Data'!$F$2:$L$4115,SMALL(IF((INDEX('Master Data'!$F$2:$L$4115,,1)="failed"),MATCH(ROW('Master Data'!$F$2:$L$4115),ROW('Master Data'!$F$2:$L$4115)),""),ROWS($D$2:E1485)),(COLUMNS($D$2:E1485)-1)*6+1)</f>
        <v>17</v>
      </c>
    </row>
    <row r="1486" spans="1:5" x14ac:dyDescent="0.25">
      <c r="A1486" t="str" cm="1">
        <f t="array" ref="A1486">INDEX('Master Data'!$F$2:$L$4115,SMALL(IF((INDEX('Master Data'!$F$2:$L$4115,,1)="successful"),MATCH(ROW('Master Data'!$F$2:$L$4115),ROW('Master Data'!$F$2:$L$4115)),""),ROWS(A$2:$A1486)),(COLUMNS($A$2:A1486)-1)*6+1)</f>
        <v>successful</v>
      </c>
      <c r="B1486" cm="1">
        <f t="array" ref="B1486">INDEX('Master Data'!$F$2:$L$4115,SMALL(IF((INDEX('Master Data'!$F$2:$L$4115,,1)="successful"),MATCH(ROW('Master Data'!$F$2:$L$4115),ROW('Master Data'!$F$2:$L$4115)),""),ROWS($A$2:B1486)),(COLUMNS($A$2:B1486)-1)*6+1)</f>
        <v>196</v>
      </c>
      <c r="D1486" t="str" cm="1">
        <f t="array" ref="D1486">INDEX('Master Data'!$F$2:$L$4115,SMALL(IF((INDEX('Master Data'!$F$2:$L$4115,,1)="failed"),MATCH(ROW('Master Data'!$F$2:$L$4115),ROW('Master Data'!$F$2:$L$4115)),""),ROWS($D$2:D1486)),(COLUMNS($D$2:D1486)-1)*6+1)</f>
        <v>failed</v>
      </c>
      <c r="E1486" cm="1">
        <f t="array" ref="E1486">INDEX('Master Data'!$F$2:$L$4115,SMALL(IF((INDEX('Master Data'!$F$2:$L$4115,,1)="failed"),MATCH(ROW('Master Data'!$F$2:$L$4115),ROW('Master Data'!$F$2:$L$4115)),""),ROWS($D$2:E1486)),(COLUMNS($D$2:E1486)-1)*6+1)</f>
        <v>1</v>
      </c>
    </row>
    <row r="1487" spans="1:5" x14ac:dyDescent="0.25">
      <c r="A1487" t="str" cm="1">
        <f t="array" ref="A1487">INDEX('Master Data'!$F$2:$L$4115,SMALL(IF((INDEX('Master Data'!$F$2:$L$4115,,1)="successful"),MATCH(ROW('Master Data'!$F$2:$L$4115),ROW('Master Data'!$F$2:$L$4115)),""),ROWS(A$2:$A1487)),(COLUMNS($A$2:A1487)-1)*6+1)</f>
        <v>successful</v>
      </c>
      <c r="B1487" cm="1">
        <f t="array" ref="B1487">INDEX('Master Data'!$F$2:$L$4115,SMALL(IF((INDEX('Master Data'!$F$2:$L$4115,,1)="successful"),MATCH(ROW('Master Data'!$F$2:$L$4115),ROW('Master Data'!$F$2:$L$4115)),""),ROWS($A$2:B1487)),(COLUMNS($A$2:B1487)-1)*6+1)</f>
        <v>39</v>
      </c>
      <c r="D1487" t="str" cm="1">
        <f t="array" ref="D1487">INDEX('Master Data'!$F$2:$L$4115,SMALL(IF((INDEX('Master Data'!$F$2:$L$4115,,1)="failed"),MATCH(ROW('Master Data'!$F$2:$L$4115),ROW('Master Data'!$F$2:$L$4115)),""),ROWS($D$2:D1487)),(COLUMNS($D$2:D1487)-1)*6+1)</f>
        <v>failed</v>
      </c>
      <c r="E1487" cm="1">
        <f t="array" ref="E1487">INDEX('Master Data'!$F$2:$L$4115,SMALL(IF((INDEX('Master Data'!$F$2:$L$4115,,1)="failed"),MATCH(ROW('Master Data'!$F$2:$L$4115),ROW('Master Data'!$F$2:$L$4115)),""),ROWS($D$2:E1487)),(COLUMNS($D$2:E1487)-1)*6+1)</f>
        <v>13</v>
      </c>
    </row>
    <row r="1488" spans="1:5" x14ac:dyDescent="0.25">
      <c r="A1488" t="str" cm="1">
        <f t="array" ref="A1488">INDEX('Master Data'!$F$2:$L$4115,SMALL(IF((INDEX('Master Data'!$F$2:$L$4115,,1)="successful"),MATCH(ROW('Master Data'!$F$2:$L$4115),ROW('Master Data'!$F$2:$L$4115)),""),ROWS(A$2:$A1488)),(COLUMNS($A$2:A1488)-1)*6+1)</f>
        <v>successful</v>
      </c>
      <c r="B1488" cm="1">
        <f t="array" ref="B1488">INDEX('Master Data'!$F$2:$L$4115,SMALL(IF((INDEX('Master Data'!$F$2:$L$4115,,1)="successful"),MATCH(ROW('Master Data'!$F$2:$L$4115),ROW('Master Data'!$F$2:$L$4115)),""),ROWS($A$2:B1488)),(COLUMNS($A$2:B1488)-1)*6+1)</f>
        <v>128</v>
      </c>
      <c r="D1488" t="str" cm="1">
        <f t="array" ref="D1488">INDEX('Master Data'!$F$2:$L$4115,SMALL(IF((INDEX('Master Data'!$F$2:$L$4115,,1)="failed"),MATCH(ROW('Master Data'!$F$2:$L$4115),ROW('Master Data'!$F$2:$L$4115)),""),ROWS($D$2:D1488)),(COLUMNS($D$2:D1488)-1)*6+1)</f>
        <v>failed</v>
      </c>
      <c r="E1488" cm="1">
        <f t="array" ref="E1488">INDEX('Master Data'!$F$2:$L$4115,SMALL(IF((INDEX('Master Data'!$F$2:$L$4115,,1)="failed"),MATCH(ROW('Master Data'!$F$2:$L$4115),ROW('Master Data'!$F$2:$L$4115)),""),ROWS($D$2:E1488)),(COLUMNS($D$2:E1488)-1)*6+1)</f>
        <v>6</v>
      </c>
    </row>
    <row r="1489" spans="1:5" x14ac:dyDescent="0.25">
      <c r="A1489" t="str" cm="1">
        <f t="array" ref="A1489">INDEX('Master Data'!$F$2:$L$4115,SMALL(IF((INDEX('Master Data'!$F$2:$L$4115,,1)="successful"),MATCH(ROW('Master Data'!$F$2:$L$4115),ROW('Master Data'!$F$2:$L$4115)),""),ROWS(A$2:$A1489)),(COLUMNS($A$2:A1489)-1)*6+1)</f>
        <v>successful</v>
      </c>
      <c r="B1489" cm="1">
        <f t="array" ref="B1489">INDEX('Master Data'!$F$2:$L$4115,SMALL(IF((INDEX('Master Data'!$F$2:$L$4115,,1)="successful"),MATCH(ROW('Master Data'!$F$2:$L$4115),ROW('Master Data'!$F$2:$L$4115)),""),ROWS($A$2:B1489)),(COLUMNS($A$2:B1489)-1)*6+1)</f>
        <v>71</v>
      </c>
      <c r="D1489" t="str" cm="1">
        <f t="array" ref="D1489">INDEX('Master Data'!$F$2:$L$4115,SMALL(IF((INDEX('Master Data'!$F$2:$L$4115,,1)="failed"),MATCH(ROW('Master Data'!$F$2:$L$4115),ROW('Master Data'!$F$2:$L$4115)),""),ROWS($D$2:D1489)),(COLUMNS($D$2:D1489)-1)*6+1)</f>
        <v>failed</v>
      </c>
      <c r="E1489" cm="1">
        <f t="array" ref="E1489">INDEX('Master Data'!$F$2:$L$4115,SMALL(IF((INDEX('Master Data'!$F$2:$L$4115,,1)="failed"),MATCH(ROW('Master Data'!$F$2:$L$4115),ROW('Master Data'!$F$2:$L$4115)),""),ROWS($D$2:E1489)),(COLUMNS($D$2:E1489)-1)*6+1)</f>
        <v>0</v>
      </c>
    </row>
    <row r="1490" spans="1:5" x14ac:dyDescent="0.25">
      <c r="A1490" t="str" cm="1">
        <f t="array" ref="A1490">INDEX('Master Data'!$F$2:$L$4115,SMALL(IF((INDEX('Master Data'!$F$2:$L$4115,,1)="successful"),MATCH(ROW('Master Data'!$F$2:$L$4115),ROW('Master Data'!$F$2:$L$4115)),""),ROWS(A$2:$A1490)),(COLUMNS($A$2:A1490)-1)*6+1)</f>
        <v>successful</v>
      </c>
      <c r="B1490" cm="1">
        <f t="array" ref="B1490">INDEX('Master Data'!$F$2:$L$4115,SMALL(IF((INDEX('Master Data'!$F$2:$L$4115,,1)="successful"),MATCH(ROW('Master Data'!$F$2:$L$4115),ROW('Master Data'!$F$2:$L$4115)),""),ROWS($A$2:B1490)),(COLUMNS($A$2:B1490)-1)*6+1)</f>
        <v>47</v>
      </c>
      <c r="D1490" t="str" cm="1">
        <f t="array" ref="D1490">INDEX('Master Data'!$F$2:$L$4115,SMALL(IF((INDEX('Master Data'!$F$2:$L$4115,,1)="failed"),MATCH(ROW('Master Data'!$F$2:$L$4115),ROW('Master Data'!$F$2:$L$4115)),""),ROWS($D$2:D1490)),(COLUMNS($D$2:D1490)-1)*6+1)</f>
        <v>failed</v>
      </c>
      <c r="E1490" cm="1">
        <f t="array" ref="E1490">INDEX('Master Data'!$F$2:$L$4115,SMALL(IF((INDEX('Master Data'!$F$2:$L$4115,,1)="failed"),MATCH(ROW('Master Data'!$F$2:$L$4115),ROW('Master Data'!$F$2:$L$4115)),""),ROWS($D$2:E1490)),(COLUMNS($D$2:E1490)-1)*6+1)</f>
        <v>2</v>
      </c>
    </row>
    <row r="1491" spans="1:5" x14ac:dyDescent="0.25">
      <c r="A1491" t="str" cm="1">
        <f t="array" ref="A1491">INDEX('Master Data'!$F$2:$L$4115,SMALL(IF((INDEX('Master Data'!$F$2:$L$4115,,1)="successful"),MATCH(ROW('Master Data'!$F$2:$L$4115),ROW('Master Data'!$F$2:$L$4115)),""),ROWS(A$2:$A1491)),(COLUMNS($A$2:A1491)-1)*6+1)</f>
        <v>successful</v>
      </c>
      <c r="B1491" cm="1">
        <f t="array" ref="B1491">INDEX('Master Data'!$F$2:$L$4115,SMALL(IF((INDEX('Master Data'!$F$2:$L$4115,,1)="successful"),MATCH(ROW('Master Data'!$F$2:$L$4115),ROW('Master Data'!$F$2:$L$4115)),""),ROWS($A$2:B1491)),(COLUMNS($A$2:B1491)-1)*6+1)</f>
        <v>17</v>
      </c>
      <c r="D1491" t="str" cm="1">
        <f t="array" ref="D1491">INDEX('Master Data'!$F$2:$L$4115,SMALL(IF((INDEX('Master Data'!$F$2:$L$4115,,1)="failed"),MATCH(ROW('Master Data'!$F$2:$L$4115),ROW('Master Data'!$F$2:$L$4115)),""),ROWS($D$2:D1491)),(COLUMNS($D$2:D1491)-1)*6+1)</f>
        <v>failed</v>
      </c>
      <c r="E1491" cm="1">
        <f t="array" ref="E1491">INDEX('Master Data'!$F$2:$L$4115,SMALL(IF((INDEX('Master Data'!$F$2:$L$4115,,1)="failed"),MATCH(ROW('Master Data'!$F$2:$L$4115),ROW('Master Data'!$F$2:$L$4115)),""),ROWS($D$2:E1491)),(COLUMNS($D$2:E1491)-1)*6+1)</f>
        <v>2</v>
      </c>
    </row>
    <row r="1492" spans="1:5" x14ac:dyDescent="0.25">
      <c r="A1492" t="str" cm="1">
        <f t="array" ref="A1492">INDEX('Master Data'!$F$2:$L$4115,SMALL(IF((INDEX('Master Data'!$F$2:$L$4115,,1)="successful"),MATCH(ROW('Master Data'!$F$2:$L$4115),ROW('Master Data'!$F$2:$L$4115)),""),ROWS(A$2:$A1492)),(COLUMNS($A$2:A1492)-1)*6+1)</f>
        <v>successful</v>
      </c>
      <c r="B1492" cm="1">
        <f t="array" ref="B1492">INDEX('Master Data'!$F$2:$L$4115,SMALL(IF((INDEX('Master Data'!$F$2:$L$4115,,1)="successful"),MATCH(ROW('Master Data'!$F$2:$L$4115),ROW('Master Data'!$F$2:$L$4115)),""),ROWS($A$2:B1492)),(COLUMNS($A$2:B1492)-1)*6+1)</f>
        <v>91</v>
      </c>
      <c r="D1492" t="str" cm="1">
        <f t="array" ref="D1492">INDEX('Master Data'!$F$2:$L$4115,SMALL(IF((INDEX('Master Data'!$F$2:$L$4115,,1)="failed"),MATCH(ROW('Master Data'!$F$2:$L$4115),ROW('Master Data'!$F$2:$L$4115)),""),ROWS($D$2:D1492)),(COLUMNS($D$2:D1492)-1)*6+1)</f>
        <v>failed</v>
      </c>
      <c r="E1492" cm="1">
        <f t="array" ref="E1492">INDEX('Master Data'!$F$2:$L$4115,SMALL(IF((INDEX('Master Data'!$F$2:$L$4115,,1)="failed"),MATCH(ROW('Master Data'!$F$2:$L$4115),ROW('Master Data'!$F$2:$L$4115)),""),ROWS($D$2:E1492)),(COLUMNS($D$2:E1492)-1)*6+1)</f>
        <v>21</v>
      </c>
    </row>
    <row r="1493" spans="1:5" x14ac:dyDescent="0.25">
      <c r="A1493" t="str" cm="1">
        <f t="array" ref="A1493">INDEX('Master Data'!$F$2:$L$4115,SMALL(IF((INDEX('Master Data'!$F$2:$L$4115,,1)="successful"),MATCH(ROW('Master Data'!$F$2:$L$4115),ROW('Master Data'!$F$2:$L$4115)),""),ROWS(A$2:$A1493)),(COLUMNS($A$2:A1493)-1)*6+1)</f>
        <v>successful</v>
      </c>
      <c r="B1493" cm="1">
        <f t="array" ref="B1493">INDEX('Master Data'!$F$2:$L$4115,SMALL(IF((INDEX('Master Data'!$F$2:$L$4115,,1)="successful"),MATCH(ROW('Master Data'!$F$2:$L$4115),ROW('Master Data'!$F$2:$L$4115)),""),ROWS($A$2:B1493)),(COLUMNS($A$2:B1493)-1)*6+1)</f>
        <v>43</v>
      </c>
      <c r="D1493" t="str" cm="1">
        <f t="array" ref="D1493">INDEX('Master Data'!$F$2:$L$4115,SMALL(IF((INDEX('Master Data'!$F$2:$L$4115,,1)="failed"),MATCH(ROW('Master Data'!$F$2:$L$4115),ROW('Master Data'!$F$2:$L$4115)),""),ROWS($D$2:D1493)),(COLUMNS($D$2:D1493)-1)*6+1)</f>
        <v>failed</v>
      </c>
      <c r="E1493" cm="1">
        <f t="array" ref="E1493">INDEX('Master Data'!$F$2:$L$4115,SMALL(IF((INDEX('Master Data'!$F$2:$L$4115,,1)="failed"),MATCH(ROW('Master Data'!$F$2:$L$4115),ROW('Master Data'!$F$2:$L$4115)),""),ROWS($D$2:E1493)),(COLUMNS($D$2:E1493)-1)*6+1)</f>
        <v>13</v>
      </c>
    </row>
    <row r="1494" spans="1:5" x14ac:dyDescent="0.25">
      <c r="A1494" t="str" cm="1">
        <f t="array" ref="A1494">INDEX('Master Data'!$F$2:$L$4115,SMALL(IF((INDEX('Master Data'!$F$2:$L$4115,,1)="successful"),MATCH(ROW('Master Data'!$F$2:$L$4115),ROW('Master Data'!$F$2:$L$4115)),""),ROWS(A$2:$A1494)),(COLUMNS($A$2:A1494)-1)*6+1)</f>
        <v>successful</v>
      </c>
      <c r="B1494" cm="1">
        <f t="array" ref="B1494">INDEX('Master Data'!$F$2:$L$4115,SMALL(IF((INDEX('Master Data'!$F$2:$L$4115,,1)="successful"),MATCH(ROW('Master Data'!$F$2:$L$4115),ROW('Master Data'!$F$2:$L$4115)),""),ROWS($A$2:B1494)),(COLUMNS($A$2:B1494)-1)*6+1)</f>
        <v>17</v>
      </c>
      <c r="D1494" t="str" cm="1">
        <f t="array" ref="D1494">INDEX('Master Data'!$F$2:$L$4115,SMALL(IF((INDEX('Master Data'!$F$2:$L$4115,,1)="failed"),MATCH(ROW('Master Data'!$F$2:$L$4115),ROW('Master Data'!$F$2:$L$4115)),""),ROWS($D$2:D1494)),(COLUMNS($D$2:D1494)-1)*6+1)</f>
        <v>failed</v>
      </c>
      <c r="E1494" cm="1">
        <f t="array" ref="E1494">INDEX('Master Data'!$F$2:$L$4115,SMALL(IF((INDEX('Master Data'!$F$2:$L$4115,,1)="failed"),MATCH(ROW('Master Data'!$F$2:$L$4115),ROW('Master Data'!$F$2:$L$4115)),""),ROWS($D$2:E1494)),(COLUMNS($D$2:E1494)-1)*6+1)</f>
        <v>0</v>
      </c>
    </row>
    <row r="1495" spans="1:5" x14ac:dyDescent="0.25">
      <c r="A1495" t="str" cm="1">
        <f t="array" ref="A1495">INDEX('Master Data'!$F$2:$L$4115,SMALL(IF((INDEX('Master Data'!$F$2:$L$4115,,1)="successful"),MATCH(ROW('Master Data'!$F$2:$L$4115),ROW('Master Data'!$F$2:$L$4115)),""),ROWS(A$2:$A1495)),(COLUMNS($A$2:A1495)-1)*6+1)</f>
        <v>successful</v>
      </c>
      <c r="B1495" cm="1">
        <f t="array" ref="B1495">INDEX('Master Data'!$F$2:$L$4115,SMALL(IF((INDEX('Master Data'!$F$2:$L$4115,,1)="successful"),MATCH(ROW('Master Data'!$F$2:$L$4115),ROW('Master Data'!$F$2:$L$4115)),""),ROWS($A$2:B1495)),(COLUMNS($A$2:B1495)-1)*6+1)</f>
        <v>33</v>
      </c>
      <c r="D1495" t="str" cm="1">
        <f t="array" ref="D1495">INDEX('Master Data'!$F$2:$L$4115,SMALL(IF((INDEX('Master Data'!$F$2:$L$4115,,1)="failed"),MATCH(ROW('Master Data'!$F$2:$L$4115),ROW('Master Data'!$F$2:$L$4115)),""),ROWS($D$2:D1495)),(COLUMNS($D$2:D1495)-1)*6+1)</f>
        <v>failed</v>
      </c>
      <c r="E1495" cm="1">
        <f t="array" ref="E1495">INDEX('Master Data'!$F$2:$L$4115,SMALL(IF((INDEX('Master Data'!$F$2:$L$4115,,1)="failed"),MATCH(ROW('Master Data'!$F$2:$L$4115),ROW('Master Data'!$F$2:$L$4115)),""),ROWS($D$2:E1495)),(COLUMNS($D$2:E1495)-1)*6+1)</f>
        <v>6</v>
      </c>
    </row>
    <row r="1496" spans="1:5" x14ac:dyDescent="0.25">
      <c r="A1496" t="str" cm="1">
        <f t="array" ref="A1496">INDEX('Master Data'!$F$2:$L$4115,SMALL(IF((INDEX('Master Data'!$F$2:$L$4115,,1)="successful"),MATCH(ROW('Master Data'!$F$2:$L$4115),ROW('Master Data'!$F$2:$L$4115)),""),ROWS(A$2:$A1496)),(COLUMNS($A$2:A1496)-1)*6+1)</f>
        <v>successful</v>
      </c>
      <c r="B1496" cm="1">
        <f t="array" ref="B1496">INDEX('Master Data'!$F$2:$L$4115,SMALL(IF((INDEX('Master Data'!$F$2:$L$4115,,1)="successful"),MATCH(ROW('Master Data'!$F$2:$L$4115),ROW('Master Data'!$F$2:$L$4115)),""),ROWS($A$2:B1496)),(COLUMNS($A$2:B1496)-1)*6+1)</f>
        <v>87</v>
      </c>
      <c r="D1496" t="str" cm="1">
        <f t="array" ref="D1496">INDEX('Master Data'!$F$2:$L$4115,SMALL(IF((INDEX('Master Data'!$F$2:$L$4115,,1)="failed"),MATCH(ROW('Master Data'!$F$2:$L$4115),ROW('Master Data'!$F$2:$L$4115)),""),ROWS($D$2:D1496)),(COLUMNS($D$2:D1496)-1)*6+1)</f>
        <v>failed</v>
      </c>
      <c r="E1496" cm="1">
        <f t="array" ref="E1496">INDEX('Master Data'!$F$2:$L$4115,SMALL(IF((INDEX('Master Data'!$F$2:$L$4115,,1)="failed"),MATCH(ROW('Master Data'!$F$2:$L$4115),ROW('Master Data'!$F$2:$L$4115)),""),ROWS($D$2:E1496)),(COLUMNS($D$2:E1496)-1)*6+1)</f>
        <v>0</v>
      </c>
    </row>
    <row r="1497" spans="1:5" x14ac:dyDescent="0.25">
      <c r="A1497" t="str" cm="1">
        <f t="array" ref="A1497">INDEX('Master Data'!$F$2:$L$4115,SMALL(IF((INDEX('Master Data'!$F$2:$L$4115,,1)="successful"),MATCH(ROW('Master Data'!$F$2:$L$4115),ROW('Master Data'!$F$2:$L$4115)),""),ROWS(A$2:$A1497)),(COLUMNS($A$2:A1497)-1)*6+1)</f>
        <v>successful</v>
      </c>
      <c r="B1497" cm="1">
        <f t="array" ref="B1497">INDEX('Master Data'!$F$2:$L$4115,SMALL(IF((INDEX('Master Data'!$F$2:$L$4115,,1)="successful"),MATCH(ROW('Master Data'!$F$2:$L$4115),ROW('Master Data'!$F$2:$L$4115)),""),ROWS($A$2:B1497)),(COLUMNS($A$2:B1497)-1)*6+1)</f>
        <v>113</v>
      </c>
      <c r="D1497" t="str" cm="1">
        <f t="array" ref="D1497">INDEX('Master Data'!$F$2:$L$4115,SMALL(IF((INDEX('Master Data'!$F$2:$L$4115,,1)="failed"),MATCH(ROW('Master Data'!$F$2:$L$4115),ROW('Master Data'!$F$2:$L$4115)),""),ROWS($D$2:D1497)),(COLUMNS($D$2:D1497)-1)*6+1)</f>
        <v>failed</v>
      </c>
      <c r="E1497" cm="1">
        <f t="array" ref="E1497">INDEX('Master Data'!$F$2:$L$4115,SMALL(IF((INDEX('Master Data'!$F$2:$L$4115,,1)="failed"),MATCH(ROW('Master Data'!$F$2:$L$4115),ROW('Master Data'!$F$2:$L$4115)),""),ROWS($D$2:E1497)),(COLUMNS($D$2:E1497)-1)*6+1)</f>
        <v>1</v>
      </c>
    </row>
    <row r="1498" spans="1:5" x14ac:dyDescent="0.25">
      <c r="A1498" t="str" cm="1">
        <f t="array" ref="A1498">INDEX('Master Data'!$F$2:$L$4115,SMALL(IF((INDEX('Master Data'!$F$2:$L$4115,,1)="successful"),MATCH(ROW('Master Data'!$F$2:$L$4115),ROW('Master Data'!$F$2:$L$4115)),""),ROWS(A$2:$A1498)),(COLUMNS($A$2:A1498)-1)*6+1)</f>
        <v>successful</v>
      </c>
      <c r="B1498" cm="1">
        <f t="array" ref="B1498">INDEX('Master Data'!$F$2:$L$4115,SMALL(IF((INDEX('Master Data'!$F$2:$L$4115,,1)="successful"),MATCH(ROW('Master Data'!$F$2:$L$4115),ROW('Master Data'!$F$2:$L$4115)),""),ROWS($A$2:B1498)),(COLUMNS($A$2:B1498)-1)*6+1)</f>
        <v>14</v>
      </c>
      <c r="D1498" t="str" cm="1">
        <f t="array" ref="D1498">INDEX('Master Data'!$F$2:$L$4115,SMALL(IF((INDEX('Master Data'!$F$2:$L$4115,,1)="failed"),MATCH(ROW('Master Data'!$F$2:$L$4115),ROW('Master Data'!$F$2:$L$4115)),""),ROWS($D$2:D1498)),(COLUMNS($D$2:D1498)-1)*6+1)</f>
        <v>failed</v>
      </c>
      <c r="E1498" cm="1">
        <f t="array" ref="E1498">INDEX('Master Data'!$F$2:$L$4115,SMALL(IF((INDEX('Master Data'!$F$2:$L$4115,,1)="failed"),MATCH(ROW('Master Data'!$F$2:$L$4115),ROW('Master Data'!$F$2:$L$4115)),""),ROWS($D$2:E1498)),(COLUMNS($D$2:E1498)-1)*6+1)</f>
        <v>0</v>
      </c>
    </row>
    <row r="1499" spans="1:5" x14ac:dyDescent="0.25">
      <c r="A1499" t="str" cm="1">
        <f t="array" ref="A1499">INDEX('Master Data'!$F$2:$L$4115,SMALL(IF((INDEX('Master Data'!$F$2:$L$4115,,1)="successful"),MATCH(ROW('Master Data'!$F$2:$L$4115),ROW('Master Data'!$F$2:$L$4115)),""),ROWS(A$2:$A1499)),(COLUMNS($A$2:A1499)-1)*6+1)</f>
        <v>successful</v>
      </c>
      <c r="B1499" cm="1">
        <f t="array" ref="B1499">INDEX('Master Data'!$F$2:$L$4115,SMALL(IF((INDEX('Master Data'!$F$2:$L$4115,,1)="successful"),MATCH(ROW('Master Data'!$F$2:$L$4115),ROW('Master Data'!$F$2:$L$4115)),""),ROWS($A$2:B1499)),(COLUMNS($A$2:B1499)-1)*6+1)</f>
        <v>30</v>
      </c>
      <c r="D1499" t="str" cm="1">
        <f t="array" ref="D1499">INDEX('Master Data'!$F$2:$L$4115,SMALL(IF((INDEX('Master Data'!$F$2:$L$4115,,1)="failed"),MATCH(ROW('Master Data'!$F$2:$L$4115),ROW('Master Data'!$F$2:$L$4115)),""),ROWS($D$2:D1499)),(COLUMNS($D$2:D1499)-1)*6+1)</f>
        <v>failed</v>
      </c>
      <c r="E1499" cm="1">
        <f t="array" ref="E1499">INDEX('Master Data'!$F$2:$L$4115,SMALL(IF((INDEX('Master Data'!$F$2:$L$4115,,1)="failed"),MATCH(ROW('Master Data'!$F$2:$L$4115),ROW('Master Data'!$F$2:$L$4115)),""),ROWS($D$2:E1499)),(COLUMNS($D$2:E1499)-1)*6+1)</f>
        <v>12</v>
      </c>
    </row>
    <row r="1500" spans="1:5" x14ac:dyDescent="0.25">
      <c r="A1500" t="str" cm="1">
        <f t="array" ref="A1500">INDEX('Master Data'!$F$2:$L$4115,SMALL(IF((INDEX('Master Data'!$F$2:$L$4115,,1)="successful"),MATCH(ROW('Master Data'!$F$2:$L$4115),ROW('Master Data'!$F$2:$L$4115)),""),ROWS(A$2:$A1500)),(COLUMNS($A$2:A1500)-1)*6+1)</f>
        <v>successful</v>
      </c>
      <c r="B1500" cm="1">
        <f t="array" ref="B1500">INDEX('Master Data'!$F$2:$L$4115,SMALL(IF((INDEX('Master Data'!$F$2:$L$4115,,1)="successful"),MATCH(ROW('Master Data'!$F$2:$L$4115),ROW('Master Data'!$F$2:$L$4115)),""),ROWS($A$2:B1500)),(COLUMNS($A$2:B1500)-1)*6+1)</f>
        <v>16</v>
      </c>
      <c r="D1500" t="str" cm="1">
        <f t="array" ref="D1500">INDEX('Master Data'!$F$2:$L$4115,SMALL(IF((INDEX('Master Data'!$F$2:$L$4115,,1)="failed"),MATCH(ROW('Master Data'!$F$2:$L$4115),ROW('Master Data'!$F$2:$L$4115)),""),ROWS($D$2:D1500)),(COLUMNS($D$2:D1500)-1)*6+1)</f>
        <v>failed</v>
      </c>
      <c r="E1500" cm="1">
        <f t="array" ref="E1500">INDEX('Master Data'!$F$2:$L$4115,SMALL(IF((INDEX('Master Data'!$F$2:$L$4115,,1)="failed"),MATCH(ROW('Master Data'!$F$2:$L$4115),ROW('Master Data'!$F$2:$L$4115)),""),ROWS($D$2:E1500)),(COLUMNS($D$2:E1500)-1)*6+1)</f>
        <v>2</v>
      </c>
    </row>
    <row r="1501" spans="1:5" x14ac:dyDescent="0.25">
      <c r="A1501" t="str" cm="1">
        <f t="array" ref="A1501">INDEX('Master Data'!$F$2:$L$4115,SMALL(IF((INDEX('Master Data'!$F$2:$L$4115,,1)="successful"),MATCH(ROW('Master Data'!$F$2:$L$4115),ROW('Master Data'!$F$2:$L$4115)),""),ROWS(A$2:$A1501)),(COLUMNS($A$2:A1501)-1)*6+1)</f>
        <v>successful</v>
      </c>
      <c r="B1501" cm="1">
        <f t="array" ref="B1501">INDEX('Master Data'!$F$2:$L$4115,SMALL(IF((INDEX('Master Data'!$F$2:$L$4115,,1)="successful"),MATCH(ROW('Master Data'!$F$2:$L$4115),ROW('Master Data'!$F$2:$L$4115)),""),ROWS($A$2:B1501)),(COLUMNS($A$2:B1501)-1)*6+1)</f>
        <v>46</v>
      </c>
      <c r="D1501" t="str" cm="1">
        <f t="array" ref="D1501">INDEX('Master Data'!$F$2:$L$4115,SMALL(IF((INDEX('Master Data'!$F$2:$L$4115,,1)="failed"),MATCH(ROW('Master Data'!$F$2:$L$4115),ROW('Master Data'!$F$2:$L$4115)),""),ROWS($D$2:D1501)),(COLUMNS($D$2:D1501)-1)*6+1)</f>
        <v>failed</v>
      </c>
      <c r="E1501" cm="1">
        <f t="array" ref="E1501">INDEX('Master Data'!$F$2:$L$4115,SMALL(IF((INDEX('Master Data'!$F$2:$L$4115,,1)="failed"),MATCH(ROW('Master Data'!$F$2:$L$4115),ROW('Master Data'!$F$2:$L$4115)),""),ROWS($D$2:E1501)),(COLUMNS($D$2:E1501)-1)*6+1)</f>
        <v>6</v>
      </c>
    </row>
    <row r="1502" spans="1:5" x14ac:dyDescent="0.25">
      <c r="A1502" t="str" cm="1">
        <f t="array" ref="A1502">INDEX('Master Data'!$F$2:$L$4115,SMALL(IF((INDEX('Master Data'!$F$2:$L$4115,,1)="successful"),MATCH(ROW('Master Data'!$F$2:$L$4115),ROW('Master Data'!$F$2:$L$4115)),""),ROWS(A$2:$A1502)),(COLUMNS($A$2:A1502)-1)*6+1)</f>
        <v>successful</v>
      </c>
      <c r="B1502" cm="1">
        <f t="array" ref="B1502">INDEX('Master Data'!$F$2:$L$4115,SMALL(IF((INDEX('Master Data'!$F$2:$L$4115,,1)="successful"),MATCH(ROW('Master Data'!$F$2:$L$4115),ROW('Master Data'!$F$2:$L$4115)),""),ROWS($A$2:B1502)),(COLUMNS($A$2:B1502)-1)*6+1)</f>
        <v>24</v>
      </c>
      <c r="D1502" t="str" cm="1">
        <f t="array" ref="D1502">INDEX('Master Data'!$F$2:$L$4115,SMALL(IF((INDEX('Master Data'!$F$2:$L$4115,,1)="failed"),MATCH(ROW('Master Data'!$F$2:$L$4115),ROW('Master Data'!$F$2:$L$4115)),""),ROWS($D$2:D1502)),(COLUMNS($D$2:D1502)-1)*6+1)</f>
        <v>failed</v>
      </c>
      <c r="E1502" cm="1">
        <f t="array" ref="E1502">INDEX('Master Data'!$F$2:$L$4115,SMALL(IF((INDEX('Master Data'!$F$2:$L$4115,,1)="failed"),MATCH(ROW('Master Data'!$F$2:$L$4115),ROW('Master Data'!$F$2:$L$4115)),""),ROWS($D$2:E1502)),(COLUMNS($D$2:E1502)-1)*6+1)</f>
        <v>1</v>
      </c>
    </row>
    <row r="1503" spans="1:5" x14ac:dyDescent="0.25">
      <c r="A1503" t="str" cm="1">
        <f t="array" ref="A1503">INDEX('Master Data'!$F$2:$L$4115,SMALL(IF((INDEX('Master Data'!$F$2:$L$4115,,1)="successful"),MATCH(ROW('Master Data'!$F$2:$L$4115),ROW('Master Data'!$F$2:$L$4115)),""),ROWS(A$2:$A1503)),(COLUMNS($A$2:A1503)-1)*6+1)</f>
        <v>successful</v>
      </c>
      <c r="B1503" cm="1">
        <f t="array" ref="B1503">INDEX('Master Data'!$F$2:$L$4115,SMALL(IF((INDEX('Master Data'!$F$2:$L$4115,,1)="successful"),MATCH(ROW('Master Data'!$F$2:$L$4115),ROW('Master Data'!$F$2:$L$4115)),""),ROWS($A$2:B1503)),(COLUMNS($A$2:B1503)-1)*6+1)</f>
        <v>97</v>
      </c>
      <c r="D1503" t="str" cm="1">
        <f t="array" ref="D1503">INDEX('Master Data'!$F$2:$L$4115,SMALL(IF((INDEX('Master Data'!$F$2:$L$4115,,1)="failed"),MATCH(ROW('Master Data'!$F$2:$L$4115),ROW('Master Data'!$F$2:$L$4115)),""),ROWS($D$2:D1503)),(COLUMNS($D$2:D1503)-1)*6+1)</f>
        <v>failed</v>
      </c>
      <c r="E1503" cm="1">
        <f t="array" ref="E1503">INDEX('Master Data'!$F$2:$L$4115,SMALL(IF((INDEX('Master Data'!$F$2:$L$4115,,1)="failed"),MATCH(ROW('Master Data'!$F$2:$L$4115),ROW('Master Data'!$F$2:$L$4115)),""),ROWS($D$2:E1503)),(COLUMNS($D$2:E1503)-1)*6+1)</f>
        <v>1</v>
      </c>
    </row>
    <row r="1504" spans="1:5" x14ac:dyDescent="0.25">
      <c r="A1504" t="str" cm="1">
        <f t="array" ref="A1504">INDEX('Master Data'!$F$2:$L$4115,SMALL(IF((INDEX('Master Data'!$F$2:$L$4115,,1)="successful"),MATCH(ROW('Master Data'!$F$2:$L$4115),ROW('Master Data'!$F$2:$L$4115)),""),ROWS(A$2:$A1504)),(COLUMNS($A$2:A1504)-1)*6+1)</f>
        <v>successful</v>
      </c>
      <c r="B1504" cm="1">
        <f t="array" ref="B1504">INDEX('Master Data'!$F$2:$L$4115,SMALL(IF((INDEX('Master Data'!$F$2:$L$4115,,1)="successful"),MATCH(ROW('Master Data'!$F$2:$L$4115),ROW('Master Data'!$F$2:$L$4115)),""),ROWS($A$2:B1504)),(COLUMNS($A$2:B1504)-1)*6+1)</f>
        <v>59</v>
      </c>
      <c r="D1504" t="str" cm="1">
        <f t="array" ref="D1504">INDEX('Master Data'!$F$2:$L$4115,SMALL(IF((INDEX('Master Data'!$F$2:$L$4115,,1)="failed"),MATCH(ROW('Master Data'!$F$2:$L$4115),ROW('Master Data'!$F$2:$L$4115)),""),ROWS($D$2:D1504)),(COLUMNS($D$2:D1504)-1)*6+1)</f>
        <v>failed</v>
      </c>
      <c r="E1504" cm="1">
        <f t="array" ref="E1504">INDEX('Master Data'!$F$2:$L$4115,SMALL(IF((INDEX('Master Data'!$F$2:$L$4115,,1)="failed"),MATCH(ROW('Master Data'!$F$2:$L$4115),ROW('Master Data'!$F$2:$L$4115)),""),ROWS($D$2:E1504)),(COLUMNS($D$2:E1504)-1)*6+1)</f>
        <v>5</v>
      </c>
    </row>
    <row r="1505" spans="1:5" x14ac:dyDescent="0.25">
      <c r="A1505" t="str" cm="1">
        <f t="array" ref="A1505">INDEX('Master Data'!$F$2:$L$4115,SMALL(IF((INDEX('Master Data'!$F$2:$L$4115,,1)="successful"),MATCH(ROW('Master Data'!$F$2:$L$4115),ROW('Master Data'!$F$2:$L$4115)),""),ROWS(A$2:$A1505)),(COLUMNS($A$2:A1505)-1)*6+1)</f>
        <v>successful</v>
      </c>
      <c r="B1505" cm="1">
        <f t="array" ref="B1505">INDEX('Master Data'!$F$2:$L$4115,SMALL(IF((INDEX('Master Data'!$F$2:$L$4115,,1)="successful"),MATCH(ROW('Master Data'!$F$2:$L$4115),ROW('Master Data'!$F$2:$L$4115)),""),ROWS($A$2:B1505)),(COLUMNS($A$2:B1505)-1)*6+1)</f>
        <v>1095</v>
      </c>
      <c r="D1505" t="str" cm="1">
        <f t="array" ref="D1505">INDEX('Master Data'!$F$2:$L$4115,SMALL(IF((INDEX('Master Data'!$F$2:$L$4115,,1)="failed"),MATCH(ROW('Master Data'!$F$2:$L$4115),ROW('Master Data'!$F$2:$L$4115)),""),ROWS($D$2:D1505)),(COLUMNS($D$2:D1505)-1)*6+1)</f>
        <v>failed</v>
      </c>
      <c r="E1505" cm="1">
        <f t="array" ref="E1505">INDEX('Master Data'!$F$2:$L$4115,SMALL(IF((INDEX('Master Data'!$F$2:$L$4115,,1)="failed"),MATCH(ROW('Master Data'!$F$2:$L$4115),ROW('Master Data'!$F$2:$L$4115)),""),ROWS($D$2:E1505)),(COLUMNS($D$2:E1505)-1)*6+1)</f>
        <v>0</v>
      </c>
    </row>
    <row r="1506" spans="1:5" x14ac:dyDescent="0.25">
      <c r="A1506" t="str" cm="1">
        <f t="array" ref="A1506">INDEX('Master Data'!$F$2:$L$4115,SMALL(IF((INDEX('Master Data'!$F$2:$L$4115,,1)="successful"),MATCH(ROW('Master Data'!$F$2:$L$4115),ROW('Master Data'!$F$2:$L$4115)),""),ROWS(A$2:$A1506)),(COLUMNS($A$2:A1506)-1)*6+1)</f>
        <v>successful</v>
      </c>
      <c r="B1506" cm="1">
        <f t="array" ref="B1506">INDEX('Master Data'!$F$2:$L$4115,SMALL(IF((INDEX('Master Data'!$F$2:$L$4115,,1)="successful"),MATCH(ROW('Master Data'!$F$2:$L$4115),ROW('Master Data'!$F$2:$L$4115)),""),ROWS($A$2:B1506)),(COLUMNS($A$2:B1506)-1)*6+1)</f>
        <v>218</v>
      </c>
      <c r="D1506" t="str" cm="1">
        <f t="array" ref="D1506">INDEX('Master Data'!$F$2:$L$4115,SMALL(IF((INDEX('Master Data'!$F$2:$L$4115,,1)="failed"),MATCH(ROW('Master Data'!$F$2:$L$4115),ROW('Master Data'!$F$2:$L$4115)),""),ROWS($D$2:D1506)),(COLUMNS($D$2:D1506)-1)*6+1)</f>
        <v>failed</v>
      </c>
      <c r="E1506" cm="1">
        <f t="array" ref="E1506">INDEX('Master Data'!$F$2:$L$4115,SMALL(IF((INDEX('Master Data'!$F$2:$L$4115,,1)="failed"),MATCH(ROW('Master Data'!$F$2:$L$4115),ROW('Master Data'!$F$2:$L$4115)),""),ROWS($D$2:E1506)),(COLUMNS($D$2:E1506)-1)*6+1)</f>
        <v>3</v>
      </c>
    </row>
    <row r="1507" spans="1:5" x14ac:dyDescent="0.25">
      <c r="A1507" t="str" cm="1">
        <f t="array" ref="A1507">INDEX('Master Data'!$F$2:$L$4115,SMALL(IF((INDEX('Master Data'!$F$2:$L$4115,,1)="successful"),MATCH(ROW('Master Data'!$F$2:$L$4115),ROW('Master Data'!$F$2:$L$4115)),""),ROWS(A$2:$A1507)),(COLUMNS($A$2:A1507)-1)*6+1)</f>
        <v>successful</v>
      </c>
      <c r="B1507" cm="1">
        <f t="array" ref="B1507">INDEX('Master Data'!$F$2:$L$4115,SMALL(IF((INDEX('Master Data'!$F$2:$L$4115,,1)="successful"),MATCH(ROW('Master Data'!$F$2:$L$4115),ROW('Master Data'!$F$2:$L$4115)),""),ROWS($A$2:B1507)),(COLUMNS($A$2:B1507)-1)*6+1)</f>
        <v>111</v>
      </c>
      <c r="D1507" t="str" cm="1">
        <f t="array" ref="D1507">INDEX('Master Data'!$F$2:$L$4115,SMALL(IF((INDEX('Master Data'!$F$2:$L$4115,,1)="failed"),MATCH(ROW('Master Data'!$F$2:$L$4115),ROW('Master Data'!$F$2:$L$4115)),""),ROWS($D$2:D1507)),(COLUMNS($D$2:D1507)-1)*6+1)</f>
        <v>failed</v>
      </c>
      <c r="E1507" cm="1">
        <f t="array" ref="E1507">INDEX('Master Data'!$F$2:$L$4115,SMALL(IF((INDEX('Master Data'!$F$2:$L$4115,,1)="failed"),MATCH(ROW('Master Data'!$F$2:$L$4115),ROW('Master Data'!$F$2:$L$4115)),""),ROWS($D$2:E1507)),(COLUMNS($D$2:E1507)-1)*6+1)</f>
        <v>8</v>
      </c>
    </row>
    <row r="1508" spans="1:5" x14ac:dyDescent="0.25">
      <c r="A1508" t="str" cm="1">
        <f t="array" ref="A1508">INDEX('Master Data'!$F$2:$L$4115,SMALL(IF((INDEX('Master Data'!$F$2:$L$4115,,1)="successful"),MATCH(ROW('Master Data'!$F$2:$L$4115),ROW('Master Data'!$F$2:$L$4115)),""),ROWS(A$2:$A1508)),(COLUMNS($A$2:A1508)-1)*6+1)</f>
        <v>successful</v>
      </c>
      <c r="B1508" cm="1">
        <f t="array" ref="B1508">INDEX('Master Data'!$F$2:$L$4115,SMALL(IF((INDEX('Master Data'!$F$2:$L$4115,,1)="successful"),MATCH(ROW('Master Data'!$F$2:$L$4115),ROW('Master Data'!$F$2:$L$4115)),""),ROWS($A$2:B1508)),(COLUMNS($A$2:B1508)-1)*6+1)</f>
        <v>56</v>
      </c>
      <c r="D1508" t="str" cm="1">
        <f t="array" ref="D1508">INDEX('Master Data'!$F$2:$L$4115,SMALL(IF((INDEX('Master Data'!$F$2:$L$4115,,1)="failed"),MATCH(ROW('Master Data'!$F$2:$L$4115),ROW('Master Data'!$F$2:$L$4115)),""),ROWS($D$2:D1508)),(COLUMNS($D$2:D1508)-1)*6+1)</f>
        <v>failed</v>
      </c>
      <c r="E1508" cm="1">
        <f t="array" ref="E1508">INDEX('Master Data'!$F$2:$L$4115,SMALL(IF((INDEX('Master Data'!$F$2:$L$4115,,1)="failed"),MATCH(ROW('Master Data'!$F$2:$L$4115),ROW('Master Data'!$F$2:$L$4115)),""),ROWS($D$2:E1508)),(COLUMNS($D$2:E1508)-1)*6+1)</f>
        <v>3</v>
      </c>
    </row>
    <row r="1509" spans="1:5" x14ac:dyDescent="0.25">
      <c r="A1509" t="str" cm="1">
        <f t="array" ref="A1509">INDEX('Master Data'!$F$2:$L$4115,SMALL(IF((INDEX('Master Data'!$F$2:$L$4115,,1)="successful"),MATCH(ROW('Master Data'!$F$2:$L$4115),ROW('Master Data'!$F$2:$L$4115)),""),ROWS(A$2:$A1509)),(COLUMNS($A$2:A1509)-1)*6+1)</f>
        <v>successful</v>
      </c>
      <c r="B1509" cm="1">
        <f t="array" ref="B1509">INDEX('Master Data'!$F$2:$L$4115,SMALL(IF((INDEX('Master Data'!$F$2:$L$4115,,1)="successful"),MATCH(ROW('Master Data'!$F$2:$L$4115),ROW('Master Data'!$F$2:$L$4115)),""),ROWS($A$2:B1509)),(COLUMNS($A$2:B1509)-1)*6+1)</f>
        <v>265</v>
      </c>
      <c r="D1509" t="str" cm="1">
        <f t="array" ref="D1509">INDEX('Master Data'!$F$2:$L$4115,SMALL(IF((INDEX('Master Data'!$F$2:$L$4115,,1)="failed"),MATCH(ROW('Master Data'!$F$2:$L$4115),ROW('Master Data'!$F$2:$L$4115)),""),ROWS($D$2:D1509)),(COLUMNS($D$2:D1509)-1)*6+1)</f>
        <v>failed</v>
      </c>
      <c r="E1509" cm="1">
        <f t="array" ref="E1509">INDEX('Master Data'!$F$2:$L$4115,SMALL(IF((INDEX('Master Data'!$F$2:$L$4115,,1)="failed"),MATCH(ROW('Master Data'!$F$2:$L$4115),ROW('Master Data'!$F$2:$L$4115)),""),ROWS($D$2:E1509)),(COLUMNS($D$2:E1509)-1)*6+1)</f>
        <v>8</v>
      </c>
    </row>
    <row r="1510" spans="1:5" x14ac:dyDescent="0.25">
      <c r="A1510" t="str" cm="1">
        <f t="array" ref="A1510">INDEX('Master Data'!$F$2:$L$4115,SMALL(IF((INDEX('Master Data'!$F$2:$L$4115,,1)="successful"),MATCH(ROW('Master Data'!$F$2:$L$4115),ROW('Master Data'!$F$2:$L$4115)),""),ROWS(A$2:$A1510)),(COLUMNS($A$2:A1510)-1)*6+1)</f>
        <v>successful</v>
      </c>
      <c r="B1510" cm="1">
        <f t="array" ref="B1510">INDEX('Master Data'!$F$2:$L$4115,SMALL(IF((INDEX('Master Data'!$F$2:$L$4115,,1)="successful"),MATCH(ROW('Master Data'!$F$2:$L$4115),ROW('Master Data'!$F$2:$L$4115)),""),ROWS($A$2:B1510)),(COLUMNS($A$2:B1510)-1)*6+1)</f>
        <v>28</v>
      </c>
      <c r="D1510" t="str" cm="1">
        <f t="array" ref="D1510">INDEX('Master Data'!$F$2:$L$4115,SMALL(IF((INDEX('Master Data'!$F$2:$L$4115,,1)="failed"),MATCH(ROW('Master Data'!$F$2:$L$4115),ROW('Master Data'!$F$2:$L$4115)),""),ROWS($D$2:D1510)),(COLUMNS($D$2:D1510)-1)*6+1)</f>
        <v>failed</v>
      </c>
      <c r="E1510" cm="1">
        <f t="array" ref="E1510">INDEX('Master Data'!$F$2:$L$4115,SMALL(IF((INDEX('Master Data'!$F$2:$L$4115,,1)="failed"),MATCH(ROW('Master Data'!$F$2:$L$4115),ROW('Master Data'!$F$2:$L$4115)),""),ROWS($D$2:E1510)),(COLUMNS($D$2:E1510)-1)*6+1)</f>
        <v>1</v>
      </c>
    </row>
    <row r="1511" spans="1:5" x14ac:dyDescent="0.25">
      <c r="A1511" t="str" cm="1">
        <f t="array" ref="A1511">INDEX('Master Data'!$F$2:$L$4115,SMALL(IF((INDEX('Master Data'!$F$2:$L$4115,,1)="successful"),MATCH(ROW('Master Data'!$F$2:$L$4115),ROW('Master Data'!$F$2:$L$4115)),""),ROWS(A$2:$A1511)),(COLUMNS($A$2:A1511)-1)*6+1)</f>
        <v>successful</v>
      </c>
      <c r="B1511" cm="1">
        <f t="array" ref="B1511">INDEX('Master Data'!$F$2:$L$4115,SMALL(IF((INDEX('Master Data'!$F$2:$L$4115,,1)="successful"),MATCH(ROW('Master Data'!$F$2:$L$4115),ROW('Master Data'!$F$2:$L$4115)),""),ROWS($A$2:B1511)),(COLUMNS($A$2:B1511)-1)*6+1)</f>
        <v>364</v>
      </c>
      <c r="D1511" t="str" cm="1">
        <f t="array" ref="D1511">INDEX('Master Data'!$F$2:$L$4115,SMALL(IF((INDEX('Master Data'!$F$2:$L$4115,,1)="failed"),MATCH(ROW('Master Data'!$F$2:$L$4115),ROW('Master Data'!$F$2:$L$4115)),""),ROWS($D$2:D1511)),(COLUMNS($D$2:D1511)-1)*6+1)</f>
        <v>failed</v>
      </c>
      <c r="E1511" cm="1">
        <f t="array" ref="E1511">INDEX('Master Data'!$F$2:$L$4115,SMALL(IF((INDEX('Master Data'!$F$2:$L$4115,,1)="failed"),MATCH(ROW('Master Data'!$F$2:$L$4115),ROW('Master Data'!$F$2:$L$4115)),""),ROWS($D$2:E1511)),(COLUMNS($D$2:E1511)-1)*6+1)</f>
        <v>4</v>
      </c>
    </row>
    <row r="1512" spans="1:5" x14ac:dyDescent="0.25">
      <c r="A1512" t="str" cm="1">
        <f t="array" ref="A1512">INDEX('Master Data'!$F$2:$L$4115,SMALL(IF((INDEX('Master Data'!$F$2:$L$4115,,1)="successful"),MATCH(ROW('Master Data'!$F$2:$L$4115),ROW('Master Data'!$F$2:$L$4115)),""),ROWS(A$2:$A1512)),(COLUMNS($A$2:A1512)-1)*6+1)</f>
        <v>successful</v>
      </c>
      <c r="B1512" cm="1">
        <f t="array" ref="B1512">INDEX('Master Data'!$F$2:$L$4115,SMALL(IF((INDEX('Master Data'!$F$2:$L$4115,,1)="successful"),MATCH(ROW('Master Data'!$F$2:$L$4115),ROW('Master Data'!$F$2:$L$4115)),""),ROWS($A$2:B1512)),(COLUMNS($A$2:B1512)-1)*6+1)</f>
        <v>27</v>
      </c>
      <c r="D1512" t="str" cm="1">
        <f t="array" ref="D1512">INDEX('Master Data'!$F$2:$L$4115,SMALL(IF((INDEX('Master Data'!$F$2:$L$4115,,1)="failed"),MATCH(ROW('Master Data'!$F$2:$L$4115),ROW('Master Data'!$F$2:$L$4115)),""),ROWS($D$2:D1512)),(COLUMNS($D$2:D1512)-1)*6+1)</f>
        <v>failed</v>
      </c>
      <c r="E1512" cm="1">
        <f t="array" ref="E1512">INDEX('Master Data'!$F$2:$L$4115,SMALL(IF((INDEX('Master Data'!$F$2:$L$4115,,1)="failed"),MATCH(ROW('Master Data'!$F$2:$L$4115),ROW('Master Data'!$F$2:$L$4115)),""),ROWS($D$2:E1512)),(COLUMNS($D$2:E1512)-1)*6+1)</f>
        <v>8</v>
      </c>
    </row>
    <row r="1513" spans="1:5" x14ac:dyDescent="0.25">
      <c r="A1513" t="str" cm="1">
        <f t="array" ref="A1513">INDEX('Master Data'!$F$2:$L$4115,SMALL(IF((INDEX('Master Data'!$F$2:$L$4115,,1)="successful"),MATCH(ROW('Master Data'!$F$2:$L$4115),ROW('Master Data'!$F$2:$L$4115)),""),ROWS(A$2:$A1513)),(COLUMNS($A$2:A1513)-1)*6+1)</f>
        <v>successful</v>
      </c>
      <c r="B1513" cm="1">
        <f t="array" ref="B1513">INDEX('Master Data'!$F$2:$L$4115,SMALL(IF((INDEX('Master Data'!$F$2:$L$4115,,1)="successful"),MATCH(ROW('Master Data'!$F$2:$L$4115),ROW('Master Data'!$F$2:$L$4115)),""),ROWS($A$2:B1513)),(COLUMNS($A$2:B1513)-1)*6+1)</f>
        <v>93</v>
      </c>
      <c r="D1513" t="str" cm="1">
        <f t="array" ref="D1513">INDEX('Master Data'!$F$2:$L$4115,SMALL(IF((INDEX('Master Data'!$F$2:$L$4115,,1)="failed"),MATCH(ROW('Master Data'!$F$2:$L$4115),ROW('Master Data'!$F$2:$L$4115)),""),ROWS($D$2:D1513)),(COLUMNS($D$2:D1513)-1)*6+1)</f>
        <v>failed</v>
      </c>
      <c r="E1513" cm="1">
        <f t="array" ref="E1513">INDEX('Master Data'!$F$2:$L$4115,SMALL(IF((INDEX('Master Data'!$F$2:$L$4115,,1)="failed"),MATCH(ROW('Master Data'!$F$2:$L$4115),ROW('Master Data'!$F$2:$L$4115)),""),ROWS($D$2:E1513)),(COLUMNS($D$2:E1513)-1)*6+1)</f>
        <v>1</v>
      </c>
    </row>
    <row r="1514" spans="1:5" x14ac:dyDescent="0.25">
      <c r="A1514" t="str" cm="1">
        <f t="array" ref="A1514">INDEX('Master Data'!$F$2:$L$4115,SMALL(IF((INDEX('Master Data'!$F$2:$L$4115,,1)="successful"),MATCH(ROW('Master Data'!$F$2:$L$4115),ROW('Master Data'!$F$2:$L$4115)),""),ROWS(A$2:$A1514)),(COLUMNS($A$2:A1514)-1)*6+1)</f>
        <v>successful</v>
      </c>
      <c r="B1514" cm="1">
        <f t="array" ref="B1514">INDEX('Master Data'!$F$2:$L$4115,SMALL(IF((INDEX('Master Data'!$F$2:$L$4115,,1)="successful"),MATCH(ROW('Master Data'!$F$2:$L$4115),ROW('Master Data'!$F$2:$L$4115)),""),ROWS($A$2:B1514)),(COLUMNS($A$2:B1514)-1)*6+1)</f>
        <v>64</v>
      </c>
      <c r="D1514" t="str" cm="1">
        <f t="array" ref="D1514">INDEX('Master Data'!$F$2:$L$4115,SMALL(IF((INDEX('Master Data'!$F$2:$L$4115,,1)="failed"),MATCH(ROW('Master Data'!$F$2:$L$4115),ROW('Master Data'!$F$2:$L$4115)),""),ROWS($D$2:D1514)),(COLUMNS($D$2:D1514)-1)*6+1)</f>
        <v>failed</v>
      </c>
      <c r="E1514" cm="1">
        <f t="array" ref="E1514">INDEX('Master Data'!$F$2:$L$4115,SMALL(IF((INDEX('Master Data'!$F$2:$L$4115,,1)="failed"),MATCH(ROW('Master Data'!$F$2:$L$4115),ROW('Master Data'!$F$2:$L$4115)),""),ROWS($D$2:E1514)),(COLUMNS($D$2:E1514)-1)*6+1)</f>
        <v>5</v>
      </c>
    </row>
    <row r="1515" spans="1:5" x14ac:dyDescent="0.25">
      <c r="A1515" t="str" cm="1">
        <f t="array" ref="A1515">INDEX('Master Data'!$F$2:$L$4115,SMALL(IF((INDEX('Master Data'!$F$2:$L$4115,,1)="successful"),MATCH(ROW('Master Data'!$F$2:$L$4115),ROW('Master Data'!$F$2:$L$4115)),""),ROWS(A$2:$A1515)),(COLUMNS($A$2:A1515)-1)*6+1)</f>
        <v>successful</v>
      </c>
      <c r="B1515" cm="1">
        <f t="array" ref="B1515">INDEX('Master Data'!$F$2:$L$4115,SMALL(IF((INDEX('Master Data'!$F$2:$L$4115,,1)="successful"),MATCH(ROW('Master Data'!$F$2:$L$4115),ROW('Master Data'!$F$2:$L$4115)),""),ROWS($A$2:B1515)),(COLUMNS($A$2:B1515)-1)*6+1)</f>
        <v>22</v>
      </c>
      <c r="D1515" t="str" cm="1">
        <f t="array" ref="D1515">INDEX('Master Data'!$F$2:$L$4115,SMALL(IF((INDEX('Master Data'!$F$2:$L$4115,,1)="failed"),MATCH(ROW('Master Data'!$F$2:$L$4115),ROW('Master Data'!$F$2:$L$4115)),""),ROWS($D$2:D1515)),(COLUMNS($D$2:D1515)-1)*6+1)</f>
        <v>failed</v>
      </c>
      <c r="E1515" cm="1">
        <f t="array" ref="E1515">INDEX('Master Data'!$F$2:$L$4115,SMALL(IF((INDEX('Master Data'!$F$2:$L$4115,,1)="failed"),MATCH(ROW('Master Data'!$F$2:$L$4115),ROW('Master Data'!$F$2:$L$4115)),""),ROWS($D$2:E1515)),(COLUMNS($D$2:E1515)-1)*6+1)</f>
        <v>0</v>
      </c>
    </row>
    <row r="1516" spans="1:5" x14ac:dyDescent="0.25">
      <c r="A1516" t="str" cm="1">
        <f t="array" ref="A1516">INDEX('Master Data'!$F$2:$L$4115,SMALL(IF((INDEX('Master Data'!$F$2:$L$4115,,1)="successful"),MATCH(ROW('Master Data'!$F$2:$L$4115),ROW('Master Data'!$F$2:$L$4115)),""),ROWS(A$2:$A1516)),(COLUMNS($A$2:A1516)-1)*6+1)</f>
        <v>successful</v>
      </c>
      <c r="B1516" cm="1">
        <f t="array" ref="B1516">INDEX('Master Data'!$F$2:$L$4115,SMALL(IF((INDEX('Master Data'!$F$2:$L$4115,,1)="successful"),MATCH(ROW('Master Data'!$F$2:$L$4115),ROW('Master Data'!$F$2:$L$4115)),""),ROWS($A$2:B1516)),(COLUMNS($A$2:B1516)-1)*6+1)</f>
        <v>59</v>
      </c>
      <c r="D1516" t="str" cm="1">
        <f t="array" ref="D1516">INDEX('Master Data'!$F$2:$L$4115,SMALL(IF((INDEX('Master Data'!$F$2:$L$4115,,1)="failed"),MATCH(ROW('Master Data'!$F$2:$L$4115),ROW('Master Data'!$F$2:$L$4115)),""),ROWS($D$2:D1516)),(COLUMNS($D$2:D1516)-1)*6+1)</f>
        <v>failed</v>
      </c>
      <c r="E1516" cm="1">
        <f t="array" ref="E1516">INDEX('Master Data'!$F$2:$L$4115,SMALL(IF((INDEX('Master Data'!$F$2:$L$4115,,1)="failed"),MATCH(ROW('Master Data'!$F$2:$L$4115),ROW('Master Data'!$F$2:$L$4115)),""),ROWS($D$2:E1516)),(COLUMNS($D$2:E1516)-1)*6+1)</f>
        <v>0</v>
      </c>
    </row>
    <row r="1517" spans="1:5" x14ac:dyDescent="0.25">
      <c r="A1517" t="str" cm="1">
        <f t="array" ref="A1517">INDEX('Master Data'!$F$2:$L$4115,SMALL(IF((INDEX('Master Data'!$F$2:$L$4115,,1)="successful"),MATCH(ROW('Master Data'!$F$2:$L$4115),ROW('Master Data'!$F$2:$L$4115)),""),ROWS(A$2:$A1517)),(COLUMNS($A$2:A1517)-1)*6+1)</f>
        <v>successful</v>
      </c>
      <c r="B1517" cm="1">
        <f t="array" ref="B1517">INDEX('Master Data'!$F$2:$L$4115,SMALL(IF((INDEX('Master Data'!$F$2:$L$4115,,1)="successful"),MATCH(ROW('Master Data'!$F$2:$L$4115),ROW('Master Data'!$F$2:$L$4115)),""),ROWS($A$2:B1517)),(COLUMNS($A$2:B1517)-1)*6+1)</f>
        <v>249</v>
      </c>
      <c r="D1517" t="str" cm="1">
        <f t="array" ref="D1517">INDEX('Master Data'!$F$2:$L$4115,SMALL(IF((INDEX('Master Data'!$F$2:$L$4115,,1)="failed"),MATCH(ROW('Master Data'!$F$2:$L$4115),ROW('Master Data'!$F$2:$L$4115)),""),ROWS($D$2:D1517)),(COLUMNS($D$2:D1517)-1)*6+1)</f>
        <v>failed</v>
      </c>
      <c r="E1517" cm="1">
        <f t="array" ref="E1517">INDEX('Master Data'!$F$2:$L$4115,SMALL(IF((INDEX('Master Data'!$F$2:$L$4115,,1)="failed"),MATCH(ROW('Master Data'!$F$2:$L$4115),ROW('Master Data'!$F$2:$L$4115)),""),ROWS($D$2:E1517)),(COLUMNS($D$2:E1517)-1)*6+1)</f>
        <v>1</v>
      </c>
    </row>
    <row r="1518" spans="1:5" x14ac:dyDescent="0.25">
      <c r="A1518" t="str" cm="1">
        <f t="array" ref="A1518">INDEX('Master Data'!$F$2:$L$4115,SMALL(IF((INDEX('Master Data'!$F$2:$L$4115,,1)="successful"),MATCH(ROW('Master Data'!$F$2:$L$4115),ROW('Master Data'!$F$2:$L$4115)),""),ROWS(A$2:$A1518)),(COLUMNS($A$2:A1518)-1)*6+1)</f>
        <v>successful</v>
      </c>
      <c r="B1518" cm="1">
        <f t="array" ref="B1518">INDEX('Master Data'!$F$2:$L$4115,SMALL(IF((INDEX('Master Data'!$F$2:$L$4115,,1)="successful"),MATCH(ROW('Master Data'!$F$2:$L$4115),ROW('Master Data'!$F$2:$L$4115)),""),ROWS($A$2:B1518)),(COLUMNS($A$2:B1518)-1)*6+1)</f>
        <v>392</v>
      </c>
      <c r="D1518" t="str" cm="1">
        <f t="array" ref="D1518">INDEX('Master Data'!$F$2:$L$4115,SMALL(IF((INDEX('Master Data'!$F$2:$L$4115,,1)="failed"),MATCH(ROW('Master Data'!$F$2:$L$4115),ROW('Master Data'!$F$2:$L$4115)),""),ROWS($D$2:D1518)),(COLUMNS($D$2:D1518)-1)*6+1)</f>
        <v>failed</v>
      </c>
      <c r="E1518" cm="1">
        <f t="array" ref="E1518">INDEX('Master Data'!$F$2:$L$4115,SMALL(IF((INDEX('Master Data'!$F$2:$L$4115,,1)="failed"),MATCH(ROW('Master Data'!$F$2:$L$4115),ROW('Master Data'!$F$2:$L$4115)),""),ROWS($D$2:E1518)),(COLUMNS($D$2:E1518)-1)*6+1)</f>
        <v>0</v>
      </c>
    </row>
    <row r="1519" spans="1:5" x14ac:dyDescent="0.25">
      <c r="A1519" t="str" cm="1">
        <f t="array" ref="A1519">INDEX('Master Data'!$F$2:$L$4115,SMALL(IF((INDEX('Master Data'!$F$2:$L$4115,,1)="successful"),MATCH(ROW('Master Data'!$F$2:$L$4115),ROW('Master Data'!$F$2:$L$4115)),""),ROWS(A$2:$A1519)),(COLUMNS($A$2:A1519)-1)*6+1)</f>
        <v>successful</v>
      </c>
      <c r="B1519" cm="1">
        <f t="array" ref="B1519">INDEX('Master Data'!$F$2:$L$4115,SMALL(IF((INDEX('Master Data'!$F$2:$L$4115,,1)="successful"),MATCH(ROW('Master Data'!$F$2:$L$4115),ROW('Master Data'!$F$2:$L$4115)),""),ROWS($A$2:B1519)),(COLUMNS($A$2:B1519)-1)*6+1)</f>
        <v>115</v>
      </c>
      <c r="D1519" t="str" cm="1">
        <f t="array" ref="D1519">INDEX('Master Data'!$F$2:$L$4115,SMALL(IF((INDEX('Master Data'!$F$2:$L$4115,,1)="failed"),MATCH(ROW('Master Data'!$F$2:$L$4115),ROW('Master Data'!$F$2:$L$4115)),""),ROWS($D$2:D1519)),(COLUMNS($D$2:D1519)-1)*6+1)</f>
        <v>failed</v>
      </c>
      <c r="E1519" cm="1">
        <f t="array" ref="E1519">INDEX('Master Data'!$F$2:$L$4115,SMALL(IF((INDEX('Master Data'!$F$2:$L$4115,,1)="failed"),MATCH(ROW('Master Data'!$F$2:$L$4115),ROW('Master Data'!$F$2:$L$4115)),""),ROWS($D$2:E1519)),(COLUMNS($D$2:E1519)-1)*6+1)</f>
        <v>0</v>
      </c>
    </row>
    <row r="1520" spans="1:5" x14ac:dyDescent="0.25">
      <c r="A1520" t="str" cm="1">
        <f t="array" ref="A1520">INDEX('Master Data'!$F$2:$L$4115,SMALL(IF((INDEX('Master Data'!$F$2:$L$4115,,1)="successful"),MATCH(ROW('Master Data'!$F$2:$L$4115),ROW('Master Data'!$F$2:$L$4115)),""),ROWS(A$2:$A1520)),(COLUMNS($A$2:A1520)-1)*6+1)</f>
        <v>successful</v>
      </c>
      <c r="B1520" cm="1">
        <f t="array" ref="B1520">INDEX('Master Data'!$F$2:$L$4115,SMALL(IF((INDEX('Master Data'!$F$2:$L$4115,,1)="successful"),MATCH(ROW('Master Data'!$F$2:$L$4115),ROW('Master Data'!$F$2:$L$4115)),""),ROWS($A$2:B1520)),(COLUMNS($A$2:B1520)-1)*6+1)</f>
        <v>433</v>
      </c>
      <c r="D1520" t="str" cm="1">
        <f t="array" ref="D1520">INDEX('Master Data'!$F$2:$L$4115,SMALL(IF((INDEX('Master Data'!$F$2:$L$4115,,1)="failed"),MATCH(ROW('Master Data'!$F$2:$L$4115),ROW('Master Data'!$F$2:$L$4115)),""),ROWS($D$2:D1520)),(COLUMNS($D$2:D1520)-1)*6+1)</f>
        <v>failed</v>
      </c>
      <c r="E1520" cm="1">
        <f t="array" ref="E1520">INDEX('Master Data'!$F$2:$L$4115,SMALL(IF((INDEX('Master Data'!$F$2:$L$4115,,1)="failed"),MATCH(ROW('Master Data'!$F$2:$L$4115),ROW('Master Data'!$F$2:$L$4115)),""),ROWS($D$2:E1520)),(COLUMNS($D$2:E1520)-1)*6+1)</f>
        <v>6</v>
      </c>
    </row>
    <row r="1521" spans="1:5" x14ac:dyDescent="0.25">
      <c r="A1521" t="str" cm="1">
        <f t="array" ref="A1521">INDEX('Master Data'!$F$2:$L$4115,SMALL(IF((INDEX('Master Data'!$F$2:$L$4115,,1)="successful"),MATCH(ROW('Master Data'!$F$2:$L$4115),ROW('Master Data'!$F$2:$L$4115)),""),ROWS(A$2:$A1521)),(COLUMNS($A$2:A1521)-1)*6+1)</f>
        <v>successful</v>
      </c>
      <c r="B1521" cm="1">
        <f t="array" ref="B1521">INDEX('Master Data'!$F$2:$L$4115,SMALL(IF((INDEX('Master Data'!$F$2:$L$4115,,1)="successful"),MATCH(ROW('Master Data'!$F$2:$L$4115),ROW('Master Data'!$F$2:$L$4115)),""),ROWS($A$2:B1521)),(COLUMNS($A$2:B1521)-1)*6+1)</f>
        <v>20</v>
      </c>
      <c r="D1521" t="str" cm="1">
        <f t="array" ref="D1521">INDEX('Master Data'!$F$2:$L$4115,SMALL(IF((INDEX('Master Data'!$F$2:$L$4115,,1)="failed"),MATCH(ROW('Master Data'!$F$2:$L$4115),ROW('Master Data'!$F$2:$L$4115)),""),ROWS($D$2:D1521)),(COLUMNS($D$2:D1521)-1)*6+1)</f>
        <v>failed</v>
      </c>
      <c r="E1521" cm="1">
        <f t="array" ref="E1521">INDEX('Master Data'!$F$2:$L$4115,SMALL(IF((INDEX('Master Data'!$F$2:$L$4115,,1)="failed"),MATCH(ROW('Master Data'!$F$2:$L$4115),ROW('Master Data'!$F$2:$L$4115)),""),ROWS($D$2:E1521)),(COLUMNS($D$2:E1521)-1)*6+1)</f>
        <v>6</v>
      </c>
    </row>
    <row r="1522" spans="1:5" x14ac:dyDescent="0.25">
      <c r="A1522" t="str" cm="1">
        <f t="array" ref="A1522">INDEX('Master Data'!$F$2:$L$4115,SMALL(IF((INDEX('Master Data'!$F$2:$L$4115,,1)="successful"),MATCH(ROW('Master Data'!$F$2:$L$4115),ROW('Master Data'!$F$2:$L$4115)),""),ROWS(A$2:$A1522)),(COLUMNS($A$2:A1522)-1)*6+1)</f>
        <v>successful</v>
      </c>
      <c r="B1522" cm="1">
        <f t="array" ref="B1522">INDEX('Master Data'!$F$2:$L$4115,SMALL(IF((INDEX('Master Data'!$F$2:$L$4115,,1)="successful"),MATCH(ROW('Master Data'!$F$2:$L$4115),ROW('Master Data'!$F$2:$L$4115)),""),ROWS($A$2:B1522)),(COLUMNS($A$2:B1522)-1)*6+1)</f>
        <v>8</v>
      </c>
      <c r="D1522" t="str" cm="1">
        <f t="array" ref="D1522">INDEX('Master Data'!$F$2:$L$4115,SMALL(IF((INDEX('Master Data'!$F$2:$L$4115,,1)="failed"),MATCH(ROW('Master Data'!$F$2:$L$4115),ROW('Master Data'!$F$2:$L$4115)),""),ROWS($D$2:D1522)),(COLUMNS($D$2:D1522)-1)*6+1)</f>
        <v>failed</v>
      </c>
      <c r="E1522" cm="1">
        <f t="array" ref="E1522">INDEX('Master Data'!$F$2:$L$4115,SMALL(IF((INDEX('Master Data'!$F$2:$L$4115,,1)="failed"),MATCH(ROW('Master Data'!$F$2:$L$4115),ROW('Master Data'!$F$2:$L$4115)),""),ROWS($D$2:E1522)),(COLUMNS($D$2:E1522)-1)*6+1)</f>
        <v>14</v>
      </c>
    </row>
    <row r="1523" spans="1:5" x14ac:dyDescent="0.25">
      <c r="A1523" t="str" cm="1">
        <f t="array" ref="A1523">INDEX('Master Data'!$F$2:$L$4115,SMALL(IF((INDEX('Master Data'!$F$2:$L$4115,,1)="successful"),MATCH(ROW('Master Data'!$F$2:$L$4115),ROW('Master Data'!$F$2:$L$4115)),""),ROWS(A$2:$A1523)),(COLUMNS($A$2:A1523)-1)*6+1)</f>
        <v>successful</v>
      </c>
      <c r="B1523" cm="1">
        <f t="array" ref="B1523">INDEX('Master Data'!$F$2:$L$4115,SMALL(IF((INDEX('Master Data'!$F$2:$L$4115,,1)="successful"),MATCH(ROW('Master Data'!$F$2:$L$4115),ROW('Master Data'!$F$2:$L$4115)),""),ROWS($A$2:B1523)),(COLUMNS($A$2:B1523)-1)*6+1)</f>
        <v>175</v>
      </c>
      <c r="D1523" t="str" cm="1">
        <f t="array" ref="D1523">INDEX('Master Data'!$F$2:$L$4115,SMALL(IF((INDEX('Master Data'!$F$2:$L$4115,,1)="failed"),MATCH(ROW('Master Data'!$F$2:$L$4115),ROW('Master Data'!$F$2:$L$4115)),""),ROWS($D$2:D1523)),(COLUMNS($D$2:D1523)-1)*6+1)</f>
        <v>failed</v>
      </c>
      <c r="E1523" cm="1">
        <f t="array" ref="E1523">INDEX('Master Data'!$F$2:$L$4115,SMALL(IF((INDEX('Master Data'!$F$2:$L$4115,,1)="failed"),MATCH(ROW('Master Data'!$F$2:$L$4115),ROW('Master Data'!$F$2:$L$4115)),""),ROWS($D$2:E1523)),(COLUMNS($D$2:E1523)-1)*6+1)</f>
        <v>6</v>
      </c>
    </row>
    <row r="1524" spans="1:5" x14ac:dyDescent="0.25">
      <c r="A1524" t="str" cm="1">
        <f t="array" ref="A1524">INDEX('Master Data'!$F$2:$L$4115,SMALL(IF((INDEX('Master Data'!$F$2:$L$4115,,1)="successful"),MATCH(ROW('Master Data'!$F$2:$L$4115),ROW('Master Data'!$F$2:$L$4115)),""),ROWS(A$2:$A1524)),(COLUMNS($A$2:A1524)-1)*6+1)</f>
        <v>successful</v>
      </c>
      <c r="B1524" cm="1">
        <f t="array" ref="B1524">INDEX('Master Data'!$F$2:$L$4115,SMALL(IF((INDEX('Master Data'!$F$2:$L$4115,,1)="successful"),MATCH(ROW('Master Data'!$F$2:$L$4115),ROW('Master Data'!$F$2:$L$4115)),""),ROWS($A$2:B1524)),(COLUMNS($A$2:B1524)-1)*6+1)</f>
        <v>104</v>
      </c>
      <c r="D1524" t="str" cm="1">
        <f t="array" ref="D1524">INDEX('Master Data'!$F$2:$L$4115,SMALL(IF((INDEX('Master Data'!$F$2:$L$4115,,1)="failed"),MATCH(ROW('Master Data'!$F$2:$L$4115),ROW('Master Data'!$F$2:$L$4115)),""),ROWS($D$2:D1524)),(COLUMNS($D$2:D1524)-1)*6+1)</f>
        <v>failed</v>
      </c>
      <c r="E1524" cm="1">
        <f t="array" ref="E1524">INDEX('Master Data'!$F$2:$L$4115,SMALL(IF((INDEX('Master Data'!$F$2:$L$4115,,1)="failed"),MATCH(ROW('Master Data'!$F$2:$L$4115),ROW('Master Data'!$F$2:$L$4115)),""),ROWS($D$2:E1524)),(COLUMNS($D$2:E1524)-1)*6+1)</f>
        <v>33</v>
      </c>
    </row>
    <row r="1525" spans="1:5" x14ac:dyDescent="0.25">
      <c r="A1525" t="str" cm="1">
        <f t="array" ref="A1525">INDEX('Master Data'!$F$2:$L$4115,SMALL(IF((INDEX('Master Data'!$F$2:$L$4115,,1)="successful"),MATCH(ROW('Master Data'!$F$2:$L$4115),ROW('Master Data'!$F$2:$L$4115)),""),ROWS(A$2:$A1525)),(COLUMNS($A$2:A1525)-1)*6+1)</f>
        <v>successful</v>
      </c>
      <c r="B1525" cm="1">
        <f t="array" ref="B1525">INDEX('Master Data'!$F$2:$L$4115,SMALL(IF((INDEX('Master Data'!$F$2:$L$4115,,1)="successful"),MATCH(ROW('Master Data'!$F$2:$L$4115),ROW('Master Data'!$F$2:$L$4115)),""),ROWS($A$2:B1525)),(COLUMNS($A$2:B1525)-1)*6+1)</f>
        <v>17</v>
      </c>
      <c r="D1525" t="str" cm="1">
        <f t="array" ref="D1525">INDEX('Master Data'!$F$2:$L$4115,SMALL(IF((INDEX('Master Data'!$F$2:$L$4115,,1)="failed"),MATCH(ROW('Master Data'!$F$2:$L$4115),ROW('Master Data'!$F$2:$L$4115)),""),ROWS($D$2:D1525)),(COLUMNS($D$2:D1525)-1)*6+1)</f>
        <v>failed</v>
      </c>
      <c r="E1525" cm="1">
        <f t="array" ref="E1525">INDEX('Master Data'!$F$2:$L$4115,SMALL(IF((INDEX('Master Data'!$F$2:$L$4115,,1)="failed"),MATCH(ROW('Master Data'!$F$2:$L$4115),ROW('Master Data'!$F$2:$L$4115)),""),ROWS($D$2:E1525)),(COLUMNS($D$2:E1525)-1)*6+1)</f>
        <v>4</v>
      </c>
    </row>
    <row r="1526" spans="1:5" x14ac:dyDescent="0.25">
      <c r="A1526" t="str" cm="1">
        <f t="array" ref="A1526">INDEX('Master Data'!$F$2:$L$4115,SMALL(IF((INDEX('Master Data'!$F$2:$L$4115,,1)="successful"),MATCH(ROW('Master Data'!$F$2:$L$4115),ROW('Master Data'!$F$2:$L$4115)),""),ROWS(A$2:$A1526)),(COLUMNS($A$2:A1526)-1)*6+1)</f>
        <v>successful</v>
      </c>
      <c r="B1526" cm="1">
        <f t="array" ref="B1526">INDEX('Master Data'!$F$2:$L$4115,SMALL(IF((INDEX('Master Data'!$F$2:$L$4115,,1)="successful"),MATCH(ROW('Master Data'!$F$2:$L$4115),ROW('Master Data'!$F$2:$L$4115)),""),ROWS($A$2:B1526)),(COLUMNS($A$2:B1526)-1)*6+1)</f>
        <v>277</v>
      </c>
      <c r="D1526" t="str" cm="1">
        <f t="array" ref="D1526">INDEX('Master Data'!$F$2:$L$4115,SMALL(IF((INDEX('Master Data'!$F$2:$L$4115,,1)="failed"),MATCH(ROW('Master Data'!$F$2:$L$4115),ROW('Master Data'!$F$2:$L$4115)),""),ROWS($D$2:D1526)),(COLUMNS($D$2:D1526)-1)*6+1)</f>
        <v>failed</v>
      </c>
      <c r="E1526" cm="1">
        <f t="array" ref="E1526">INDEX('Master Data'!$F$2:$L$4115,SMALL(IF((INDEX('Master Data'!$F$2:$L$4115,,1)="failed"),MATCH(ROW('Master Data'!$F$2:$L$4115),ROW('Master Data'!$F$2:$L$4115)),""),ROWS($D$2:E1526)),(COLUMNS($D$2:E1526)-1)*6+1)</f>
        <v>1</v>
      </c>
    </row>
    <row r="1527" spans="1:5" x14ac:dyDescent="0.25">
      <c r="A1527" t="str" cm="1">
        <f t="array" ref="A1527">INDEX('Master Data'!$F$2:$L$4115,SMALL(IF((INDEX('Master Data'!$F$2:$L$4115,,1)="successful"),MATCH(ROW('Master Data'!$F$2:$L$4115),ROW('Master Data'!$F$2:$L$4115)),""),ROWS(A$2:$A1527)),(COLUMNS($A$2:A1527)-1)*6+1)</f>
        <v>successful</v>
      </c>
      <c r="B1527" cm="1">
        <f t="array" ref="B1527">INDEX('Master Data'!$F$2:$L$4115,SMALL(IF((INDEX('Master Data'!$F$2:$L$4115,,1)="successful"),MATCH(ROW('Master Data'!$F$2:$L$4115),ROW('Master Data'!$F$2:$L$4115)),""),ROWS($A$2:B1527)),(COLUMNS($A$2:B1527)-1)*6+1)</f>
        <v>118</v>
      </c>
      <c r="D1527" t="str" cm="1">
        <f t="array" ref="D1527">INDEX('Master Data'!$F$2:$L$4115,SMALL(IF((INDEX('Master Data'!$F$2:$L$4115,,1)="failed"),MATCH(ROW('Master Data'!$F$2:$L$4115),ROW('Master Data'!$F$2:$L$4115)),""),ROWS($D$2:D1527)),(COLUMNS($D$2:D1527)-1)*6+1)</f>
        <v>failed</v>
      </c>
      <c r="E1527" cm="1">
        <f t="array" ref="E1527">INDEX('Master Data'!$F$2:$L$4115,SMALL(IF((INDEX('Master Data'!$F$2:$L$4115,,1)="failed"),MATCH(ROW('Master Data'!$F$2:$L$4115),ROW('Master Data'!$F$2:$L$4115)),""),ROWS($D$2:E1527)),(COLUMNS($D$2:E1527)-1)*6+1)</f>
        <v>0</v>
      </c>
    </row>
    <row r="1528" spans="1:5" x14ac:dyDescent="0.25">
      <c r="A1528" t="str" cm="1">
        <f t="array" ref="A1528">INDEX('Master Data'!$F$2:$L$4115,SMALL(IF((INDEX('Master Data'!$F$2:$L$4115,,1)="successful"),MATCH(ROW('Master Data'!$F$2:$L$4115),ROW('Master Data'!$F$2:$L$4115)),""),ROWS(A$2:$A1528)),(COLUMNS($A$2:A1528)-1)*6+1)</f>
        <v>successful</v>
      </c>
      <c r="B1528" cm="1">
        <f t="array" ref="B1528">INDEX('Master Data'!$F$2:$L$4115,SMALL(IF((INDEX('Master Data'!$F$2:$L$4115,,1)="successful"),MATCH(ROW('Master Data'!$F$2:$L$4115),ROW('Master Data'!$F$2:$L$4115)),""),ROWS($A$2:B1528)),(COLUMNS($A$2:B1528)-1)*6+1)</f>
        <v>97</v>
      </c>
      <c r="D1528" t="str" cm="1">
        <f t="array" ref="D1528">INDEX('Master Data'!$F$2:$L$4115,SMALL(IF((INDEX('Master Data'!$F$2:$L$4115,,1)="failed"),MATCH(ROW('Master Data'!$F$2:$L$4115),ROW('Master Data'!$F$2:$L$4115)),""),ROWS($D$2:D1528)),(COLUMNS($D$2:D1528)-1)*6+1)</f>
        <v>failed</v>
      </c>
      <c r="E1528" cm="1">
        <f t="array" ref="E1528">INDEX('Master Data'!$F$2:$L$4115,SMALL(IF((INDEX('Master Data'!$F$2:$L$4115,,1)="failed"),MATCH(ROW('Master Data'!$F$2:$L$4115),ROW('Master Data'!$F$2:$L$4115)),""),ROWS($D$2:E1528)),(COLUMNS($D$2:E1528)-1)*6+1)</f>
        <v>6</v>
      </c>
    </row>
    <row r="1529" spans="1:5" x14ac:dyDescent="0.25">
      <c r="A1529" t="str" cm="1">
        <f t="array" ref="A1529">INDEX('Master Data'!$F$2:$L$4115,SMALL(IF((INDEX('Master Data'!$F$2:$L$4115,,1)="successful"),MATCH(ROW('Master Data'!$F$2:$L$4115),ROW('Master Data'!$F$2:$L$4115)),""),ROWS(A$2:$A1529)),(COLUMNS($A$2:A1529)-1)*6+1)</f>
        <v>successful</v>
      </c>
      <c r="B1529" cm="1">
        <f t="array" ref="B1529">INDEX('Master Data'!$F$2:$L$4115,SMALL(IF((INDEX('Master Data'!$F$2:$L$4115,,1)="successful"),MATCH(ROW('Master Data'!$F$2:$L$4115),ROW('Master Data'!$F$2:$L$4115)),""),ROWS($A$2:B1529)),(COLUMNS($A$2:B1529)-1)*6+1)</f>
        <v>20</v>
      </c>
      <c r="D1529" t="str" cm="1">
        <f t="array" ref="D1529">INDEX('Master Data'!$F$2:$L$4115,SMALL(IF((INDEX('Master Data'!$F$2:$L$4115,,1)="failed"),MATCH(ROW('Master Data'!$F$2:$L$4115),ROW('Master Data'!$F$2:$L$4115)),""),ROWS($D$2:D1529)),(COLUMNS($D$2:D1529)-1)*6+1)</f>
        <v>failed</v>
      </c>
      <c r="E1529" cm="1">
        <f t="array" ref="E1529">INDEX('Master Data'!$F$2:$L$4115,SMALL(IF((INDEX('Master Data'!$F$2:$L$4115,,1)="failed"),MATCH(ROW('Master Data'!$F$2:$L$4115),ROW('Master Data'!$F$2:$L$4115)),""),ROWS($D$2:E1529)),(COLUMNS($D$2:E1529)-1)*6+1)</f>
        <v>6</v>
      </c>
    </row>
    <row r="1530" spans="1:5" x14ac:dyDescent="0.25">
      <c r="A1530" t="str" cm="1">
        <f t="array" ref="A1530">INDEX('Master Data'!$F$2:$L$4115,SMALL(IF((INDEX('Master Data'!$F$2:$L$4115,,1)="successful"),MATCH(ROW('Master Data'!$F$2:$L$4115),ROW('Master Data'!$F$2:$L$4115)),""),ROWS(A$2:$A1530)),(COLUMNS($A$2:A1530)-1)*6+1)</f>
        <v>successful</v>
      </c>
      <c r="B1530" cm="1">
        <f t="array" ref="B1530">INDEX('Master Data'!$F$2:$L$4115,SMALL(IF((INDEX('Master Data'!$F$2:$L$4115,,1)="successful"),MATCH(ROW('Master Data'!$F$2:$L$4115),ROW('Master Data'!$F$2:$L$4115)),""),ROWS($A$2:B1530)),(COLUMNS($A$2:B1530)-1)*6+1)</f>
        <v>26</v>
      </c>
      <c r="D1530" t="str" cm="1">
        <f t="array" ref="D1530">INDEX('Master Data'!$F$2:$L$4115,SMALL(IF((INDEX('Master Data'!$F$2:$L$4115,,1)="failed"),MATCH(ROW('Master Data'!$F$2:$L$4115),ROW('Master Data'!$F$2:$L$4115)),""),ROWS($D$2:D1530)),(COLUMNS($D$2:D1530)-1)*6+1)</f>
        <v>failed</v>
      </c>
      <c r="E1530" cm="1">
        <f t="array" ref="E1530">INDEX('Master Data'!$F$2:$L$4115,SMALL(IF((INDEX('Master Data'!$F$2:$L$4115,,1)="failed"),MATCH(ROW('Master Data'!$F$2:$L$4115),ROW('Master Data'!$F$2:$L$4115)),""),ROWS($D$2:E1530)),(COLUMNS($D$2:E1530)-1)*6+1)</f>
        <v>1</v>
      </c>
    </row>
    <row r="1531" spans="1:5" x14ac:dyDescent="0.25">
      <c r="A1531" t="str" cm="1">
        <f t="array" ref="A1531">INDEX('Master Data'!$F$2:$L$4115,SMALL(IF((INDEX('Master Data'!$F$2:$L$4115,,1)="successful"),MATCH(ROW('Master Data'!$F$2:$L$4115),ROW('Master Data'!$F$2:$L$4115)),""),ROWS(A$2:$A1531)),(COLUMNS($A$2:A1531)-1)*6+1)</f>
        <v>successful</v>
      </c>
      <c r="B1531" cm="1">
        <f t="array" ref="B1531">INDEX('Master Data'!$F$2:$L$4115,SMALL(IF((INDEX('Master Data'!$F$2:$L$4115,,1)="successful"),MATCH(ROW('Master Data'!$F$2:$L$4115),ROW('Master Data'!$F$2:$L$4115)),""),ROWS($A$2:B1531)),(COLUMNS($A$2:B1531)-1)*6+1)</f>
        <v>128</v>
      </c>
      <c r="D1531" t="str" cm="1">
        <f t="array" ref="D1531">INDEX('Master Data'!$F$2:$L$4115,SMALL(IF((INDEX('Master Data'!$F$2:$L$4115,,1)="failed"),MATCH(ROW('Master Data'!$F$2:$L$4115),ROW('Master Data'!$F$2:$L$4115)),""),ROWS($D$2:D1531)),(COLUMNS($D$2:D1531)-1)*6+1)</f>
        <v>failed</v>
      </c>
      <c r="E1531" cm="1">
        <f t="array" ref="E1531">INDEX('Master Data'!$F$2:$L$4115,SMALL(IF((INDEX('Master Data'!$F$2:$L$4115,,1)="failed"),MATCH(ROW('Master Data'!$F$2:$L$4115),ROW('Master Data'!$F$2:$L$4115)),""),ROWS($D$2:E1531)),(COLUMNS($D$2:E1531)-1)*6+1)</f>
        <v>3</v>
      </c>
    </row>
    <row r="1532" spans="1:5" x14ac:dyDescent="0.25">
      <c r="A1532" t="str" cm="1">
        <f t="array" ref="A1532">INDEX('Master Data'!$F$2:$L$4115,SMALL(IF((INDEX('Master Data'!$F$2:$L$4115,,1)="successful"),MATCH(ROW('Master Data'!$F$2:$L$4115),ROW('Master Data'!$F$2:$L$4115)),""),ROWS(A$2:$A1532)),(COLUMNS($A$2:A1532)-1)*6+1)</f>
        <v>successful</v>
      </c>
      <c r="B1532" cm="1">
        <f t="array" ref="B1532">INDEX('Master Data'!$F$2:$L$4115,SMALL(IF((INDEX('Master Data'!$F$2:$L$4115,,1)="successful"),MATCH(ROW('Master Data'!$F$2:$L$4115),ROW('Master Data'!$F$2:$L$4115)),""),ROWS($A$2:B1532)),(COLUMNS($A$2:B1532)-1)*6+1)</f>
        <v>15</v>
      </c>
      <c r="D1532" t="str" cm="1">
        <f t="array" ref="D1532">INDEX('Master Data'!$F$2:$L$4115,SMALL(IF((INDEX('Master Data'!$F$2:$L$4115,,1)="canceled"),MATCH(ROW('Master Data'!$F$2:$L$4115),ROW('Master Data'!$F$2:$L$4115)),""""),ROWS($D$1532:D1532)),(COLUMNS($D$1532:D1532)-1)*6+1)</f>
        <v>canceled</v>
      </c>
      <c r="E1532" cm="1">
        <f t="array" ref="E1532">INDEX('Master Data'!$F$2:$L$4115,SMALL(IF((INDEX('Master Data'!$F$2:$L$4115,,1)="canceled"),MATCH(ROW('Master Data'!$F$2:$L$4115),ROW('Master Data'!$F$2:$L$4115)),""),ROWS($D$1532:E1532)),(COLUMNS($D$1532:E1532)-1)*6+1)</f>
        <v>1</v>
      </c>
    </row>
    <row r="1533" spans="1:5" x14ac:dyDescent="0.25">
      <c r="A1533" t="str" cm="1">
        <f t="array" ref="A1533">INDEX('Master Data'!$F$2:$L$4115,SMALL(IF((INDEX('Master Data'!$F$2:$L$4115,,1)="successful"),MATCH(ROW('Master Data'!$F$2:$L$4115),ROW('Master Data'!$F$2:$L$4115)),""),ROWS(A$2:$A1533)),(COLUMNS($A$2:A1533)-1)*6+1)</f>
        <v>successful</v>
      </c>
      <c r="B1533" cm="1">
        <f t="array" ref="B1533">INDEX('Master Data'!$F$2:$L$4115,SMALL(IF((INDEX('Master Data'!$F$2:$L$4115,,1)="successful"),MATCH(ROW('Master Data'!$F$2:$L$4115),ROW('Master Data'!$F$2:$L$4115)),""),ROWS($A$2:B1533)),(COLUMNS($A$2:B1533)-1)*6+1)</f>
        <v>25</v>
      </c>
      <c r="D1533" t="str" cm="1">
        <f t="array" ref="D1533">INDEX('Master Data'!$F$2:$L$4115,SMALL(IF((INDEX('Master Data'!$F$2:$L$4115,,1)="canceled"),MATCH(ROW('Master Data'!$F$2:$L$4115),ROW('Master Data'!$F$2:$L$4115)),""""),ROWS($D$1532:D1533)),(COLUMNS($D$1532:D1533)-1)*6+1)</f>
        <v>canceled</v>
      </c>
      <c r="E1533" cm="1">
        <f t="array" ref="E1533">INDEX('Master Data'!$F$2:$L$4115,SMALL(IF((INDEX('Master Data'!$F$2:$L$4115,,1)="canceled"),MATCH(ROW('Master Data'!$F$2:$L$4115),ROW('Master Data'!$F$2:$L$4115)),""),ROWS($D$1532:E1533)),(COLUMNS($D$1532:E1533)-1)*6+1)</f>
        <v>1</v>
      </c>
    </row>
    <row r="1534" spans="1:5" x14ac:dyDescent="0.25">
      <c r="A1534" t="str" cm="1">
        <f t="array" ref="A1534">INDEX('Master Data'!$F$2:$L$4115,SMALL(IF((INDEX('Master Data'!$F$2:$L$4115,,1)="successful"),MATCH(ROW('Master Data'!$F$2:$L$4115),ROW('Master Data'!$F$2:$L$4115)),""),ROWS(A$2:$A1534)),(COLUMNS($A$2:A1534)-1)*6+1)</f>
        <v>successful</v>
      </c>
      <c r="B1534" cm="1">
        <f t="array" ref="B1534">INDEX('Master Data'!$F$2:$L$4115,SMALL(IF((INDEX('Master Data'!$F$2:$L$4115,,1)="successful"),MATCH(ROW('Master Data'!$F$2:$L$4115),ROW('Master Data'!$F$2:$L$4115)),""),ROWS($A$2:B1534)),(COLUMNS($A$2:B1534)-1)*6+1)</f>
        <v>55</v>
      </c>
      <c r="D1534" t="str" cm="1">
        <f t="array" ref="D1534">INDEX('Master Data'!$F$2:$L$4115,SMALL(IF((INDEX('Master Data'!$F$2:$L$4115,,1)="canceled"),MATCH(ROW('Master Data'!$F$2:$L$4115),ROW('Master Data'!$F$2:$L$4115)),""""),ROWS($D$1532:D1534)),(COLUMNS($D$1532:D1534)-1)*6+1)</f>
        <v>canceled</v>
      </c>
      <c r="E1534" cm="1">
        <f t="array" ref="E1534">INDEX('Master Data'!$F$2:$L$4115,SMALL(IF((INDEX('Master Data'!$F$2:$L$4115,,1)="canceled"),MATCH(ROW('Master Data'!$F$2:$L$4115),ROW('Master Data'!$F$2:$L$4115)),""),ROWS($D$1532:E1534)),(COLUMNS($D$1532:E1534)-1)*6+1)</f>
        <v>0</v>
      </c>
    </row>
    <row r="1535" spans="1:5" x14ac:dyDescent="0.25">
      <c r="A1535" t="str" cm="1">
        <f t="array" ref="A1535">INDEX('Master Data'!$F$2:$L$4115,SMALL(IF((INDEX('Master Data'!$F$2:$L$4115,,1)="successful"),MATCH(ROW('Master Data'!$F$2:$L$4115),ROW('Master Data'!$F$2:$L$4115)),""),ROWS(A$2:$A1535)),(COLUMNS($A$2:A1535)-1)*6+1)</f>
        <v>successful</v>
      </c>
      <c r="B1535" cm="1">
        <f t="array" ref="B1535">INDEX('Master Data'!$F$2:$L$4115,SMALL(IF((INDEX('Master Data'!$F$2:$L$4115,,1)="successful"),MATCH(ROW('Master Data'!$F$2:$L$4115),ROW('Master Data'!$F$2:$L$4115)),""),ROWS($A$2:B1535)),(COLUMNS($A$2:B1535)-1)*6+1)</f>
        <v>107</v>
      </c>
      <c r="D1535" t="str" cm="1">
        <f t="array" ref="D1535">INDEX('Master Data'!$F$2:$L$4115,SMALL(IF((INDEX('Master Data'!$F$2:$L$4115,,1)="canceled"),MATCH(ROW('Master Data'!$F$2:$L$4115),ROW('Master Data'!$F$2:$L$4115)),""""),ROWS($D$1532:D1535)),(COLUMNS($D$1532:D1535)-1)*6+1)</f>
        <v>canceled</v>
      </c>
      <c r="E1535" cm="1">
        <f t="array" ref="E1535">INDEX('Master Data'!$F$2:$L$4115,SMALL(IF((INDEX('Master Data'!$F$2:$L$4115,,1)="canceled"),MATCH(ROW('Master Data'!$F$2:$L$4115),ROW('Master Data'!$F$2:$L$4115)),""),ROWS($D$1532:E1535)),(COLUMNS($D$1532:E1535)-1)*6+1)</f>
        <v>6</v>
      </c>
    </row>
    <row r="1536" spans="1:5" x14ac:dyDescent="0.25">
      <c r="A1536" t="str" cm="1">
        <f t="array" ref="A1536">INDEX('Master Data'!$F$2:$L$4115,SMALL(IF((INDEX('Master Data'!$F$2:$L$4115,,1)="successful"),MATCH(ROW('Master Data'!$F$2:$L$4115),ROW('Master Data'!$F$2:$L$4115)),""),ROWS(A$2:$A1536)),(COLUMNS($A$2:A1536)-1)*6+1)</f>
        <v>successful</v>
      </c>
      <c r="B1536" cm="1">
        <f t="array" ref="B1536">INDEX('Master Data'!$F$2:$L$4115,SMALL(IF((INDEX('Master Data'!$F$2:$L$4115,,1)="successful"),MATCH(ROW('Master Data'!$F$2:$L$4115),ROW('Master Data'!$F$2:$L$4115)),""),ROWS($A$2:B1536)),(COLUMNS($A$2:B1536)-1)*6+1)</f>
        <v>557</v>
      </c>
      <c r="D1536" t="str" cm="1">
        <f t="array" ref="D1536">INDEX('Master Data'!$F$2:$L$4115,SMALL(IF((INDEX('Master Data'!$F$2:$L$4115,,1)="canceled"),MATCH(ROW('Master Data'!$F$2:$L$4115),ROW('Master Data'!$F$2:$L$4115)),""""),ROWS($D$1532:D1536)),(COLUMNS($D$1532:D1536)-1)*6+1)</f>
        <v>canceled</v>
      </c>
      <c r="E1536" cm="1">
        <f t="array" ref="E1536">INDEX('Master Data'!$F$2:$L$4115,SMALL(IF((INDEX('Master Data'!$F$2:$L$4115,,1)="canceled"),MATCH(ROW('Master Data'!$F$2:$L$4115),ROW('Master Data'!$F$2:$L$4115)),""),ROWS($D$1532:E1536)),(COLUMNS($D$1532:E1536)-1)*6+1)</f>
        <v>0</v>
      </c>
    </row>
    <row r="1537" spans="1:5" x14ac:dyDescent="0.25">
      <c r="A1537" t="str" cm="1">
        <f t="array" ref="A1537">INDEX('Master Data'!$F$2:$L$4115,SMALL(IF((INDEX('Master Data'!$F$2:$L$4115,,1)="successful"),MATCH(ROW('Master Data'!$F$2:$L$4115),ROW('Master Data'!$F$2:$L$4115)),""),ROWS(A$2:$A1537)),(COLUMNS($A$2:A1537)-1)*6+1)</f>
        <v>successful</v>
      </c>
      <c r="B1537" cm="1">
        <f t="array" ref="B1537">INDEX('Master Data'!$F$2:$L$4115,SMALL(IF((INDEX('Master Data'!$F$2:$L$4115,,1)="successful"),MATCH(ROW('Master Data'!$F$2:$L$4115),ROW('Master Data'!$F$2:$L$4115)),""),ROWS($A$2:B1537)),(COLUMNS($A$2:B1537)-1)*6+1)</f>
        <v>40</v>
      </c>
      <c r="D1537" t="str" cm="1">
        <f t="array" ref="D1537">INDEX('Master Data'!$F$2:$L$4115,SMALL(IF((INDEX('Master Data'!$F$2:$L$4115,,1)="canceled"),MATCH(ROW('Master Data'!$F$2:$L$4115),ROW('Master Data'!$F$2:$L$4115)),""""),ROWS($D$1532:D1537)),(COLUMNS($D$1532:D1537)-1)*6+1)</f>
        <v>canceled</v>
      </c>
      <c r="E1537" cm="1">
        <f t="array" ref="E1537">INDEX('Master Data'!$F$2:$L$4115,SMALL(IF((INDEX('Master Data'!$F$2:$L$4115,,1)="canceled"),MATCH(ROW('Master Data'!$F$2:$L$4115),ROW('Master Data'!$F$2:$L$4115)),""),ROWS($D$1532:E1537)),(COLUMNS($D$1532:E1537)-1)*6+1)</f>
        <v>6</v>
      </c>
    </row>
    <row r="1538" spans="1:5" x14ac:dyDescent="0.25">
      <c r="A1538" t="str" cm="1">
        <f t="array" ref="A1538">INDEX('Master Data'!$F$2:$L$4115,SMALL(IF((INDEX('Master Data'!$F$2:$L$4115,,1)="successful"),MATCH(ROW('Master Data'!$F$2:$L$4115),ROW('Master Data'!$F$2:$L$4115)),""),ROWS(A$2:$A1538)),(COLUMNS($A$2:A1538)-1)*6+1)</f>
        <v>successful</v>
      </c>
      <c r="B1538" cm="1">
        <f t="array" ref="B1538">INDEX('Master Data'!$F$2:$L$4115,SMALL(IF((INDEX('Master Data'!$F$2:$L$4115,,1)="successful"),MATCH(ROW('Master Data'!$F$2:$L$4115),ROW('Master Data'!$F$2:$L$4115)),""),ROWS($A$2:B1538)),(COLUMNS($A$2:B1538)-1)*6+1)</f>
        <v>36</v>
      </c>
      <c r="D1538" t="str" cm="1">
        <f t="array" ref="D1538">INDEX('Master Data'!$F$2:$L$4115,SMALL(IF((INDEX('Master Data'!$F$2:$L$4115,,1)="canceled"),MATCH(ROW('Master Data'!$F$2:$L$4115),ROW('Master Data'!$F$2:$L$4115)),""""),ROWS($D$1532:D1538)),(COLUMNS($D$1532:D1538)-1)*6+1)</f>
        <v>canceled</v>
      </c>
      <c r="E1538" cm="1">
        <f t="array" ref="E1538">INDEX('Master Data'!$F$2:$L$4115,SMALL(IF((INDEX('Master Data'!$F$2:$L$4115,,1)="canceled"),MATCH(ROW('Master Data'!$F$2:$L$4115),ROW('Master Data'!$F$2:$L$4115)),""),ROWS($D$1532:E1538)),(COLUMNS($D$1532:E1538)-1)*6+1)</f>
        <v>13</v>
      </c>
    </row>
    <row r="1539" spans="1:5" x14ac:dyDescent="0.25">
      <c r="A1539" t="str" cm="1">
        <f t="array" ref="A1539">INDEX('Master Data'!$F$2:$L$4115,SMALL(IF((INDEX('Master Data'!$F$2:$L$4115,,1)="successful"),MATCH(ROW('Master Data'!$F$2:$L$4115),ROW('Master Data'!$F$2:$L$4115)),""),ROWS(A$2:$A1539)),(COLUMNS($A$2:A1539)-1)*6+1)</f>
        <v>successful</v>
      </c>
      <c r="B1539" cm="1">
        <f t="array" ref="B1539">INDEX('Master Data'!$F$2:$L$4115,SMALL(IF((INDEX('Master Data'!$F$2:$L$4115,,1)="successful"),MATCH(ROW('Master Data'!$F$2:$L$4115),ROW('Master Data'!$F$2:$L$4115)),""),ROWS($A$2:B1539)),(COLUMNS($A$2:B1539)-1)*6+1)</f>
        <v>159</v>
      </c>
      <c r="D1539" t="str" cm="1">
        <f t="array" ref="D1539">INDEX('Master Data'!$F$2:$L$4115,SMALL(IF((INDEX('Master Data'!$F$2:$L$4115,,1)="canceled"),MATCH(ROW('Master Data'!$F$2:$L$4115),ROW('Master Data'!$F$2:$L$4115)),""""),ROWS($D$1532:D1539)),(COLUMNS($D$1532:D1539)-1)*6+1)</f>
        <v>canceled</v>
      </c>
      <c r="E1539" cm="1">
        <f t="array" ref="E1539">INDEX('Master Data'!$F$2:$L$4115,SMALL(IF((INDEX('Master Data'!$F$2:$L$4115,,1)="canceled"),MATCH(ROW('Master Data'!$F$2:$L$4115),ROW('Master Data'!$F$2:$L$4115)),""),ROWS($D$1532:E1539)),(COLUMNS($D$1532:E1539)-1)*6+1)</f>
        <v>4</v>
      </c>
    </row>
    <row r="1540" spans="1:5" x14ac:dyDescent="0.25">
      <c r="A1540" t="str" cm="1">
        <f t="array" ref="A1540">INDEX('Master Data'!$F$2:$L$4115,SMALL(IF((INDEX('Master Data'!$F$2:$L$4115,,1)="successful"),MATCH(ROW('Master Data'!$F$2:$L$4115),ROW('Master Data'!$F$2:$L$4115)),""),ROWS(A$2:$A1540)),(COLUMNS($A$2:A1540)-1)*6+1)</f>
        <v>successful</v>
      </c>
      <c r="B1540" cm="1">
        <f t="array" ref="B1540">INDEX('Master Data'!$F$2:$L$4115,SMALL(IF((INDEX('Master Data'!$F$2:$L$4115,,1)="successful"),MATCH(ROW('Master Data'!$F$2:$L$4115),ROW('Master Data'!$F$2:$L$4115)),""),ROWS($A$2:B1540)),(COLUMNS($A$2:B1540)-1)*6+1)</f>
        <v>41</v>
      </c>
      <c r="D1540" t="str" cm="1">
        <f t="array" ref="D1540">INDEX('Master Data'!$F$2:$L$4115,SMALL(IF((INDEX('Master Data'!$F$2:$L$4115,,1)="canceled"),MATCH(ROW('Master Data'!$F$2:$L$4115),ROW('Master Data'!$F$2:$L$4115)),""""),ROWS($D$1532:D1540)),(COLUMNS($D$1532:D1540)-1)*6+1)</f>
        <v>canceled</v>
      </c>
      <c r="E1540" cm="1">
        <f t="array" ref="E1540">INDEX('Master Data'!$F$2:$L$4115,SMALL(IF((INDEX('Master Data'!$F$2:$L$4115,,1)="canceled"),MATCH(ROW('Master Data'!$F$2:$L$4115),ROW('Master Data'!$F$2:$L$4115)),""),ROWS($D$1532:E1540)),(COLUMNS($D$1532:E1540)-1)*6+1)</f>
        <v>6</v>
      </c>
    </row>
    <row r="1541" spans="1:5" x14ac:dyDescent="0.25">
      <c r="A1541" t="str" cm="1">
        <f t="array" ref="A1541">INDEX('Master Data'!$F$2:$L$4115,SMALL(IF((INDEX('Master Data'!$F$2:$L$4115,,1)="successful"),MATCH(ROW('Master Data'!$F$2:$L$4115),ROW('Master Data'!$F$2:$L$4115)),""),ROWS(A$2:$A1541)),(COLUMNS($A$2:A1541)-1)*6+1)</f>
        <v>successful</v>
      </c>
      <c r="B1541" cm="1">
        <f t="array" ref="B1541">INDEX('Master Data'!$F$2:$L$4115,SMALL(IF((INDEX('Master Data'!$F$2:$L$4115,,1)="successful"),MATCH(ROW('Master Data'!$F$2:$L$4115),ROW('Master Data'!$F$2:$L$4115)),""),ROWS($A$2:B1541)),(COLUMNS($A$2:B1541)-1)*6+1)</f>
        <v>226</v>
      </c>
      <c r="D1541" t="str" cm="1">
        <f t="array" ref="D1541">INDEX('Master Data'!$F$2:$L$4115,SMALL(IF((INDEX('Master Data'!$F$2:$L$4115,,1)="canceled"),MATCH(ROW('Master Data'!$F$2:$L$4115),ROW('Master Data'!$F$2:$L$4115)),""""),ROWS($D$1532:D1541)),(COLUMNS($D$1532:D1541)-1)*6+1)</f>
        <v>canceled</v>
      </c>
      <c r="E1541" cm="1">
        <f t="array" ref="E1541">INDEX('Master Data'!$F$2:$L$4115,SMALL(IF((INDEX('Master Data'!$F$2:$L$4115,,1)="canceled"),MATCH(ROW('Master Data'!$F$2:$L$4115),ROW('Master Data'!$F$2:$L$4115)),""),ROWS($D$1532:E1541)),(COLUMNS($D$1532:E1541)-1)*6+1)</f>
        <v>0</v>
      </c>
    </row>
    <row r="1542" spans="1:5" x14ac:dyDescent="0.25">
      <c r="A1542" t="str" cm="1">
        <f t="array" ref="A1542">INDEX('Master Data'!$F$2:$L$4115,SMALL(IF((INDEX('Master Data'!$F$2:$L$4115,,1)="successful"),MATCH(ROW('Master Data'!$F$2:$L$4115),ROW('Master Data'!$F$2:$L$4115)),""),ROWS(A$2:$A1542)),(COLUMNS($A$2:A1542)-1)*6+1)</f>
        <v>successful</v>
      </c>
      <c r="B1542" cm="1">
        <f t="array" ref="B1542">INDEX('Master Data'!$F$2:$L$4115,SMALL(IF((INDEX('Master Data'!$F$2:$L$4115,,1)="successful"),MATCH(ROW('Master Data'!$F$2:$L$4115),ROW('Master Data'!$F$2:$L$4115)),""),ROWS($A$2:B1542)),(COLUMNS($A$2:B1542)-1)*6+1)</f>
        <v>30</v>
      </c>
      <c r="D1542" t="str" cm="1">
        <f t="array" ref="D1542">INDEX('Master Data'!$F$2:$L$4115,SMALL(IF((INDEX('Master Data'!$F$2:$L$4115,,1)="canceled"),MATCH(ROW('Master Data'!$F$2:$L$4115),ROW('Master Data'!$F$2:$L$4115)),""""),ROWS($D$1532:D1542)),(COLUMNS($D$1532:D1542)-1)*6+1)</f>
        <v>canceled</v>
      </c>
      <c r="E1542" cm="1">
        <f t="array" ref="E1542">INDEX('Master Data'!$F$2:$L$4115,SMALL(IF((INDEX('Master Data'!$F$2:$L$4115,,1)="canceled"),MATCH(ROW('Master Data'!$F$2:$L$4115),ROW('Master Data'!$F$2:$L$4115)),""),ROWS($D$1532:E1542)),(COLUMNS($D$1532:E1542)-1)*6+1)</f>
        <v>0</v>
      </c>
    </row>
    <row r="1543" spans="1:5" x14ac:dyDescent="0.25">
      <c r="A1543" t="str" cm="1">
        <f t="array" ref="A1543">INDEX('Master Data'!$F$2:$L$4115,SMALL(IF((INDEX('Master Data'!$F$2:$L$4115,,1)="successful"),MATCH(ROW('Master Data'!$F$2:$L$4115),ROW('Master Data'!$F$2:$L$4115)),""),ROWS(A$2:$A1543)),(COLUMNS($A$2:A1543)-1)*6+1)</f>
        <v>successful</v>
      </c>
      <c r="B1543" cm="1">
        <f t="array" ref="B1543">INDEX('Master Data'!$F$2:$L$4115,SMALL(IF((INDEX('Master Data'!$F$2:$L$4115,,1)="successful"),MATCH(ROW('Master Data'!$F$2:$L$4115),ROW('Master Data'!$F$2:$L$4115)),""),ROWS($A$2:B1543)),(COLUMNS($A$2:B1543)-1)*6+1)</f>
        <v>103</v>
      </c>
      <c r="D1543" t="str" cm="1">
        <f t="array" ref="D1543">INDEX('Master Data'!$F$2:$L$4115,SMALL(IF((INDEX('Master Data'!$F$2:$L$4115,,1)="canceled"),MATCH(ROW('Master Data'!$F$2:$L$4115),ROW('Master Data'!$F$2:$L$4115)),""""),ROWS($D$1532:D1543)),(COLUMNS($D$1532:D1543)-1)*6+1)</f>
        <v>canceled</v>
      </c>
      <c r="E1543" cm="1">
        <f t="array" ref="E1543">INDEX('Master Data'!$F$2:$L$4115,SMALL(IF((INDEX('Master Data'!$F$2:$L$4115,,1)="canceled"),MATCH(ROW('Master Data'!$F$2:$L$4115),ROW('Master Data'!$F$2:$L$4115)),""),ROWS($D$1532:E1543)),(COLUMNS($D$1532:E1543)-1)*6+1)</f>
        <v>0</v>
      </c>
    </row>
    <row r="1544" spans="1:5" x14ac:dyDescent="0.25">
      <c r="A1544" t="str" cm="1">
        <f t="array" ref="A1544">INDEX('Master Data'!$F$2:$L$4115,SMALL(IF((INDEX('Master Data'!$F$2:$L$4115,,1)="successful"),MATCH(ROW('Master Data'!$F$2:$L$4115),ROW('Master Data'!$F$2:$L$4115)),""),ROWS(A$2:$A1544)),(COLUMNS($A$2:A1544)-1)*6+1)</f>
        <v>successful</v>
      </c>
      <c r="B1544" cm="1">
        <f t="array" ref="B1544">INDEX('Master Data'!$F$2:$L$4115,SMALL(IF((INDEX('Master Data'!$F$2:$L$4115,,1)="successful"),MATCH(ROW('Master Data'!$F$2:$L$4115),ROW('Master Data'!$F$2:$L$4115)),""),ROWS($A$2:B1544)),(COLUMNS($A$2:B1544)-1)*6+1)</f>
        <v>62</v>
      </c>
      <c r="D1544" t="str" cm="1">
        <f t="array" ref="D1544">INDEX('Master Data'!$F$2:$L$4115,SMALL(IF((INDEX('Master Data'!$F$2:$L$4115,,1)="canceled"),MATCH(ROW('Master Data'!$F$2:$L$4115),ROW('Master Data'!$F$2:$L$4115)),""""),ROWS($D$1532:D1544)),(COLUMNS($D$1532:D1544)-1)*6+1)</f>
        <v>canceled</v>
      </c>
      <c r="E1544" cm="1">
        <f t="array" ref="E1544">INDEX('Master Data'!$F$2:$L$4115,SMALL(IF((INDEX('Master Data'!$F$2:$L$4115,,1)="canceled"),MATCH(ROW('Master Data'!$F$2:$L$4115),ROW('Master Data'!$F$2:$L$4115)),""),ROWS($D$1532:E1544)),(COLUMNS($D$1532:E1544)-1)*6+1)</f>
        <v>81</v>
      </c>
    </row>
    <row r="1545" spans="1:5" x14ac:dyDescent="0.25">
      <c r="A1545" t="str" cm="1">
        <f t="array" ref="A1545">INDEX('Master Data'!$F$2:$L$4115,SMALL(IF((INDEX('Master Data'!$F$2:$L$4115,,1)="successful"),MATCH(ROW('Master Data'!$F$2:$L$4115),ROW('Master Data'!$F$2:$L$4115)),""),ROWS(A$2:$A1545)),(COLUMNS($A$2:A1545)-1)*6+1)</f>
        <v>successful</v>
      </c>
      <c r="B1545" cm="1">
        <f t="array" ref="B1545">INDEX('Master Data'!$F$2:$L$4115,SMALL(IF((INDEX('Master Data'!$F$2:$L$4115,,1)="successful"),MATCH(ROW('Master Data'!$F$2:$L$4115),ROW('Master Data'!$F$2:$L$4115)),""),ROWS($A$2:B1545)),(COLUMNS($A$2:B1545)-1)*6+1)</f>
        <v>6</v>
      </c>
      <c r="D1545" t="str" cm="1">
        <f t="array" ref="D1545">INDEX('Master Data'!$F$2:$L$4115,SMALL(IF((INDEX('Master Data'!$F$2:$L$4115,,1)="canceled"),MATCH(ROW('Master Data'!$F$2:$L$4115),ROW('Master Data'!$F$2:$L$4115)),""""),ROWS($D$1532:D1545)),(COLUMNS($D$1532:D1545)-1)*6+1)</f>
        <v>canceled</v>
      </c>
      <c r="E1545" cm="1">
        <f t="array" ref="E1545">INDEX('Master Data'!$F$2:$L$4115,SMALL(IF((INDEX('Master Data'!$F$2:$L$4115,,1)="canceled"),MATCH(ROW('Master Data'!$F$2:$L$4115),ROW('Master Data'!$F$2:$L$4115)),""),ROWS($D$1532:E1545)),(COLUMNS($D$1532:E1545)-1)*6+1)</f>
        <v>0</v>
      </c>
    </row>
    <row r="1546" spans="1:5" x14ac:dyDescent="0.25">
      <c r="A1546" t="str" cm="1">
        <f t="array" ref="A1546">INDEX('Master Data'!$F$2:$L$4115,SMALL(IF((INDEX('Master Data'!$F$2:$L$4115,,1)="successful"),MATCH(ROW('Master Data'!$F$2:$L$4115),ROW('Master Data'!$F$2:$L$4115)),""),ROWS(A$2:$A1546)),(COLUMNS($A$2:A1546)-1)*6+1)</f>
        <v>successful</v>
      </c>
      <c r="B1546" cm="1">
        <f t="array" ref="B1546">INDEX('Master Data'!$F$2:$L$4115,SMALL(IF((INDEX('Master Data'!$F$2:$L$4115,,1)="successful"),MATCH(ROW('Master Data'!$F$2:$L$4115),ROW('Master Data'!$F$2:$L$4115)),""),ROWS($A$2:B1546)),(COLUMNS($A$2:B1546)-1)*6+1)</f>
        <v>182</v>
      </c>
      <c r="D1546" t="str" cm="1">
        <f t="array" ref="D1546">INDEX('Master Data'!$F$2:$L$4115,SMALL(IF((INDEX('Master Data'!$F$2:$L$4115,,1)="canceled"),MATCH(ROW('Master Data'!$F$2:$L$4115),ROW('Master Data'!$F$2:$L$4115)),""""),ROWS($D$1532:D1546)),(COLUMNS($D$1532:D1546)-1)*6+1)</f>
        <v>canceled</v>
      </c>
      <c r="E1546" cm="1">
        <f t="array" ref="E1546">INDEX('Master Data'!$F$2:$L$4115,SMALL(IF((INDEX('Master Data'!$F$2:$L$4115,,1)="canceled"),MATCH(ROW('Master Data'!$F$2:$L$4115),ROW('Master Data'!$F$2:$L$4115)),""),ROWS($D$1532:E1546)),(COLUMNS($D$1532:E1546)-1)*6+1)</f>
        <v>0</v>
      </c>
    </row>
    <row r="1547" spans="1:5" x14ac:dyDescent="0.25">
      <c r="A1547" t="str" cm="1">
        <f t="array" ref="A1547">INDEX('Master Data'!$F$2:$L$4115,SMALL(IF((INDEX('Master Data'!$F$2:$L$4115,,1)="successful"),MATCH(ROW('Master Data'!$F$2:$L$4115),ROW('Master Data'!$F$2:$L$4115)),""),ROWS(A$2:$A1547)),(COLUMNS($A$2:A1547)-1)*6+1)</f>
        <v>successful</v>
      </c>
      <c r="B1547" cm="1">
        <f t="array" ref="B1547">INDEX('Master Data'!$F$2:$L$4115,SMALL(IF((INDEX('Master Data'!$F$2:$L$4115,,1)="successful"),MATCH(ROW('Master Data'!$F$2:$L$4115),ROW('Master Data'!$F$2:$L$4115)),""),ROWS($A$2:B1547)),(COLUMNS($A$2:B1547)-1)*6+1)</f>
        <v>145</v>
      </c>
      <c r="D1547" t="str" cm="1">
        <f t="array" ref="D1547">INDEX('Master Data'!$F$2:$L$4115,SMALL(IF((INDEX('Master Data'!$F$2:$L$4115,,1)="canceled"),MATCH(ROW('Master Data'!$F$2:$L$4115),ROW('Master Data'!$F$2:$L$4115)),""""),ROWS($D$1532:D1547)),(COLUMNS($D$1532:D1547)-1)*6+1)</f>
        <v>canceled</v>
      </c>
      <c r="E1547" cm="1">
        <f t="array" ref="E1547">INDEX('Master Data'!$F$2:$L$4115,SMALL(IF((INDEX('Master Data'!$F$2:$L$4115,,1)="canceled"),MATCH(ROW('Master Data'!$F$2:$L$4115),ROW('Master Data'!$F$2:$L$4115)),""),ROWS($D$1532:E1547)),(COLUMNS($D$1532:E1547)-1)*6+1)</f>
        <v>5</v>
      </c>
    </row>
    <row r="1548" spans="1:5" x14ac:dyDescent="0.25">
      <c r="A1548" t="str" cm="1">
        <f t="array" ref="A1548">INDEX('Master Data'!$F$2:$L$4115,SMALL(IF((INDEX('Master Data'!$F$2:$L$4115,,1)="successful"),MATCH(ROW('Master Data'!$F$2:$L$4115),ROW('Master Data'!$F$2:$L$4115)),""),ROWS(A$2:$A1548)),(COLUMNS($A$2:A1548)-1)*6+1)</f>
        <v>successful</v>
      </c>
      <c r="B1548" cm="1">
        <f t="array" ref="B1548">INDEX('Master Data'!$F$2:$L$4115,SMALL(IF((INDEX('Master Data'!$F$2:$L$4115,,1)="successful"),MATCH(ROW('Master Data'!$F$2:$L$4115),ROW('Master Data'!$F$2:$L$4115)),""),ROWS($A$2:B1548)),(COLUMNS($A$2:B1548)-1)*6+1)</f>
        <v>25</v>
      </c>
      <c r="D1548" t="str" cm="1">
        <f t="array" ref="D1548">INDEX('Master Data'!$F$2:$L$4115,SMALL(IF((INDEX('Master Data'!$F$2:$L$4115,,1)="canceled"),MATCH(ROW('Master Data'!$F$2:$L$4115),ROW('Master Data'!$F$2:$L$4115)),""""),ROWS($D$1532:D1548)),(COLUMNS($D$1532:D1548)-1)*6+1)</f>
        <v>canceled</v>
      </c>
      <c r="E1548" cm="1">
        <f t="array" ref="E1548">INDEX('Master Data'!$F$2:$L$4115,SMALL(IF((INDEX('Master Data'!$F$2:$L$4115,,1)="canceled"),MATCH(ROW('Master Data'!$F$2:$L$4115),ROW('Master Data'!$F$2:$L$4115)),""),ROWS($D$1532:E1548)),(COLUMNS($D$1532:E1548)-1)*6+1)</f>
        <v>0</v>
      </c>
    </row>
    <row r="1549" spans="1:5" x14ac:dyDescent="0.25">
      <c r="A1549" t="str" cm="1">
        <f t="array" ref="A1549">INDEX('Master Data'!$F$2:$L$4115,SMALL(IF((INDEX('Master Data'!$F$2:$L$4115,,1)="successful"),MATCH(ROW('Master Data'!$F$2:$L$4115),ROW('Master Data'!$F$2:$L$4115)),""),ROWS(A$2:$A1549)),(COLUMNS($A$2:A1549)-1)*6+1)</f>
        <v>successful</v>
      </c>
      <c r="B1549" cm="1">
        <f t="array" ref="B1549">INDEX('Master Data'!$F$2:$L$4115,SMALL(IF((INDEX('Master Data'!$F$2:$L$4115,,1)="successful"),MATCH(ROW('Master Data'!$F$2:$L$4115),ROW('Master Data'!$F$2:$L$4115)),""),ROWS($A$2:B1549)),(COLUMNS($A$2:B1549)-1)*6+1)</f>
        <v>320</v>
      </c>
      <c r="D1549" t="str" cm="1">
        <f t="array" ref="D1549">INDEX('Master Data'!$F$2:$L$4115,SMALL(IF((INDEX('Master Data'!$F$2:$L$4115,,1)="canceled"),MATCH(ROW('Master Data'!$F$2:$L$4115),ROW('Master Data'!$F$2:$L$4115)),""""),ROWS($D$1532:D1549)),(COLUMNS($D$1532:D1549)-1)*6+1)</f>
        <v>canceled</v>
      </c>
      <c r="E1549" cm="1">
        <f t="array" ref="E1549">INDEX('Master Data'!$F$2:$L$4115,SMALL(IF((INDEX('Master Data'!$F$2:$L$4115,,1)="canceled"),MATCH(ROW('Master Data'!$F$2:$L$4115),ROW('Master Data'!$F$2:$L$4115)),""),ROWS($D$1532:E1549)),(COLUMNS($D$1532:E1549)-1)*6+1)</f>
        <v>0</v>
      </c>
    </row>
    <row r="1550" spans="1:5" x14ac:dyDescent="0.25">
      <c r="A1550" t="str" cm="1">
        <f t="array" ref="A1550">INDEX('Master Data'!$F$2:$L$4115,SMALL(IF((INDEX('Master Data'!$F$2:$L$4115,,1)="successful"),MATCH(ROW('Master Data'!$F$2:$L$4115),ROW('Master Data'!$F$2:$L$4115)),""),ROWS(A$2:$A1550)),(COLUMNS($A$2:A1550)-1)*6+1)</f>
        <v>successful</v>
      </c>
      <c r="B1550" cm="1">
        <f t="array" ref="B1550">INDEX('Master Data'!$F$2:$L$4115,SMALL(IF((INDEX('Master Data'!$F$2:$L$4115,,1)="successful"),MATCH(ROW('Master Data'!$F$2:$L$4115),ROW('Master Data'!$F$2:$L$4115)),""),ROWS($A$2:B1550)),(COLUMNS($A$2:B1550)-1)*6+1)</f>
        <v>99</v>
      </c>
      <c r="D1550" t="str" cm="1">
        <f t="array" ref="D1550">INDEX('Master Data'!$F$2:$L$4115,SMALL(IF((INDEX('Master Data'!$F$2:$L$4115,,1)="canceled"),MATCH(ROW('Master Data'!$F$2:$L$4115),ROW('Master Data'!$F$2:$L$4115)),""""),ROWS($D$1532:D1550)),(COLUMNS($D$1532:D1550)-1)*6+1)</f>
        <v>canceled</v>
      </c>
      <c r="E1550" cm="1">
        <f t="array" ref="E1550">INDEX('Master Data'!$F$2:$L$4115,SMALL(IF((INDEX('Master Data'!$F$2:$L$4115,,1)="canceled"),MATCH(ROW('Master Data'!$F$2:$L$4115),ROW('Master Data'!$F$2:$L$4115)),""),ROWS($D$1532:E1550)),(COLUMNS($D$1532:E1550)-1)*6+1)</f>
        <v>58</v>
      </c>
    </row>
    <row r="1551" spans="1:5" x14ac:dyDescent="0.25">
      <c r="A1551" t="str" cm="1">
        <f t="array" ref="A1551">INDEX('Master Data'!$F$2:$L$4115,SMALL(IF((INDEX('Master Data'!$F$2:$L$4115,,1)="successful"),MATCH(ROW('Master Data'!$F$2:$L$4115),ROW('Master Data'!$F$2:$L$4115)),""),ROWS(A$2:$A1551)),(COLUMNS($A$2:A1551)-1)*6+1)</f>
        <v>successful</v>
      </c>
      <c r="B1551" cm="1">
        <f t="array" ref="B1551">INDEX('Master Data'!$F$2:$L$4115,SMALL(IF((INDEX('Master Data'!$F$2:$L$4115,,1)="successful"),MATCH(ROW('Master Data'!$F$2:$L$4115),ROW('Master Data'!$F$2:$L$4115)),""),ROWS($A$2:B1551)),(COLUMNS($A$2:B1551)-1)*6+1)</f>
        <v>348</v>
      </c>
      <c r="D1551" t="str" cm="1">
        <f t="array" ref="D1551">INDEX('Master Data'!$F$2:$L$4115,SMALL(IF((INDEX('Master Data'!$F$2:$L$4115,,1)="canceled"),MATCH(ROW('Master Data'!$F$2:$L$4115),ROW('Master Data'!$F$2:$L$4115)),""""),ROWS($D$1532:D1551)),(COLUMNS($D$1532:D1551)-1)*6+1)</f>
        <v>canceled</v>
      </c>
      <c r="E1551" cm="1">
        <f t="array" ref="E1551">INDEX('Master Data'!$F$2:$L$4115,SMALL(IF((INDEX('Master Data'!$F$2:$L$4115,,1)="canceled"),MATCH(ROW('Master Data'!$F$2:$L$4115),ROW('Master Data'!$F$2:$L$4115)),""),ROWS($D$1532:E1551)),(COLUMNS($D$1532:E1551)-1)*6+1)</f>
        <v>1</v>
      </c>
    </row>
    <row r="1552" spans="1:5" x14ac:dyDescent="0.25">
      <c r="A1552" t="str" cm="1">
        <f t="array" ref="A1552">INDEX('Master Data'!$F$2:$L$4115,SMALL(IF((INDEX('Master Data'!$F$2:$L$4115,,1)="successful"),MATCH(ROW('Master Data'!$F$2:$L$4115),ROW('Master Data'!$F$2:$L$4115)),""),ROWS(A$2:$A1552)),(COLUMNS($A$2:A1552)-1)*6+1)</f>
        <v>successful</v>
      </c>
      <c r="B1552" cm="1">
        <f t="array" ref="B1552">INDEX('Master Data'!$F$2:$L$4115,SMALL(IF((INDEX('Master Data'!$F$2:$L$4115,,1)="successful"),MATCH(ROW('Master Data'!$F$2:$L$4115),ROW('Master Data'!$F$2:$L$4115)),""),ROWS($A$2:B1552)),(COLUMNS($A$2:B1552)-1)*6+1)</f>
        <v>41</v>
      </c>
      <c r="D1552" t="str" cm="1">
        <f t="array" ref="D1552">INDEX('Master Data'!$F$2:$L$4115,SMALL(IF((INDEX('Master Data'!$F$2:$L$4115,,1)="canceled"),MATCH(ROW('Master Data'!$F$2:$L$4115),ROW('Master Data'!$F$2:$L$4115)),""""),ROWS($D$1532:D1552)),(COLUMNS($D$1532:D1552)-1)*6+1)</f>
        <v>canceled</v>
      </c>
      <c r="E1552" cm="1">
        <f t="array" ref="E1552">INDEX('Master Data'!$F$2:$L$4115,SMALL(IF((INDEX('Master Data'!$F$2:$L$4115,,1)="canceled"),MATCH(ROW('Master Data'!$F$2:$L$4115),ROW('Master Data'!$F$2:$L$4115)),""),ROWS($D$1532:E1552)),(COLUMNS($D$1532:E1552)-1)*6+1)</f>
        <v>0</v>
      </c>
    </row>
    <row r="1553" spans="1:5" x14ac:dyDescent="0.25">
      <c r="A1553" t="str" cm="1">
        <f t="array" ref="A1553">INDEX('Master Data'!$F$2:$L$4115,SMALL(IF((INDEX('Master Data'!$F$2:$L$4115,,1)="successful"),MATCH(ROW('Master Data'!$F$2:$L$4115),ROW('Master Data'!$F$2:$L$4115)),""),ROWS(A$2:$A1553)),(COLUMNS($A$2:A1553)-1)*6+1)</f>
        <v>successful</v>
      </c>
      <c r="B1553" cm="1">
        <f t="array" ref="B1553">INDEX('Master Data'!$F$2:$L$4115,SMALL(IF((INDEX('Master Data'!$F$2:$L$4115,,1)="successful"),MATCH(ROW('Master Data'!$F$2:$L$4115),ROW('Master Data'!$F$2:$L$4115)),""),ROWS($A$2:B1553)),(COLUMNS($A$2:B1553)-1)*6+1)</f>
        <v>29</v>
      </c>
      <c r="D1553" t="str" cm="1">
        <f t="array" ref="D1553">INDEX('Master Data'!$F$2:$L$4115,SMALL(IF((INDEX('Master Data'!$F$2:$L$4115,,1)="canceled"),MATCH(ROW('Master Data'!$F$2:$L$4115),ROW('Master Data'!$F$2:$L$4115)),""""),ROWS($D$1532:D1553)),(COLUMNS($D$1532:D1553)-1)*6+1)</f>
        <v>canceled</v>
      </c>
      <c r="E1553" cm="1">
        <f t="array" ref="E1553">INDEX('Master Data'!$F$2:$L$4115,SMALL(IF((INDEX('Master Data'!$F$2:$L$4115,,1)="canceled"),MATCH(ROW('Master Data'!$F$2:$L$4115),ROW('Master Data'!$F$2:$L$4115)),""),ROWS($D$1532:E1553)),(COLUMNS($D$1532:E1553)-1)*6+1)</f>
        <v>28</v>
      </c>
    </row>
    <row r="1554" spans="1:5" x14ac:dyDescent="0.25">
      <c r="A1554" t="str" cm="1">
        <f t="array" ref="A1554">INDEX('Master Data'!$F$2:$L$4115,SMALL(IF((INDEX('Master Data'!$F$2:$L$4115,,1)="successful"),MATCH(ROW('Master Data'!$F$2:$L$4115),ROW('Master Data'!$F$2:$L$4115)),""),ROWS(A$2:$A1554)),(COLUMNS($A$2:A1554)-1)*6+1)</f>
        <v>successful</v>
      </c>
      <c r="B1554" cm="1">
        <f t="array" ref="B1554">INDEX('Master Data'!$F$2:$L$4115,SMALL(IF((INDEX('Master Data'!$F$2:$L$4115,,1)="successful"),MATCH(ROW('Master Data'!$F$2:$L$4115),ROW('Master Data'!$F$2:$L$4115)),""),ROWS($A$2:B1554)),(COLUMNS($A$2:B1554)-1)*6+1)</f>
        <v>25</v>
      </c>
      <c r="D1554" t="str" cm="1">
        <f t="array" ref="D1554">INDEX('Master Data'!$F$2:$L$4115,SMALL(IF((INDEX('Master Data'!$F$2:$L$4115,,1)="canceled"),MATCH(ROW('Master Data'!$F$2:$L$4115),ROW('Master Data'!$F$2:$L$4115)),""""),ROWS($D$1532:D1554)),(COLUMNS($D$1532:D1554)-1)*6+1)</f>
        <v>canceled</v>
      </c>
      <c r="E1554" cm="1">
        <f t="array" ref="E1554">INDEX('Master Data'!$F$2:$L$4115,SMALL(IF((INDEX('Master Data'!$F$2:$L$4115,,1)="canceled"),MATCH(ROW('Master Data'!$F$2:$L$4115),ROW('Master Data'!$F$2:$L$4115)),""),ROWS($D$1532:E1554)),(COLUMNS($D$1532:E1554)-1)*6+1)</f>
        <v>1</v>
      </c>
    </row>
    <row r="1555" spans="1:5" x14ac:dyDescent="0.25">
      <c r="A1555" t="str" cm="1">
        <f t="array" ref="A1555">INDEX('Master Data'!$F$2:$L$4115,SMALL(IF((INDEX('Master Data'!$F$2:$L$4115,,1)="successful"),MATCH(ROW('Master Data'!$F$2:$L$4115),ROW('Master Data'!$F$2:$L$4115)),""),ROWS(A$2:$A1555)),(COLUMNS($A$2:A1555)-1)*6+1)</f>
        <v>successful</v>
      </c>
      <c r="B1555" cm="1">
        <f t="array" ref="B1555">INDEX('Master Data'!$F$2:$L$4115,SMALL(IF((INDEX('Master Data'!$F$2:$L$4115,,1)="successful"),MATCH(ROW('Master Data'!$F$2:$L$4115),ROW('Master Data'!$F$2:$L$4115)),""),ROWS($A$2:B1555)),(COLUMNS($A$2:B1555)-1)*6+1)</f>
        <v>23</v>
      </c>
      <c r="D1555" t="str" cm="1">
        <f t="array" ref="D1555">INDEX('Master Data'!$F$2:$L$4115,SMALL(IF((INDEX('Master Data'!$F$2:$L$4115,,1)="canceled"),MATCH(ROW('Master Data'!$F$2:$L$4115),ROW('Master Data'!$F$2:$L$4115)),""""),ROWS($D$1532:D1555)),(COLUMNS($D$1532:D1555)-1)*6+1)</f>
        <v>canceled</v>
      </c>
      <c r="E1555" cm="1">
        <f t="array" ref="E1555">INDEX('Master Data'!$F$2:$L$4115,SMALL(IF((INDEX('Master Data'!$F$2:$L$4115,,1)="canceled"),MATCH(ROW('Master Data'!$F$2:$L$4115),ROW('Master Data'!$F$2:$L$4115)),""),ROWS($D$1532:E1555)),(COLUMNS($D$1532:E1555)-1)*6+1)</f>
        <v>0</v>
      </c>
    </row>
    <row r="1556" spans="1:5" x14ac:dyDescent="0.25">
      <c r="A1556" t="str" cm="1">
        <f t="array" ref="A1556">INDEX('Master Data'!$F$2:$L$4115,SMALL(IF((INDEX('Master Data'!$F$2:$L$4115,,1)="successful"),MATCH(ROW('Master Data'!$F$2:$L$4115),ROW('Master Data'!$F$2:$L$4115)),""),ROWS(A$2:$A1556)),(COLUMNS($A$2:A1556)-1)*6+1)</f>
        <v>successful</v>
      </c>
      <c r="B1556" cm="1">
        <f t="array" ref="B1556">INDEX('Master Data'!$F$2:$L$4115,SMALL(IF((INDEX('Master Data'!$F$2:$L$4115,,1)="successful"),MATCH(ROW('Master Data'!$F$2:$L$4115),ROW('Master Data'!$F$2:$L$4115)),""),ROWS($A$2:B1556)),(COLUMNS($A$2:B1556)-1)*6+1)</f>
        <v>1260</v>
      </c>
      <c r="D1556" t="str" cm="1">
        <f t="array" ref="D1556">INDEX('Master Data'!$F$2:$L$4115,SMALL(IF((INDEX('Master Data'!$F$2:$L$4115,,1)="canceled"),MATCH(ROW('Master Data'!$F$2:$L$4115),ROW('Master Data'!$F$2:$L$4115)),""""),ROWS($D$1532:D1556)),(COLUMNS($D$1532:D1556)-1)*6+1)</f>
        <v>canceled</v>
      </c>
      <c r="E1556" cm="1">
        <f t="array" ref="E1556">INDEX('Master Data'!$F$2:$L$4115,SMALL(IF((INDEX('Master Data'!$F$2:$L$4115,,1)="canceled"),MATCH(ROW('Master Data'!$F$2:$L$4115),ROW('Master Data'!$F$2:$L$4115)),""),ROWS($D$1532:E1556)),(COLUMNS($D$1532:E1556)-1)*6+1)</f>
        <v>37</v>
      </c>
    </row>
    <row r="1557" spans="1:5" x14ac:dyDescent="0.25">
      <c r="A1557" t="str" cm="1">
        <f t="array" ref="A1557">INDEX('Master Data'!$F$2:$L$4115,SMALL(IF((INDEX('Master Data'!$F$2:$L$4115,,1)="successful"),MATCH(ROW('Master Data'!$F$2:$L$4115),ROW('Master Data'!$F$2:$L$4115)),""),ROWS(A$2:$A1557)),(COLUMNS($A$2:A1557)-1)*6+1)</f>
        <v>successful</v>
      </c>
      <c r="B1557" cm="1">
        <f t="array" ref="B1557">INDEX('Master Data'!$F$2:$L$4115,SMALL(IF((INDEX('Master Data'!$F$2:$L$4115,,1)="successful"),MATCH(ROW('Master Data'!$F$2:$L$4115),ROW('Master Data'!$F$2:$L$4115)),""),ROWS($A$2:B1557)),(COLUMNS($A$2:B1557)-1)*6+1)</f>
        <v>307</v>
      </c>
      <c r="D1557" t="str" cm="1">
        <f t="array" ref="D1557">INDEX('Master Data'!$F$2:$L$4115,SMALL(IF((INDEX('Master Data'!$F$2:$L$4115,,1)="canceled"),MATCH(ROW('Master Data'!$F$2:$L$4115),ROW('Master Data'!$F$2:$L$4115)),""""),ROWS($D$1532:D1557)),(COLUMNS($D$1532:D1557)-1)*6+1)</f>
        <v>canceled</v>
      </c>
      <c r="E1557" cm="1">
        <f t="array" ref="E1557">INDEX('Master Data'!$F$2:$L$4115,SMALL(IF((INDEX('Master Data'!$F$2:$L$4115,,1)="canceled"),MATCH(ROW('Master Data'!$F$2:$L$4115),ROW('Master Data'!$F$2:$L$4115)),""),ROWS($D$1532:E1557)),(COLUMNS($D$1532:E1557)-1)*6+1)</f>
        <v>9</v>
      </c>
    </row>
    <row r="1558" spans="1:5" x14ac:dyDescent="0.25">
      <c r="A1558" t="str" cm="1">
        <f t="array" ref="A1558">INDEX('Master Data'!$F$2:$L$4115,SMALL(IF((INDEX('Master Data'!$F$2:$L$4115,,1)="successful"),MATCH(ROW('Master Data'!$F$2:$L$4115),ROW('Master Data'!$F$2:$L$4115)),""),ROWS(A$2:$A1558)),(COLUMNS($A$2:A1558)-1)*6+1)</f>
        <v>successful</v>
      </c>
      <c r="B1558" cm="1">
        <f t="array" ref="B1558">INDEX('Master Data'!$F$2:$L$4115,SMALL(IF((INDEX('Master Data'!$F$2:$L$4115,,1)="successful"),MATCH(ROW('Master Data'!$F$2:$L$4115),ROW('Master Data'!$F$2:$L$4115)),""),ROWS($A$2:B1558)),(COLUMNS($A$2:B1558)-1)*6+1)</f>
        <v>329</v>
      </c>
      <c r="D1558" t="str" cm="1">
        <f t="array" ref="D1558">INDEX('Master Data'!$F$2:$L$4115,SMALL(IF((INDEX('Master Data'!$F$2:$L$4115,,1)="canceled"),MATCH(ROW('Master Data'!$F$2:$L$4115),ROW('Master Data'!$F$2:$L$4115)),""""),ROWS($D$1532:D1558)),(COLUMNS($D$1532:D1558)-1)*6+1)</f>
        <v>canceled</v>
      </c>
      <c r="E1558" cm="1">
        <f t="array" ref="E1558">INDEX('Master Data'!$F$2:$L$4115,SMALL(IF((INDEX('Master Data'!$F$2:$L$4115,,1)="canceled"),MATCH(ROW('Master Data'!$F$2:$L$4115),ROW('Master Data'!$F$2:$L$4115)),""),ROWS($D$1532:E1558)),(COLUMNS($D$1532:E1558)-1)*6+1)</f>
        <v>3</v>
      </c>
    </row>
    <row r="1559" spans="1:5" x14ac:dyDescent="0.25">
      <c r="A1559" t="str" cm="1">
        <f t="array" ref="A1559">INDEX('Master Data'!$F$2:$L$4115,SMALL(IF((INDEX('Master Data'!$F$2:$L$4115,,1)="successful"),MATCH(ROW('Master Data'!$F$2:$L$4115),ROW('Master Data'!$F$2:$L$4115)),""),ROWS(A$2:$A1559)),(COLUMNS($A$2:A1559)-1)*6+1)</f>
        <v>successful</v>
      </c>
      <c r="B1559" cm="1">
        <f t="array" ref="B1559">INDEX('Master Data'!$F$2:$L$4115,SMALL(IF((INDEX('Master Data'!$F$2:$L$4115,,1)="successful"),MATCH(ROW('Master Data'!$F$2:$L$4115),ROW('Master Data'!$F$2:$L$4115)),""),ROWS($A$2:B1559)),(COLUMNS($A$2:B1559)-1)*6+1)</f>
        <v>32</v>
      </c>
      <c r="D1559" t="str" cm="1">
        <f t="array" ref="D1559">INDEX('Master Data'!$F$2:$L$4115,SMALL(IF((INDEX('Master Data'!$F$2:$L$4115,,1)="canceled"),MATCH(ROW('Master Data'!$F$2:$L$4115),ROW('Master Data'!$F$2:$L$4115)),""""),ROWS($D$1532:D1559)),(COLUMNS($D$1532:D1559)-1)*6+1)</f>
        <v>canceled</v>
      </c>
      <c r="E1559" cm="1">
        <f t="array" ref="E1559">INDEX('Master Data'!$F$2:$L$4115,SMALL(IF((INDEX('Master Data'!$F$2:$L$4115,,1)="canceled"),MATCH(ROW('Master Data'!$F$2:$L$4115),ROW('Master Data'!$F$2:$L$4115)),""),ROWS($D$1532:E1559)),(COLUMNS($D$1532:E1559)-1)*6+1)</f>
        <v>0</v>
      </c>
    </row>
    <row r="1560" spans="1:5" x14ac:dyDescent="0.25">
      <c r="A1560" t="str" cm="1">
        <f t="array" ref="A1560">INDEX('Master Data'!$F$2:$L$4115,SMALL(IF((INDEX('Master Data'!$F$2:$L$4115,,1)="successful"),MATCH(ROW('Master Data'!$F$2:$L$4115),ROW('Master Data'!$F$2:$L$4115)),""),ROWS(A$2:$A1560)),(COLUMNS($A$2:A1560)-1)*6+1)</f>
        <v>successful</v>
      </c>
      <c r="B1560" cm="1">
        <f t="array" ref="B1560">INDEX('Master Data'!$F$2:$L$4115,SMALL(IF((INDEX('Master Data'!$F$2:$L$4115,,1)="successful"),MATCH(ROW('Master Data'!$F$2:$L$4115),ROW('Master Data'!$F$2:$L$4115)),""),ROWS($A$2:B1560)),(COLUMNS($A$2:B1560)-1)*6+1)</f>
        <v>27</v>
      </c>
      <c r="D1560" t="str" cm="1">
        <f t="array" ref="D1560">INDEX('Master Data'!$F$2:$L$4115,SMALL(IF((INDEX('Master Data'!$F$2:$L$4115,,1)="canceled"),MATCH(ROW('Master Data'!$F$2:$L$4115),ROW('Master Data'!$F$2:$L$4115)),""""),ROWS($D$1532:D1560)),(COLUMNS($D$1532:D1560)-1)*6+1)</f>
        <v>canceled</v>
      </c>
      <c r="E1560" cm="1">
        <f t="array" ref="E1560">INDEX('Master Data'!$F$2:$L$4115,SMALL(IF((INDEX('Master Data'!$F$2:$L$4115,,1)="canceled"),MATCH(ROW('Master Data'!$F$2:$L$4115),ROW('Master Data'!$F$2:$L$4115)),""),ROWS($D$1532:E1560)),(COLUMNS($D$1532:E1560)-1)*6+1)</f>
        <v>2</v>
      </c>
    </row>
    <row r="1561" spans="1:5" x14ac:dyDescent="0.25">
      <c r="A1561" t="str" cm="1">
        <f t="array" ref="A1561">INDEX('Master Data'!$F$2:$L$4115,SMALL(IF((INDEX('Master Data'!$F$2:$L$4115,,1)="successful"),MATCH(ROW('Master Data'!$F$2:$L$4115),ROW('Master Data'!$F$2:$L$4115)),""),ROWS(A$2:$A1561)),(COLUMNS($A$2:A1561)-1)*6+1)</f>
        <v>successful</v>
      </c>
      <c r="B1561" cm="1">
        <f t="array" ref="B1561">INDEX('Master Data'!$F$2:$L$4115,SMALL(IF((INDEX('Master Data'!$F$2:$L$4115,,1)="successful"),MATCH(ROW('Master Data'!$F$2:$L$4115),ROW('Master Data'!$F$2:$L$4115)),""),ROWS($A$2:B1561)),(COLUMNS($A$2:B1561)-1)*6+1)</f>
        <v>236</v>
      </c>
      <c r="D1561" t="str" cm="1">
        <f t="array" ref="D1561">INDEX('Master Data'!$F$2:$L$4115,SMALL(IF((INDEX('Master Data'!$F$2:$L$4115,,1)="canceled"),MATCH(ROW('Master Data'!$F$2:$L$4115),ROW('Master Data'!$F$2:$L$4115)),""""),ROWS($D$1532:D1561)),(COLUMNS($D$1532:D1561)-1)*6+1)</f>
        <v>canceled</v>
      </c>
      <c r="E1561" cm="1">
        <f t="array" ref="E1561">INDEX('Master Data'!$F$2:$L$4115,SMALL(IF((INDEX('Master Data'!$F$2:$L$4115,,1)="canceled"),MATCH(ROW('Master Data'!$F$2:$L$4115),ROW('Master Data'!$F$2:$L$4115)),""),ROWS($D$1532:E1561)),(COLUMNS($D$1532:E1561)-1)*6+1)</f>
        <v>6</v>
      </c>
    </row>
    <row r="1562" spans="1:5" x14ac:dyDescent="0.25">
      <c r="A1562" t="str" cm="1">
        <f t="array" ref="A1562">INDEX('Master Data'!$F$2:$L$4115,SMALL(IF((INDEX('Master Data'!$F$2:$L$4115,,1)="successful"),MATCH(ROW('Master Data'!$F$2:$L$4115),ROW('Master Data'!$F$2:$L$4115)),""),ROWS(A$2:$A1562)),(COLUMNS($A$2:A1562)-1)*6+1)</f>
        <v>successful</v>
      </c>
      <c r="B1562" cm="1">
        <f t="array" ref="B1562">INDEX('Master Data'!$F$2:$L$4115,SMALL(IF((INDEX('Master Data'!$F$2:$L$4115,,1)="successful"),MATCH(ROW('Master Data'!$F$2:$L$4115),ROW('Master Data'!$F$2:$L$4115)),""),ROWS($A$2:B1562)),(COLUMNS($A$2:B1562)-1)*6+1)</f>
        <v>42</v>
      </c>
      <c r="D1562" t="str" cm="1">
        <f t="array" ref="D1562">INDEX('Master Data'!$F$2:$L$4115,SMALL(IF((INDEX('Master Data'!$F$2:$L$4115,,1)="canceled"),MATCH(ROW('Master Data'!$F$2:$L$4115),ROW('Master Data'!$F$2:$L$4115)),""""),ROWS($D$1532:D1562)),(COLUMNS($D$1532:D1562)-1)*6+1)</f>
        <v>canceled</v>
      </c>
      <c r="E1562" cm="1">
        <f t="array" ref="E1562">INDEX('Master Data'!$F$2:$L$4115,SMALL(IF((INDEX('Master Data'!$F$2:$L$4115,,1)="canceled"),MATCH(ROW('Master Data'!$F$2:$L$4115),ROW('Master Data'!$F$2:$L$4115)),""),ROWS($D$1532:E1562)),(COLUMNS($D$1532:E1562)-1)*6+1)</f>
        <v>67</v>
      </c>
    </row>
    <row r="1563" spans="1:5" x14ac:dyDescent="0.25">
      <c r="A1563" t="str" cm="1">
        <f t="array" ref="A1563">INDEX('Master Data'!$F$2:$L$4115,SMALL(IF((INDEX('Master Data'!$F$2:$L$4115,,1)="successful"),MATCH(ROW('Master Data'!$F$2:$L$4115),ROW('Master Data'!$F$2:$L$4115)),""),ROWS(A$2:$A1563)),(COLUMNS($A$2:A1563)-1)*6+1)</f>
        <v>successful</v>
      </c>
      <c r="B1563" cm="1">
        <f t="array" ref="B1563">INDEX('Master Data'!$F$2:$L$4115,SMALL(IF((INDEX('Master Data'!$F$2:$L$4115,,1)="successful"),MATCH(ROW('Master Data'!$F$2:$L$4115),ROW('Master Data'!$F$2:$L$4115)),""),ROWS($A$2:B1563)),(COLUMNS($A$2:B1563)-1)*6+1)</f>
        <v>95</v>
      </c>
      <c r="D1563" t="str" cm="1">
        <f t="array" ref="D1563">INDEX('Master Data'!$F$2:$L$4115,SMALL(IF((INDEX('Master Data'!$F$2:$L$4115,,1)="canceled"),MATCH(ROW('Master Data'!$F$2:$L$4115),ROW('Master Data'!$F$2:$L$4115)),""""),ROWS($D$1532:D1563)),(COLUMNS($D$1532:D1563)-1)*6+1)</f>
        <v>canceled</v>
      </c>
      <c r="E1563" cm="1">
        <f t="array" ref="E1563">INDEX('Master Data'!$F$2:$L$4115,SMALL(IF((INDEX('Master Data'!$F$2:$L$4115,,1)="canceled"),MATCH(ROW('Master Data'!$F$2:$L$4115),ROW('Master Data'!$F$2:$L$4115)),""),ROWS($D$1532:E1563)),(COLUMNS($D$1532:E1563)-1)*6+1)</f>
        <v>5</v>
      </c>
    </row>
    <row r="1564" spans="1:5" x14ac:dyDescent="0.25">
      <c r="A1564" t="str" cm="1">
        <f t="array" ref="A1564">INDEX('Master Data'!$F$2:$L$4115,SMALL(IF((INDEX('Master Data'!$F$2:$L$4115,,1)="successful"),MATCH(ROW('Master Data'!$F$2:$L$4115),ROW('Master Data'!$F$2:$L$4115)),""),ROWS(A$2:$A1564)),(COLUMNS($A$2:A1564)-1)*6+1)</f>
        <v>successful</v>
      </c>
      <c r="B1564" cm="1">
        <f t="array" ref="B1564">INDEX('Master Data'!$F$2:$L$4115,SMALL(IF((INDEX('Master Data'!$F$2:$L$4115,,1)="successful"),MATCH(ROW('Master Data'!$F$2:$L$4115),ROW('Master Data'!$F$2:$L$4115)),""),ROWS($A$2:B1564)),(COLUMNS($A$2:B1564)-1)*6+1)</f>
        <v>37</v>
      </c>
      <c r="D1564" t="str" cm="1">
        <f t="array" ref="D1564">INDEX('Master Data'!$F$2:$L$4115,SMALL(IF((INDEX('Master Data'!$F$2:$L$4115,,1)="canceled"),MATCH(ROW('Master Data'!$F$2:$L$4115),ROW('Master Data'!$F$2:$L$4115)),""""),ROWS($D$1532:D1564)),(COLUMNS($D$1532:D1564)-1)*6+1)</f>
        <v>canceled</v>
      </c>
      <c r="E1564" cm="1">
        <f t="array" ref="E1564">INDEX('Master Data'!$F$2:$L$4115,SMALL(IF((INDEX('Master Data'!$F$2:$L$4115,,1)="canceled"),MATCH(ROW('Master Data'!$F$2:$L$4115),ROW('Master Data'!$F$2:$L$4115)),""),ROWS($D$1532:E1564)),(COLUMNS($D$1532:E1564)-1)*6+1)</f>
        <v>2</v>
      </c>
    </row>
    <row r="1565" spans="1:5" x14ac:dyDescent="0.25">
      <c r="A1565" t="str" cm="1">
        <f t="array" ref="A1565">INDEX('Master Data'!$F$2:$L$4115,SMALL(IF((INDEX('Master Data'!$F$2:$L$4115,,1)="successful"),MATCH(ROW('Master Data'!$F$2:$L$4115),ROW('Master Data'!$F$2:$L$4115)),""),ROWS(A$2:$A1565)),(COLUMNS($A$2:A1565)-1)*6+1)</f>
        <v>successful</v>
      </c>
      <c r="B1565" cm="1">
        <f t="array" ref="B1565">INDEX('Master Data'!$F$2:$L$4115,SMALL(IF((INDEX('Master Data'!$F$2:$L$4115,,1)="successful"),MATCH(ROW('Master Data'!$F$2:$L$4115),ROW('Master Data'!$F$2:$L$4115)),""),ROWS($A$2:B1565)),(COLUMNS($A$2:B1565)-1)*6+1)</f>
        <v>128</v>
      </c>
      <c r="D1565" t="str" cm="1">
        <f t="array" ref="D1565">INDEX('Master Data'!$F$2:$L$4115,SMALL(IF((INDEX('Master Data'!$F$2:$L$4115,,1)="canceled"),MATCH(ROW('Master Data'!$F$2:$L$4115),ROW('Master Data'!$F$2:$L$4115)),""""),ROWS($D$1532:D1565)),(COLUMNS($D$1532:D1565)-1)*6+1)</f>
        <v>canceled</v>
      </c>
      <c r="E1565" cm="1">
        <f t="array" ref="E1565">INDEX('Master Data'!$F$2:$L$4115,SMALL(IF((INDEX('Master Data'!$F$2:$L$4115,,1)="canceled"),MATCH(ROW('Master Data'!$F$2:$L$4115),ROW('Master Data'!$F$2:$L$4115)),""),ROWS($D$1532:E1565)),(COLUMNS($D$1532:E1565)-1)*6+1)</f>
        <v>10</v>
      </c>
    </row>
    <row r="1566" spans="1:5" x14ac:dyDescent="0.25">
      <c r="A1566" t="str" cm="1">
        <f t="array" ref="A1566">INDEX('Master Data'!$F$2:$L$4115,SMALL(IF((INDEX('Master Data'!$F$2:$L$4115,,1)="successful"),MATCH(ROW('Master Data'!$F$2:$L$4115),ROW('Master Data'!$F$2:$L$4115)),""),ROWS(A$2:$A1566)),(COLUMNS($A$2:A1566)-1)*6+1)</f>
        <v>successful</v>
      </c>
      <c r="B1566" cm="1">
        <f t="array" ref="B1566">INDEX('Master Data'!$F$2:$L$4115,SMALL(IF((INDEX('Master Data'!$F$2:$L$4115,,1)="successful"),MATCH(ROW('Master Data'!$F$2:$L$4115),ROW('Master Data'!$F$2:$L$4115)),""),ROWS($A$2:B1566)),(COLUMNS($A$2:B1566)-1)*6+1)</f>
        <v>156</v>
      </c>
      <c r="D1566" t="str" cm="1">
        <f t="array" ref="D1566">INDEX('Master Data'!$F$2:$L$4115,SMALL(IF((INDEX('Master Data'!$F$2:$L$4115,,1)="canceled"),MATCH(ROW('Master Data'!$F$2:$L$4115),ROW('Master Data'!$F$2:$L$4115)),""""),ROWS($D$1532:D1566)),(COLUMNS($D$1532:D1566)-1)*6+1)</f>
        <v>canceled</v>
      </c>
      <c r="E1566" cm="1">
        <f t="array" ref="E1566">INDEX('Master Data'!$F$2:$L$4115,SMALL(IF((INDEX('Master Data'!$F$2:$L$4115,,1)="canceled"),MATCH(ROW('Master Data'!$F$2:$L$4115),ROW('Master Data'!$F$2:$L$4115)),""),ROWS($D$1532:E1566)),(COLUMNS($D$1532:E1566)-1)*6+1)</f>
        <v>3</v>
      </c>
    </row>
    <row r="1567" spans="1:5" x14ac:dyDescent="0.25">
      <c r="A1567" t="str" cm="1">
        <f t="array" ref="A1567">INDEX('Master Data'!$F$2:$L$4115,SMALL(IF((INDEX('Master Data'!$F$2:$L$4115,,1)="successful"),MATCH(ROW('Master Data'!$F$2:$L$4115),ROW('Master Data'!$F$2:$L$4115)),""),ROWS(A$2:$A1567)),(COLUMNS($A$2:A1567)-1)*6+1)</f>
        <v>successful</v>
      </c>
      <c r="B1567" cm="1">
        <f t="array" ref="B1567">INDEX('Master Data'!$F$2:$L$4115,SMALL(IF((INDEX('Master Data'!$F$2:$L$4115,,1)="successful"),MATCH(ROW('Master Data'!$F$2:$L$4115),ROW('Master Data'!$F$2:$L$4115)),""),ROWS($A$2:B1567)),(COLUMNS($A$2:B1567)-1)*6+1)</f>
        <v>64</v>
      </c>
      <c r="D1567" t="str" cm="1">
        <f t="array" ref="D1567">INDEX('Master Data'!$F$2:$L$4115,SMALL(IF((INDEX('Master Data'!$F$2:$L$4115,,1)="canceled"),MATCH(ROW('Master Data'!$F$2:$L$4115),ROW('Master Data'!$F$2:$L$4115)),""""),ROWS($D$1532:D1567)),(COLUMNS($D$1532:D1567)-1)*6+1)</f>
        <v>canceled</v>
      </c>
      <c r="E1567" cm="1">
        <f t="array" ref="E1567">INDEX('Master Data'!$F$2:$L$4115,SMALL(IF((INDEX('Master Data'!$F$2:$L$4115,,1)="canceled"),MATCH(ROW('Master Data'!$F$2:$L$4115),ROW('Master Data'!$F$2:$L$4115)),""),ROWS($D$1532:E1567)),(COLUMNS($D$1532:E1567)-1)*6+1)</f>
        <v>4</v>
      </c>
    </row>
    <row r="1568" spans="1:5" x14ac:dyDescent="0.25">
      <c r="A1568" t="str" cm="1">
        <f t="array" ref="A1568">INDEX('Master Data'!$F$2:$L$4115,SMALL(IF((INDEX('Master Data'!$F$2:$L$4115,,1)="successful"),MATCH(ROW('Master Data'!$F$2:$L$4115),ROW('Master Data'!$F$2:$L$4115)),""),ROWS(A$2:$A1568)),(COLUMNS($A$2:A1568)-1)*6+1)</f>
        <v>successful</v>
      </c>
      <c r="B1568" cm="1">
        <f t="array" ref="B1568">INDEX('Master Data'!$F$2:$L$4115,SMALL(IF((INDEX('Master Data'!$F$2:$L$4115,,1)="successful"),MATCH(ROW('Master Data'!$F$2:$L$4115),ROW('Master Data'!$F$2:$L$4115)),""),ROWS($A$2:B1568)),(COLUMNS($A$2:B1568)-1)*6+1)</f>
        <v>58</v>
      </c>
      <c r="D1568" t="str" cm="1">
        <f t="array" ref="D1568">INDEX('Master Data'!$F$2:$L$4115,SMALL(IF((INDEX('Master Data'!$F$2:$L$4115,,1)="canceled"),MATCH(ROW('Master Data'!$F$2:$L$4115),ROW('Master Data'!$F$2:$L$4115)),""""),ROWS($D$1532:D1568)),(COLUMNS($D$1532:D1568)-1)*6+1)</f>
        <v>canceled</v>
      </c>
      <c r="E1568" cm="1">
        <f t="array" ref="E1568">INDEX('Master Data'!$F$2:$L$4115,SMALL(IF((INDEX('Master Data'!$F$2:$L$4115,,1)="canceled"),MATCH(ROW('Master Data'!$F$2:$L$4115),ROW('Master Data'!$F$2:$L$4115)),""),ROWS($D$1532:E1568)),(COLUMNS($D$1532:E1568)-1)*6+1)</f>
        <v>15</v>
      </c>
    </row>
    <row r="1569" spans="1:5" x14ac:dyDescent="0.25">
      <c r="A1569" t="str" cm="1">
        <f t="array" ref="A1569">INDEX('Master Data'!$F$2:$L$4115,SMALL(IF((INDEX('Master Data'!$F$2:$L$4115,,1)="successful"),MATCH(ROW('Master Data'!$F$2:$L$4115),ROW('Master Data'!$F$2:$L$4115)),""),ROWS(A$2:$A1569)),(COLUMNS($A$2:A1569)-1)*6+1)</f>
        <v>successful</v>
      </c>
      <c r="B1569" cm="1">
        <f t="array" ref="B1569">INDEX('Master Data'!$F$2:$L$4115,SMALL(IF((INDEX('Master Data'!$F$2:$L$4115,,1)="successful"),MATCH(ROW('Master Data'!$F$2:$L$4115),ROW('Master Data'!$F$2:$L$4115)),""),ROWS($A$2:B1569)),(COLUMNS($A$2:B1569)-1)*6+1)</f>
        <v>20</v>
      </c>
      <c r="D1569" t="str" cm="1">
        <f t="array" ref="D1569">INDEX('Master Data'!$F$2:$L$4115,SMALL(IF((INDEX('Master Data'!$F$2:$L$4115,,1)="canceled"),MATCH(ROW('Master Data'!$F$2:$L$4115),ROW('Master Data'!$F$2:$L$4115)),""""),ROWS($D$1532:D1569)),(COLUMNS($D$1532:D1569)-1)*6+1)</f>
        <v>canceled</v>
      </c>
      <c r="E1569" cm="1">
        <f t="array" ref="E1569">INDEX('Master Data'!$F$2:$L$4115,SMALL(IF((INDEX('Master Data'!$F$2:$L$4115,,1)="canceled"),MATCH(ROW('Master Data'!$F$2:$L$4115),ROW('Master Data'!$F$2:$L$4115)),""),ROWS($D$1532:E1569)),(COLUMNS($D$1532:E1569)-1)*6+1)</f>
        <v>2</v>
      </c>
    </row>
    <row r="1570" spans="1:5" x14ac:dyDescent="0.25">
      <c r="A1570" t="str" cm="1">
        <f t="array" ref="A1570">INDEX('Master Data'!$F$2:$L$4115,SMALL(IF((INDEX('Master Data'!$F$2:$L$4115,,1)="successful"),MATCH(ROW('Master Data'!$F$2:$L$4115),ROW('Master Data'!$F$2:$L$4115)),""),ROWS(A$2:$A1570)),(COLUMNS($A$2:A1570)-1)*6+1)</f>
        <v>successful</v>
      </c>
      <c r="B1570" cm="1">
        <f t="array" ref="B1570">INDEX('Master Data'!$F$2:$L$4115,SMALL(IF((INDEX('Master Data'!$F$2:$L$4115,,1)="successful"),MATCH(ROW('Master Data'!$F$2:$L$4115),ROW('Master Data'!$F$2:$L$4115)),""),ROWS($A$2:B1570)),(COLUMNS($A$2:B1570)-1)*6+1)</f>
        <v>47</v>
      </c>
      <c r="D1570" t="str" cm="1">
        <f t="array" ref="D1570">INDEX('Master Data'!$F$2:$L$4115,SMALL(IF((INDEX('Master Data'!$F$2:$L$4115,,1)="canceled"),MATCH(ROW('Master Data'!$F$2:$L$4115),ROW('Master Data'!$F$2:$L$4115)),""""),ROWS($D$1532:D1570)),(COLUMNS($D$1532:D1570)-1)*6+1)</f>
        <v>canceled</v>
      </c>
      <c r="E1570" cm="1">
        <f t="array" ref="E1570">INDEX('Master Data'!$F$2:$L$4115,SMALL(IF((INDEX('Master Data'!$F$2:$L$4115,,1)="canceled"),MATCH(ROW('Master Data'!$F$2:$L$4115),ROW('Master Data'!$F$2:$L$4115)),""),ROWS($D$1532:E1570)),(COLUMNS($D$1532:E1570)-1)*6+1)</f>
        <v>0</v>
      </c>
    </row>
    <row r="1571" spans="1:5" x14ac:dyDescent="0.25">
      <c r="A1571" t="str" cm="1">
        <f t="array" ref="A1571">INDEX('Master Data'!$F$2:$L$4115,SMALL(IF((INDEX('Master Data'!$F$2:$L$4115,,1)="successful"),MATCH(ROW('Master Data'!$F$2:$L$4115),ROW('Master Data'!$F$2:$L$4115)),""),ROWS(A$2:$A1571)),(COLUMNS($A$2:A1571)-1)*6+1)</f>
        <v>successful</v>
      </c>
      <c r="B1571" cm="1">
        <f t="array" ref="B1571">INDEX('Master Data'!$F$2:$L$4115,SMALL(IF((INDEX('Master Data'!$F$2:$L$4115,,1)="successful"),MATCH(ROW('Master Data'!$F$2:$L$4115),ROW('Master Data'!$F$2:$L$4115)),""),ROWS($A$2:B1571)),(COLUMNS($A$2:B1571)-1)*6+1)</f>
        <v>54</v>
      </c>
      <c r="D1571" t="str" cm="1">
        <f t="array" ref="D1571">INDEX('Master Data'!$F$2:$L$4115,SMALL(IF((INDEX('Master Data'!$F$2:$L$4115,,1)="canceled"),MATCH(ROW('Master Data'!$F$2:$L$4115),ROW('Master Data'!$F$2:$L$4115)),""""),ROWS($D$1532:D1571)),(COLUMNS($D$1532:D1571)-1)*6+1)</f>
        <v>canceled</v>
      </c>
      <c r="E1571" cm="1">
        <f t="array" ref="E1571">INDEX('Master Data'!$F$2:$L$4115,SMALL(IF((INDEX('Master Data'!$F$2:$L$4115,,1)="canceled"),MATCH(ROW('Master Data'!$F$2:$L$4115),ROW('Master Data'!$F$2:$L$4115)),""),ROWS($D$1532:E1571)),(COLUMNS($D$1532:E1571)-1)*6+1)</f>
        <v>1</v>
      </c>
    </row>
    <row r="1572" spans="1:5" x14ac:dyDescent="0.25">
      <c r="A1572" t="str" cm="1">
        <f t="array" ref="A1572">INDEX('Master Data'!$F$2:$L$4115,SMALL(IF((INDEX('Master Data'!$F$2:$L$4115,,1)="successful"),MATCH(ROW('Master Data'!$F$2:$L$4115),ROW('Master Data'!$F$2:$L$4115)),""),ROWS(A$2:$A1572)),(COLUMNS($A$2:A1572)-1)*6+1)</f>
        <v>successful</v>
      </c>
      <c r="B1572" cm="1">
        <f t="array" ref="B1572">INDEX('Master Data'!$F$2:$L$4115,SMALL(IF((INDEX('Master Data'!$F$2:$L$4115,,1)="successful"),MATCH(ROW('Master Data'!$F$2:$L$4115),ROW('Master Data'!$F$2:$L$4115)),""),ROWS($A$2:B1572)),(COLUMNS($A$2:B1572)-1)*6+1)</f>
        <v>9</v>
      </c>
      <c r="D1572" t="str" cm="1">
        <f t="array" ref="D1572">INDEX('Master Data'!$F$2:$L$4115,SMALL(IF((INDEX('Master Data'!$F$2:$L$4115,,1)="canceled"),MATCH(ROW('Master Data'!$F$2:$L$4115),ROW('Master Data'!$F$2:$L$4115)),""""),ROWS($D$1532:D1572)),(COLUMNS($D$1532:D1572)-1)*6+1)</f>
        <v>canceled</v>
      </c>
      <c r="E1572" cm="1">
        <f t="array" ref="E1572">INDEX('Master Data'!$F$2:$L$4115,SMALL(IF((INDEX('Master Data'!$F$2:$L$4115,,1)="canceled"),MATCH(ROW('Master Data'!$F$2:$L$4115),ROW('Master Data'!$F$2:$L$4115)),""),ROWS($D$1532:E1572)),(COLUMNS($D$1532:E1572)-1)*6+1)</f>
        <v>1</v>
      </c>
    </row>
    <row r="1573" spans="1:5" x14ac:dyDescent="0.25">
      <c r="A1573" t="str" cm="1">
        <f t="array" ref="A1573">INDEX('Master Data'!$F$2:$L$4115,SMALL(IF((INDEX('Master Data'!$F$2:$L$4115,,1)="successful"),MATCH(ROW('Master Data'!$F$2:$L$4115),ROW('Master Data'!$F$2:$L$4115)),""),ROWS(A$2:$A1573)),(COLUMNS($A$2:A1573)-1)*6+1)</f>
        <v>successful</v>
      </c>
      <c r="B1573" cm="1">
        <f t="array" ref="B1573">INDEX('Master Data'!$F$2:$L$4115,SMALL(IF((INDEX('Master Data'!$F$2:$L$4115,,1)="successful"),MATCH(ROW('Master Data'!$F$2:$L$4115),ROW('Master Data'!$F$2:$L$4115)),""),ROWS($A$2:B1573)),(COLUMNS($A$2:B1573)-1)*6+1)</f>
        <v>213</v>
      </c>
      <c r="D1573" t="str" cm="1">
        <f t="array" ref="D1573">INDEX('Master Data'!$F$2:$L$4115,SMALL(IF((INDEX('Master Data'!$F$2:$L$4115,,1)="canceled"),MATCH(ROW('Master Data'!$F$2:$L$4115),ROW('Master Data'!$F$2:$L$4115)),""""),ROWS($D$1532:D1573)),(COLUMNS($D$1532:D1573)-1)*6+1)</f>
        <v>canceled</v>
      </c>
      <c r="E1573" cm="1">
        <f t="array" ref="E1573">INDEX('Master Data'!$F$2:$L$4115,SMALL(IF((INDEX('Master Data'!$F$2:$L$4115,,1)="canceled"),MATCH(ROW('Master Data'!$F$2:$L$4115),ROW('Master Data'!$F$2:$L$4115)),""),ROWS($D$1532:E1573)),(COLUMNS($D$1532:E1573)-1)*6+1)</f>
        <v>6</v>
      </c>
    </row>
    <row r="1574" spans="1:5" x14ac:dyDescent="0.25">
      <c r="A1574" t="str" cm="1">
        <f t="array" ref="A1574">INDEX('Master Data'!$F$2:$L$4115,SMALL(IF((INDEX('Master Data'!$F$2:$L$4115,,1)="successful"),MATCH(ROW('Master Data'!$F$2:$L$4115),ROW('Master Data'!$F$2:$L$4115)),""),ROWS(A$2:$A1574)),(COLUMNS($A$2:A1574)-1)*6+1)</f>
        <v>successful</v>
      </c>
      <c r="B1574" cm="1">
        <f t="array" ref="B1574">INDEX('Master Data'!$F$2:$L$4115,SMALL(IF((INDEX('Master Data'!$F$2:$L$4115,,1)="successful"),MATCH(ROW('Master Data'!$F$2:$L$4115),ROW('Master Data'!$F$2:$L$4115)),""),ROWS($A$2:B1574)),(COLUMNS($A$2:B1574)-1)*6+1)</f>
        <v>57</v>
      </c>
      <c r="D1574" t="str" cm="1">
        <f t="array" ref="D1574">INDEX('Master Data'!$F$2:$L$4115,SMALL(IF((INDEX('Master Data'!$F$2:$L$4115,,1)="canceled"),MATCH(ROW('Master Data'!$F$2:$L$4115),ROW('Master Data'!$F$2:$L$4115)),""""),ROWS($D$1532:D1574)),(COLUMNS($D$1532:D1574)-1)*6+1)</f>
        <v>canceled</v>
      </c>
      <c r="E1574" cm="1">
        <f t="array" ref="E1574">INDEX('Master Data'!$F$2:$L$4115,SMALL(IF((INDEX('Master Data'!$F$2:$L$4115,,1)="canceled"),MATCH(ROW('Master Data'!$F$2:$L$4115),ROW('Master Data'!$F$2:$L$4115)),""),ROWS($D$1532:E1574)),(COLUMNS($D$1532:E1574)-1)*6+1)</f>
        <v>0</v>
      </c>
    </row>
    <row r="1575" spans="1:5" x14ac:dyDescent="0.25">
      <c r="A1575" t="str" cm="1">
        <f t="array" ref="A1575">INDEX('Master Data'!$F$2:$L$4115,SMALL(IF((INDEX('Master Data'!$F$2:$L$4115,,1)="successful"),MATCH(ROW('Master Data'!$F$2:$L$4115),ROW('Master Data'!$F$2:$L$4115)),""),ROWS(A$2:$A1575)),(COLUMNS($A$2:A1575)-1)*6+1)</f>
        <v>successful</v>
      </c>
      <c r="B1575" cm="1">
        <f t="array" ref="B1575">INDEX('Master Data'!$F$2:$L$4115,SMALL(IF((INDEX('Master Data'!$F$2:$L$4115,,1)="successful"),MATCH(ROW('Master Data'!$F$2:$L$4115),ROW('Master Data'!$F$2:$L$4115)),""),ROWS($A$2:B1575)),(COLUMNS($A$2:B1575)-1)*6+1)</f>
        <v>25</v>
      </c>
      <c r="D1575" t="str" cm="1">
        <f t="array" ref="D1575">INDEX('Master Data'!$F$2:$L$4115,SMALL(IF((INDEX('Master Data'!$F$2:$L$4115,,1)="canceled"),MATCH(ROW('Master Data'!$F$2:$L$4115),ROW('Master Data'!$F$2:$L$4115)),""""),ROWS($D$1532:D1575)),(COLUMNS($D$1532:D1575)-1)*6+1)</f>
        <v>canceled</v>
      </c>
      <c r="E1575" cm="1">
        <f t="array" ref="E1575">INDEX('Master Data'!$F$2:$L$4115,SMALL(IF((INDEX('Master Data'!$F$2:$L$4115,,1)="canceled"),MATCH(ROW('Master Data'!$F$2:$L$4115),ROW('Master Data'!$F$2:$L$4115)),""),ROWS($D$1532:E1575)),(COLUMNS($D$1532:E1575)-1)*6+1)</f>
        <v>13</v>
      </c>
    </row>
    <row r="1576" spans="1:5" x14ac:dyDescent="0.25">
      <c r="A1576" t="str" cm="1">
        <f t="array" ref="A1576">INDEX('Master Data'!$F$2:$L$4115,SMALL(IF((INDEX('Master Data'!$F$2:$L$4115,,1)="successful"),MATCH(ROW('Master Data'!$F$2:$L$4115),ROW('Master Data'!$F$2:$L$4115)),""),ROWS(A$2:$A1576)),(COLUMNS($A$2:A1576)-1)*6+1)</f>
        <v>successful</v>
      </c>
      <c r="B1576" cm="1">
        <f t="array" ref="B1576">INDEX('Master Data'!$F$2:$L$4115,SMALL(IF((INDEX('Master Data'!$F$2:$L$4115,,1)="successful"),MATCH(ROW('Master Data'!$F$2:$L$4115),ROW('Master Data'!$F$2:$L$4115)),""),ROWS($A$2:B1576)),(COLUMNS($A$2:B1576)-1)*6+1)</f>
        <v>104</v>
      </c>
      <c r="D1576" t="str" cm="1">
        <f t="array" ref="D1576">INDEX('Master Data'!$F$2:$L$4115,SMALL(IF((INDEX('Master Data'!$F$2:$L$4115,,1)="canceled"),MATCH(ROW('Master Data'!$F$2:$L$4115),ROW('Master Data'!$F$2:$L$4115)),""""),ROWS($D$1532:D1576)),(COLUMNS($D$1532:D1576)-1)*6+1)</f>
        <v>canceled</v>
      </c>
      <c r="E1576" cm="1">
        <f t="array" ref="E1576">INDEX('Master Data'!$F$2:$L$4115,SMALL(IF((INDEX('Master Data'!$F$2:$L$4115,,1)="canceled"),MATCH(ROW('Master Data'!$F$2:$L$4115),ROW('Master Data'!$F$2:$L$4115)),""),ROWS($D$1532:E1576)),(COLUMNS($D$1532:E1576)-1)*6+1)</f>
        <v>0</v>
      </c>
    </row>
    <row r="1577" spans="1:5" x14ac:dyDescent="0.25">
      <c r="A1577" t="str" cm="1">
        <f t="array" ref="A1577">INDEX('Master Data'!$F$2:$L$4115,SMALL(IF((INDEX('Master Data'!$F$2:$L$4115,,1)="successful"),MATCH(ROW('Master Data'!$F$2:$L$4115),ROW('Master Data'!$F$2:$L$4115)),""),ROWS(A$2:$A1577)),(COLUMNS($A$2:A1577)-1)*6+1)</f>
        <v>successful</v>
      </c>
      <c r="B1577" cm="1">
        <f t="array" ref="B1577">INDEX('Master Data'!$F$2:$L$4115,SMALL(IF((INDEX('Master Data'!$F$2:$L$4115,,1)="successful"),MATCH(ROW('Master Data'!$F$2:$L$4115),ROW('Master Data'!$F$2:$L$4115)),""),ROWS($A$2:B1577)),(COLUMNS($A$2:B1577)-1)*6+1)</f>
        <v>34</v>
      </c>
      <c r="D1577" t="str" cm="1">
        <f t="array" ref="D1577">INDEX('Master Data'!$F$2:$L$4115,SMALL(IF((INDEX('Master Data'!$F$2:$L$4115,,1)="canceled"),MATCH(ROW('Master Data'!$F$2:$L$4115),ROW('Master Data'!$F$2:$L$4115)),""""),ROWS($D$1532:D1577)),(COLUMNS($D$1532:D1577)-1)*6+1)</f>
        <v>canceled</v>
      </c>
      <c r="E1577" cm="1">
        <f t="array" ref="E1577">INDEX('Master Data'!$F$2:$L$4115,SMALL(IF((INDEX('Master Data'!$F$2:$L$4115,,1)="canceled"),MATCH(ROW('Master Data'!$F$2:$L$4115),ROW('Master Data'!$F$2:$L$4115)),""),ROWS($D$1532:E1577)),(COLUMNS($D$1532:E1577)-1)*6+1)</f>
        <v>8</v>
      </c>
    </row>
    <row r="1578" spans="1:5" x14ac:dyDescent="0.25">
      <c r="A1578" t="str" cm="1">
        <f t="array" ref="A1578">INDEX('Master Data'!$F$2:$L$4115,SMALL(IF((INDEX('Master Data'!$F$2:$L$4115,,1)="successful"),MATCH(ROW('Master Data'!$F$2:$L$4115),ROW('Master Data'!$F$2:$L$4115)),""),ROWS(A$2:$A1578)),(COLUMNS($A$2:A1578)-1)*6+1)</f>
        <v>successful</v>
      </c>
      <c r="B1578" cm="1">
        <f t="array" ref="B1578">INDEX('Master Data'!$F$2:$L$4115,SMALL(IF((INDEX('Master Data'!$F$2:$L$4115,,1)="successful"),MATCH(ROW('Master Data'!$F$2:$L$4115),ROW('Master Data'!$F$2:$L$4115)),""),ROWS($A$2:B1578)),(COLUMNS($A$2:B1578)-1)*6+1)</f>
        <v>67</v>
      </c>
      <c r="D1578" t="str" cm="1">
        <f t="array" ref="D1578">INDEX('Master Data'!$F$2:$L$4115,SMALL(IF((INDEX('Master Data'!$F$2:$L$4115,,1)="canceled"),MATCH(ROW('Master Data'!$F$2:$L$4115),ROW('Master Data'!$F$2:$L$4115)),""""),ROWS($D$1532:D1578)),(COLUMNS($D$1532:D1578)-1)*6+1)</f>
        <v>canceled</v>
      </c>
      <c r="E1578" cm="1">
        <f t="array" ref="E1578">INDEX('Master Data'!$F$2:$L$4115,SMALL(IF((INDEX('Master Data'!$F$2:$L$4115,,1)="canceled"),MATCH(ROW('Master Data'!$F$2:$L$4115),ROW('Master Data'!$F$2:$L$4115)),""),ROWS($D$1532:E1578)),(COLUMNS($D$1532:E1578)-1)*6+1)</f>
        <v>1</v>
      </c>
    </row>
    <row r="1579" spans="1:5" x14ac:dyDescent="0.25">
      <c r="A1579" t="str" cm="1">
        <f t="array" ref="A1579">INDEX('Master Data'!$F$2:$L$4115,SMALL(IF((INDEX('Master Data'!$F$2:$L$4115,,1)="successful"),MATCH(ROW('Master Data'!$F$2:$L$4115),ROW('Master Data'!$F$2:$L$4115)),""),ROWS(A$2:$A1579)),(COLUMNS($A$2:A1579)-1)*6+1)</f>
        <v>successful</v>
      </c>
      <c r="B1579" cm="1">
        <f t="array" ref="B1579">INDEX('Master Data'!$F$2:$L$4115,SMALL(IF((INDEX('Master Data'!$F$2:$L$4115,,1)="successful"),MATCH(ROW('Master Data'!$F$2:$L$4115),ROW('Master Data'!$F$2:$L$4115)),""),ROWS($A$2:B1579)),(COLUMNS($A$2:B1579)-1)*6+1)</f>
        <v>241</v>
      </c>
      <c r="D1579" t="str" cm="1">
        <f t="array" ref="D1579">INDEX('Master Data'!$F$2:$L$4115,SMALL(IF((INDEX('Master Data'!$F$2:$L$4115,,1)="canceled"),MATCH(ROW('Master Data'!$F$2:$L$4115),ROW('Master Data'!$F$2:$L$4115)),""""),ROWS($D$1532:D1579)),(COLUMNS($D$1532:D1579)-1)*6+1)</f>
        <v>canceled</v>
      </c>
      <c r="E1579" cm="1">
        <f t="array" ref="E1579">INDEX('Master Data'!$F$2:$L$4115,SMALL(IF((INDEX('Master Data'!$F$2:$L$4115,,1)="canceled"),MATCH(ROW('Master Data'!$F$2:$L$4115),ROW('Master Data'!$F$2:$L$4115)),""),ROWS($D$1532:E1579)),(COLUMNS($D$1532:E1579)-1)*6+1)</f>
        <v>0</v>
      </c>
    </row>
    <row r="1580" spans="1:5" x14ac:dyDescent="0.25">
      <c r="A1580" t="str" cm="1">
        <f t="array" ref="A1580">INDEX('Master Data'!$F$2:$L$4115,SMALL(IF((INDEX('Master Data'!$F$2:$L$4115,,1)="successful"),MATCH(ROW('Master Data'!$F$2:$L$4115),ROW('Master Data'!$F$2:$L$4115)),""),ROWS(A$2:$A1580)),(COLUMNS($A$2:A1580)-1)*6+1)</f>
        <v>successful</v>
      </c>
      <c r="B1580" cm="1">
        <f t="array" ref="B1580">INDEX('Master Data'!$F$2:$L$4115,SMALL(IF((INDEX('Master Data'!$F$2:$L$4115,,1)="successful"),MATCH(ROW('Master Data'!$F$2:$L$4115),ROW('Master Data'!$F$2:$L$4115)),""),ROWS($A$2:B1580)),(COLUMNS($A$2:B1580)-1)*6+1)</f>
        <v>123</v>
      </c>
      <c r="D1580" t="str" cm="1">
        <f t="array" ref="D1580">INDEX('Master Data'!$F$2:$L$4115,SMALL(IF((INDEX('Master Data'!$F$2:$L$4115,,1)="canceled"),MATCH(ROW('Master Data'!$F$2:$L$4115),ROW('Master Data'!$F$2:$L$4115)),""""),ROWS($D$1532:D1580)),(COLUMNS($D$1532:D1580)-1)*6+1)</f>
        <v>canceled</v>
      </c>
      <c r="E1580" cm="1">
        <f t="array" ref="E1580">INDEX('Master Data'!$F$2:$L$4115,SMALL(IF((INDEX('Master Data'!$F$2:$L$4115,,1)="canceled"),MATCH(ROW('Master Data'!$F$2:$L$4115),ROW('Master Data'!$F$2:$L$4115)),""),ROWS($D$1532:E1580)),(COLUMNS($D$1532:E1580)-1)*6+1)</f>
        <v>5</v>
      </c>
    </row>
    <row r="1581" spans="1:5" x14ac:dyDescent="0.25">
      <c r="A1581" t="str" cm="1">
        <f t="array" ref="A1581">INDEX('Master Data'!$F$2:$L$4115,SMALL(IF((INDEX('Master Data'!$F$2:$L$4115,,1)="successful"),MATCH(ROW('Master Data'!$F$2:$L$4115),ROW('Master Data'!$F$2:$L$4115)),""),ROWS(A$2:$A1581)),(COLUMNS($A$2:A1581)-1)*6+1)</f>
        <v>successful</v>
      </c>
      <c r="B1581" cm="1">
        <f t="array" ref="B1581">INDEX('Master Data'!$F$2:$L$4115,SMALL(IF((INDEX('Master Data'!$F$2:$L$4115,,1)="successful"),MATCH(ROW('Master Data'!$F$2:$L$4115),ROW('Master Data'!$F$2:$L$4115)),""),ROWS($A$2:B1581)),(COLUMNS($A$2:B1581)-1)*6+1)</f>
        <v>302</v>
      </c>
      <c r="D1581" t="str" cm="1">
        <f t="array" ref="D1581">INDEX('Master Data'!$F$2:$L$4115,SMALL(IF((INDEX('Master Data'!$F$2:$L$4115,,1)="canceled"),MATCH(ROW('Master Data'!$F$2:$L$4115),ROW('Master Data'!$F$2:$L$4115)),""""),ROWS($D$1532:D1581)),(COLUMNS($D$1532:D1581)-1)*6+1)</f>
        <v>canceled</v>
      </c>
      <c r="E1581" cm="1">
        <f t="array" ref="E1581">INDEX('Master Data'!$F$2:$L$4115,SMALL(IF((INDEX('Master Data'!$F$2:$L$4115,,1)="canceled"),MATCH(ROW('Master Data'!$F$2:$L$4115),ROW('Master Data'!$F$2:$L$4115)),""),ROWS($D$1532:E1581)),(COLUMNS($D$1532:E1581)-1)*6+1)</f>
        <v>1</v>
      </c>
    </row>
    <row r="1582" spans="1:5" x14ac:dyDescent="0.25">
      <c r="A1582" t="str" cm="1">
        <f t="array" ref="A1582">INDEX('Master Data'!$F$2:$L$4115,SMALL(IF((INDEX('Master Data'!$F$2:$L$4115,,1)="successful"),MATCH(ROW('Master Data'!$F$2:$L$4115),ROW('Master Data'!$F$2:$L$4115)),""),ROWS(A$2:$A1582)),(COLUMNS($A$2:A1582)-1)*6+1)</f>
        <v>successful</v>
      </c>
      <c r="B1582" cm="1">
        <f t="array" ref="B1582">INDEX('Master Data'!$F$2:$L$4115,SMALL(IF((INDEX('Master Data'!$F$2:$L$4115,,1)="successful"),MATCH(ROW('Master Data'!$F$2:$L$4115),ROW('Master Data'!$F$2:$L$4115)),""),ROWS($A$2:B1582)),(COLUMNS($A$2:B1582)-1)*6+1)</f>
        <v>89</v>
      </c>
      <c r="D1582" t="str" cm="1">
        <f t="array" ref="D1582">INDEX('Master Data'!$F$2:$L$4115,SMALL(IF((INDEX('Master Data'!$F$2:$L$4115,,1)="canceled"),MATCH(ROW('Master Data'!$F$2:$L$4115),ROW('Master Data'!$F$2:$L$4115)),""""),ROWS($D$1532:D1582)),(COLUMNS($D$1532:D1582)-1)*6+1)</f>
        <v>canceled</v>
      </c>
      <c r="E1582" cm="1">
        <f t="array" ref="E1582">INDEX('Master Data'!$F$2:$L$4115,SMALL(IF((INDEX('Master Data'!$F$2:$L$4115,,1)="canceled"),MATCH(ROW('Master Data'!$F$2:$L$4115),ROW('Master Data'!$F$2:$L$4115)),""),ROWS($D$1532:E1582)),(COLUMNS($D$1532:E1582)-1)*6+1)</f>
        <v>0</v>
      </c>
    </row>
    <row r="1583" spans="1:5" x14ac:dyDescent="0.25">
      <c r="A1583" t="str" cm="1">
        <f t="array" ref="A1583">INDEX('Master Data'!$F$2:$L$4115,SMALL(IF((INDEX('Master Data'!$F$2:$L$4115,,1)="successful"),MATCH(ROW('Master Data'!$F$2:$L$4115),ROW('Master Data'!$F$2:$L$4115)),""),ROWS(A$2:$A1583)),(COLUMNS($A$2:A1583)-1)*6+1)</f>
        <v>successful</v>
      </c>
      <c r="B1583" cm="1">
        <f t="array" ref="B1583">INDEX('Master Data'!$F$2:$L$4115,SMALL(IF((INDEX('Master Data'!$F$2:$L$4115,,1)="successful"),MATCH(ROW('Master Data'!$F$2:$L$4115),ROW('Master Data'!$F$2:$L$4115)),""),ROWS($A$2:B1583)),(COLUMNS($A$2:B1583)-1)*6+1)</f>
        <v>41</v>
      </c>
      <c r="D1583" t="str" cm="1">
        <f t="array" ref="D1583">INDEX('Master Data'!$F$2:$L$4115,SMALL(IF((INDEX('Master Data'!$F$2:$L$4115,,1)="canceled"),MATCH(ROW('Master Data'!$F$2:$L$4115),ROW('Master Data'!$F$2:$L$4115)),""""),ROWS($D$1532:D1583)),(COLUMNS($D$1532:D1583)-1)*6+1)</f>
        <v>canceled</v>
      </c>
      <c r="E1583" cm="1">
        <f t="array" ref="E1583">INDEX('Master Data'!$F$2:$L$4115,SMALL(IF((INDEX('Master Data'!$F$2:$L$4115,,1)="canceled"),MATCH(ROW('Master Data'!$F$2:$L$4115),ROW('Master Data'!$F$2:$L$4115)),""),ROWS($D$1532:E1583)),(COLUMNS($D$1532:E1583)-1)*6+1)</f>
        <v>0</v>
      </c>
    </row>
    <row r="1584" spans="1:5" x14ac:dyDescent="0.25">
      <c r="A1584" t="str" cm="1">
        <f t="array" ref="A1584">INDEX('Master Data'!$F$2:$L$4115,SMALL(IF((INDEX('Master Data'!$F$2:$L$4115,,1)="successful"),MATCH(ROW('Master Data'!$F$2:$L$4115),ROW('Master Data'!$F$2:$L$4115)),""),ROWS(A$2:$A1584)),(COLUMNS($A$2:A1584)-1)*6+1)</f>
        <v>successful</v>
      </c>
      <c r="B1584" cm="1">
        <f t="array" ref="B1584">INDEX('Master Data'!$F$2:$L$4115,SMALL(IF((INDEX('Master Data'!$F$2:$L$4115,,1)="successful"),MATCH(ROW('Master Data'!$F$2:$L$4115),ROW('Master Data'!$F$2:$L$4115)),""),ROWS($A$2:B1584)),(COLUMNS($A$2:B1584)-1)*6+1)</f>
        <v>69</v>
      </c>
      <c r="D1584" t="str" cm="1">
        <f t="array" ref="D1584">INDEX('Master Data'!$F$2:$L$4115,SMALL(IF((INDEX('Master Data'!$F$2:$L$4115,,1)="canceled"),MATCH(ROW('Master Data'!$F$2:$L$4115),ROW('Master Data'!$F$2:$L$4115)),""""),ROWS($D$1532:D1584)),(COLUMNS($D$1532:D1584)-1)*6+1)</f>
        <v>canceled</v>
      </c>
      <c r="E1584" cm="1">
        <f t="array" ref="E1584">INDEX('Master Data'!$F$2:$L$4115,SMALL(IF((INDEX('Master Data'!$F$2:$L$4115,,1)="canceled"),MATCH(ROW('Master Data'!$F$2:$L$4115),ROW('Master Data'!$F$2:$L$4115)),""),ROWS($D$1532:E1584)),(COLUMNS($D$1532:E1584)-1)*6+1)</f>
        <v>0</v>
      </c>
    </row>
    <row r="1585" spans="1:5" x14ac:dyDescent="0.25">
      <c r="A1585" t="str" cm="1">
        <f t="array" ref="A1585">INDEX('Master Data'!$F$2:$L$4115,SMALL(IF((INDEX('Master Data'!$F$2:$L$4115,,1)="successful"),MATCH(ROW('Master Data'!$F$2:$L$4115),ROW('Master Data'!$F$2:$L$4115)),""),ROWS(A$2:$A1585)),(COLUMNS($A$2:A1585)-1)*6+1)</f>
        <v>successful</v>
      </c>
      <c r="B1585" cm="1">
        <f t="array" ref="B1585">INDEX('Master Data'!$F$2:$L$4115,SMALL(IF((INDEX('Master Data'!$F$2:$L$4115,,1)="successful"),MATCH(ROW('Master Data'!$F$2:$L$4115),ROW('Master Data'!$F$2:$L$4115)),""),ROWS($A$2:B1585)),(COLUMNS($A$2:B1585)-1)*6+1)</f>
        <v>52</v>
      </c>
      <c r="D1585" t="str" cm="1">
        <f t="array" ref="D1585">INDEX('Master Data'!$F$2:$L$4115,SMALL(IF((INDEX('Master Data'!$F$2:$L$4115,,1)="canceled"),MATCH(ROW('Master Data'!$F$2:$L$4115),ROW('Master Data'!$F$2:$L$4115)),""""),ROWS($D$1532:D1585)),(COLUMNS($D$1532:D1585)-1)*6+1)</f>
        <v>canceled</v>
      </c>
      <c r="E1585" cm="1">
        <f t="array" ref="E1585">INDEX('Master Data'!$F$2:$L$4115,SMALL(IF((INDEX('Master Data'!$F$2:$L$4115,,1)="canceled"),MATCH(ROW('Master Data'!$F$2:$L$4115),ROW('Master Data'!$F$2:$L$4115)),""),ROWS($D$1532:E1585)),(COLUMNS($D$1532:E1585)-1)*6+1)</f>
        <v>121</v>
      </c>
    </row>
    <row r="1586" spans="1:5" x14ac:dyDescent="0.25">
      <c r="A1586" t="str" cm="1">
        <f t="array" ref="A1586">INDEX('Master Data'!$F$2:$L$4115,SMALL(IF((INDEX('Master Data'!$F$2:$L$4115,,1)="successful"),MATCH(ROW('Master Data'!$F$2:$L$4115),ROW('Master Data'!$F$2:$L$4115)),""),ROWS(A$2:$A1586)),(COLUMNS($A$2:A1586)-1)*6+1)</f>
        <v>successful</v>
      </c>
      <c r="B1586" cm="1">
        <f t="array" ref="B1586">INDEX('Master Data'!$F$2:$L$4115,SMALL(IF((INDEX('Master Data'!$F$2:$L$4115,,1)="successful"),MATCH(ROW('Master Data'!$F$2:$L$4115),ROW('Master Data'!$F$2:$L$4115)),""),ROWS($A$2:B1586)),(COLUMNS($A$2:B1586)-1)*6+1)</f>
        <v>57</v>
      </c>
      <c r="D1586" t="str" cm="1">
        <f t="array" ref="D1586">INDEX('Master Data'!$F$2:$L$4115,SMALL(IF((INDEX('Master Data'!$F$2:$L$4115,,1)="canceled"),MATCH(ROW('Master Data'!$F$2:$L$4115),ROW('Master Data'!$F$2:$L$4115)),""""),ROWS($D$1532:D1586)),(COLUMNS($D$1532:D1586)-1)*6+1)</f>
        <v>canceled</v>
      </c>
      <c r="E1586" cm="1">
        <f t="array" ref="E1586">INDEX('Master Data'!$F$2:$L$4115,SMALL(IF((INDEX('Master Data'!$F$2:$L$4115,,1)="canceled"),MATCH(ROW('Master Data'!$F$2:$L$4115),ROW('Master Data'!$F$2:$L$4115)),""),ROWS($D$1532:E1586)),(COLUMNS($D$1532:E1586)-1)*6+1)</f>
        <v>0</v>
      </c>
    </row>
    <row r="1587" spans="1:5" x14ac:dyDescent="0.25">
      <c r="A1587" t="str" cm="1">
        <f t="array" ref="A1587">INDEX('Master Data'!$F$2:$L$4115,SMALL(IF((INDEX('Master Data'!$F$2:$L$4115,,1)="successful"),MATCH(ROW('Master Data'!$F$2:$L$4115),ROW('Master Data'!$F$2:$L$4115)),""),ROWS(A$2:$A1587)),(COLUMNS($A$2:A1587)-1)*6+1)</f>
        <v>successful</v>
      </c>
      <c r="B1587" cm="1">
        <f t="array" ref="B1587">INDEX('Master Data'!$F$2:$L$4115,SMALL(IF((INDEX('Master Data'!$F$2:$L$4115,,1)="successful"),MATCH(ROW('Master Data'!$F$2:$L$4115),ROW('Master Data'!$F$2:$L$4115)),""),ROWS($A$2:B1587)),(COLUMNS($A$2:B1587)-1)*6+1)</f>
        <v>74</v>
      </c>
      <c r="D1587" t="str" cm="1">
        <f t="array" ref="D1587">INDEX('Master Data'!$F$2:$L$4115,SMALL(IF((INDEX('Master Data'!$F$2:$L$4115,,1)="canceled"),MATCH(ROW('Master Data'!$F$2:$L$4115),ROW('Master Data'!$F$2:$L$4115)),""""),ROWS($D$1532:D1587)),(COLUMNS($D$1532:D1587)-1)*6+1)</f>
        <v>canceled</v>
      </c>
      <c r="E1587" cm="1">
        <f t="array" ref="E1587">INDEX('Master Data'!$F$2:$L$4115,SMALL(IF((INDEX('Master Data'!$F$2:$L$4115,,1)="canceled"),MATCH(ROW('Master Data'!$F$2:$L$4115),ROW('Master Data'!$F$2:$L$4115)),""),ROWS($D$1532:E1587)),(COLUMNS($D$1532:E1587)-1)*6+1)</f>
        <v>0</v>
      </c>
    </row>
    <row r="1588" spans="1:5" x14ac:dyDescent="0.25">
      <c r="A1588" t="str" cm="1">
        <f t="array" ref="A1588">INDEX('Master Data'!$F$2:$L$4115,SMALL(IF((INDEX('Master Data'!$F$2:$L$4115,,1)="successful"),MATCH(ROW('Master Data'!$F$2:$L$4115),ROW('Master Data'!$F$2:$L$4115)),""),ROWS(A$2:$A1588)),(COLUMNS($A$2:A1588)-1)*6+1)</f>
        <v>successful</v>
      </c>
      <c r="B1588" cm="1">
        <f t="array" ref="B1588">INDEX('Master Data'!$F$2:$L$4115,SMALL(IF((INDEX('Master Data'!$F$2:$L$4115,,1)="successful"),MATCH(ROW('Master Data'!$F$2:$L$4115),ROW('Master Data'!$F$2:$L$4115)),""),ROWS($A$2:B1588)),(COLUMNS($A$2:B1588)-1)*6+1)</f>
        <v>63</v>
      </c>
      <c r="D1588" t="str" cm="1">
        <f t="array" ref="D1588">INDEX('Master Data'!$F$2:$L$4115,SMALL(IF((INDEX('Master Data'!$F$2:$L$4115,,1)="canceled"),MATCH(ROW('Master Data'!$F$2:$L$4115),ROW('Master Data'!$F$2:$L$4115)),""""),ROWS($D$1532:D1588)),(COLUMNS($D$1532:D1588)-1)*6+1)</f>
        <v>canceled</v>
      </c>
      <c r="E1588" cm="1">
        <f t="array" ref="E1588">INDEX('Master Data'!$F$2:$L$4115,SMALL(IF((INDEX('Master Data'!$F$2:$L$4115,,1)="canceled"),MATCH(ROW('Master Data'!$F$2:$L$4115),ROW('Master Data'!$F$2:$L$4115)),""),ROWS($D$1532:E1588)),(COLUMNS($D$1532:E1588)-1)*6+1)</f>
        <v>0</v>
      </c>
    </row>
    <row r="1589" spans="1:5" x14ac:dyDescent="0.25">
      <c r="A1589" t="str" cm="1">
        <f t="array" ref="A1589">INDEX('Master Data'!$F$2:$L$4115,SMALL(IF((INDEX('Master Data'!$F$2:$L$4115,,1)="successful"),MATCH(ROW('Master Data'!$F$2:$L$4115),ROW('Master Data'!$F$2:$L$4115)),""),ROWS(A$2:$A1589)),(COLUMNS($A$2:A1589)-1)*6+1)</f>
        <v>successful</v>
      </c>
      <c r="B1589" cm="1">
        <f t="array" ref="B1589">INDEX('Master Data'!$F$2:$L$4115,SMALL(IF((INDEX('Master Data'!$F$2:$L$4115,,1)="successful"),MATCH(ROW('Master Data'!$F$2:$L$4115),ROW('Master Data'!$F$2:$L$4115)),""),ROWS($A$2:B1589)),(COLUMNS($A$2:B1589)-1)*6+1)</f>
        <v>72</v>
      </c>
      <c r="D1589" t="str" cm="1">
        <f t="array" ref="D1589">INDEX('Master Data'!$F$2:$L$4115,SMALL(IF((INDEX('Master Data'!$F$2:$L$4115,,1)="canceled"),MATCH(ROW('Master Data'!$F$2:$L$4115),ROW('Master Data'!$F$2:$L$4115)),""""),ROWS($D$1532:D1589)),(COLUMNS($D$1532:D1589)-1)*6+1)</f>
        <v>canceled</v>
      </c>
      <c r="E1589" cm="1">
        <f t="array" ref="E1589">INDEX('Master Data'!$F$2:$L$4115,SMALL(IF((INDEX('Master Data'!$F$2:$L$4115,,1)="canceled"),MATCH(ROW('Master Data'!$F$2:$L$4115),ROW('Master Data'!$F$2:$L$4115)),""),ROWS($D$1532:E1589)),(COLUMNS($D$1532:E1589)-1)*6+1)</f>
        <v>3</v>
      </c>
    </row>
    <row r="1590" spans="1:5" x14ac:dyDescent="0.25">
      <c r="A1590" t="str" cm="1">
        <f t="array" ref="A1590">INDEX('Master Data'!$F$2:$L$4115,SMALL(IF((INDEX('Master Data'!$F$2:$L$4115,,1)="successful"),MATCH(ROW('Master Data'!$F$2:$L$4115),ROW('Master Data'!$F$2:$L$4115)),""),ROWS(A$2:$A1590)),(COLUMNS($A$2:A1590)-1)*6+1)</f>
        <v>successful</v>
      </c>
      <c r="B1590" cm="1">
        <f t="array" ref="B1590">INDEX('Master Data'!$F$2:$L$4115,SMALL(IF((INDEX('Master Data'!$F$2:$L$4115,,1)="successful"),MATCH(ROW('Master Data'!$F$2:$L$4115),ROW('Master Data'!$F$2:$L$4115)),""),ROWS($A$2:B1590)),(COLUMNS($A$2:B1590)-1)*6+1)</f>
        <v>71</v>
      </c>
      <c r="D1590" t="str" cm="1">
        <f t="array" ref="D1590">INDEX('Master Data'!$F$2:$L$4115,SMALL(IF((INDEX('Master Data'!$F$2:$L$4115,,1)="canceled"),MATCH(ROW('Master Data'!$F$2:$L$4115),ROW('Master Data'!$F$2:$L$4115)),""""),ROWS($D$1532:D1590)),(COLUMNS($D$1532:D1590)-1)*6+1)</f>
        <v>canceled</v>
      </c>
      <c r="E1590" cm="1">
        <f t="array" ref="E1590">INDEX('Master Data'!$F$2:$L$4115,SMALL(IF((INDEX('Master Data'!$F$2:$L$4115,,1)="canceled"),MATCH(ROW('Master Data'!$F$2:$L$4115),ROW('Master Data'!$F$2:$L$4115)),""),ROWS($D$1532:E1590)),(COLUMNS($D$1532:E1590)-1)*6+1)</f>
        <v>0</v>
      </c>
    </row>
    <row r="1591" spans="1:5" x14ac:dyDescent="0.25">
      <c r="A1591" t="str" cm="1">
        <f t="array" ref="A1591">INDEX('Master Data'!$F$2:$L$4115,SMALL(IF((INDEX('Master Data'!$F$2:$L$4115,,1)="successful"),MATCH(ROW('Master Data'!$F$2:$L$4115),ROW('Master Data'!$F$2:$L$4115)),""),ROWS(A$2:$A1591)),(COLUMNS($A$2:A1591)-1)*6+1)</f>
        <v>successful</v>
      </c>
      <c r="B1591" cm="1">
        <f t="array" ref="B1591">INDEX('Master Data'!$F$2:$L$4115,SMALL(IF((INDEX('Master Data'!$F$2:$L$4115,,1)="successful"),MATCH(ROW('Master Data'!$F$2:$L$4115),ROW('Master Data'!$F$2:$L$4115)),""),ROWS($A$2:B1591)),(COLUMNS($A$2:B1591)-1)*6+1)</f>
        <v>21</v>
      </c>
      <c r="D1591" t="str" cm="1">
        <f t="array" ref="D1591">INDEX('Master Data'!$F$2:$L$4115,SMALL(IF((INDEX('Master Data'!$F$2:$L$4115,,1)="canceled"),MATCH(ROW('Master Data'!$F$2:$L$4115),ROW('Master Data'!$F$2:$L$4115)),""""),ROWS($D$1532:D1591)),(COLUMNS($D$1532:D1591)-1)*6+1)</f>
        <v>canceled</v>
      </c>
      <c r="E1591" cm="1">
        <f t="array" ref="E1591">INDEX('Master Data'!$F$2:$L$4115,SMALL(IF((INDEX('Master Data'!$F$2:$L$4115,,1)="canceled"),MATCH(ROW('Master Data'!$F$2:$L$4115),ROW('Master Data'!$F$2:$L$4115)),""),ROWS($D$1532:E1591)),(COLUMNS($D$1532:E1591)-1)*6+1)</f>
        <v>1</v>
      </c>
    </row>
    <row r="1592" spans="1:5" x14ac:dyDescent="0.25">
      <c r="A1592" t="str" cm="1">
        <f t="array" ref="A1592">INDEX('Master Data'!$F$2:$L$4115,SMALL(IF((INDEX('Master Data'!$F$2:$L$4115,,1)="successful"),MATCH(ROW('Master Data'!$F$2:$L$4115),ROW('Master Data'!$F$2:$L$4115)),""),ROWS(A$2:$A1592)),(COLUMNS($A$2:A1592)-1)*6+1)</f>
        <v>successful</v>
      </c>
      <c r="B1592" cm="1">
        <f t="array" ref="B1592">INDEX('Master Data'!$F$2:$L$4115,SMALL(IF((INDEX('Master Data'!$F$2:$L$4115,,1)="successful"),MATCH(ROW('Master Data'!$F$2:$L$4115),ROW('Master Data'!$F$2:$L$4115)),""),ROWS($A$2:B1592)),(COLUMNS($A$2:B1592)-1)*6+1)</f>
        <v>930</v>
      </c>
      <c r="D1592" t="str" cm="1">
        <f t="array" ref="D1592">INDEX('Master Data'!$F$2:$L$4115,SMALL(IF((INDEX('Master Data'!$F$2:$L$4115,,1)="canceled"),MATCH(ROW('Master Data'!$F$2:$L$4115),ROW('Master Data'!$F$2:$L$4115)),""""),ROWS($D$1532:D1592)),(COLUMNS($D$1532:D1592)-1)*6+1)</f>
        <v>canceled</v>
      </c>
      <c r="E1592" cm="1">
        <f t="array" ref="E1592">INDEX('Master Data'!$F$2:$L$4115,SMALL(IF((INDEX('Master Data'!$F$2:$L$4115,,1)="canceled"),MATCH(ROW('Master Data'!$F$2:$L$4115),ROW('Master Data'!$F$2:$L$4115)),""),ROWS($D$1532:E1592)),(COLUMNS($D$1532:E1592)-1)*6+1)</f>
        <v>1</v>
      </c>
    </row>
    <row r="1593" spans="1:5" x14ac:dyDescent="0.25">
      <c r="A1593" t="str" cm="1">
        <f t="array" ref="A1593">INDEX('Master Data'!$F$2:$L$4115,SMALL(IF((INDEX('Master Data'!$F$2:$L$4115,,1)="successful"),MATCH(ROW('Master Data'!$F$2:$L$4115),ROW('Master Data'!$F$2:$L$4115)),""),ROWS(A$2:$A1593)),(COLUMNS($A$2:A1593)-1)*6+1)</f>
        <v>successful</v>
      </c>
      <c r="B1593" cm="1">
        <f t="array" ref="B1593">INDEX('Master Data'!$F$2:$L$4115,SMALL(IF((INDEX('Master Data'!$F$2:$L$4115,,1)="successful"),MATCH(ROW('Master Data'!$F$2:$L$4115),ROW('Master Data'!$F$2:$L$4115)),""),ROWS($A$2:B1593)),(COLUMNS($A$2:B1593)-1)*6+1)</f>
        <v>55</v>
      </c>
      <c r="D1593" t="str" cm="1">
        <f t="array" ref="D1593">INDEX('Master Data'!$F$2:$L$4115,SMALL(IF((INDEX('Master Data'!$F$2:$L$4115,,1)="canceled"),MATCH(ROW('Master Data'!$F$2:$L$4115),ROW('Master Data'!$F$2:$L$4115)),""""),ROWS($D$1532:D1593)),(COLUMNS($D$1532:D1593)-1)*6+1)</f>
        <v>canceled</v>
      </c>
      <c r="E1593" cm="1">
        <f t="array" ref="E1593">INDEX('Master Data'!$F$2:$L$4115,SMALL(IF((INDEX('Master Data'!$F$2:$L$4115,,1)="canceled"),MATCH(ROW('Master Data'!$F$2:$L$4115),ROW('Master Data'!$F$2:$L$4115)),""),ROWS($D$1532:E1593)),(COLUMNS($D$1532:E1593)-1)*6+1)</f>
        <v>3</v>
      </c>
    </row>
    <row r="1594" spans="1:5" x14ac:dyDescent="0.25">
      <c r="A1594" t="str" cm="1">
        <f t="array" ref="A1594">INDEX('Master Data'!$F$2:$L$4115,SMALL(IF((INDEX('Master Data'!$F$2:$L$4115,,1)="successful"),MATCH(ROW('Master Data'!$F$2:$L$4115),ROW('Master Data'!$F$2:$L$4115)),""),ROWS(A$2:$A1594)),(COLUMNS($A$2:A1594)-1)*6+1)</f>
        <v>successful</v>
      </c>
      <c r="B1594" cm="1">
        <f t="array" ref="B1594">INDEX('Master Data'!$F$2:$L$4115,SMALL(IF((INDEX('Master Data'!$F$2:$L$4115,,1)="successful"),MATCH(ROW('Master Data'!$F$2:$L$4115),ROW('Master Data'!$F$2:$L$4115)),""),ROWS($A$2:B1594)),(COLUMNS($A$2:B1594)-1)*6+1)</f>
        <v>61</v>
      </c>
      <c r="D1594" t="str" cm="1">
        <f t="array" ref="D1594">INDEX('Master Data'!$F$2:$L$4115,SMALL(IF((INDEX('Master Data'!$F$2:$L$4115,,1)="canceled"),MATCH(ROW('Master Data'!$F$2:$L$4115),ROW('Master Data'!$F$2:$L$4115)),""""),ROWS($D$1532:D1594)),(COLUMNS($D$1532:D1594)-1)*6+1)</f>
        <v>canceled</v>
      </c>
      <c r="E1594" cm="1">
        <f t="array" ref="E1594">INDEX('Master Data'!$F$2:$L$4115,SMALL(IF((INDEX('Master Data'!$F$2:$L$4115,,1)="canceled"),MATCH(ROW('Master Data'!$F$2:$L$4115),ROW('Master Data'!$F$2:$L$4115)),""),ROWS($D$1532:E1594)),(COLUMNS($D$1532:E1594)-1)*6+1)</f>
        <v>9</v>
      </c>
    </row>
    <row r="1595" spans="1:5" x14ac:dyDescent="0.25">
      <c r="A1595" t="str" cm="1">
        <f t="array" ref="A1595">INDEX('Master Data'!$F$2:$L$4115,SMALL(IF((INDEX('Master Data'!$F$2:$L$4115,,1)="successful"),MATCH(ROW('Master Data'!$F$2:$L$4115),ROW('Master Data'!$F$2:$L$4115)),""),ROWS(A$2:$A1595)),(COLUMNS($A$2:A1595)-1)*6+1)</f>
        <v>successful</v>
      </c>
      <c r="B1595" cm="1">
        <f t="array" ref="B1595">INDEX('Master Data'!$F$2:$L$4115,SMALL(IF((INDEX('Master Data'!$F$2:$L$4115,,1)="successful"),MATCH(ROW('Master Data'!$F$2:$L$4115),ROW('Master Data'!$F$2:$L$4115)),""),ROWS($A$2:B1595)),(COLUMNS($A$2:B1595)-1)*6+1)</f>
        <v>82</v>
      </c>
      <c r="D1595" t="str" cm="1">
        <f t="array" ref="D1595">INDEX('Master Data'!$F$2:$L$4115,SMALL(IF((INDEX('Master Data'!$F$2:$L$4115,,1)="canceled"),MATCH(ROW('Master Data'!$F$2:$L$4115),ROW('Master Data'!$F$2:$L$4115)),""""),ROWS($D$1532:D1595)),(COLUMNS($D$1532:D1595)-1)*6+1)</f>
        <v>canceled</v>
      </c>
      <c r="E1595" cm="1">
        <f t="array" ref="E1595">INDEX('Master Data'!$F$2:$L$4115,SMALL(IF((INDEX('Master Data'!$F$2:$L$4115,,1)="canceled"),MATCH(ROW('Master Data'!$F$2:$L$4115),ROW('Master Data'!$F$2:$L$4115)),""),ROWS($D$1532:E1595)),(COLUMNS($D$1532:E1595)-1)*6+1)</f>
        <v>0</v>
      </c>
    </row>
    <row r="1596" spans="1:5" x14ac:dyDescent="0.25">
      <c r="A1596" t="str" cm="1">
        <f t="array" ref="A1596">INDEX('Master Data'!$F$2:$L$4115,SMALL(IF((INDEX('Master Data'!$F$2:$L$4115,,1)="successful"),MATCH(ROW('Master Data'!$F$2:$L$4115),ROW('Master Data'!$F$2:$L$4115)),""),ROWS(A$2:$A1596)),(COLUMNS($A$2:A1596)-1)*6+1)</f>
        <v>successful</v>
      </c>
      <c r="B1596" cm="1">
        <f t="array" ref="B1596">INDEX('Master Data'!$F$2:$L$4115,SMALL(IF((INDEX('Master Data'!$F$2:$L$4115,,1)="successful"),MATCH(ROW('Master Data'!$F$2:$L$4115),ROW('Master Data'!$F$2:$L$4115)),""),ROWS($A$2:B1596)),(COLUMNS($A$2:B1596)-1)*6+1)</f>
        <v>71</v>
      </c>
      <c r="D1596" t="str" cm="1">
        <f t="array" ref="D1596">INDEX('Master Data'!$F$2:$L$4115,SMALL(IF((INDEX('Master Data'!$F$2:$L$4115,,1)="canceled"),MATCH(ROW('Master Data'!$F$2:$L$4115),ROW('Master Data'!$F$2:$L$4115)),""""),ROWS($D$1532:D1596)),(COLUMNS($D$1532:D1596)-1)*6+1)</f>
        <v>canceled</v>
      </c>
      <c r="E1596" cm="1">
        <f t="array" ref="E1596">INDEX('Master Data'!$F$2:$L$4115,SMALL(IF((INDEX('Master Data'!$F$2:$L$4115,,1)="canceled"),MATCH(ROW('Master Data'!$F$2:$L$4115),ROW('Master Data'!$F$2:$L$4115)),""),ROWS($D$1532:E1596)),(COLUMNS($D$1532:E1596)-1)*6+1)</f>
        <v>0</v>
      </c>
    </row>
    <row r="1597" spans="1:5" x14ac:dyDescent="0.25">
      <c r="A1597" t="str" cm="1">
        <f t="array" ref="A1597">INDEX('Master Data'!$F$2:$L$4115,SMALL(IF((INDEX('Master Data'!$F$2:$L$4115,,1)="successful"),MATCH(ROW('Master Data'!$F$2:$L$4115),ROW('Master Data'!$F$2:$L$4115)),""),ROWS(A$2:$A1597)),(COLUMNS($A$2:A1597)-1)*6+1)</f>
        <v>successful</v>
      </c>
      <c r="B1597" cm="1">
        <f t="array" ref="B1597">INDEX('Master Data'!$F$2:$L$4115,SMALL(IF((INDEX('Master Data'!$F$2:$L$4115,,1)="successful"),MATCH(ROW('Master Data'!$F$2:$L$4115),ROW('Master Data'!$F$2:$L$4115)),""),ROWS($A$2:B1597)),(COLUMNS($A$2:B1597)-1)*6+1)</f>
        <v>117</v>
      </c>
      <c r="D1597" t="str" cm="1">
        <f t="array" ref="D1597">INDEX('Master Data'!$F$2:$L$4115,SMALL(IF((INDEX('Master Data'!$F$2:$L$4115,,1)="canceled"),MATCH(ROW('Master Data'!$F$2:$L$4115),ROW('Master Data'!$F$2:$L$4115)),""""),ROWS($D$1532:D1597)),(COLUMNS($D$1532:D1597)-1)*6+1)</f>
        <v>canceled</v>
      </c>
      <c r="E1597" cm="1">
        <f t="array" ref="E1597">INDEX('Master Data'!$F$2:$L$4115,SMALL(IF((INDEX('Master Data'!$F$2:$L$4115,,1)="canceled"),MATCH(ROW('Master Data'!$F$2:$L$4115),ROW('Master Data'!$F$2:$L$4115)),""),ROWS($D$1532:E1597)),(COLUMNS($D$1532:E1597)-1)*6+1)</f>
        <v>0</v>
      </c>
    </row>
    <row r="1598" spans="1:5" x14ac:dyDescent="0.25">
      <c r="A1598" t="str" cm="1">
        <f t="array" ref="A1598">INDEX('Master Data'!$F$2:$L$4115,SMALL(IF((INDEX('Master Data'!$F$2:$L$4115,,1)="successful"),MATCH(ROW('Master Data'!$F$2:$L$4115),ROW('Master Data'!$F$2:$L$4115)),""),ROWS(A$2:$A1598)),(COLUMNS($A$2:A1598)-1)*6+1)</f>
        <v>successful</v>
      </c>
      <c r="B1598" cm="1">
        <f t="array" ref="B1598">INDEX('Master Data'!$F$2:$L$4115,SMALL(IF((INDEX('Master Data'!$F$2:$L$4115,,1)="successful"),MATCH(ROW('Master Data'!$F$2:$L$4115),ROW('Master Data'!$F$2:$L$4115)),""),ROWS($A$2:B1598)),(COLUMNS($A$2:B1598)-1)*6+1)</f>
        <v>29</v>
      </c>
      <c r="D1598" t="str" cm="1">
        <f t="array" ref="D1598">INDEX('Master Data'!$F$2:$L$4115,SMALL(IF((INDEX('Master Data'!$F$2:$L$4115,,1)="canceled"),MATCH(ROW('Master Data'!$F$2:$L$4115),ROW('Master Data'!$F$2:$L$4115)),""""),ROWS($D$1532:D1598)),(COLUMNS($D$1532:D1598)-1)*6+1)</f>
        <v>canceled</v>
      </c>
      <c r="E1598" cm="1">
        <f t="array" ref="E1598">INDEX('Master Data'!$F$2:$L$4115,SMALL(IF((INDEX('Master Data'!$F$2:$L$4115,,1)="canceled"),MATCH(ROW('Master Data'!$F$2:$L$4115),ROW('Master Data'!$F$2:$L$4115)),""),ROWS($D$1532:E1598)),(COLUMNS($D$1532:E1598)-1)*6+1)</f>
        <v>39</v>
      </c>
    </row>
    <row r="1599" spans="1:5" x14ac:dyDescent="0.25">
      <c r="A1599" t="str" cm="1">
        <f t="array" ref="A1599">INDEX('Master Data'!$F$2:$L$4115,SMALL(IF((INDEX('Master Data'!$F$2:$L$4115,,1)="successful"),MATCH(ROW('Master Data'!$F$2:$L$4115),ROW('Master Data'!$F$2:$L$4115)),""),ROWS(A$2:$A1599)),(COLUMNS($A$2:A1599)-1)*6+1)</f>
        <v>successful</v>
      </c>
      <c r="B1599" cm="1">
        <f t="array" ref="B1599">INDEX('Master Data'!$F$2:$L$4115,SMALL(IF((INDEX('Master Data'!$F$2:$L$4115,,1)="successful"),MATCH(ROW('Master Data'!$F$2:$L$4115),ROW('Master Data'!$F$2:$L$4115)),""),ROWS($A$2:B1599)),(COLUMNS($A$2:B1599)-1)*6+1)</f>
        <v>74</v>
      </c>
      <c r="D1599" t="str" cm="1">
        <f t="array" ref="D1599">INDEX('Master Data'!$F$2:$L$4115,SMALL(IF((INDEX('Master Data'!$F$2:$L$4115,,1)="canceled"),MATCH(ROW('Master Data'!$F$2:$L$4115),ROW('Master Data'!$F$2:$L$4115)),""""),ROWS($D$1532:D1599)),(COLUMNS($D$1532:D1599)-1)*6+1)</f>
        <v>canceled</v>
      </c>
      <c r="E1599" cm="1">
        <f t="array" ref="E1599">INDEX('Master Data'!$F$2:$L$4115,SMALL(IF((INDEX('Master Data'!$F$2:$L$4115,,1)="canceled"),MATCH(ROW('Master Data'!$F$2:$L$4115),ROW('Master Data'!$F$2:$L$4115)),""),ROWS($D$1532:E1599)),(COLUMNS($D$1532:E1599)-1)*6+1)</f>
        <v>1</v>
      </c>
    </row>
    <row r="1600" spans="1:5" x14ac:dyDescent="0.25">
      <c r="A1600" t="str" cm="1">
        <f t="array" ref="A1600">INDEX('Master Data'!$F$2:$L$4115,SMALL(IF((INDEX('Master Data'!$F$2:$L$4115,,1)="successful"),MATCH(ROW('Master Data'!$F$2:$L$4115),ROW('Master Data'!$F$2:$L$4115)),""),ROWS(A$2:$A1600)),(COLUMNS($A$2:A1600)-1)*6+1)</f>
        <v>successful</v>
      </c>
      <c r="B1600" cm="1">
        <f t="array" ref="B1600">INDEX('Master Data'!$F$2:$L$4115,SMALL(IF((INDEX('Master Data'!$F$2:$L$4115,,1)="successful"),MATCH(ROW('Master Data'!$F$2:$L$4115),ROW('Master Data'!$F$2:$L$4115)),""),ROWS($A$2:B1600)),(COLUMNS($A$2:B1600)-1)*6+1)</f>
        <v>23</v>
      </c>
      <c r="D1600" t="str" cm="1">
        <f t="array" ref="D1600">INDEX('Master Data'!$F$2:$L$4115,SMALL(IF((INDEX('Master Data'!$F$2:$L$4115,,1)="canceled"),MATCH(ROW('Master Data'!$F$2:$L$4115),ROW('Master Data'!$F$2:$L$4115)),""""),ROWS($D$1532:D1600)),(COLUMNS($D$1532:D1600)-1)*6+1)</f>
        <v>canceled</v>
      </c>
      <c r="E1600" cm="1">
        <f t="array" ref="E1600">INDEX('Master Data'!$F$2:$L$4115,SMALL(IF((INDEX('Master Data'!$F$2:$L$4115,,1)="canceled"),MATCH(ROW('Master Data'!$F$2:$L$4115),ROW('Master Data'!$F$2:$L$4115)),""),ROWS($D$1532:E1600)),(COLUMNS($D$1532:E1600)-1)*6+1)</f>
        <v>0</v>
      </c>
    </row>
    <row r="1601" spans="1:5" x14ac:dyDescent="0.25">
      <c r="A1601" t="str" cm="1">
        <f t="array" ref="A1601">INDEX('Master Data'!$F$2:$L$4115,SMALL(IF((INDEX('Master Data'!$F$2:$L$4115,,1)="successful"),MATCH(ROW('Master Data'!$F$2:$L$4115),ROW('Master Data'!$F$2:$L$4115)),""),ROWS(A$2:$A1601)),(COLUMNS($A$2:A1601)-1)*6+1)</f>
        <v>successful</v>
      </c>
      <c r="B1601" cm="1">
        <f t="array" ref="B1601">INDEX('Master Data'!$F$2:$L$4115,SMALL(IF((INDEX('Master Data'!$F$2:$L$4115,,1)="successful"),MATCH(ROW('Master Data'!$F$2:$L$4115),ROW('Master Data'!$F$2:$L$4115)),""),ROWS($A$2:B1601)),(COLUMNS($A$2:B1601)-1)*6+1)</f>
        <v>60</v>
      </c>
      <c r="D1601" t="str" cm="1">
        <f t="array" ref="D1601">INDEX('Master Data'!$F$2:$L$4115,SMALL(IF((INDEX('Master Data'!$F$2:$L$4115,,1)="canceled"),MATCH(ROW('Master Data'!$F$2:$L$4115),ROW('Master Data'!$F$2:$L$4115)),""""),ROWS($D$1532:D1601)),(COLUMNS($D$1532:D1601)-1)*6+1)</f>
        <v>canceled</v>
      </c>
      <c r="E1601" cm="1">
        <f t="array" ref="E1601">INDEX('Master Data'!$F$2:$L$4115,SMALL(IF((INDEX('Master Data'!$F$2:$L$4115,,1)="canceled"),MATCH(ROW('Master Data'!$F$2:$L$4115),ROW('Master Data'!$F$2:$L$4115)),""),ROWS($D$1532:E1601)),(COLUMNS($D$1532:E1601)-1)*6+1)</f>
        <v>3</v>
      </c>
    </row>
    <row r="1602" spans="1:5" x14ac:dyDescent="0.25">
      <c r="A1602" t="str" cm="1">
        <f t="array" ref="A1602">INDEX('Master Data'!$F$2:$L$4115,SMALL(IF((INDEX('Master Data'!$F$2:$L$4115,,1)="successful"),MATCH(ROW('Master Data'!$F$2:$L$4115),ROW('Master Data'!$F$2:$L$4115)),""),ROWS(A$2:$A1602)),(COLUMNS($A$2:A1602)-1)*6+1)</f>
        <v>successful</v>
      </c>
      <c r="B1602" cm="1">
        <f t="array" ref="B1602">INDEX('Master Data'!$F$2:$L$4115,SMALL(IF((INDEX('Master Data'!$F$2:$L$4115,,1)="successful"),MATCH(ROW('Master Data'!$F$2:$L$4115),ROW('Master Data'!$F$2:$L$4115)),""),ROWS($A$2:B1602)),(COLUMNS($A$2:B1602)-1)*6+1)</f>
        <v>55</v>
      </c>
      <c r="D1602" t="str" cm="1">
        <f t="array" ref="D1602">INDEX('Master Data'!$F$2:$L$4115,SMALL(IF((INDEX('Master Data'!$F$2:$L$4115,,1)="canceled"),MATCH(ROW('Master Data'!$F$2:$L$4115),ROW('Master Data'!$F$2:$L$4115)),""""),ROWS($D$1532:D1602)),(COLUMNS($D$1532:D1602)-1)*6+1)</f>
        <v>canceled</v>
      </c>
      <c r="E1602" cm="1">
        <f t="array" ref="E1602">INDEX('Master Data'!$F$2:$L$4115,SMALL(IF((INDEX('Master Data'!$F$2:$L$4115,,1)="canceled"),MATCH(ROW('Master Data'!$F$2:$L$4115),ROW('Master Data'!$F$2:$L$4115)),""),ROWS($D$1532:E1602)),(COLUMNS($D$1532:E1602)-1)*6+1)</f>
        <v>1</v>
      </c>
    </row>
    <row r="1603" spans="1:5" x14ac:dyDescent="0.25">
      <c r="A1603" t="str" cm="1">
        <f t="array" ref="A1603">INDEX('Master Data'!$F$2:$L$4115,SMALL(IF((INDEX('Master Data'!$F$2:$L$4115,,1)="successful"),MATCH(ROW('Master Data'!$F$2:$L$4115),ROW('Master Data'!$F$2:$L$4115)),""),ROWS(A$2:$A1603)),(COLUMNS($A$2:A1603)-1)*6+1)</f>
        <v>successful</v>
      </c>
      <c r="B1603" cm="1">
        <f t="array" ref="B1603">INDEX('Master Data'!$F$2:$L$4115,SMALL(IF((INDEX('Master Data'!$F$2:$L$4115,,1)="successful"),MATCH(ROW('Master Data'!$F$2:$L$4115),ROW('Master Data'!$F$2:$L$4115)),""),ROWS($A$2:B1603)),(COLUMNS($A$2:B1603)-1)*6+1)</f>
        <v>51</v>
      </c>
      <c r="D1603" t="str" cm="1">
        <f t="array" ref="D1603">INDEX('Master Data'!$F$2:$L$4115,SMALL(IF((INDEX('Master Data'!$F$2:$L$4115,,1)="canceled"),MATCH(ROW('Master Data'!$F$2:$L$4115),ROW('Master Data'!$F$2:$L$4115)),""""),ROWS($D$1532:D1603)),(COLUMNS($D$1532:D1603)-1)*6+1)</f>
        <v>canceled</v>
      </c>
      <c r="E1603" cm="1">
        <f t="array" ref="E1603">INDEX('Master Data'!$F$2:$L$4115,SMALL(IF((INDEX('Master Data'!$F$2:$L$4115,,1)="canceled"),MATCH(ROW('Master Data'!$F$2:$L$4115),ROW('Master Data'!$F$2:$L$4115)),""),ROWS($D$1532:E1603)),(COLUMNS($D$1532:E1603)-1)*6+1)</f>
        <v>9</v>
      </c>
    </row>
    <row r="1604" spans="1:5" x14ac:dyDescent="0.25">
      <c r="A1604" t="str" cm="1">
        <f t="array" ref="A1604">INDEX('Master Data'!$F$2:$L$4115,SMALL(IF((INDEX('Master Data'!$F$2:$L$4115,,1)="successful"),MATCH(ROW('Master Data'!$F$2:$L$4115),ROW('Master Data'!$F$2:$L$4115)),""),ROWS(A$2:$A1604)),(COLUMNS($A$2:A1604)-1)*6+1)</f>
        <v>successful</v>
      </c>
      <c r="B1604" cm="1">
        <f t="array" ref="B1604">INDEX('Master Data'!$F$2:$L$4115,SMALL(IF((INDEX('Master Data'!$F$2:$L$4115,,1)="successful"),MATCH(ROW('Master Data'!$F$2:$L$4115),ROW('Master Data'!$F$2:$L$4115)),""),ROWS($A$2:B1604)),(COLUMNS($A$2:B1604)-1)*6+1)</f>
        <v>78</v>
      </c>
      <c r="D1604" t="str" cm="1">
        <f t="array" ref="D1604">INDEX('Master Data'!$F$2:$L$4115,SMALL(IF((INDEX('Master Data'!$F$2:$L$4115,,1)="canceled"),MATCH(ROW('Master Data'!$F$2:$L$4115),ROW('Master Data'!$F$2:$L$4115)),""""),ROWS($D$1532:D1604)),(COLUMNS($D$1532:D1604)-1)*6+1)</f>
        <v>canceled</v>
      </c>
      <c r="E1604" cm="1">
        <f t="array" ref="E1604">INDEX('Master Data'!$F$2:$L$4115,SMALL(IF((INDEX('Master Data'!$F$2:$L$4115,,1)="canceled"),MATCH(ROW('Master Data'!$F$2:$L$4115),ROW('Master Data'!$F$2:$L$4115)),""),ROWS($D$1532:E1604)),(COLUMNS($D$1532:E1604)-1)*6+1)</f>
        <v>0</v>
      </c>
    </row>
    <row r="1605" spans="1:5" x14ac:dyDescent="0.25">
      <c r="A1605" t="str" cm="1">
        <f t="array" ref="A1605">INDEX('Master Data'!$F$2:$L$4115,SMALL(IF((INDEX('Master Data'!$F$2:$L$4115,,1)="successful"),MATCH(ROW('Master Data'!$F$2:$L$4115),ROW('Master Data'!$F$2:$L$4115)),""),ROWS(A$2:$A1605)),(COLUMNS($A$2:A1605)-1)*6+1)</f>
        <v>successful</v>
      </c>
      <c r="B1605" cm="1">
        <f t="array" ref="B1605">INDEX('Master Data'!$F$2:$L$4115,SMALL(IF((INDEX('Master Data'!$F$2:$L$4115,,1)="successful"),MATCH(ROW('Master Data'!$F$2:$L$4115),ROW('Master Data'!$F$2:$L$4115)),""),ROWS($A$2:B1605)),(COLUMNS($A$2:B1605)-1)*6+1)</f>
        <v>62</v>
      </c>
      <c r="D1605" t="str" cm="1">
        <f t="array" ref="D1605">INDEX('Master Data'!$F$2:$L$4115,SMALL(IF((INDEX('Master Data'!$F$2:$L$4115,,1)="canceled"),MATCH(ROW('Master Data'!$F$2:$L$4115),ROW('Master Data'!$F$2:$L$4115)),""""),ROWS($D$1532:D1605)),(COLUMNS($D$1532:D1605)-1)*6+1)</f>
        <v>canceled</v>
      </c>
      <c r="E1605" cm="1">
        <f t="array" ref="E1605">INDEX('Master Data'!$F$2:$L$4115,SMALL(IF((INDEX('Master Data'!$F$2:$L$4115,,1)="canceled"),MATCH(ROW('Master Data'!$F$2:$L$4115),ROW('Master Data'!$F$2:$L$4115)),""),ROWS($D$1532:E1605)),(COLUMNS($D$1532:E1605)-1)*6+1)</f>
        <v>25</v>
      </c>
    </row>
    <row r="1606" spans="1:5" x14ac:dyDescent="0.25">
      <c r="A1606" t="str" cm="1">
        <f t="array" ref="A1606">INDEX('Master Data'!$F$2:$L$4115,SMALL(IF((INDEX('Master Data'!$F$2:$L$4115,,1)="successful"),MATCH(ROW('Master Data'!$F$2:$L$4115),ROW('Master Data'!$F$2:$L$4115)),""),ROWS(A$2:$A1606)),(COLUMNS($A$2:A1606)-1)*6+1)</f>
        <v>successful</v>
      </c>
      <c r="B1606" cm="1">
        <f t="array" ref="B1606">INDEX('Master Data'!$F$2:$L$4115,SMALL(IF((INDEX('Master Data'!$F$2:$L$4115,,1)="successful"),MATCH(ROW('Master Data'!$F$2:$L$4115),ROW('Master Data'!$F$2:$L$4115)),""),ROWS($A$2:B1606)),(COLUMNS($A$2:B1606)-1)*6+1)</f>
        <v>45</v>
      </c>
      <c r="D1606" t="str" cm="1">
        <f t="array" ref="D1606">INDEX('Master Data'!$F$2:$L$4115,SMALL(IF((INDEX('Master Data'!$F$2:$L$4115,,1)="canceled"),MATCH(ROW('Master Data'!$F$2:$L$4115),ROW('Master Data'!$F$2:$L$4115)),""""),ROWS($D$1532:D1606)),(COLUMNS($D$1532:D1606)-1)*6+1)</f>
        <v>canceled</v>
      </c>
      <c r="E1606" cm="1">
        <f t="array" ref="E1606">INDEX('Master Data'!$F$2:$L$4115,SMALL(IF((INDEX('Master Data'!$F$2:$L$4115,,1)="canceled"),MATCH(ROW('Master Data'!$F$2:$L$4115),ROW('Master Data'!$F$2:$L$4115)),""),ROWS($D$1532:E1606)),(COLUMNS($D$1532:E1606)-1)*6+1)</f>
        <v>1</v>
      </c>
    </row>
    <row r="1607" spans="1:5" x14ac:dyDescent="0.25">
      <c r="A1607" t="str" cm="1">
        <f t="array" ref="A1607">INDEX('Master Data'!$F$2:$L$4115,SMALL(IF((INDEX('Master Data'!$F$2:$L$4115,,1)="successful"),MATCH(ROW('Master Data'!$F$2:$L$4115),ROW('Master Data'!$F$2:$L$4115)),""),ROWS(A$2:$A1607)),(COLUMNS($A$2:A1607)-1)*6+1)</f>
        <v>successful</v>
      </c>
      <c r="B1607" cm="1">
        <f t="array" ref="B1607">INDEX('Master Data'!$F$2:$L$4115,SMALL(IF((INDEX('Master Data'!$F$2:$L$4115,,1)="successful"),MATCH(ROW('Master Data'!$F$2:$L$4115),ROW('Master Data'!$F$2:$L$4115)),""),ROWS($A$2:B1607)),(COLUMNS($A$2:B1607)-1)*6+1)</f>
        <v>15</v>
      </c>
      <c r="D1607" t="str" cm="1">
        <f t="array" ref="D1607">INDEX('Master Data'!$F$2:$L$4115,SMALL(IF((INDEX('Master Data'!$F$2:$L$4115,,1)="canceled"),MATCH(ROW('Master Data'!$F$2:$L$4115),ROW('Master Data'!$F$2:$L$4115)),""""),ROWS($D$1532:D1607)),(COLUMNS($D$1532:D1607)-1)*6+1)</f>
        <v>canceled</v>
      </c>
      <c r="E1607" cm="1">
        <f t="array" ref="E1607">INDEX('Master Data'!$F$2:$L$4115,SMALL(IF((INDEX('Master Data'!$F$2:$L$4115,,1)="canceled"),MATCH(ROW('Master Data'!$F$2:$L$4115),ROW('Master Data'!$F$2:$L$4115)),""),ROWS($D$1532:E1607)),(COLUMNS($D$1532:E1607)-1)*6+1)</f>
        <v>1</v>
      </c>
    </row>
    <row r="1608" spans="1:5" x14ac:dyDescent="0.25">
      <c r="A1608" t="str" cm="1">
        <f t="array" ref="A1608">INDEX('Master Data'!$F$2:$L$4115,SMALL(IF((INDEX('Master Data'!$F$2:$L$4115,,1)="successful"),MATCH(ROW('Master Data'!$F$2:$L$4115),ROW('Master Data'!$F$2:$L$4115)),""),ROWS(A$2:$A1608)),(COLUMNS($A$2:A1608)-1)*6+1)</f>
        <v>successful</v>
      </c>
      <c r="B1608" cm="1">
        <f t="array" ref="B1608">INDEX('Master Data'!$F$2:$L$4115,SMALL(IF((INDEX('Master Data'!$F$2:$L$4115,,1)="successful"),MATCH(ROW('Master Data'!$F$2:$L$4115),ROW('Master Data'!$F$2:$L$4115)),""),ROWS($A$2:B1608)),(COLUMNS($A$2:B1608)-1)*6+1)</f>
        <v>151</v>
      </c>
      <c r="D1608" t="str" cm="1">
        <f t="array" ref="D1608">INDEX('Master Data'!$F$2:$L$4115,SMALL(IF((INDEX('Master Data'!$F$2:$L$4115,,1)="canceled"),MATCH(ROW('Master Data'!$F$2:$L$4115),ROW('Master Data'!$F$2:$L$4115)),""""),ROWS($D$1532:D1608)),(COLUMNS($D$1532:D1608)-1)*6+1)</f>
        <v>canceled</v>
      </c>
      <c r="E1608" cm="1">
        <f t="array" ref="E1608">INDEX('Master Data'!$F$2:$L$4115,SMALL(IF((INDEX('Master Data'!$F$2:$L$4115,,1)="canceled"),MATCH(ROW('Master Data'!$F$2:$L$4115),ROW('Master Data'!$F$2:$L$4115)),""),ROWS($D$1532:E1608)),(COLUMNS($D$1532:E1608)-1)*6+1)</f>
        <v>1</v>
      </c>
    </row>
    <row r="1609" spans="1:5" x14ac:dyDescent="0.25">
      <c r="A1609" t="str" cm="1">
        <f t="array" ref="A1609">INDEX('Master Data'!$F$2:$L$4115,SMALL(IF((INDEX('Master Data'!$F$2:$L$4115,,1)="successful"),MATCH(ROW('Master Data'!$F$2:$L$4115),ROW('Master Data'!$F$2:$L$4115)),""),ROWS(A$2:$A1609)),(COLUMNS($A$2:A1609)-1)*6+1)</f>
        <v>successful</v>
      </c>
      <c r="B1609" cm="1">
        <f t="array" ref="B1609">INDEX('Master Data'!$F$2:$L$4115,SMALL(IF((INDEX('Master Data'!$F$2:$L$4115,,1)="successful"),MATCH(ROW('Master Data'!$F$2:$L$4115),ROW('Master Data'!$F$2:$L$4115)),""),ROWS($A$2:B1609)),(COLUMNS($A$2:B1609)-1)*6+1)</f>
        <v>68</v>
      </c>
      <c r="D1609" t="str" cm="1">
        <f t="array" ref="D1609">INDEX('Master Data'!$F$2:$L$4115,SMALL(IF((INDEX('Master Data'!$F$2:$L$4115,,1)="canceled"),MATCH(ROW('Master Data'!$F$2:$L$4115),ROW('Master Data'!$F$2:$L$4115)),""""),ROWS($D$1532:D1609)),(COLUMNS($D$1532:D1609)-1)*6+1)</f>
        <v>canceled</v>
      </c>
      <c r="E1609" cm="1">
        <f t="array" ref="E1609">INDEX('Master Data'!$F$2:$L$4115,SMALL(IF((INDEX('Master Data'!$F$2:$L$4115,,1)="canceled"),MATCH(ROW('Master Data'!$F$2:$L$4115),ROW('Master Data'!$F$2:$L$4115)),""),ROWS($D$1532:E1609)),(COLUMNS($D$1532:E1609)-1)*6+1)</f>
        <v>0</v>
      </c>
    </row>
    <row r="1610" spans="1:5" x14ac:dyDescent="0.25">
      <c r="A1610" t="str" cm="1">
        <f t="array" ref="A1610">INDEX('Master Data'!$F$2:$L$4115,SMALL(IF((INDEX('Master Data'!$F$2:$L$4115,,1)="successful"),MATCH(ROW('Master Data'!$F$2:$L$4115),ROW('Master Data'!$F$2:$L$4115)),""),ROWS(A$2:$A1610)),(COLUMNS($A$2:A1610)-1)*6+1)</f>
        <v>successful</v>
      </c>
      <c r="B1610" cm="1">
        <f t="array" ref="B1610">INDEX('Master Data'!$F$2:$L$4115,SMALL(IF((INDEX('Master Data'!$F$2:$L$4115,,1)="successful"),MATCH(ROW('Master Data'!$F$2:$L$4115),ROW('Master Data'!$F$2:$L$4115)),""),ROWS($A$2:B1610)),(COLUMNS($A$2:B1610)-1)*6+1)</f>
        <v>46</v>
      </c>
      <c r="D1610" t="str" cm="1">
        <f t="array" ref="D1610">INDEX('Master Data'!$F$2:$L$4115,SMALL(IF((INDEX('Master Data'!$F$2:$L$4115,,1)="canceled"),MATCH(ROW('Master Data'!$F$2:$L$4115),ROW('Master Data'!$F$2:$L$4115)),""""),ROWS($D$1532:D1610)),(COLUMNS($D$1532:D1610)-1)*6+1)</f>
        <v>canceled</v>
      </c>
      <c r="E1610" cm="1">
        <f t="array" ref="E1610">INDEX('Master Data'!$F$2:$L$4115,SMALL(IF((INDEX('Master Data'!$F$2:$L$4115,,1)="canceled"),MATCH(ROW('Master Data'!$F$2:$L$4115),ROW('Master Data'!$F$2:$L$4115)),""),ROWS($D$1532:E1610)),(COLUMNS($D$1532:E1610)-1)*6+1)</f>
        <v>6</v>
      </c>
    </row>
    <row r="1611" spans="1:5" x14ac:dyDescent="0.25">
      <c r="A1611" t="str" cm="1">
        <f t="array" ref="A1611">INDEX('Master Data'!$F$2:$L$4115,SMALL(IF((INDEX('Master Data'!$F$2:$L$4115,,1)="successful"),MATCH(ROW('Master Data'!$F$2:$L$4115),ROW('Master Data'!$F$2:$L$4115)),""),ROWS(A$2:$A1611)),(COLUMNS($A$2:A1611)-1)*6+1)</f>
        <v>successful</v>
      </c>
      <c r="B1611" cm="1">
        <f t="array" ref="B1611">INDEX('Master Data'!$F$2:$L$4115,SMALL(IF((INDEX('Master Data'!$F$2:$L$4115,,1)="successful"),MATCH(ROW('Master Data'!$F$2:$L$4115),ROW('Master Data'!$F$2:$L$4115)),""),ROWS($A$2:B1611)),(COLUMNS($A$2:B1611)-1)*6+1)</f>
        <v>24</v>
      </c>
      <c r="D1611" t="str" cm="1">
        <f t="array" ref="D1611">INDEX('Master Data'!$F$2:$L$4115,SMALL(IF((INDEX('Master Data'!$F$2:$L$4115,,1)="canceled"),MATCH(ROW('Master Data'!$F$2:$L$4115),ROW('Master Data'!$F$2:$L$4115)),""""),ROWS($D$1532:D1611)),(COLUMNS($D$1532:D1611)-1)*6+1)</f>
        <v>canceled</v>
      </c>
      <c r="E1611" cm="1">
        <f t="array" ref="E1611">INDEX('Master Data'!$F$2:$L$4115,SMALL(IF((INDEX('Master Data'!$F$2:$L$4115,,1)="canceled"),MATCH(ROW('Master Data'!$F$2:$L$4115),ROW('Master Data'!$F$2:$L$4115)),""),ROWS($D$1532:E1611)),(COLUMNS($D$1532:E1611)-1)*6+1)</f>
        <v>1</v>
      </c>
    </row>
    <row r="1612" spans="1:5" x14ac:dyDescent="0.25">
      <c r="A1612" t="str" cm="1">
        <f t="array" ref="A1612">INDEX('Master Data'!$F$2:$L$4115,SMALL(IF((INDEX('Master Data'!$F$2:$L$4115,,1)="successful"),MATCH(ROW('Master Data'!$F$2:$L$4115),ROW('Master Data'!$F$2:$L$4115)),""),ROWS(A$2:$A1612)),(COLUMNS($A$2:A1612)-1)*6+1)</f>
        <v>successful</v>
      </c>
      <c r="B1612" cm="1">
        <f t="array" ref="B1612">INDEX('Master Data'!$F$2:$L$4115,SMALL(IF((INDEX('Master Data'!$F$2:$L$4115,,1)="successful"),MATCH(ROW('Master Data'!$F$2:$L$4115),ROW('Master Data'!$F$2:$L$4115)),""),ROWS($A$2:B1612)),(COLUMNS($A$2:B1612)-1)*6+1)</f>
        <v>70</v>
      </c>
      <c r="D1612" t="str" cm="1">
        <f t="array" ref="D1612">INDEX('Master Data'!$F$2:$L$4115,SMALL(IF((INDEX('Master Data'!$F$2:$L$4115,,1)="canceled"),MATCH(ROW('Master Data'!$F$2:$L$4115),ROW('Master Data'!$F$2:$L$4115)),""""),ROWS($D$1532:D1612)),(COLUMNS($D$1532:D1612)-1)*6+1)</f>
        <v>canceled</v>
      </c>
      <c r="E1612" cm="1">
        <f t="array" ref="E1612">INDEX('Master Data'!$F$2:$L$4115,SMALL(IF((INDEX('Master Data'!$F$2:$L$4115,,1)="canceled"),MATCH(ROW('Master Data'!$F$2:$L$4115),ROW('Master Data'!$F$2:$L$4115)),""),ROWS($D$1532:E1612)),(COLUMNS($D$1532:E1612)-1)*6+1)</f>
        <v>6</v>
      </c>
    </row>
    <row r="1613" spans="1:5" x14ac:dyDescent="0.25">
      <c r="A1613" t="str" cm="1">
        <f t="array" ref="A1613">INDEX('Master Data'!$F$2:$L$4115,SMALL(IF((INDEX('Master Data'!$F$2:$L$4115,,1)="successful"),MATCH(ROW('Master Data'!$F$2:$L$4115),ROW('Master Data'!$F$2:$L$4115)),""),ROWS(A$2:$A1613)),(COLUMNS($A$2:A1613)-1)*6+1)</f>
        <v>successful</v>
      </c>
      <c r="B1613" cm="1">
        <f t="array" ref="B1613">INDEX('Master Data'!$F$2:$L$4115,SMALL(IF((INDEX('Master Data'!$F$2:$L$4115,,1)="successful"),MATCH(ROW('Master Data'!$F$2:$L$4115),ROW('Master Data'!$F$2:$L$4115)),""),ROWS($A$2:B1613)),(COLUMNS($A$2:B1613)-1)*6+1)</f>
        <v>244</v>
      </c>
      <c r="D1613" t="str" cm="1">
        <f t="array" ref="D1613">INDEX('Master Data'!$F$2:$L$4115,SMALL(IF((INDEX('Master Data'!$F$2:$L$4115,,1)="canceled"),MATCH(ROW('Master Data'!$F$2:$L$4115),ROW('Master Data'!$F$2:$L$4115)),""""),ROWS($D$1532:D1613)),(COLUMNS($D$1532:D1613)-1)*6+1)</f>
        <v>canceled</v>
      </c>
      <c r="E1613" cm="1">
        <f t="array" ref="E1613">INDEX('Master Data'!$F$2:$L$4115,SMALL(IF((INDEX('Master Data'!$F$2:$L$4115,,1)="canceled"),MATCH(ROW('Master Data'!$F$2:$L$4115),ROW('Master Data'!$F$2:$L$4115)),""),ROWS($D$1532:E1613)),(COLUMNS($D$1532:E1613)-1)*6+1)</f>
        <v>4</v>
      </c>
    </row>
    <row r="1614" spans="1:5" x14ac:dyDescent="0.25">
      <c r="A1614" t="str" cm="1">
        <f t="array" ref="A1614">INDEX('Master Data'!$F$2:$L$4115,SMALL(IF((INDEX('Master Data'!$F$2:$L$4115,,1)="successful"),MATCH(ROW('Master Data'!$F$2:$L$4115),ROW('Master Data'!$F$2:$L$4115)),""),ROWS(A$2:$A1614)),(COLUMNS($A$2:A1614)-1)*6+1)</f>
        <v>successful</v>
      </c>
      <c r="B1614" cm="1">
        <f t="array" ref="B1614">INDEX('Master Data'!$F$2:$L$4115,SMALL(IF((INDEX('Master Data'!$F$2:$L$4115,,1)="successful"),MATCH(ROW('Master Data'!$F$2:$L$4115),ROW('Master Data'!$F$2:$L$4115)),""),ROWS($A$2:B1614)),(COLUMNS($A$2:B1614)-1)*6+1)</f>
        <v>82</v>
      </c>
      <c r="D1614" t="str" cm="1">
        <f t="array" ref="D1614">INDEX('Master Data'!$F$2:$L$4115,SMALL(IF((INDEX('Master Data'!$F$2:$L$4115,,1)="canceled"),MATCH(ROW('Master Data'!$F$2:$L$4115),ROW('Master Data'!$F$2:$L$4115)),""""),ROWS($D$1532:D1614)),(COLUMNS($D$1532:D1614)-1)*6+1)</f>
        <v>canceled</v>
      </c>
      <c r="E1614" cm="1">
        <f t="array" ref="E1614">INDEX('Master Data'!$F$2:$L$4115,SMALL(IF((INDEX('Master Data'!$F$2:$L$4115,,1)="canceled"),MATCH(ROW('Master Data'!$F$2:$L$4115),ROW('Master Data'!$F$2:$L$4115)),""),ROWS($D$1532:E1614)),(COLUMNS($D$1532:E1614)-1)*6+1)</f>
        <v>22</v>
      </c>
    </row>
    <row r="1615" spans="1:5" x14ac:dyDescent="0.25">
      <c r="A1615" t="str" cm="1">
        <f t="array" ref="A1615">INDEX('Master Data'!$F$2:$L$4115,SMALL(IF((INDEX('Master Data'!$F$2:$L$4115,,1)="successful"),MATCH(ROW('Master Data'!$F$2:$L$4115),ROW('Master Data'!$F$2:$L$4115)),""),ROWS(A$2:$A1615)),(COLUMNS($A$2:A1615)-1)*6+1)</f>
        <v>successful</v>
      </c>
      <c r="B1615" cm="1">
        <f t="array" ref="B1615">INDEX('Master Data'!$F$2:$L$4115,SMALL(IF((INDEX('Master Data'!$F$2:$L$4115,,1)="successful"),MATCH(ROW('Master Data'!$F$2:$L$4115),ROW('Master Data'!$F$2:$L$4115)),""),ROWS($A$2:B1615)),(COLUMNS($A$2:B1615)-1)*6+1)</f>
        <v>226</v>
      </c>
      <c r="D1615" t="str" cm="1">
        <f t="array" ref="D1615">INDEX('Master Data'!$F$2:$L$4115,SMALL(IF((INDEX('Master Data'!$F$2:$L$4115,,1)="canceled"),MATCH(ROW('Master Data'!$F$2:$L$4115),ROW('Master Data'!$F$2:$L$4115)),""""),ROWS($D$1532:D1615)),(COLUMNS($D$1532:D1615)-1)*6+1)</f>
        <v>canceled</v>
      </c>
      <c r="E1615" cm="1">
        <f t="array" ref="E1615">INDEX('Master Data'!$F$2:$L$4115,SMALL(IF((INDEX('Master Data'!$F$2:$L$4115,,1)="canceled"),MATCH(ROW('Master Data'!$F$2:$L$4115),ROW('Master Data'!$F$2:$L$4115)),""),ROWS($D$1532:E1615)),(COLUMNS($D$1532:E1615)-1)*6+1)</f>
        <v>15</v>
      </c>
    </row>
    <row r="1616" spans="1:5" x14ac:dyDescent="0.25">
      <c r="A1616" t="str" cm="1">
        <f t="array" ref="A1616">INDEX('Master Data'!$F$2:$L$4115,SMALL(IF((INDEX('Master Data'!$F$2:$L$4115,,1)="successful"),MATCH(ROW('Master Data'!$F$2:$L$4115),ROW('Master Data'!$F$2:$L$4115)),""),ROWS(A$2:$A1616)),(COLUMNS($A$2:A1616)-1)*6+1)</f>
        <v>successful</v>
      </c>
      <c r="B1616" cm="1">
        <f t="array" ref="B1616">INDEX('Master Data'!$F$2:$L$4115,SMALL(IF((INDEX('Master Data'!$F$2:$L$4115,,1)="successful"),MATCH(ROW('Master Data'!$F$2:$L$4115),ROW('Master Data'!$F$2:$L$4115)),""),ROWS($A$2:B1616)),(COLUMNS($A$2:B1616)-1)*6+1)</f>
        <v>60</v>
      </c>
      <c r="D1616" t="str" cm="1">
        <f t="array" ref="D1616">INDEX('Master Data'!$F$2:$L$4115,SMALL(IF((INDEX('Master Data'!$F$2:$L$4115,,1)="canceled"),MATCH(ROW('Master Data'!$F$2:$L$4115),ROW('Master Data'!$F$2:$L$4115)),""""),ROWS($D$1532:D1616)),(COLUMNS($D$1532:D1616)-1)*6+1)</f>
        <v>canceled</v>
      </c>
      <c r="E1616" cm="1">
        <f t="array" ref="E1616">INDEX('Master Data'!$F$2:$L$4115,SMALL(IF((INDEX('Master Data'!$F$2:$L$4115,,1)="canceled"),MATCH(ROW('Master Data'!$F$2:$L$4115),ROW('Master Data'!$F$2:$L$4115)),""),ROWS($D$1532:E1616)),(COLUMNS($D$1532:E1616)-1)*6+1)</f>
        <v>95</v>
      </c>
    </row>
    <row r="1617" spans="1:5" x14ac:dyDescent="0.25">
      <c r="A1617" t="str" cm="1">
        <f t="array" ref="A1617">INDEX('Master Data'!$F$2:$L$4115,SMALL(IF((INDEX('Master Data'!$F$2:$L$4115,,1)="successful"),MATCH(ROW('Master Data'!$F$2:$L$4115),ROW('Master Data'!$F$2:$L$4115)),""),ROWS(A$2:$A1617)),(COLUMNS($A$2:A1617)-1)*6+1)</f>
        <v>successful</v>
      </c>
      <c r="B1617" cm="1">
        <f t="array" ref="B1617">INDEX('Master Data'!$F$2:$L$4115,SMALL(IF((INDEX('Master Data'!$F$2:$L$4115,,1)="successful"),MATCH(ROW('Master Data'!$F$2:$L$4115),ROW('Master Data'!$F$2:$L$4115)),""),ROWS($A$2:B1617)),(COLUMNS($A$2:B1617)-1)*6+1)</f>
        <v>322</v>
      </c>
      <c r="D1617" t="str" cm="1">
        <f t="array" ref="D1617">INDEX('Master Data'!$F$2:$L$4115,SMALL(IF((INDEX('Master Data'!$F$2:$L$4115,,1)="canceled"),MATCH(ROW('Master Data'!$F$2:$L$4115),ROW('Master Data'!$F$2:$L$4115)),""""),ROWS($D$1532:D1617)),(COLUMNS($D$1532:D1617)-1)*6+1)</f>
        <v>canceled</v>
      </c>
      <c r="E1617" cm="1">
        <f t="array" ref="E1617">INDEX('Master Data'!$F$2:$L$4115,SMALL(IF((INDEX('Master Data'!$F$2:$L$4115,,1)="canceled"),MATCH(ROW('Master Data'!$F$2:$L$4115),ROW('Master Data'!$F$2:$L$4115)),""),ROWS($D$1532:E1617)),(COLUMNS($D$1532:E1617)-1)*6+1)</f>
        <v>161</v>
      </c>
    </row>
    <row r="1618" spans="1:5" x14ac:dyDescent="0.25">
      <c r="A1618" t="str" cm="1">
        <f t="array" ref="A1618">INDEX('Master Data'!$F$2:$L$4115,SMALL(IF((INDEX('Master Data'!$F$2:$L$4115,,1)="successful"),MATCH(ROW('Master Data'!$F$2:$L$4115),ROW('Master Data'!$F$2:$L$4115)),""),ROWS(A$2:$A1618)),(COLUMNS($A$2:A1618)-1)*6+1)</f>
        <v>successful</v>
      </c>
      <c r="B1618" cm="1">
        <f t="array" ref="B1618">INDEX('Master Data'!$F$2:$L$4115,SMALL(IF((INDEX('Master Data'!$F$2:$L$4115,,1)="successful"),MATCH(ROW('Master Data'!$F$2:$L$4115),ROW('Master Data'!$F$2:$L$4115)),""),ROWS($A$2:B1618)),(COLUMNS($A$2:B1618)-1)*6+1)</f>
        <v>94</v>
      </c>
      <c r="D1618" t="str" cm="1">
        <f t="array" ref="D1618">INDEX('Master Data'!$F$2:$L$4115,SMALL(IF((INDEX('Master Data'!$F$2:$L$4115,,1)="canceled"),MATCH(ROW('Master Data'!$F$2:$L$4115),ROW('Master Data'!$F$2:$L$4115)),""""),ROWS($D$1532:D1618)),(COLUMNS($D$1532:D1618)-1)*6+1)</f>
        <v>canceled</v>
      </c>
      <c r="E1618" cm="1">
        <f t="array" ref="E1618">INDEX('Master Data'!$F$2:$L$4115,SMALL(IF((INDEX('Master Data'!$F$2:$L$4115,,1)="canceled"),MATCH(ROW('Master Data'!$F$2:$L$4115),ROW('Master Data'!$F$2:$L$4115)),""),ROWS($D$1532:E1618)),(COLUMNS($D$1532:E1618)-1)*6+1)</f>
        <v>8</v>
      </c>
    </row>
    <row r="1619" spans="1:5" x14ac:dyDescent="0.25">
      <c r="A1619" t="str" cm="1">
        <f t="array" ref="A1619">INDEX('Master Data'!$F$2:$L$4115,SMALL(IF((INDEX('Master Data'!$F$2:$L$4115,,1)="successful"),MATCH(ROW('Master Data'!$F$2:$L$4115),ROW('Master Data'!$F$2:$L$4115)),""),ROWS(A$2:$A1619)),(COLUMNS($A$2:A1619)-1)*6+1)</f>
        <v>successful</v>
      </c>
      <c r="B1619" cm="1">
        <f t="array" ref="B1619">INDEX('Master Data'!$F$2:$L$4115,SMALL(IF((INDEX('Master Data'!$F$2:$L$4115,,1)="successful"),MATCH(ROW('Master Data'!$F$2:$L$4115),ROW('Master Data'!$F$2:$L$4115)),""),ROWS($A$2:B1619)),(COLUMNS($A$2:B1619)-1)*6+1)</f>
        <v>47</v>
      </c>
      <c r="D1619" t="str" cm="1">
        <f t="array" ref="D1619">INDEX('Master Data'!$F$2:$L$4115,SMALL(IF((INDEX('Master Data'!$F$2:$L$4115,,1)="canceled"),MATCH(ROW('Master Data'!$F$2:$L$4115),ROW('Master Data'!$F$2:$L$4115)),""""),ROWS($D$1532:D1619)),(COLUMNS($D$1532:D1619)-1)*6+1)</f>
        <v>canceled</v>
      </c>
      <c r="E1619" cm="1">
        <f t="array" ref="E1619">INDEX('Master Data'!$F$2:$L$4115,SMALL(IF((INDEX('Master Data'!$F$2:$L$4115,,1)="canceled"),MATCH(ROW('Master Data'!$F$2:$L$4115),ROW('Master Data'!$F$2:$L$4115)),""),ROWS($D$1532:E1619)),(COLUMNS($D$1532:E1619)-1)*6+1)</f>
        <v>76</v>
      </c>
    </row>
    <row r="1620" spans="1:5" x14ac:dyDescent="0.25">
      <c r="A1620" t="str" cm="1">
        <f t="array" ref="A1620">INDEX('Master Data'!$F$2:$L$4115,SMALL(IF((INDEX('Master Data'!$F$2:$L$4115,,1)="successful"),MATCH(ROW('Master Data'!$F$2:$L$4115),ROW('Master Data'!$F$2:$L$4115)),""),ROWS(A$2:$A1620)),(COLUMNS($A$2:A1620)-1)*6+1)</f>
        <v>successful</v>
      </c>
      <c r="B1620" cm="1">
        <f t="array" ref="B1620">INDEX('Master Data'!$F$2:$L$4115,SMALL(IF((INDEX('Master Data'!$F$2:$L$4115,,1)="successful"),MATCH(ROW('Master Data'!$F$2:$L$4115),ROW('Master Data'!$F$2:$L$4115)),""),ROWS($A$2:B1620)),(COLUMNS($A$2:B1620)-1)*6+1)</f>
        <v>115</v>
      </c>
      <c r="D1620" t="str" cm="1">
        <f t="array" ref="D1620">INDEX('Master Data'!$F$2:$L$4115,SMALL(IF((INDEX('Master Data'!$F$2:$L$4115,,1)="canceled"),MATCH(ROW('Master Data'!$F$2:$L$4115),ROW('Master Data'!$F$2:$L$4115)),""""),ROWS($D$1532:D1620)),(COLUMNS($D$1532:D1620)-1)*6+1)</f>
        <v>canceled</v>
      </c>
      <c r="E1620" cm="1">
        <f t="array" ref="E1620">INDEX('Master Data'!$F$2:$L$4115,SMALL(IF((INDEX('Master Data'!$F$2:$L$4115,,1)="canceled"),MATCH(ROW('Master Data'!$F$2:$L$4115),ROW('Master Data'!$F$2:$L$4115)),""),ROWS($D$1532:E1620)),(COLUMNS($D$1532:E1620)-1)*6+1)</f>
        <v>1</v>
      </c>
    </row>
    <row r="1621" spans="1:5" x14ac:dyDescent="0.25">
      <c r="A1621" t="str" cm="1">
        <f t="array" ref="A1621">INDEX('Master Data'!$F$2:$L$4115,SMALL(IF((INDEX('Master Data'!$F$2:$L$4115,,1)="successful"),MATCH(ROW('Master Data'!$F$2:$L$4115),ROW('Master Data'!$F$2:$L$4115)),""),ROWS(A$2:$A1621)),(COLUMNS($A$2:A1621)-1)*6+1)</f>
        <v>successful</v>
      </c>
      <c r="B1621" cm="1">
        <f t="array" ref="B1621">INDEX('Master Data'!$F$2:$L$4115,SMALL(IF((INDEX('Master Data'!$F$2:$L$4115,,1)="successful"),MATCH(ROW('Master Data'!$F$2:$L$4115),ROW('Master Data'!$F$2:$L$4115)),""),ROWS($A$2:B1621)),(COLUMNS($A$2:B1621)-1)*6+1)</f>
        <v>134</v>
      </c>
      <c r="D1621" t="str" cm="1">
        <f t="array" ref="D1621">INDEX('Master Data'!$F$2:$L$4115,SMALL(IF((INDEX('Master Data'!$F$2:$L$4115,,1)="canceled"),MATCH(ROW('Master Data'!$F$2:$L$4115),ROW('Master Data'!$F$2:$L$4115)),""""),ROWS($D$1532:D1621)),(COLUMNS($D$1532:D1621)-1)*6+1)</f>
        <v>canceled</v>
      </c>
      <c r="E1621" cm="1">
        <f t="array" ref="E1621">INDEX('Master Data'!$F$2:$L$4115,SMALL(IF((INDEX('Master Data'!$F$2:$L$4115,,1)="canceled"),MATCH(ROW('Master Data'!$F$2:$L$4115),ROW('Master Data'!$F$2:$L$4115)),""),ROWS($D$1532:E1621)),(COLUMNS($D$1532:E1621)-1)*6+1)</f>
        <v>101</v>
      </c>
    </row>
    <row r="1622" spans="1:5" x14ac:dyDescent="0.25">
      <c r="A1622" t="str" cm="1">
        <f t="array" ref="A1622">INDEX('Master Data'!$F$2:$L$4115,SMALL(IF((INDEX('Master Data'!$F$2:$L$4115,,1)="successful"),MATCH(ROW('Master Data'!$F$2:$L$4115),ROW('Master Data'!$F$2:$L$4115)),""),ROWS(A$2:$A1622)),(COLUMNS($A$2:A1622)-1)*6+1)</f>
        <v>successful</v>
      </c>
      <c r="B1622" cm="1">
        <f t="array" ref="B1622">INDEX('Master Data'!$F$2:$L$4115,SMALL(IF((INDEX('Master Data'!$F$2:$L$4115,,1)="successful"),MATCH(ROW('Master Data'!$F$2:$L$4115),ROW('Master Data'!$F$2:$L$4115)),""),ROWS($A$2:B1622)),(COLUMNS($A$2:B1622)-1)*6+1)</f>
        <v>35</v>
      </c>
      <c r="D1622" t="str" cm="1">
        <f t="array" ref="D1622">INDEX('Master Data'!$F$2:$L$4115,SMALL(IF((INDEX('Master Data'!$F$2:$L$4115,,1)="canceled"),MATCH(ROW('Master Data'!$F$2:$L$4115),ROW('Master Data'!$F$2:$L$4115)),""""),ROWS($D$1532:D1622)),(COLUMNS($D$1532:D1622)-1)*6+1)</f>
        <v>canceled</v>
      </c>
      <c r="E1622" cm="1">
        <f t="array" ref="E1622">INDEX('Master Data'!$F$2:$L$4115,SMALL(IF((INDEX('Master Data'!$F$2:$L$4115,,1)="canceled"),MATCH(ROW('Master Data'!$F$2:$L$4115),ROW('Master Data'!$F$2:$L$4115)),""),ROWS($D$1532:E1622)),(COLUMNS($D$1532:E1622)-1)*6+1)</f>
        <v>4</v>
      </c>
    </row>
    <row r="1623" spans="1:5" x14ac:dyDescent="0.25">
      <c r="A1623" t="str" cm="1">
        <f t="array" ref="A1623">INDEX('Master Data'!$F$2:$L$4115,SMALL(IF((INDEX('Master Data'!$F$2:$L$4115,,1)="successful"),MATCH(ROW('Master Data'!$F$2:$L$4115),ROW('Master Data'!$F$2:$L$4115)),""),ROWS(A$2:$A1623)),(COLUMNS($A$2:A1623)-1)*6+1)</f>
        <v>successful</v>
      </c>
      <c r="B1623" cm="1">
        <f t="array" ref="B1623">INDEX('Master Data'!$F$2:$L$4115,SMALL(IF((INDEX('Master Data'!$F$2:$L$4115,,1)="successful"),MATCH(ROW('Master Data'!$F$2:$L$4115),ROW('Master Data'!$F$2:$L$4115)),""),ROWS($A$2:B1623)),(COLUMNS($A$2:B1623)-1)*6+1)</f>
        <v>104</v>
      </c>
      <c r="D1623" t="str" cm="1">
        <f t="array" ref="D1623">INDEX('Master Data'!$F$2:$L$4115,SMALL(IF((INDEX('Master Data'!$F$2:$L$4115,,1)="canceled"),MATCH(ROW('Master Data'!$F$2:$L$4115),ROW('Master Data'!$F$2:$L$4115)),""""),ROWS($D$1532:D1623)),(COLUMNS($D$1532:D1623)-1)*6+1)</f>
        <v>canceled</v>
      </c>
      <c r="E1623" cm="1">
        <f t="array" ref="E1623">INDEX('Master Data'!$F$2:$L$4115,SMALL(IF((INDEX('Master Data'!$F$2:$L$4115,,1)="canceled"),MATCH(ROW('Master Data'!$F$2:$L$4115),ROW('Master Data'!$F$2:$L$4115)),""),ROWS($D$1532:E1623)),(COLUMNS($D$1532:E1623)-1)*6+1)</f>
        <v>1</v>
      </c>
    </row>
    <row r="1624" spans="1:5" x14ac:dyDescent="0.25">
      <c r="A1624" t="str" cm="1">
        <f t="array" ref="A1624">INDEX('Master Data'!$F$2:$L$4115,SMALL(IF((INDEX('Master Data'!$F$2:$L$4115,,1)="successful"),MATCH(ROW('Master Data'!$F$2:$L$4115),ROW('Master Data'!$F$2:$L$4115)),""),ROWS(A$2:$A1624)),(COLUMNS($A$2:A1624)-1)*6+1)</f>
        <v>successful</v>
      </c>
      <c r="B1624" cm="1">
        <f t="array" ref="B1624">INDEX('Master Data'!$F$2:$L$4115,SMALL(IF((INDEX('Master Data'!$F$2:$L$4115,,1)="successful"),MATCH(ROW('Master Data'!$F$2:$L$4115),ROW('Master Data'!$F$2:$L$4115)),""),ROWS($A$2:B1624)),(COLUMNS($A$2:B1624)-1)*6+1)</f>
        <v>184</v>
      </c>
      <c r="D1624" t="str" cm="1">
        <f t="array" ref="D1624">INDEX('Master Data'!$F$2:$L$4115,SMALL(IF((INDEX('Master Data'!$F$2:$L$4115,,1)="canceled"),MATCH(ROW('Master Data'!$F$2:$L$4115),ROW('Master Data'!$F$2:$L$4115)),""""),ROWS($D$1532:D1624)),(COLUMNS($D$1532:D1624)-1)*6+1)</f>
        <v>canceled</v>
      </c>
      <c r="E1624" cm="1">
        <f t="array" ref="E1624">INDEX('Master Data'!$F$2:$L$4115,SMALL(IF((INDEX('Master Data'!$F$2:$L$4115,,1)="canceled"),MATCH(ROW('Master Data'!$F$2:$L$4115),ROW('Master Data'!$F$2:$L$4115)),""),ROWS($D$1532:E1624)),(COLUMNS($D$1532:E1624)-1)*6+1)</f>
        <v>775</v>
      </c>
    </row>
    <row r="1625" spans="1:5" x14ac:dyDescent="0.25">
      <c r="A1625" t="str" cm="1">
        <f t="array" ref="A1625">INDEX('Master Data'!$F$2:$L$4115,SMALL(IF((INDEX('Master Data'!$F$2:$L$4115,,1)="successful"),MATCH(ROW('Master Data'!$F$2:$L$4115),ROW('Master Data'!$F$2:$L$4115)),""),ROWS(A$2:$A1625)),(COLUMNS($A$2:A1625)-1)*6+1)</f>
        <v>successful</v>
      </c>
      <c r="B1625" cm="1">
        <f t="array" ref="B1625">INDEX('Master Data'!$F$2:$L$4115,SMALL(IF((INDEX('Master Data'!$F$2:$L$4115,,1)="successful"),MATCH(ROW('Master Data'!$F$2:$L$4115),ROW('Master Data'!$F$2:$L$4115)),""),ROWS($A$2:B1625)),(COLUMNS($A$2:B1625)-1)*6+1)</f>
        <v>119</v>
      </c>
      <c r="D1625" t="str" cm="1">
        <f t="array" ref="D1625">INDEX('Master Data'!$F$2:$L$4115,SMALL(IF((INDEX('Master Data'!$F$2:$L$4115,,1)="canceled"),MATCH(ROW('Master Data'!$F$2:$L$4115),ROW('Master Data'!$F$2:$L$4115)),""""),ROWS($D$1532:D1625)),(COLUMNS($D$1532:D1625)-1)*6+1)</f>
        <v>canceled</v>
      </c>
      <c r="E1625" cm="1">
        <f t="array" ref="E1625">INDEX('Master Data'!$F$2:$L$4115,SMALL(IF((INDEX('Master Data'!$F$2:$L$4115,,1)="canceled"),MATCH(ROW('Master Data'!$F$2:$L$4115),ROW('Master Data'!$F$2:$L$4115)),""),ROWS($D$1532:E1625)),(COLUMNS($D$1532:E1625)-1)*6+1)</f>
        <v>90</v>
      </c>
    </row>
    <row r="1626" spans="1:5" x14ac:dyDescent="0.25">
      <c r="A1626" t="str" cm="1">
        <f t="array" ref="A1626">INDEX('Master Data'!$F$2:$L$4115,SMALL(IF((INDEX('Master Data'!$F$2:$L$4115,,1)="successful"),MATCH(ROW('Master Data'!$F$2:$L$4115),ROW('Master Data'!$F$2:$L$4115)),""),ROWS(A$2:$A1626)),(COLUMNS($A$2:A1626)-1)*6+1)</f>
        <v>successful</v>
      </c>
      <c r="B1626" cm="1">
        <f t="array" ref="B1626">INDEX('Master Data'!$F$2:$L$4115,SMALL(IF((INDEX('Master Data'!$F$2:$L$4115,,1)="successful"),MATCH(ROW('Master Data'!$F$2:$L$4115),ROW('Master Data'!$F$2:$L$4115)),""),ROWS($A$2:B1626)),(COLUMNS($A$2:B1626)-1)*6+1)</f>
        <v>59</v>
      </c>
      <c r="D1626" t="str" cm="1">
        <f t="array" ref="D1626">INDEX('Master Data'!$F$2:$L$4115,SMALL(IF((INDEX('Master Data'!$F$2:$L$4115,,1)="canceled"),MATCH(ROW('Master Data'!$F$2:$L$4115),ROW('Master Data'!$F$2:$L$4115)),""""),ROWS($D$1532:D1626)),(COLUMNS($D$1532:D1626)-1)*6+1)</f>
        <v>canceled</v>
      </c>
      <c r="E1626" cm="1">
        <f t="array" ref="E1626">INDEX('Master Data'!$F$2:$L$4115,SMALL(IF((INDEX('Master Data'!$F$2:$L$4115,,1)="canceled"),MATCH(ROW('Master Data'!$F$2:$L$4115),ROW('Master Data'!$F$2:$L$4115)),""),ROWS($D$1532:E1626)),(COLUMNS($D$1532:E1626)-1)*6+1)</f>
        <v>16</v>
      </c>
    </row>
    <row r="1627" spans="1:5" x14ac:dyDescent="0.25">
      <c r="A1627" t="str" cm="1">
        <f t="array" ref="A1627">INDEX('Master Data'!$F$2:$L$4115,SMALL(IF((INDEX('Master Data'!$F$2:$L$4115,,1)="successful"),MATCH(ROW('Master Data'!$F$2:$L$4115),ROW('Master Data'!$F$2:$L$4115)),""),ROWS(A$2:$A1627)),(COLUMNS($A$2:A1627)-1)*6+1)</f>
        <v>successful</v>
      </c>
      <c r="B1627" cm="1">
        <f t="array" ref="B1627">INDEX('Master Data'!$F$2:$L$4115,SMALL(IF((INDEX('Master Data'!$F$2:$L$4115,,1)="successful"),MATCH(ROW('Master Data'!$F$2:$L$4115),ROW('Master Data'!$F$2:$L$4115)),""),ROWS($A$2:B1627)),(COLUMNS($A$2:B1627)-1)*6+1)</f>
        <v>113</v>
      </c>
      <c r="D1627" t="str" cm="1">
        <f t="array" ref="D1627">INDEX('Master Data'!$F$2:$L$4115,SMALL(IF((INDEX('Master Data'!$F$2:$L$4115,,1)="canceled"),MATCH(ROW('Master Data'!$F$2:$L$4115),ROW('Master Data'!$F$2:$L$4115)),""""),ROWS($D$1532:D1627)),(COLUMNS($D$1532:D1627)-1)*6+1)</f>
        <v>canceled</v>
      </c>
      <c r="E1627" cm="1">
        <f t="array" ref="E1627">INDEX('Master Data'!$F$2:$L$4115,SMALL(IF((INDEX('Master Data'!$F$2:$L$4115,,1)="canceled"),MATCH(ROW('Master Data'!$F$2:$L$4115),ROW('Master Data'!$F$2:$L$4115)),""),ROWS($D$1532:E1627)),(COLUMNS($D$1532:E1627)-1)*6+1)</f>
        <v>6</v>
      </c>
    </row>
    <row r="1628" spans="1:5" x14ac:dyDescent="0.25">
      <c r="A1628" t="str" cm="1">
        <f t="array" ref="A1628">INDEX('Master Data'!$F$2:$L$4115,SMALL(IF((INDEX('Master Data'!$F$2:$L$4115,,1)="successful"),MATCH(ROW('Master Data'!$F$2:$L$4115),ROW('Master Data'!$F$2:$L$4115)),""),ROWS(A$2:$A1628)),(COLUMNS($A$2:A1628)-1)*6+1)</f>
        <v>successful</v>
      </c>
      <c r="B1628" cm="1">
        <f t="array" ref="B1628">INDEX('Master Data'!$F$2:$L$4115,SMALL(IF((INDEX('Master Data'!$F$2:$L$4115,,1)="successful"),MATCH(ROW('Master Data'!$F$2:$L$4115),ROW('Master Data'!$F$2:$L$4115)),""),ROWS($A$2:B1628)),(COLUMNS($A$2:B1628)-1)*6+1)</f>
        <v>84</v>
      </c>
      <c r="D1628" t="str" cm="1">
        <f t="array" ref="D1628">INDEX('Master Data'!$F$2:$L$4115,SMALL(IF((INDEX('Master Data'!$F$2:$L$4115,,1)="canceled"),MATCH(ROW('Master Data'!$F$2:$L$4115),ROW('Master Data'!$F$2:$L$4115)),""""),ROWS($D$1532:D1628)),(COLUMNS($D$1532:D1628)-1)*6+1)</f>
        <v>canceled</v>
      </c>
      <c r="E1628" cm="1">
        <f t="array" ref="E1628">INDEX('Master Data'!$F$2:$L$4115,SMALL(IF((INDEX('Master Data'!$F$2:$L$4115,,1)="canceled"),MATCH(ROW('Master Data'!$F$2:$L$4115),ROW('Master Data'!$F$2:$L$4115)),""),ROWS($D$1532:E1628)),(COLUMNS($D$1532:E1628)-1)*6+1)</f>
        <v>38</v>
      </c>
    </row>
    <row r="1629" spans="1:5" x14ac:dyDescent="0.25">
      <c r="A1629" t="str" cm="1">
        <f t="array" ref="A1629">INDEX('Master Data'!$F$2:$L$4115,SMALL(IF((INDEX('Master Data'!$F$2:$L$4115,,1)="successful"),MATCH(ROW('Master Data'!$F$2:$L$4115),ROW('Master Data'!$F$2:$L$4115)),""),ROWS(A$2:$A1629)),(COLUMNS($A$2:A1629)-1)*6+1)</f>
        <v>successful</v>
      </c>
      <c r="B1629" cm="1">
        <f t="array" ref="B1629">INDEX('Master Data'!$F$2:$L$4115,SMALL(IF((INDEX('Master Data'!$F$2:$L$4115,,1)="successful"),MATCH(ROW('Master Data'!$F$2:$L$4115),ROW('Master Data'!$F$2:$L$4115)),""),ROWS($A$2:B1629)),(COLUMNS($A$2:B1629)-1)*6+1)</f>
        <v>74</v>
      </c>
      <c r="D1629" t="str" cm="1">
        <f t="array" ref="D1629">INDEX('Master Data'!$F$2:$L$4115,SMALL(IF((INDEX('Master Data'!$F$2:$L$4115,,1)="canceled"),MATCH(ROW('Master Data'!$F$2:$L$4115),ROW('Master Data'!$F$2:$L$4115)),""""),ROWS($D$1532:D1629)),(COLUMNS($D$1532:D1629)-1)*6+1)</f>
        <v>canceled</v>
      </c>
      <c r="E1629" cm="1">
        <f t="array" ref="E1629">INDEX('Master Data'!$F$2:$L$4115,SMALL(IF((INDEX('Master Data'!$F$2:$L$4115,,1)="canceled"),MATCH(ROW('Master Data'!$F$2:$L$4115),ROW('Master Data'!$F$2:$L$4115)),""),ROWS($D$1532:E1629)),(COLUMNS($D$1532:E1629)-1)*6+1)</f>
        <v>355</v>
      </c>
    </row>
    <row r="1630" spans="1:5" x14ac:dyDescent="0.25">
      <c r="A1630" t="str" cm="1">
        <f t="array" ref="A1630">INDEX('Master Data'!$F$2:$L$4115,SMALL(IF((INDEX('Master Data'!$F$2:$L$4115,,1)="successful"),MATCH(ROW('Master Data'!$F$2:$L$4115),ROW('Master Data'!$F$2:$L$4115)),""),ROWS(A$2:$A1630)),(COLUMNS($A$2:A1630)-1)*6+1)</f>
        <v>successful</v>
      </c>
      <c r="B1630" cm="1">
        <f t="array" ref="B1630">INDEX('Master Data'!$F$2:$L$4115,SMALL(IF((INDEX('Master Data'!$F$2:$L$4115,,1)="successful"),MATCH(ROW('Master Data'!$F$2:$L$4115),ROW('Master Data'!$F$2:$L$4115)),""),ROWS($A$2:B1630)),(COLUMNS($A$2:B1630)-1)*6+1)</f>
        <v>216</v>
      </c>
      <c r="D1630" t="str" cm="1">
        <f t="array" ref="D1630">INDEX('Master Data'!$F$2:$L$4115,SMALL(IF((INDEX('Master Data'!$F$2:$L$4115,,1)="canceled"),MATCH(ROW('Master Data'!$F$2:$L$4115),ROW('Master Data'!$F$2:$L$4115)),""""),ROWS($D$1532:D1630)),(COLUMNS($D$1532:D1630)-1)*6+1)</f>
        <v>canceled</v>
      </c>
      <c r="E1630" cm="1">
        <f t="array" ref="E1630">INDEX('Master Data'!$F$2:$L$4115,SMALL(IF((INDEX('Master Data'!$F$2:$L$4115,,1)="canceled"),MATCH(ROW('Master Data'!$F$2:$L$4115),ROW('Master Data'!$F$2:$L$4115)),""),ROWS($D$1532:E1630)),(COLUMNS($D$1532:E1630)-1)*6+1)</f>
        <v>7</v>
      </c>
    </row>
    <row r="1631" spans="1:5" x14ac:dyDescent="0.25">
      <c r="A1631" t="str" cm="1">
        <f t="array" ref="A1631">INDEX('Master Data'!$F$2:$L$4115,SMALL(IF((INDEX('Master Data'!$F$2:$L$4115,,1)="successful"),MATCH(ROW('Master Data'!$F$2:$L$4115),ROW('Master Data'!$F$2:$L$4115)),""),ROWS(A$2:$A1631)),(COLUMNS($A$2:A1631)-1)*6+1)</f>
        <v>successful</v>
      </c>
      <c r="B1631" cm="1">
        <f t="array" ref="B1631">INDEX('Master Data'!$F$2:$L$4115,SMALL(IF((INDEX('Master Data'!$F$2:$L$4115,,1)="successful"),MATCH(ROW('Master Data'!$F$2:$L$4115),ROW('Master Data'!$F$2:$L$4115)),""),ROWS($A$2:B1631)),(COLUMNS($A$2:B1631)-1)*6+1)</f>
        <v>39</v>
      </c>
      <c r="D1631" t="str" cm="1">
        <f t="array" ref="D1631">INDEX('Master Data'!$F$2:$L$4115,SMALL(IF((INDEX('Master Data'!$F$2:$L$4115,,1)="canceled"),MATCH(ROW('Master Data'!$F$2:$L$4115),ROW('Master Data'!$F$2:$L$4115)),""""),ROWS($D$1532:D1631)),(COLUMNS($D$1532:D1631)-1)*6+1)</f>
        <v>canceled</v>
      </c>
      <c r="E1631" cm="1">
        <f t="array" ref="E1631">INDEX('Master Data'!$F$2:$L$4115,SMALL(IF((INDEX('Master Data'!$F$2:$L$4115,,1)="canceled"),MATCH(ROW('Master Data'!$F$2:$L$4115),ROW('Master Data'!$F$2:$L$4115)),""),ROWS($D$1532:E1631)),(COLUMNS($D$1532:E1631)-1)*6+1)</f>
        <v>400</v>
      </c>
    </row>
    <row r="1632" spans="1:5" x14ac:dyDescent="0.25">
      <c r="A1632" t="str" cm="1">
        <f t="array" ref="A1632">INDEX('Master Data'!$F$2:$L$4115,SMALL(IF((INDEX('Master Data'!$F$2:$L$4115,,1)="successful"),MATCH(ROW('Master Data'!$F$2:$L$4115),ROW('Master Data'!$F$2:$L$4115)),""),ROWS(A$2:$A1632)),(COLUMNS($A$2:A1632)-1)*6+1)</f>
        <v>successful</v>
      </c>
      <c r="B1632" cm="1">
        <f t="array" ref="B1632">INDEX('Master Data'!$F$2:$L$4115,SMALL(IF((INDEX('Master Data'!$F$2:$L$4115,,1)="successful"),MATCH(ROW('Master Data'!$F$2:$L$4115),ROW('Master Data'!$F$2:$L$4115)),""),ROWS($A$2:B1632)),(COLUMNS($A$2:B1632)-1)*6+1)</f>
        <v>21</v>
      </c>
      <c r="D1632" t="str" cm="1">
        <f t="array" ref="D1632">INDEX('Master Data'!$F$2:$L$4115,SMALL(IF((INDEX('Master Data'!$F$2:$L$4115,,1)="canceled"),MATCH(ROW('Master Data'!$F$2:$L$4115),ROW('Master Data'!$F$2:$L$4115)),""""),ROWS($D$1532:D1632)),(COLUMNS($D$1532:D1632)-1)*6+1)</f>
        <v>canceled</v>
      </c>
      <c r="E1632" cm="1">
        <f t="array" ref="E1632">INDEX('Master Data'!$F$2:$L$4115,SMALL(IF((INDEX('Master Data'!$F$2:$L$4115,,1)="canceled"),MATCH(ROW('Master Data'!$F$2:$L$4115),ROW('Master Data'!$F$2:$L$4115)),""),ROWS($D$1532:E1632)),(COLUMNS($D$1532:E1632)-1)*6+1)</f>
        <v>1</v>
      </c>
    </row>
    <row r="1633" spans="1:5" x14ac:dyDescent="0.25">
      <c r="A1633" t="str" cm="1">
        <f t="array" ref="A1633">INDEX('Master Data'!$F$2:$L$4115,SMALL(IF((INDEX('Master Data'!$F$2:$L$4115,,1)="successful"),MATCH(ROW('Master Data'!$F$2:$L$4115),ROW('Master Data'!$F$2:$L$4115)),""),ROWS(A$2:$A1633)),(COLUMNS($A$2:A1633)-1)*6+1)</f>
        <v>successful</v>
      </c>
      <c r="B1633" cm="1">
        <f t="array" ref="B1633">INDEX('Master Data'!$F$2:$L$4115,SMALL(IF((INDEX('Master Data'!$F$2:$L$4115,,1)="successful"),MATCH(ROW('Master Data'!$F$2:$L$4115),ROW('Master Data'!$F$2:$L$4115)),""),ROWS($A$2:B1633)),(COLUMNS($A$2:B1633)-1)*6+1)</f>
        <v>30</v>
      </c>
      <c r="D1633" t="str" cm="1">
        <f t="array" ref="D1633">INDEX('Master Data'!$F$2:$L$4115,SMALL(IF((INDEX('Master Data'!$F$2:$L$4115,,1)="canceled"),MATCH(ROW('Master Data'!$F$2:$L$4115),ROW('Master Data'!$F$2:$L$4115)),""""),ROWS($D$1532:D1633)),(COLUMNS($D$1532:D1633)-1)*6+1)</f>
        <v>canceled</v>
      </c>
      <c r="E1633" cm="1">
        <f t="array" ref="E1633">INDEX('Master Data'!$F$2:$L$4115,SMALL(IF((INDEX('Master Data'!$F$2:$L$4115,,1)="canceled"),MATCH(ROW('Master Data'!$F$2:$L$4115),ROW('Master Data'!$F$2:$L$4115)),""),ROWS($D$1532:E1633)),(COLUMNS($D$1532:E1633)-1)*6+1)</f>
        <v>0</v>
      </c>
    </row>
    <row r="1634" spans="1:5" x14ac:dyDescent="0.25">
      <c r="A1634" t="str" cm="1">
        <f t="array" ref="A1634">INDEX('Master Data'!$F$2:$L$4115,SMALL(IF((INDEX('Master Data'!$F$2:$L$4115,,1)="successful"),MATCH(ROW('Master Data'!$F$2:$L$4115),ROW('Master Data'!$F$2:$L$4115)),""),ROWS(A$2:$A1634)),(COLUMNS($A$2:A1634)-1)*6+1)</f>
        <v>successful</v>
      </c>
      <c r="B1634" cm="1">
        <f t="array" ref="B1634">INDEX('Master Data'!$F$2:$L$4115,SMALL(IF((INDEX('Master Data'!$F$2:$L$4115,,1)="successful"),MATCH(ROW('Master Data'!$F$2:$L$4115),ROW('Master Data'!$F$2:$L$4115)),""),ROWS($A$2:B1634)),(COLUMNS($A$2:B1634)-1)*6+1)</f>
        <v>37</v>
      </c>
      <c r="D1634" t="str" cm="1">
        <f t="array" ref="D1634">INDEX('Master Data'!$F$2:$L$4115,SMALL(IF((INDEX('Master Data'!$F$2:$L$4115,,1)="canceled"),MATCH(ROW('Master Data'!$F$2:$L$4115),ROW('Master Data'!$F$2:$L$4115)),""""),ROWS($D$1532:D1634)),(COLUMNS($D$1532:D1634)-1)*6+1)</f>
        <v>canceled</v>
      </c>
      <c r="E1634" cm="1">
        <f t="array" ref="E1634">INDEX('Master Data'!$F$2:$L$4115,SMALL(IF((INDEX('Master Data'!$F$2:$L$4115,,1)="canceled"),MATCH(ROW('Master Data'!$F$2:$L$4115),ROW('Master Data'!$F$2:$L$4115)),""),ROWS($D$1532:E1634)),(COLUMNS($D$1532:E1634)-1)*6+1)</f>
        <v>1</v>
      </c>
    </row>
    <row r="1635" spans="1:5" x14ac:dyDescent="0.25">
      <c r="A1635" t="str" cm="1">
        <f t="array" ref="A1635">INDEX('Master Data'!$F$2:$L$4115,SMALL(IF((INDEX('Master Data'!$F$2:$L$4115,,1)="successful"),MATCH(ROW('Master Data'!$F$2:$L$4115),ROW('Master Data'!$F$2:$L$4115)),""),ROWS(A$2:$A1635)),(COLUMNS($A$2:A1635)-1)*6+1)</f>
        <v>successful</v>
      </c>
      <c r="B1635" cm="1">
        <f t="array" ref="B1635">INDEX('Master Data'!$F$2:$L$4115,SMALL(IF((INDEX('Master Data'!$F$2:$L$4115,,1)="successful"),MATCH(ROW('Master Data'!$F$2:$L$4115),ROW('Master Data'!$F$2:$L$4115)),""),ROWS($A$2:B1635)),(COLUMNS($A$2:B1635)-1)*6+1)</f>
        <v>202</v>
      </c>
      <c r="D1635" t="str" cm="1">
        <f t="array" ref="D1635">INDEX('Master Data'!$F$2:$L$4115,SMALL(IF((INDEX('Master Data'!$F$2:$L$4115,,1)="canceled"),MATCH(ROW('Master Data'!$F$2:$L$4115),ROW('Master Data'!$F$2:$L$4115)),""""),ROWS($D$1532:D1635)),(COLUMNS($D$1532:D1635)-1)*6+1)</f>
        <v>canceled</v>
      </c>
      <c r="E1635" cm="1">
        <f t="array" ref="E1635">INDEX('Master Data'!$F$2:$L$4115,SMALL(IF((INDEX('Master Data'!$F$2:$L$4115,,1)="canceled"),MATCH(ROW('Master Data'!$F$2:$L$4115),ROW('Master Data'!$F$2:$L$4115)),""),ROWS($D$1532:E1635)),(COLUMNS($D$1532:E1635)-1)*6+1)</f>
        <v>292</v>
      </c>
    </row>
    <row r="1636" spans="1:5" x14ac:dyDescent="0.25">
      <c r="A1636" t="str" cm="1">
        <f t="array" ref="A1636">INDEX('Master Data'!$F$2:$L$4115,SMALL(IF((INDEX('Master Data'!$F$2:$L$4115,,1)="successful"),MATCH(ROW('Master Data'!$F$2:$L$4115),ROW('Master Data'!$F$2:$L$4115)),""),ROWS(A$2:$A1636)),(COLUMNS($A$2:A1636)-1)*6+1)</f>
        <v>successful</v>
      </c>
      <c r="B1636" cm="1">
        <f t="array" ref="B1636">INDEX('Master Data'!$F$2:$L$4115,SMALL(IF((INDEX('Master Data'!$F$2:$L$4115,,1)="successful"),MATCH(ROW('Master Data'!$F$2:$L$4115),ROW('Master Data'!$F$2:$L$4115)),""),ROWS($A$2:B1636)),(COLUMNS($A$2:B1636)-1)*6+1)</f>
        <v>37</v>
      </c>
      <c r="D1636" t="str" cm="1">
        <f t="array" ref="D1636">INDEX('Master Data'!$F$2:$L$4115,SMALL(IF((INDEX('Master Data'!$F$2:$L$4115,,1)="canceled"),MATCH(ROW('Master Data'!$F$2:$L$4115),ROW('Master Data'!$F$2:$L$4115)),""""),ROWS($D$1532:D1636)),(COLUMNS($D$1532:D1636)-1)*6+1)</f>
        <v>canceled</v>
      </c>
      <c r="E1636" cm="1">
        <f t="array" ref="E1636">INDEX('Master Data'!$F$2:$L$4115,SMALL(IF((INDEX('Master Data'!$F$2:$L$4115,,1)="canceled"),MATCH(ROW('Master Data'!$F$2:$L$4115),ROW('Master Data'!$F$2:$L$4115)),""),ROWS($D$1532:E1636)),(COLUMNS($D$1532:E1636)-1)*6+1)</f>
        <v>2</v>
      </c>
    </row>
    <row r="1637" spans="1:5" x14ac:dyDescent="0.25">
      <c r="A1637" t="str" cm="1">
        <f t="array" ref="A1637">INDEX('Master Data'!$F$2:$L$4115,SMALL(IF((INDEX('Master Data'!$F$2:$L$4115,,1)="successful"),MATCH(ROW('Master Data'!$F$2:$L$4115),ROW('Master Data'!$F$2:$L$4115)),""),ROWS(A$2:$A1637)),(COLUMNS($A$2:A1637)-1)*6+1)</f>
        <v>successful</v>
      </c>
      <c r="B1637" cm="1">
        <f t="array" ref="B1637">INDEX('Master Data'!$F$2:$L$4115,SMALL(IF((INDEX('Master Data'!$F$2:$L$4115,,1)="successful"),MATCH(ROW('Master Data'!$F$2:$L$4115),ROW('Master Data'!$F$2:$L$4115)),""),ROWS($A$2:B1637)),(COLUMNS($A$2:B1637)-1)*6+1)</f>
        <v>28</v>
      </c>
      <c r="D1637" t="str" cm="1">
        <f t="array" ref="D1637">INDEX('Master Data'!$F$2:$L$4115,SMALL(IF((INDEX('Master Data'!$F$2:$L$4115,,1)="canceled"),MATCH(ROW('Master Data'!$F$2:$L$4115),ROW('Master Data'!$F$2:$L$4115)),""""),ROWS($D$1532:D1637)),(COLUMNS($D$1532:D1637)-1)*6+1)</f>
        <v>canceled</v>
      </c>
      <c r="E1637" cm="1">
        <f t="array" ref="E1637">INDEX('Master Data'!$F$2:$L$4115,SMALL(IF((INDEX('Master Data'!$F$2:$L$4115,,1)="canceled"),MATCH(ROW('Master Data'!$F$2:$L$4115),ROW('Master Data'!$F$2:$L$4115)),""),ROWS($D$1532:E1637)),(COLUMNS($D$1532:E1637)-1)*6+1)</f>
        <v>8</v>
      </c>
    </row>
    <row r="1638" spans="1:5" x14ac:dyDescent="0.25">
      <c r="A1638" t="str" cm="1">
        <f t="array" ref="A1638">INDEX('Master Data'!$F$2:$L$4115,SMALL(IF((INDEX('Master Data'!$F$2:$L$4115,,1)="successful"),MATCH(ROW('Master Data'!$F$2:$L$4115),ROW('Master Data'!$F$2:$L$4115)),""),ROWS(A$2:$A1638)),(COLUMNS($A$2:A1638)-1)*6+1)</f>
        <v>successful</v>
      </c>
      <c r="B1638" cm="1">
        <f t="array" ref="B1638">INDEX('Master Data'!$F$2:$L$4115,SMALL(IF((INDEX('Master Data'!$F$2:$L$4115,,1)="successful"),MATCH(ROW('Master Data'!$F$2:$L$4115),ROW('Master Data'!$F$2:$L$4115)),""),ROWS($A$2:B1638)),(COLUMNS($A$2:B1638)-1)*6+1)</f>
        <v>26</v>
      </c>
      <c r="D1638" t="str" cm="1">
        <f t="array" ref="D1638">INDEX('Master Data'!$F$2:$L$4115,SMALL(IF((INDEX('Master Data'!$F$2:$L$4115,,1)="canceled"),MATCH(ROW('Master Data'!$F$2:$L$4115),ROW('Master Data'!$F$2:$L$4115)),""""),ROWS($D$1532:D1638)),(COLUMNS($D$1532:D1638)-1)*6+1)</f>
        <v>canceled</v>
      </c>
      <c r="E1638" cm="1">
        <f t="array" ref="E1638">INDEX('Master Data'!$F$2:$L$4115,SMALL(IF((INDEX('Master Data'!$F$2:$L$4115,,1)="canceled"),MATCH(ROW('Master Data'!$F$2:$L$4115),ROW('Master Data'!$F$2:$L$4115)),""),ROWS($D$1532:E1638)),(COLUMNS($D$1532:E1638)-1)*6+1)</f>
        <v>0</v>
      </c>
    </row>
    <row r="1639" spans="1:5" x14ac:dyDescent="0.25">
      <c r="A1639" t="str" cm="1">
        <f t="array" ref="A1639">INDEX('Master Data'!$F$2:$L$4115,SMALL(IF((INDEX('Master Data'!$F$2:$L$4115,,1)="successful"),MATCH(ROW('Master Data'!$F$2:$L$4115),ROW('Master Data'!$F$2:$L$4115)),""),ROWS(A$2:$A1639)),(COLUMNS($A$2:A1639)-1)*6+1)</f>
        <v>successful</v>
      </c>
      <c r="B1639" cm="1">
        <f t="array" ref="B1639">INDEX('Master Data'!$F$2:$L$4115,SMALL(IF((INDEX('Master Data'!$F$2:$L$4115,,1)="successful"),MATCH(ROW('Master Data'!$F$2:$L$4115),ROW('Master Data'!$F$2:$L$4115)),""),ROWS($A$2:B1639)),(COLUMNS($A$2:B1639)-1)*6+1)</f>
        <v>61</v>
      </c>
      <c r="D1639" t="str" cm="1">
        <f t="array" ref="D1639">INDEX('Master Data'!$F$2:$L$4115,SMALL(IF((INDEX('Master Data'!$F$2:$L$4115,,1)="canceled"),MATCH(ROW('Master Data'!$F$2:$L$4115),ROW('Master Data'!$F$2:$L$4115)),""""),ROWS($D$1532:D1639)),(COLUMNS($D$1532:D1639)-1)*6+1)</f>
        <v>canceled</v>
      </c>
      <c r="E1639" cm="1">
        <f t="array" ref="E1639">INDEX('Master Data'!$F$2:$L$4115,SMALL(IF((INDEX('Master Data'!$F$2:$L$4115,,1)="canceled"),MATCH(ROW('Master Data'!$F$2:$L$4115),ROW('Master Data'!$F$2:$L$4115)),""),ROWS($D$1532:E1639)),(COLUMNS($D$1532:E1639)-1)*6+1)</f>
        <v>1</v>
      </c>
    </row>
    <row r="1640" spans="1:5" x14ac:dyDescent="0.25">
      <c r="A1640" t="str" cm="1">
        <f t="array" ref="A1640">INDEX('Master Data'!$F$2:$L$4115,SMALL(IF((INDEX('Master Data'!$F$2:$L$4115,,1)="successful"),MATCH(ROW('Master Data'!$F$2:$L$4115),ROW('Master Data'!$F$2:$L$4115)),""),ROWS(A$2:$A1640)),(COLUMNS($A$2:A1640)-1)*6+1)</f>
        <v>successful</v>
      </c>
      <c r="B1640" cm="1">
        <f t="array" ref="B1640">INDEX('Master Data'!$F$2:$L$4115,SMALL(IF((INDEX('Master Data'!$F$2:$L$4115,,1)="successful"),MATCH(ROW('Master Data'!$F$2:$L$4115),ROW('Master Data'!$F$2:$L$4115)),""),ROWS($A$2:B1640)),(COLUMNS($A$2:B1640)-1)*6+1)</f>
        <v>115</v>
      </c>
      <c r="D1640" t="str" cm="1">
        <f t="array" ref="D1640">INDEX('Master Data'!$F$2:$L$4115,SMALL(IF((INDEX('Master Data'!$F$2:$L$4115,,1)="canceled"),MATCH(ROW('Master Data'!$F$2:$L$4115),ROW('Master Data'!$F$2:$L$4115)),""""),ROWS($D$1532:D1640)),(COLUMNS($D$1532:D1640)-1)*6+1)</f>
        <v>canceled</v>
      </c>
      <c r="E1640" cm="1">
        <f t="array" ref="E1640">INDEX('Master Data'!$F$2:$L$4115,SMALL(IF((INDEX('Master Data'!$F$2:$L$4115,,1)="canceled"),MATCH(ROW('Master Data'!$F$2:$L$4115),ROW('Master Data'!$F$2:$L$4115)),""),ROWS($D$1532:E1640)),(COLUMNS($D$1532:E1640)-1)*6+1)</f>
        <v>4</v>
      </c>
    </row>
    <row r="1641" spans="1:5" x14ac:dyDescent="0.25">
      <c r="A1641" t="str" cm="1">
        <f t="array" ref="A1641">INDEX('Master Data'!$F$2:$L$4115,SMALL(IF((INDEX('Master Data'!$F$2:$L$4115,,1)="successful"),MATCH(ROW('Master Data'!$F$2:$L$4115),ROW('Master Data'!$F$2:$L$4115)),""),ROWS(A$2:$A1641)),(COLUMNS($A$2:A1641)-1)*6+1)</f>
        <v>successful</v>
      </c>
      <c r="B1641" cm="1">
        <f t="array" ref="B1641">INDEX('Master Data'!$F$2:$L$4115,SMALL(IF((INDEX('Master Data'!$F$2:$L$4115,,1)="successful"),MATCH(ROW('Master Data'!$F$2:$L$4115),ROW('Master Data'!$F$2:$L$4115)),""),ROWS($A$2:B1641)),(COLUMNS($A$2:B1641)-1)*6+1)</f>
        <v>181</v>
      </c>
      <c r="D1641" t="str" cm="1">
        <f t="array" ref="D1641">INDEX('Master Data'!$F$2:$L$4115,SMALL(IF((INDEX('Master Data'!$F$2:$L$4115,,1)="canceled"),MATCH(ROW('Master Data'!$F$2:$L$4115),ROW('Master Data'!$F$2:$L$4115)),""""),ROWS($D$1532:D1641)),(COLUMNS($D$1532:D1641)-1)*6+1)</f>
        <v>canceled</v>
      </c>
      <c r="E1641" cm="1">
        <f t="array" ref="E1641">INDEX('Master Data'!$F$2:$L$4115,SMALL(IF((INDEX('Master Data'!$F$2:$L$4115,,1)="canceled"),MATCH(ROW('Master Data'!$F$2:$L$4115),ROW('Master Data'!$F$2:$L$4115)),""),ROWS($D$1532:E1641)),(COLUMNS($D$1532:E1641)-1)*6+1)</f>
        <v>0</v>
      </c>
    </row>
    <row r="1642" spans="1:5" x14ac:dyDescent="0.25">
      <c r="A1642" t="str" cm="1">
        <f t="array" ref="A1642">INDEX('Master Data'!$F$2:$L$4115,SMALL(IF((INDEX('Master Data'!$F$2:$L$4115,,1)="successful"),MATCH(ROW('Master Data'!$F$2:$L$4115),ROW('Master Data'!$F$2:$L$4115)),""),ROWS(A$2:$A1642)),(COLUMNS($A$2:A1642)-1)*6+1)</f>
        <v>successful</v>
      </c>
      <c r="B1642" cm="1">
        <f t="array" ref="B1642">INDEX('Master Data'!$F$2:$L$4115,SMALL(IF((INDEX('Master Data'!$F$2:$L$4115,,1)="successful"),MATCH(ROW('Master Data'!$F$2:$L$4115),ROW('Master Data'!$F$2:$L$4115)),""),ROWS($A$2:B1642)),(COLUMNS($A$2:B1642)-1)*6+1)</f>
        <v>110</v>
      </c>
      <c r="D1642" t="str" cm="1">
        <f t="array" ref="D1642">INDEX('Master Data'!$F$2:$L$4115,SMALL(IF((INDEX('Master Data'!$F$2:$L$4115,,1)="canceled"),MATCH(ROW('Master Data'!$F$2:$L$4115),ROW('Master Data'!$F$2:$L$4115)),""""),ROWS($D$1532:D1642)),(COLUMNS($D$1532:D1642)-1)*6+1)</f>
        <v>canceled</v>
      </c>
      <c r="E1642" cm="1">
        <f t="array" ref="E1642">INDEX('Master Data'!$F$2:$L$4115,SMALL(IF((INDEX('Master Data'!$F$2:$L$4115,,1)="canceled"),MATCH(ROW('Master Data'!$F$2:$L$4115),ROW('Master Data'!$F$2:$L$4115)),""),ROWS($D$1532:E1642)),(COLUMNS($D$1532:E1642)-1)*6+1)</f>
        <v>0</v>
      </c>
    </row>
    <row r="1643" spans="1:5" x14ac:dyDescent="0.25">
      <c r="A1643" t="str" cm="1">
        <f t="array" ref="A1643">INDEX('Master Data'!$F$2:$L$4115,SMALL(IF((INDEX('Master Data'!$F$2:$L$4115,,1)="successful"),MATCH(ROW('Master Data'!$F$2:$L$4115),ROW('Master Data'!$F$2:$L$4115)),""),ROWS(A$2:$A1643)),(COLUMNS($A$2:A1643)-1)*6+1)</f>
        <v>successful</v>
      </c>
      <c r="B1643" cm="1">
        <f t="array" ref="B1643">INDEX('Master Data'!$F$2:$L$4115,SMALL(IF((INDEX('Master Data'!$F$2:$L$4115,,1)="successful"),MATCH(ROW('Master Data'!$F$2:$L$4115),ROW('Master Data'!$F$2:$L$4115)),""),ROWS($A$2:B1643)),(COLUMNS($A$2:B1643)-1)*6+1)</f>
        <v>269</v>
      </c>
      <c r="D1643" t="str" cm="1">
        <f t="array" ref="D1643">INDEX('Master Data'!$F$2:$L$4115,SMALL(IF((INDEX('Master Data'!$F$2:$L$4115,,1)="canceled"),MATCH(ROW('Master Data'!$F$2:$L$4115),ROW('Master Data'!$F$2:$L$4115)),""""),ROWS($D$1532:D1643)),(COLUMNS($D$1532:D1643)-1)*6+1)</f>
        <v>canceled</v>
      </c>
      <c r="E1643" cm="1">
        <f t="array" ref="E1643">INDEX('Master Data'!$F$2:$L$4115,SMALL(IF((INDEX('Master Data'!$F$2:$L$4115,,1)="canceled"),MATCH(ROW('Master Data'!$F$2:$L$4115),ROW('Master Data'!$F$2:$L$4115)),""),ROWS($D$1532:E1643)),(COLUMNS($D$1532:E1643)-1)*6+1)</f>
        <v>0</v>
      </c>
    </row>
    <row r="1644" spans="1:5" x14ac:dyDescent="0.25">
      <c r="A1644" t="str" cm="1">
        <f t="array" ref="A1644">INDEX('Master Data'!$F$2:$L$4115,SMALL(IF((INDEX('Master Data'!$F$2:$L$4115,,1)="successful"),MATCH(ROW('Master Data'!$F$2:$L$4115),ROW('Master Data'!$F$2:$L$4115)),""),ROWS(A$2:$A1644)),(COLUMNS($A$2:A1644)-1)*6+1)</f>
        <v>successful</v>
      </c>
      <c r="B1644" cm="1">
        <f t="array" ref="B1644">INDEX('Master Data'!$F$2:$L$4115,SMALL(IF((INDEX('Master Data'!$F$2:$L$4115,,1)="successful"),MATCH(ROW('Master Data'!$F$2:$L$4115),ROW('Master Data'!$F$2:$L$4115)),""),ROWS($A$2:B1644)),(COLUMNS($A$2:B1644)-1)*6+1)</f>
        <v>79</v>
      </c>
      <c r="D1644" t="str" cm="1">
        <f t="array" ref="D1644">INDEX('Master Data'!$F$2:$L$4115,SMALL(IF((INDEX('Master Data'!$F$2:$L$4115,,1)="canceled"),MATCH(ROW('Master Data'!$F$2:$L$4115),ROW('Master Data'!$F$2:$L$4115)),""""),ROWS($D$1532:D1644)),(COLUMNS($D$1532:D1644)-1)*6+1)</f>
        <v>canceled</v>
      </c>
      <c r="E1644" cm="1">
        <f t="array" ref="E1644">INDEX('Master Data'!$F$2:$L$4115,SMALL(IF((INDEX('Master Data'!$F$2:$L$4115,,1)="canceled"),MATCH(ROW('Master Data'!$F$2:$L$4115),ROW('Master Data'!$F$2:$L$4115)),""),ROWS($D$1532:E1644)),(COLUMNS($D$1532:E1644)-1)*6+1)</f>
        <v>0</v>
      </c>
    </row>
    <row r="1645" spans="1:5" x14ac:dyDescent="0.25">
      <c r="A1645" t="str" cm="1">
        <f t="array" ref="A1645">INDEX('Master Data'!$F$2:$L$4115,SMALL(IF((INDEX('Master Data'!$F$2:$L$4115,,1)="successful"),MATCH(ROW('Master Data'!$F$2:$L$4115),ROW('Master Data'!$F$2:$L$4115)),""),ROWS(A$2:$A1645)),(COLUMNS($A$2:A1645)-1)*6+1)</f>
        <v>successful</v>
      </c>
      <c r="B1645" cm="1">
        <f t="array" ref="B1645">INDEX('Master Data'!$F$2:$L$4115,SMALL(IF((INDEX('Master Data'!$F$2:$L$4115,,1)="successful"),MATCH(ROW('Master Data'!$F$2:$L$4115),ROW('Master Data'!$F$2:$L$4115)),""),ROWS($A$2:B1645)),(COLUMNS($A$2:B1645)-1)*6+1)</f>
        <v>104</v>
      </c>
      <c r="D1645" t="str" cm="1">
        <f t="array" ref="D1645">INDEX('Master Data'!$F$2:$L$4115,SMALL(IF((INDEX('Master Data'!$F$2:$L$4115,,1)="canceled"),MATCH(ROW('Master Data'!$F$2:$L$4115),ROW('Master Data'!$F$2:$L$4115)),""""),ROWS($D$1532:D1645)),(COLUMNS($D$1532:D1645)-1)*6+1)</f>
        <v>canceled</v>
      </c>
      <c r="E1645" cm="1">
        <f t="array" ref="E1645">INDEX('Master Data'!$F$2:$L$4115,SMALL(IF((INDEX('Master Data'!$F$2:$L$4115,,1)="canceled"),MATCH(ROW('Master Data'!$F$2:$L$4115),ROW('Master Data'!$F$2:$L$4115)),""),ROWS($D$1532:E1645)),(COLUMNS($D$1532:E1645)-1)*6+1)</f>
        <v>1</v>
      </c>
    </row>
    <row r="1646" spans="1:5" x14ac:dyDescent="0.25">
      <c r="A1646" t="str" cm="1">
        <f t="array" ref="A1646">INDEX('Master Data'!$F$2:$L$4115,SMALL(IF((INDEX('Master Data'!$F$2:$L$4115,,1)="successful"),MATCH(ROW('Master Data'!$F$2:$L$4115),ROW('Master Data'!$F$2:$L$4115)),""),ROWS(A$2:$A1646)),(COLUMNS($A$2:A1646)-1)*6+1)</f>
        <v>successful</v>
      </c>
      <c r="B1646" cm="1">
        <f t="array" ref="B1646">INDEX('Master Data'!$F$2:$L$4115,SMALL(IF((INDEX('Master Data'!$F$2:$L$4115,,1)="successful"),MATCH(ROW('Master Data'!$F$2:$L$4115),ROW('Master Data'!$F$2:$L$4115)),""),ROWS($A$2:B1646)),(COLUMNS($A$2:B1646)-1)*6+1)</f>
        <v>34</v>
      </c>
      <c r="D1646" t="str" cm="1">
        <f t="array" ref="D1646">INDEX('Master Data'!$F$2:$L$4115,SMALL(IF((INDEX('Master Data'!$F$2:$L$4115,,1)="canceled"),MATCH(ROW('Master Data'!$F$2:$L$4115),ROW('Master Data'!$F$2:$L$4115)),""""),ROWS($D$1532:D1646)),(COLUMNS($D$1532:D1646)-1)*6+1)</f>
        <v>canceled</v>
      </c>
      <c r="E1646" cm="1">
        <f t="array" ref="E1646">INDEX('Master Data'!$F$2:$L$4115,SMALL(IF((INDEX('Master Data'!$F$2:$L$4115,,1)="canceled"),MATCH(ROW('Master Data'!$F$2:$L$4115),ROW('Master Data'!$F$2:$L$4115)),""),ROWS($D$1532:E1646)),(COLUMNS($D$1532:E1646)-1)*6+1)</f>
        <v>0</v>
      </c>
    </row>
    <row r="1647" spans="1:5" x14ac:dyDescent="0.25">
      <c r="A1647" t="str" cm="1">
        <f t="array" ref="A1647">INDEX('Master Data'!$F$2:$L$4115,SMALL(IF((INDEX('Master Data'!$F$2:$L$4115,,1)="successful"),MATCH(ROW('Master Data'!$F$2:$L$4115),ROW('Master Data'!$F$2:$L$4115)),""),ROWS(A$2:$A1647)),(COLUMNS($A$2:A1647)-1)*6+1)</f>
        <v>successful</v>
      </c>
      <c r="B1647" cm="1">
        <f t="array" ref="B1647">INDEX('Master Data'!$F$2:$L$4115,SMALL(IF((INDEX('Master Data'!$F$2:$L$4115,,1)="successful"),MATCH(ROW('Master Data'!$F$2:$L$4115),ROW('Master Data'!$F$2:$L$4115)),""),ROWS($A$2:B1647)),(COLUMNS($A$2:B1647)-1)*6+1)</f>
        <v>167</v>
      </c>
      <c r="D1647" t="str" cm="1">
        <f t="array" ref="D1647">INDEX('Master Data'!$F$2:$L$4115,SMALL(IF((INDEX('Master Data'!$F$2:$L$4115,,1)="canceled"),MATCH(ROW('Master Data'!$F$2:$L$4115),ROW('Master Data'!$F$2:$L$4115)),""""),ROWS($D$1532:D1647)),(COLUMNS($D$1532:D1647)-1)*6+1)</f>
        <v>canceled</v>
      </c>
      <c r="E1647" cm="1">
        <f t="array" ref="E1647">INDEX('Master Data'!$F$2:$L$4115,SMALL(IF((INDEX('Master Data'!$F$2:$L$4115,,1)="canceled"),MATCH(ROW('Master Data'!$F$2:$L$4115),ROW('Master Data'!$F$2:$L$4115)),""),ROWS($D$1532:E1647)),(COLUMNS($D$1532:E1647)-1)*6+1)</f>
        <v>0</v>
      </c>
    </row>
    <row r="1648" spans="1:5" x14ac:dyDescent="0.25">
      <c r="A1648" t="str" cm="1">
        <f t="array" ref="A1648">INDEX('Master Data'!$F$2:$L$4115,SMALL(IF((INDEX('Master Data'!$F$2:$L$4115,,1)="successful"),MATCH(ROW('Master Data'!$F$2:$L$4115),ROW('Master Data'!$F$2:$L$4115)),""),ROWS(A$2:$A1648)),(COLUMNS($A$2:A1648)-1)*6+1)</f>
        <v>successful</v>
      </c>
      <c r="B1648" cm="1">
        <f t="array" ref="B1648">INDEX('Master Data'!$F$2:$L$4115,SMALL(IF((INDEX('Master Data'!$F$2:$L$4115,,1)="successful"),MATCH(ROW('Master Data'!$F$2:$L$4115),ROW('Master Data'!$F$2:$L$4115)),""),ROWS($A$2:B1648)),(COLUMNS($A$2:B1648)-1)*6+1)</f>
        <v>183</v>
      </c>
      <c r="D1648" t="str" cm="1">
        <f t="array" ref="D1648">INDEX('Master Data'!$F$2:$L$4115,SMALL(IF((INDEX('Master Data'!$F$2:$L$4115,,1)="canceled"),MATCH(ROW('Master Data'!$F$2:$L$4115),ROW('Master Data'!$F$2:$L$4115)),""""),ROWS($D$1532:D1648)),(COLUMNS($D$1532:D1648)-1)*6+1)</f>
        <v>canceled</v>
      </c>
      <c r="E1648" cm="1">
        <f t="array" ref="E1648">INDEX('Master Data'!$F$2:$L$4115,SMALL(IF((INDEX('Master Data'!$F$2:$L$4115,,1)="canceled"),MATCH(ROW('Master Data'!$F$2:$L$4115),ROW('Master Data'!$F$2:$L$4115)),""),ROWS($D$1532:E1648)),(COLUMNS($D$1532:E1648)-1)*6+1)</f>
        <v>0</v>
      </c>
    </row>
    <row r="1649" spans="1:5" x14ac:dyDescent="0.25">
      <c r="A1649" t="str" cm="1">
        <f t="array" ref="A1649">INDEX('Master Data'!$F$2:$L$4115,SMALL(IF((INDEX('Master Data'!$F$2:$L$4115,,1)="successful"),MATCH(ROW('Master Data'!$F$2:$L$4115),ROW('Master Data'!$F$2:$L$4115)),""),ROWS(A$2:$A1649)),(COLUMNS($A$2:A1649)-1)*6+1)</f>
        <v>successful</v>
      </c>
      <c r="B1649" cm="1">
        <f t="array" ref="B1649">INDEX('Master Data'!$F$2:$L$4115,SMALL(IF((INDEX('Master Data'!$F$2:$L$4115,,1)="successful"),MATCH(ROW('Master Data'!$F$2:$L$4115),ROW('Master Data'!$F$2:$L$4115)),""),ROWS($A$2:B1649)),(COLUMNS($A$2:B1649)-1)*6+1)</f>
        <v>71</v>
      </c>
      <c r="D1649" t="str" cm="1">
        <f t="array" ref="D1649">INDEX('Master Data'!$F$2:$L$4115,SMALL(IF((INDEX('Master Data'!$F$2:$L$4115,,1)="canceled"),MATCH(ROW('Master Data'!$F$2:$L$4115),ROW('Master Data'!$F$2:$L$4115)),""""),ROWS($D$1532:D1649)),(COLUMNS($D$1532:D1649)-1)*6+1)</f>
        <v>canceled</v>
      </c>
      <c r="E1649" cm="1">
        <f t="array" ref="E1649">INDEX('Master Data'!$F$2:$L$4115,SMALL(IF((INDEX('Master Data'!$F$2:$L$4115,,1)="canceled"),MATCH(ROW('Master Data'!$F$2:$L$4115),ROW('Master Data'!$F$2:$L$4115)),""),ROWS($D$1532:E1649)),(COLUMNS($D$1532:E1649)-1)*6+1)</f>
        <v>0</v>
      </c>
    </row>
    <row r="1650" spans="1:5" x14ac:dyDescent="0.25">
      <c r="A1650" t="str" cm="1">
        <f t="array" ref="A1650">INDEX('Master Data'!$F$2:$L$4115,SMALL(IF((INDEX('Master Data'!$F$2:$L$4115,,1)="successful"),MATCH(ROW('Master Data'!$F$2:$L$4115),ROW('Master Data'!$F$2:$L$4115)),""),ROWS(A$2:$A1650)),(COLUMNS($A$2:A1650)-1)*6+1)</f>
        <v>successful</v>
      </c>
      <c r="B1650" cm="1">
        <f t="array" ref="B1650">INDEX('Master Data'!$F$2:$L$4115,SMALL(IF((INDEX('Master Data'!$F$2:$L$4115,,1)="successful"),MATCH(ROW('Master Data'!$F$2:$L$4115),ROW('Master Data'!$F$2:$L$4115)),""),ROWS($A$2:B1650)),(COLUMNS($A$2:B1650)-1)*6+1)</f>
        <v>69</v>
      </c>
      <c r="D1650" t="str" cm="1">
        <f t="array" ref="D1650">INDEX('Master Data'!$F$2:$L$4115,SMALL(IF((INDEX('Master Data'!$F$2:$L$4115,,1)="canceled"),MATCH(ROW('Master Data'!$F$2:$L$4115),ROW('Master Data'!$F$2:$L$4115)),""""),ROWS($D$1532:D1650)),(COLUMNS($D$1532:D1650)-1)*6+1)</f>
        <v>canceled</v>
      </c>
      <c r="E1650" cm="1">
        <f t="array" ref="E1650">INDEX('Master Data'!$F$2:$L$4115,SMALL(IF((INDEX('Master Data'!$F$2:$L$4115,,1)="canceled"),MATCH(ROW('Master Data'!$F$2:$L$4115),ROW('Master Data'!$F$2:$L$4115)),""),ROWS($D$1532:E1650)),(COLUMNS($D$1532:E1650)-1)*6+1)</f>
        <v>0</v>
      </c>
    </row>
    <row r="1651" spans="1:5" x14ac:dyDescent="0.25">
      <c r="A1651" t="str" cm="1">
        <f t="array" ref="A1651">INDEX('Master Data'!$F$2:$L$4115,SMALL(IF((INDEX('Master Data'!$F$2:$L$4115,,1)="successful"),MATCH(ROW('Master Data'!$F$2:$L$4115),ROW('Master Data'!$F$2:$L$4115)),""),ROWS(A$2:$A1651)),(COLUMNS($A$2:A1651)-1)*6+1)</f>
        <v>successful</v>
      </c>
      <c r="B1651" cm="1">
        <f t="array" ref="B1651">INDEX('Master Data'!$F$2:$L$4115,SMALL(IF((INDEX('Master Data'!$F$2:$L$4115,,1)="successful"),MATCH(ROW('Master Data'!$F$2:$L$4115),ROW('Master Data'!$F$2:$L$4115)),""),ROWS($A$2:B1651)),(COLUMNS($A$2:B1651)-1)*6+1)</f>
        <v>270</v>
      </c>
      <c r="D1651" t="str" cm="1">
        <f t="array" ref="D1651">INDEX('Master Data'!$F$2:$L$4115,SMALL(IF((INDEX('Master Data'!$F$2:$L$4115,,1)="canceled"),MATCH(ROW('Master Data'!$F$2:$L$4115),ROW('Master Data'!$F$2:$L$4115)),""""),ROWS($D$1532:D1651)),(COLUMNS($D$1532:D1651)-1)*6+1)</f>
        <v>canceled</v>
      </c>
      <c r="E1651" cm="1">
        <f t="array" ref="E1651">INDEX('Master Data'!$F$2:$L$4115,SMALL(IF((INDEX('Master Data'!$F$2:$L$4115,,1)="canceled"),MATCH(ROW('Master Data'!$F$2:$L$4115),ROW('Master Data'!$F$2:$L$4115)),""),ROWS($D$1532:E1651)),(COLUMNS($D$1532:E1651)-1)*6+1)</f>
        <v>0</v>
      </c>
    </row>
    <row r="1652" spans="1:5" x14ac:dyDescent="0.25">
      <c r="A1652" t="str" cm="1">
        <f t="array" ref="A1652">INDEX('Master Data'!$F$2:$L$4115,SMALL(IF((INDEX('Master Data'!$F$2:$L$4115,,1)="successful"),MATCH(ROW('Master Data'!$F$2:$L$4115),ROW('Master Data'!$F$2:$L$4115)),""),ROWS(A$2:$A1652)),(COLUMNS($A$2:A1652)-1)*6+1)</f>
        <v>successful</v>
      </c>
      <c r="B1652" cm="1">
        <f t="array" ref="B1652">INDEX('Master Data'!$F$2:$L$4115,SMALL(IF((INDEX('Master Data'!$F$2:$L$4115,,1)="successful"),MATCH(ROW('Master Data'!$F$2:$L$4115),ROW('Master Data'!$F$2:$L$4115)),""),ROWS($A$2:B1652)),(COLUMNS($A$2:B1652)-1)*6+1)</f>
        <v>193</v>
      </c>
      <c r="D1652" t="str" cm="1">
        <f t="array" ref="D1652">INDEX('Master Data'!$F$2:$L$4115,SMALL(IF((INDEX('Master Data'!$F$2:$L$4115,,1)="canceled"),MATCH(ROW('Master Data'!$F$2:$L$4115),ROW('Master Data'!$F$2:$L$4115)),""""),ROWS($D$1532:D1652)),(COLUMNS($D$1532:D1652)-1)*6+1)</f>
        <v>canceled</v>
      </c>
      <c r="E1652" cm="1">
        <f t="array" ref="E1652">INDEX('Master Data'!$F$2:$L$4115,SMALL(IF((INDEX('Master Data'!$F$2:$L$4115,,1)="canceled"),MATCH(ROW('Master Data'!$F$2:$L$4115),ROW('Master Data'!$F$2:$L$4115)),""),ROWS($D$1532:E1652)),(COLUMNS($D$1532:E1652)-1)*6+1)</f>
        <v>1</v>
      </c>
    </row>
    <row r="1653" spans="1:5" x14ac:dyDescent="0.25">
      <c r="A1653" t="str" cm="1">
        <f t="array" ref="A1653">INDEX('Master Data'!$F$2:$L$4115,SMALL(IF((INDEX('Master Data'!$F$2:$L$4115,,1)="successful"),MATCH(ROW('Master Data'!$F$2:$L$4115),ROW('Master Data'!$F$2:$L$4115)),""),ROWS(A$2:$A1653)),(COLUMNS($A$2:A1653)-1)*6+1)</f>
        <v>successful</v>
      </c>
      <c r="B1653" cm="1">
        <f t="array" ref="B1653">INDEX('Master Data'!$F$2:$L$4115,SMALL(IF((INDEX('Master Data'!$F$2:$L$4115,,1)="successful"),MATCH(ROW('Master Data'!$F$2:$L$4115),ROW('Master Data'!$F$2:$L$4115)),""),ROWS($A$2:B1653)),(COLUMNS($A$2:B1653)-1)*6+1)</f>
        <v>57</v>
      </c>
      <c r="D1653" t="str" cm="1">
        <f t="array" ref="D1653">INDEX('Master Data'!$F$2:$L$4115,SMALL(IF((INDEX('Master Data'!$F$2:$L$4115,,1)="canceled"),MATCH(ROW('Master Data'!$F$2:$L$4115),ROW('Master Data'!$F$2:$L$4115)),""""),ROWS($D$1532:D1653)),(COLUMNS($D$1532:D1653)-1)*6+1)</f>
        <v>canceled</v>
      </c>
      <c r="E1653" cm="1">
        <f t="array" ref="E1653">INDEX('Master Data'!$F$2:$L$4115,SMALL(IF((INDEX('Master Data'!$F$2:$L$4115,,1)="canceled"),MATCH(ROW('Master Data'!$F$2:$L$4115),ROW('Master Data'!$F$2:$L$4115)),""),ROWS($D$1532:E1653)),(COLUMNS($D$1532:E1653)-1)*6+1)</f>
        <v>0</v>
      </c>
    </row>
    <row r="1654" spans="1:5" x14ac:dyDescent="0.25">
      <c r="A1654" t="str" cm="1">
        <f t="array" ref="A1654">INDEX('Master Data'!$F$2:$L$4115,SMALL(IF((INDEX('Master Data'!$F$2:$L$4115,,1)="successful"),MATCH(ROW('Master Data'!$F$2:$L$4115),ROW('Master Data'!$F$2:$L$4115)),""),ROWS(A$2:$A1654)),(COLUMNS($A$2:A1654)-1)*6+1)</f>
        <v>successful</v>
      </c>
      <c r="B1654" cm="1">
        <f t="array" ref="B1654">INDEX('Master Data'!$F$2:$L$4115,SMALL(IF((INDEX('Master Data'!$F$2:$L$4115,,1)="successful"),MATCH(ROW('Master Data'!$F$2:$L$4115),ROW('Master Data'!$F$2:$L$4115)),""),ROWS($A$2:B1654)),(COLUMNS($A$2:B1654)-1)*6+1)</f>
        <v>200</v>
      </c>
      <c r="D1654" t="str" cm="1">
        <f t="array" ref="D1654">INDEX('Master Data'!$F$2:$L$4115,SMALL(IF((INDEX('Master Data'!$F$2:$L$4115,,1)="canceled"),MATCH(ROW('Master Data'!$F$2:$L$4115),ROW('Master Data'!$F$2:$L$4115)),""""),ROWS($D$1532:D1654)),(COLUMNS($D$1532:D1654)-1)*6+1)</f>
        <v>canceled</v>
      </c>
      <c r="E1654" cm="1">
        <f t="array" ref="E1654">INDEX('Master Data'!$F$2:$L$4115,SMALL(IF((INDEX('Master Data'!$F$2:$L$4115,,1)="canceled"),MATCH(ROW('Master Data'!$F$2:$L$4115),ROW('Master Data'!$F$2:$L$4115)),""),ROWS($D$1532:E1654)),(COLUMNS($D$1532:E1654)-1)*6+1)</f>
        <v>4</v>
      </c>
    </row>
    <row r="1655" spans="1:5" x14ac:dyDescent="0.25">
      <c r="A1655" t="str" cm="1">
        <f t="array" ref="A1655">INDEX('Master Data'!$F$2:$L$4115,SMALL(IF((INDEX('Master Data'!$F$2:$L$4115,,1)="successful"),MATCH(ROW('Master Data'!$F$2:$L$4115),ROW('Master Data'!$F$2:$L$4115)),""),ROWS(A$2:$A1655)),(COLUMNS($A$2:A1655)-1)*6+1)</f>
        <v>successful</v>
      </c>
      <c r="B1655" cm="1">
        <f t="array" ref="B1655">INDEX('Master Data'!$F$2:$L$4115,SMALL(IF((INDEX('Master Data'!$F$2:$L$4115,,1)="successful"),MATCH(ROW('Master Data'!$F$2:$L$4115),ROW('Master Data'!$F$2:$L$4115)),""),ROWS($A$2:B1655)),(COLUMNS($A$2:B1655)-1)*6+1)</f>
        <v>88</v>
      </c>
      <c r="D1655" t="str" cm="1">
        <f t="array" ref="D1655">INDEX('Master Data'!$F$2:$L$4115,SMALL(IF((INDEX('Master Data'!$F$2:$L$4115,,1)="canceled"),MATCH(ROW('Master Data'!$F$2:$L$4115),ROW('Master Data'!$F$2:$L$4115)),""""),ROWS($D$1532:D1655)),(COLUMNS($D$1532:D1655)-1)*6+1)</f>
        <v>canceled</v>
      </c>
      <c r="E1655" cm="1">
        <f t="array" ref="E1655">INDEX('Master Data'!$F$2:$L$4115,SMALL(IF((INDEX('Master Data'!$F$2:$L$4115,,1)="canceled"),MATCH(ROW('Master Data'!$F$2:$L$4115),ROW('Master Data'!$F$2:$L$4115)),""),ROWS($D$1532:E1655)),(COLUMNS($D$1532:E1655)-1)*6+1)</f>
        <v>0</v>
      </c>
    </row>
    <row r="1656" spans="1:5" x14ac:dyDescent="0.25">
      <c r="A1656" t="str" cm="1">
        <f t="array" ref="A1656">INDEX('Master Data'!$F$2:$L$4115,SMALL(IF((INDEX('Master Data'!$F$2:$L$4115,,1)="successful"),MATCH(ROW('Master Data'!$F$2:$L$4115),ROW('Master Data'!$F$2:$L$4115)),""),ROWS(A$2:$A1656)),(COLUMNS($A$2:A1656)-1)*6+1)</f>
        <v>successful</v>
      </c>
      <c r="B1656" cm="1">
        <f t="array" ref="B1656">INDEX('Master Data'!$F$2:$L$4115,SMALL(IF((INDEX('Master Data'!$F$2:$L$4115,,1)="successful"),MATCH(ROW('Master Data'!$F$2:$L$4115),ROW('Master Data'!$F$2:$L$4115)),""),ROWS($A$2:B1656)),(COLUMNS($A$2:B1656)-1)*6+1)</f>
        <v>213</v>
      </c>
      <c r="D1656" t="str" cm="1">
        <f t="array" ref="D1656">INDEX('Master Data'!$F$2:$L$4115,SMALL(IF((INDEX('Master Data'!$F$2:$L$4115,,1)="canceled"),MATCH(ROW('Master Data'!$F$2:$L$4115),ROW('Master Data'!$F$2:$L$4115)),""""),ROWS($D$1532:D1656)),(COLUMNS($D$1532:D1656)-1)*6+1)</f>
        <v>canceled</v>
      </c>
      <c r="E1656" cm="1">
        <f t="array" ref="E1656">INDEX('Master Data'!$F$2:$L$4115,SMALL(IF((INDEX('Master Data'!$F$2:$L$4115,,1)="canceled"),MATCH(ROW('Master Data'!$F$2:$L$4115),ROW('Master Data'!$F$2:$L$4115)),""),ROWS($D$1532:E1656)),(COLUMNS($D$1532:E1656)-1)*6+1)</f>
        <v>18</v>
      </c>
    </row>
    <row r="1657" spans="1:5" x14ac:dyDescent="0.25">
      <c r="A1657" t="str" cm="1">
        <f t="array" ref="A1657">INDEX('Master Data'!$F$2:$L$4115,SMALL(IF((INDEX('Master Data'!$F$2:$L$4115,,1)="successful"),MATCH(ROW('Master Data'!$F$2:$L$4115),ROW('Master Data'!$F$2:$L$4115)),""),ROWS(A$2:$A1657)),(COLUMNS($A$2:A1657)-1)*6+1)</f>
        <v>successful</v>
      </c>
      <c r="B1657" cm="1">
        <f t="array" ref="B1657">INDEX('Master Data'!$F$2:$L$4115,SMALL(IF((INDEX('Master Data'!$F$2:$L$4115,,1)="successful"),MATCH(ROW('Master Data'!$F$2:$L$4115),ROW('Master Data'!$F$2:$L$4115)),""),ROWS($A$2:B1657)),(COLUMNS($A$2:B1657)-1)*6+1)</f>
        <v>20</v>
      </c>
      <c r="D1657" t="str" cm="1">
        <f t="array" ref="D1657">INDEX('Master Data'!$F$2:$L$4115,SMALL(IF((INDEX('Master Data'!$F$2:$L$4115,,1)="canceled"),MATCH(ROW('Master Data'!$F$2:$L$4115),ROW('Master Data'!$F$2:$L$4115)),""""),ROWS($D$1532:D1657)),(COLUMNS($D$1532:D1657)-1)*6+1)</f>
        <v>canceled</v>
      </c>
      <c r="E1657" cm="1">
        <f t="array" ref="E1657">INDEX('Master Data'!$F$2:$L$4115,SMALL(IF((INDEX('Master Data'!$F$2:$L$4115,,1)="canceled"),MATCH(ROW('Master Data'!$F$2:$L$4115),ROW('Master Data'!$F$2:$L$4115)),""),ROWS($D$1532:E1657)),(COLUMNS($D$1532:E1657)-1)*6+1)</f>
        <v>3</v>
      </c>
    </row>
    <row r="1658" spans="1:5" x14ac:dyDescent="0.25">
      <c r="A1658" t="str" cm="1">
        <f t="array" ref="A1658">INDEX('Master Data'!$F$2:$L$4115,SMALL(IF((INDEX('Master Data'!$F$2:$L$4115,,1)="successful"),MATCH(ROW('Master Data'!$F$2:$L$4115),ROW('Master Data'!$F$2:$L$4115)),""),ROWS(A$2:$A1658)),(COLUMNS($A$2:A1658)-1)*6+1)</f>
        <v>successful</v>
      </c>
      <c r="B1658" cm="1">
        <f t="array" ref="B1658">INDEX('Master Data'!$F$2:$L$4115,SMALL(IF((INDEX('Master Data'!$F$2:$L$4115,,1)="successful"),MATCH(ROW('Master Data'!$F$2:$L$4115),ROW('Master Data'!$F$2:$L$4115)),""),ROWS($A$2:B1658)),(COLUMNS($A$2:B1658)-1)*6+1)</f>
        <v>50</v>
      </c>
      <c r="D1658" t="str" cm="1">
        <f t="array" ref="D1658">INDEX('Master Data'!$F$2:$L$4115,SMALL(IF((INDEX('Master Data'!$F$2:$L$4115,,1)="canceled"),MATCH(ROW('Master Data'!$F$2:$L$4115),ROW('Master Data'!$F$2:$L$4115)),""""),ROWS($D$1532:D1658)),(COLUMNS($D$1532:D1658)-1)*6+1)</f>
        <v>canceled</v>
      </c>
      <c r="E1658" cm="1">
        <f t="array" ref="E1658">INDEX('Master Data'!$F$2:$L$4115,SMALL(IF((INDEX('Master Data'!$F$2:$L$4115,,1)="canceled"),MATCH(ROW('Master Data'!$F$2:$L$4115),ROW('Master Data'!$F$2:$L$4115)),""),ROWS($D$1532:E1658)),(COLUMNS($D$1532:E1658)-1)*6+1)</f>
        <v>40</v>
      </c>
    </row>
    <row r="1659" spans="1:5" x14ac:dyDescent="0.25">
      <c r="A1659" t="str" cm="1">
        <f t="array" ref="A1659">INDEX('Master Data'!$F$2:$L$4115,SMALL(IF((INDEX('Master Data'!$F$2:$L$4115,,1)="successful"),MATCH(ROW('Master Data'!$F$2:$L$4115),ROW('Master Data'!$F$2:$L$4115)),""),ROWS(A$2:$A1659)),(COLUMNS($A$2:A1659)-1)*6+1)</f>
        <v>successful</v>
      </c>
      <c r="B1659" cm="1">
        <f t="array" ref="B1659">INDEX('Master Data'!$F$2:$L$4115,SMALL(IF((INDEX('Master Data'!$F$2:$L$4115,,1)="successful"),MATCH(ROW('Master Data'!$F$2:$L$4115),ROW('Master Data'!$F$2:$L$4115)),""),ROWS($A$2:B1659)),(COLUMNS($A$2:B1659)-1)*6+1)</f>
        <v>115</v>
      </c>
      <c r="D1659" t="str" cm="1">
        <f t="array" ref="D1659">INDEX('Master Data'!$F$2:$L$4115,SMALL(IF((INDEX('Master Data'!$F$2:$L$4115,,1)="canceled"),MATCH(ROW('Master Data'!$F$2:$L$4115),ROW('Master Data'!$F$2:$L$4115)),""""),ROWS($D$1532:D1659)),(COLUMNS($D$1532:D1659)-1)*6+1)</f>
        <v>canceled</v>
      </c>
      <c r="E1659" cm="1">
        <f t="array" ref="E1659">INDEX('Master Data'!$F$2:$L$4115,SMALL(IF((INDEX('Master Data'!$F$2:$L$4115,,1)="canceled"),MATCH(ROW('Master Data'!$F$2:$L$4115),ROW('Master Data'!$F$2:$L$4115)),""),ROWS($D$1532:E1659)),(COLUMNS($D$1532:E1659)-1)*6+1)</f>
        <v>0</v>
      </c>
    </row>
    <row r="1660" spans="1:5" x14ac:dyDescent="0.25">
      <c r="A1660" t="str" cm="1">
        <f t="array" ref="A1660">INDEX('Master Data'!$F$2:$L$4115,SMALL(IF((INDEX('Master Data'!$F$2:$L$4115,,1)="successful"),MATCH(ROW('Master Data'!$F$2:$L$4115),ROW('Master Data'!$F$2:$L$4115)),""),ROWS(A$2:$A1660)),(COLUMNS($A$2:A1660)-1)*6+1)</f>
        <v>successful</v>
      </c>
      <c r="B1660" cm="1">
        <f t="array" ref="B1660">INDEX('Master Data'!$F$2:$L$4115,SMALL(IF((INDEX('Master Data'!$F$2:$L$4115,,1)="successful"),MATCH(ROW('Master Data'!$F$2:$L$4115),ROW('Master Data'!$F$2:$L$4115)),""),ROWS($A$2:B1660)),(COLUMNS($A$2:B1660)-1)*6+1)</f>
        <v>186</v>
      </c>
      <c r="D1660" t="str" cm="1">
        <f t="array" ref="D1660">INDEX('Master Data'!$F$2:$L$4115,SMALL(IF((INDEX('Master Data'!$F$2:$L$4115,,1)="canceled"),MATCH(ROW('Master Data'!$F$2:$L$4115),ROW('Master Data'!$F$2:$L$4115)),""""),ROWS($D$1532:D1660)),(COLUMNS($D$1532:D1660)-1)*6+1)</f>
        <v>canceled</v>
      </c>
      <c r="E1660" cm="1">
        <f t="array" ref="E1660">INDEX('Master Data'!$F$2:$L$4115,SMALL(IF((INDEX('Master Data'!$F$2:$L$4115,,1)="canceled"),MATCH(ROW('Master Data'!$F$2:$L$4115),ROW('Master Data'!$F$2:$L$4115)),""),ROWS($D$1532:E1660)),(COLUMNS($D$1532:E1660)-1)*6+1)</f>
        <v>24</v>
      </c>
    </row>
    <row r="1661" spans="1:5" x14ac:dyDescent="0.25">
      <c r="A1661" t="str" cm="1">
        <f t="array" ref="A1661">INDEX('Master Data'!$F$2:$L$4115,SMALL(IF((INDEX('Master Data'!$F$2:$L$4115,,1)="successful"),MATCH(ROW('Master Data'!$F$2:$L$4115),ROW('Master Data'!$F$2:$L$4115)),""),ROWS(A$2:$A1661)),(COLUMNS($A$2:A1661)-1)*6+1)</f>
        <v>successful</v>
      </c>
      <c r="B1661" cm="1">
        <f t="array" ref="B1661">INDEX('Master Data'!$F$2:$L$4115,SMALL(IF((INDEX('Master Data'!$F$2:$L$4115,,1)="successful"),MATCH(ROW('Master Data'!$F$2:$L$4115),ROW('Master Data'!$F$2:$L$4115)),""),ROWS($A$2:B1661)),(COLUMNS($A$2:B1661)-1)*6+1)</f>
        <v>18</v>
      </c>
      <c r="D1661" t="str" cm="1">
        <f t="array" ref="D1661">INDEX('Master Data'!$F$2:$L$4115,SMALL(IF((INDEX('Master Data'!$F$2:$L$4115,,1)="canceled"),MATCH(ROW('Master Data'!$F$2:$L$4115),ROW('Master Data'!$F$2:$L$4115)),""""),ROWS($D$1532:D1661)),(COLUMNS($D$1532:D1661)-1)*6+1)</f>
        <v>canceled</v>
      </c>
      <c r="E1661" cm="1">
        <f t="array" ref="E1661">INDEX('Master Data'!$F$2:$L$4115,SMALL(IF((INDEX('Master Data'!$F$2:$L$4115,,1)="canceled"),MATCH(ROW('Master Data'!$F$2:$L$4115),ROW('Master Data'!$F$2:$L$4115)),""),ROWS($D$1532:E1661)),(COLUMNS($D$1532:E1661)-1)*6+1)</f>
        <v>1</v>
      </c>
    </row>
    <row r="1662" spans="1:5" x14ac:dyDescent="0.25">
      <c r="A1662" t="str" cm="1">
        <f t="array" ref="A1662">INDEX('Master Data'!$F$2:$L$4115,SMALL(IF((INDEX('Master Data'!$F$2:$L$4115,,1)="successful"),MATCH(ROW('Master Data'!$F$2:$L$4115),ROW('Master Data'!$F$2:$L$4115)),""),ROWS(A$2:$A1662)),(COLUMNS($A$2:A1662)-1)*6+1)</f>
        <v>successful</v>
      </c>
      <c r="B1662" cm="1">
        <f t="array" ref="B1662">INDEX('Master Data'!$F$2:$L$4115,SMALL(IF((INDEX('Master Data'!$F$2:$L$4115,,1)="successful"),MATCH(ROW('Master Data'!$F$2:$L$4115),ROW('Master Data'!$F$2:$L$4115)),""),ROWS($A$2:B1662)),(COLUMNS($A$2:B1662)-1)*6+1)</f>
        <v>176</v>
      </c>
      <c r="D1662" t="str" cm="1">
        <f t="array" ref="D1662">INDEX('Master Data'!$F$2:$L$4115,SMALL(IF((INDEX('Master Data'!$F$2:$L$4115,,1)="canceled"),MATCH(ROW('Master Data'!$F$2:$L$4115),ROW('Master Data'!$F$2:$L$4115)),""""),ROWS($D$1532:D1662)),(COLUMNS($D$1532:D1662)-1)*6+1)</f>
        <v>canceled</v>
      </c>
      <c r="E1662" cm="1">
        <f t="array" ref="E1662">INDEX('Master Data'!$F$2:$L$4115,SMALL(IF((INDEX('Master Data'!$F$2:$L$4115,,1)="canceled"),MATCH(ROW('Master Data'!$F$2:$L$4115),ROW('Master Data'!$F$2:$L$4115)),""),ROWS($D$1532:E1662)),(COLUMNS($D$1532:E1662)-1)*6+1)</f>
        <v>0</v>
      </c>
    </row>
    <row r="1663" spans="1:5" x14ac:dyDescent="0.25">
      <c r="A1663" t="str" cm="1">
        <f t="array" ref="A1663">INDEX('Master Data'!$F$2:$L$4115,SMALL(IF((INDEX('Master Data'!$F$2:$L$4115,,1)="successful"),MATCH(ROW('Master Data'!$F$2:$L$4115),ROW('Master Data'!$F$2:$L$4115)),""),ROWS(A$2:$A1663)),(COLUMNS($A$2:A1663)-1)*6+1)</f>
        <v>successful</v>
      </c>
      <c r="B1663" cm="1">
        <f t="array" ref="B1663">INDEX('Master Data'!$F$2:$L$4115,SMALL(IF((INDEX('Master Data'!$F$2:$L$4115,,1)="successful"),MATCH(ROW('Master Data'!$F$2:$L$4115),ROW('Master Data'!$F$2:$L$4115)),""),ROWS($A$2:B1663)),(COLUMNS($A$2:B1663)-1)*6+1)</f>
        <v>41</v>
      </c>
      <c r="D1663" t="str" cm="1">
        <f t="array" ref="D1663">INDEX('Master Data'!$F$2:$L$4115,SMALL(IF((INDEX('Master Data'!$F$2:$L$4115,,1)="canceled"),MATCH(ROW('Master Data'!$F$2:$L$4115),ROW('Master Data'!$F$2:$L$4115)),""""),ROWS($D$1532:D1663)),(COLUMNS($D$1532:D1663)-1)*6+1)</f>
        <v>canceled</v>
      </c>
      <c r="E1663" cm="1">
        <f t="array" ref="E1663">INDEX('Master Data'!$F$2:$L$4115,SMALL(IF((INDEX('Master Data'!$F$2:$L$4115,,1)="canceled"),MATCH(ROW('Master Data'!$F$2:$L$4115),ROW('Master Data'!$F$2:$L$4115)),""),ROWS($D$1532:E1663)),(COLUMNS($D$1532:E1663)-1)*6+1)</f>
        <v>0</v>
      </c>
    </row>
    <row r="1664" spans="1:5" x14ac:dyDescent="0.25">
      <c r="A1664" t="str" cm="1">
        <f t="array" ref="A1664">INDEX('Master Data'!$F$2:$L$4115,SMALL(IF((INDEX('Master Data'!$F$2:$L$4115,,1)="successful"),MATCH(ROW('Master Data'!$F$2:$L$4115),ROW('Master Data'!$F$2:$L$4115)),""),ROWS(A$2:$A1664)),(COLUMNS($A$2:A1664)-1)*6+1)</f>
        <v>successful</v>
      </c>
      <c r="B1664" cm="1">
        <f t="array" ref="B1664">INDEX('Master Data'!$F$2:$L$4115,SMALL(IF((INDEX('Master Data'!$F$2:$L$4115,,1)="successful"),MATCH(ROW('Master Data'!$F$2:$L$4115),ROW('Master Data'!$F$2:$L$4115)),""),ROWS($A$2:B1664)),(COLUMNS($A$2:B1664)-1)*6+1)</f>
        <v>75</v>
      </c>
      <c r="D1664" t="str" cm="1">
        <f t="array" ref="D1664">INDEX('Master Data'!$F$2:$L$4115,SMALL(IF((INDEX('Master Data'!$F$2:$L$4115,,1)="canceled"),MATCH(ROW('Master Data'!$F$2:$L$4115),ROW('Master Data'!$F$2:$L$4115)),""""),ROWS($D$1532:D1664)),(COLUMNS($D$1532:D1664)-1)*6+1)</f>
        <v>canceled</v>
      </c>
      <c r="E1664" cm="1">
        <f t="array" ref="E1664">INDEX('Master Data'!$F$2:$L$4115,SMALL(IF((INDEX('Master Data'!$F$2:$L$4115,,1)="canceled"),MATCH(ROW('Master Data'!$F$2:$L$4115),ROW('Master Data'!$F$2:$L$4115)),""),ROWS($D$1532:E1664)),(COLUMNS($D$1532:E1664)-1)*6+1)</f>
        <v>1</v>
      </c>
    </row>
    <row r="1665" spans="1:5" x14ac:dyDescent="0.25">
      <c r="A1665" t="str" cm="1">
        <f t="array" ref="A1665">INDEX('Master Data'!$F$2:$L$4115,SMALL(IF((INDEX('Master Data'!$F$2:$L$4115,,1)="successful"),MATCH(ROW('Master Data'!$F$2:$L$4115),ROW('Master Data'!$F$2:$L$4115)),""),ROWS(A$2:$A1665)),(COLUMNS($A$2:A1665)-1)*6+1)</f>
        <v>successful</v>
      </c>
      <c r="B1665" cm="1">
        <f t="array" ref="B1665">INDEX('Master Data'!$F$2:$L$4115,SMALL(IF((INDEX('Master Data'!$F$2:$L$4115,,1)="successful"),MATCH(ROW('Master Data'!$F$2:$L$4115),ROW('Master Data'!$F$2:$L$4115)),""),ROWS($A$2:B1665)),(COLUMNS($A$2:B1665)-1)*6+1)</f>
        <v>97</v>
      </c>
      <c r="D1665" t="str" cm="1">
        <f t="array" ref="D1665">INDEX('Master Data'!$F$2:$L$4115,SMALL(IF((INDEX('Master Data'!$F$2:$L$4115,,1)="canceled"),MATCH(ROW('Master Data'!$F$2:$L$4115),ROW('Master Data'!$F$2:$L$4115)),""""),ROWS($D$1532:D1665)),(COLUMNS($D$1532:D1665)-1)*6+1)</f>
        <v>canceled</v>
      </c>
      <c r="E1665" cm="1">
        <f t="array" ref="E1665">INDEX('Master Data'!$F$2:$L$4115,SMALL(IF((INDEX('Master Data'!$F$2:$L$4115,,1)="canceled"),MATCH(ROW('Master Data'!$F$2:$L$4115),ROW('Master Data'!$F$2:$L$4115)),""),ROWS($D$1532:E1665)),(COLUMNS($D$1532:E1665)-1)*6+1)</f>
        <v>6</v>
      </c>
    </row>
    <row r="1666" spans="1:5" x14ac:dyDescent="0.25">
      <c r="A1666" t="str" cm="1">
        <f t="array" ref="A1666">INDEX('Master Data'!$F$2:$L$4115,SMALL(IF((INDEX('Master Data'!$F$2:$L$4115,,1)="successful"),MATCH(ROW('Master Data'!$F$2:$L$4115),ROW('Master Data'!$F$2:$L$4115)),""),ROWS(A$2:$A1666)),(COLUMNS($A$2:A1666)-1)*6+1)</f>
        <v>successful</v>
      </c>
      <c r="B1666" cm="1">
        <f t="array" ref="B1666">INDEX('Master Data'!$F$2:$L$4115,SMALL(IF((INDEX('Master Data'!$F$2:$L$4115,,1)="successful"),MATCH(ROW('Master Data'!$F$2:$L$4115),ROW('Master Data'!$F$2:$L$4115)),""),ROWS($A$2:B1666)),(COLUMNS($A$2:B1666)-1)*6+1)</f>
        <v>73</v>
      </c>
      <c r="D1666" t="str" cm="1">
        <f t="array" ref="D1666">INDEX('Master Data'!$F$2:$L$4115,SMALL(IF((INDEX('Master Data'!$F$2:$L$4115,,1)="canceled"),MATCH(ROW('Master Data'!$F$2:$L$4115),ROW('Master Data'!$F$2:$L$4115)),""""),ROWS($D$1532:D1666)),(COLUMNS($D$1532:D1666)-1)*6+1)</f>
        <v>canceled</v>
      </c>
      <c r="E1666" cm="1">
        <f t="array" ref="E1666">INDEX('Master Data'!$F$2:$L$4115,SMALL(IF((INDEX('Master Data'!$F$2:$L$4115,,1)="canceled"),MATCH(ROW('Master Data'!$F$2:$L$4115),ROW('Master Data'!$F$2:$L$4115)),""),ROWS($D$1532:E1666)),(COLUMNS($D$1532:E1666)-1)*6+1)</f>
        <v>0</v>
      </c>
    </row>
    <row r="1667" spans="1:5" x14ac:dyDescent="0.25">
      <c r="A1667" t="str" cm="1">
        <f t="array" ref="A1667">INDEX('Master Data'!$F$2:$L$4115,SMALL(IF((INDEX('Master Data'!$F$2:$L$4115,,1)="successful"),MATCH(ROW('Master Data'!$F$2:$L$4115),ROW('Master Data'!$F$2:$L$4115)),""),ROWS(A$2:$A1667)),(COLUMNS($A$2:A1667)-1)*6+1)</f>
        <v>successful</v>
      </c>
      <c r="B1667" cm="1">
        <f t="array" ref="B1667">INDEX('Master Data'!$F$2:$L$4115,SMALL(IF((INDEX('Master Data'!$F$2:$L$4115,,1)="successful"),MATCH(ROW('Master Data'!$F$2:$L$4115),ROW('Master Data'!$F$2:$L$4115)),""),ROWS($A$2:B1667)),(COLUMNS($A$2:B1667)-1)*6+1)</f>
        <v>49</v>
      </c>
      <c r="D1667" t="str" cm="1">
        <f t="array" ref="D1667">INDEX('Master Data'!$F$2:$L$4115,SMALL(IF((INDEX('Master Data'!$F$2:$L$4115,,1)="canceled"),MATCH(ROW('Master Data'!$F$2:$L$4115),ROW('Master Data'!$F$2:$L$4115)),""""),ROWS($D$1532:D1667)),(COLUMNS($D$1532:D1667)-1)*6+1)</f>
        <v>canceled</v>
      </c>
      <c r="E1667" cm="1">
        <f t="array" ref="E1667">INDEX('Master Data'!$F$2:$L$4115,SMALL(IF((INDEX('Master Data'!$F$2:$L$4115,,1)="canceled"),MATCH(ROW('Master Data'!$F$2:$L$4115),ROW('Master Data'!$F$2:$L$4115)),""),ROWS($D$1532:E1667)),(COLUMNS($D$1532:E1667)-1)*6+1)</f>
        <v>6</v>
      </c>
    </row>
    <row r="1668" spans="1:5" x14ac:dyDescent="0.25">
      <c r="A1668" t="str" cm="1">
        <f t="array" ref="A1668">INDEX('Master Data'!$F$2:$L$4115,SMALL(IF((INDEX('Master Data'!$F$2:$L$4115,,1)="successful"),MATCH(ROW('Master Data'!$F$2:$L$4115),ROW('Master Data'!$F$2:$L$4115)),""),ROWS(A$2:$A1668)),(COLUMNS($A$2:A1668)-1)*6+1)</f>
        <v>successful</v>
      </c>
      <c r="B1668" cm="1">
        <f t="array" ref="B1668">INDEX('Master Data'!$F$2:$L$4115,SMALL(IF((INDEX('Master Data'!$F$2:$L$4115,,1)="successful"),MATCH(ROW('Master Data'!$F$2:$L$4115),ROW('Master Data'!$F$2:$L$4115)),""),ROWS($A$2:B1668)),(COLUMNS($A$2:B1668)-1)*6+1)</f>
        <v>134</v>
      </c>
      <c r="D1668" t="str" cm="1">
        <f t="array" ref="D1668">INDEX('Master Data'!$F$2:$L$4115,SMALL(IF((INDEX('Master Data'!$F$2:$L$4115,,1)="canceled"),MATCH(ROW('Master Data'!$F$2:$L$4115),ROW('Master Data'!$F$2:$L$4115)),""""),ROWS($D$1532:D1668)),(COLUMNS($D$1532:D1668)-1)*6+1)</f>
        <v>canceled</v>
      </c>
      <c r="E1668" cm="1">
        <f t="array" ref="E1668">INDEX('Master Data'!$F$2:$L$4115,SMALL(IF((INDEX('Master Data'!$F$2:$L$4115,,1)="canceled"),MATCH(ROW('Master Data'!$F$2:$L$4115),ROW('Master Data'!$F$2:$L$4115)),""),ROWS($D$1532:E1668)),(COLUMNS($D$1532:E1668)-1)*6+1)</f>
        <v>0</v>
      </c>
    </row>
    <row r="1669" spans="1:5" x14ac:dyDescent="0.25">
      <c r="A1669" t="str" cm="1">
        <f t="array" ref="A1669">INDEX('Master Data'!$F$2:$L$4115,SMALL(IF((INDEX('Master Data'!$F$2:$L$4115,,1)="successful"),MATCH(ROW('Master Data'!$F$2:$L$4115),ROW('Master Data'!$F$2:$L$4115)),""),ROWS(A$2:$A1669)),(COLUMNS($A$2:A1669)-1)*6+1)</f>
        <v>successful</v>
      </c>
      <c r="B1669" cm="1">
        <f t="array" ref="B1669">INDEX('Master Data'!$F$2:$L$4115,SMALL(IF((INDEX('Master Data'!$F$2:$L$4115,,1)="successful"),MATCH(ROW('Master Data'!$F$2:$L$4115),ROW('Master Data'!$F$2:$L$4115)),""),ROWS($A$2:B1669)),(COLUMNS($A$2:B1669)-1)*6+1)</f>
        <v>68</v>
      </c>
      <c r="D1669" t="str" cm="1">
        <f t="array" ref="D1669">INDEX('Master Data'!$F$2:$L$4115,SMALL(IF((INDEX('Master Data'!$F$2:$L$4115,,1)="canceled"),MATCH(ROW('Master Data'!$F$2:$L$4115),ROW('Master Data'!$F$2:$L$4115)),""""),ROWS($D$1532:D1669)),(COLUMNS($D$1532:D1669)-1)*6+1)</f>
        <v>canceled</v>
      </c>
      <c r="E1669" cm="1">
        <f t="array" ref="E1669">INDEX('Master Data'!$F$2:$L$4115,SMALL(IF((INDEX('Master Data'!$F$2:$L$4115,,1)="canceled"),MATCH(ROW('Master Data'!$F$2:$L$4115),ROW('Master Data'!$F$2:$L$4115)),""),ROWS($D$1532:E1669)),(COLUMNS($D$1532:E1669)-1)*6+1)</f>
        <v>0</v>
      </c>
    </row>
    <row r="1670" spans="1:5" x14ac:dyDescent="0.25">
      <c r="A1670" t="str" cm="1">
        <f t="array" ref="A1670">INDEX('Master Data'!$F$2:$L$4115,SMALL(IF((INDEX('Master Data'!$F$2:$L$4115,,1)="successful"),MATCH(ROW('Master Data'!$F$2:$L$4115),ROW('Master Data'!$F$2:$L$4115)),""),ROWS(A$2:$A1670)),(COLUMNS($A$2:A1670)-1)*6+1)</f>
        <v>successful</v>
      </c>
      <c r="B1670" cm="1">
        <f t="array" ref="B1670">INDEX('Master Data'!$F$2:$L$4115,SMALL(IF((INDEX('Master Data'!$F$2:$L$4115,,1)="successful"),MATCH(ROW('Master Data'!$F$2:$L$4115),ROW('Master Data'!$F$2:$L$4115)),""),ROWS($A$2:B1670)),(COLUMNS($A$2:B1670)-1)*6+1)</f>
        <v>49</v>
      </c>
      <c r="D1670" t="str" cm="1">
        <f t="array" ref="D1670">INDEX('Master Data'!$F$2:$L$4115,SMALL(IF((INDEX('Master Data'!$F$2:$L$4115,,1)="canceled"),MATCH(ROW('Master Data'!$F$2:$L$4115),ROW('Master Data'!$F$2:$L$4115)),""""),ROWS($D$1532:D1670)),(COLUMNS($D$1532:D1670)-1)*6+1)</f>
        <v>canceled</v>
      </c>
      <c r="E1670" cm="1">
        <f t="array" ref="E1670">INDEX('Master Data'!$F$2:$L$4115,SMALL(IF((INDEX('Master Data'!$F$2:$L$4115,,1)="canceled"),MATCH(ROW('Master Data'!$F$2:$L$4115),ROW('Master Data'!$F$2:$L$4115)),""),ROWS($D$1532:E1670)),(COLUMNS($D$1532:E1670)-1)*6+1)</f>
        <v>3</v>
      </c>
    </row>
    <row r="1671" spans="1:5" x14ac:dyDescent="0.25">
      <c r="A1671" t="str" cm="1">
        <f t="array" ref="A1671">INDEX('Master Data'!$F$2:$L$4115,SMALL(IF((INDEX('Master Data'!$F$2:$L$4115,,1)="successful"),MATCH(ROW('Master Data'!$F$2:$L$4115),ROW('Master Data'!$F$2:$L$4115)),""),ROWS(A$2:$A1671)),(COLUMNS($A$2:A1671)-1)*6+1)</f>
        <v>successful</v>
      </c>
      <c r="B1671" cm="1">
        <f t="array" ref="B1671">INDEX('Master Data'!$F$2:$L$4115,SMALL(IF((INDEX('Master Data'!$F$2:$L$4115,,1)="successful"),MATCH(ROW('Master Data'!$F$2:$L$4115),ROW('Master Data'!$F$2:$L$4115)),""),ROWS($A$2:B1671)),(COLUMNS($A$2:B1671)-1)*6+1)</f>
        <v>63</v>
      </c>
      <c r="D1671" t="str" cm="1">
        <f t="array" ref="D1671">INDEX('Master Data'!$F$2:$L$4115,SMALL(IF((INDEX('Master Data'!$F$2:$L$4115,,1)="canceled"),MATCH(ROW('Master Data'!$F$2:$L$4115),ROW('Master Data'!$F$2:$L$4115)),""""),ROWS($D$1532:D1671)),(COLUMNS($D$1532:D1671)-1)*6+1)</f>
        <v>canceled</v>
      </c>
      <c r="E1671" cm="1">
        <f t="array" ref="E1671">INDEX('Master Data'!$F$2:$L$4115,SMALL(IF((INDEX('Master Data'!$F$2:$L$4115,,1)="canceled"),MATCH(ROW('Master Data'!$F$2:$L$4115),ROW('Master Data'!$F$2:$L$4115)),""),ROWS($D$1532:E1671)),(COLUMNS($D$1532:E1671)-1)*6+1)</f>
        <v>0</v>
      </c>
    </row>
    <row r="1672" spans="1:5" x14ac:dyDescent="0.25">
      <c r="A1672" t="str" cm="1">
        <f t="array" ref="A1672">INDEX('Master Data'!$F$2:$L$4115,SMALL(IF((INDEX('Master Data'!$F$2:$L$4115,,1)="successful"),MATCH(ROW('Master Data'!$F$2:$L$4115),ROW('Master Data'!$F$2:$L$4115)),""),ROWS(A$2:$A1672)),(COLUMNS($A$2:A1672)-1)*6+1)</f>
        <v>successful</v>
      </c>
      <c r="B1672" cm="1">
        <f t="array" ref="B1672">INDEX('Master Data'!$F$2:$L$4115,SMALL(IF((INDEX('Master Data'!$F$2:$L$4115,,1)="successful"),MATCH(ROW('Master Data'!$F$2:$L$4115),ROW('Master Data'!$F$2:$L$4115)),""),ROWS($A$2:B1672)),(COLUMNS($A$2:B1672)-1)*6+1)</f>
        <v>163</v>
      </c>
      <c r="D1672" t="str" cm="1">
        <f t="array" ref="D1672">INDEX('Master Data'!$F$2:$L$4115,SMALL(IF((INDEX('Master Data'!$F$2:$L$4115,,1)="canceled"),MATCH(ROW('Master Data'!$F$2:$L$4115),ROW('Master Data'!$F$2:$L$4115)),""""),ROWS($D$1532:D1672)),(COLUMNS($D$1532:D1672)-1)*6+1)</f>
        <v>canceled</v>
      </c>
      <c r="E1672" cm="1">
        <f t="array" ref="E1672">INDEX('Master Data'!$F$2:$L$4115,SMALL(IF((INDEX('Master Data'!$F$2:$L$4115,,1)="canceled"),MATCH(ROW('Master Data'!$F$2:$L$4115),ROW('Master Data'!$F$2:$L$4115)),""),ROWS($D$1532:E1672)),(COLUMNS($D$1532:E1672)-1)*6+1)</f>
        <v>8</v>
      </c>
    </row>
    <row r="1673" spans="1:5" x14ac:dyDescent="0.25">
      <c r="A1673" t="str" cm="1">
        <f t="array" ref="A1673">INDEX('Master Data'!$F$2:$L$4115,SMALL(IF((INDEX('Master Data'!$F$2:$L$4115,,1)="successful"),MATCH(ROW('Master Data'!$F$2:$L$4115),ROW('Master Data'!$F$2:$L$4115)),""),ROWS(A$2:$A1673)),(COLUMNS($A$2:A1673)-1)*6+1)</f>
        <v>successful</v>
      </c>
      <c r="B1673" cm="1">
        <f t="array" ref="B1673">INDEX('Master Data'!$F$2:$L$4115,SMALL(IF((INDEX('Master Data'!$F$2:$L$4115,,1)="successful"),MATCH(ROW('Master Data'!$F$2:$L$4115),ROW('Master Data'!$F$2:$L$4115)),""),ROWS($A$2:B1673)),(COLUMNS($A$2:B1673)-1)*6+1)</f>
        <v>288</v>
      </c>
      <c r="D1673" t="str" cm="1">
        <f t="array" ref="D1673">INDEX('Master Data'!$F$2:$L$4115,SMALL(IF((INDEX('Master Data'!$F$2:$L$4115,,1)="canceled"),MATCH(ROW('Master Data'!$F$2:$L$4115),ROW('Master Data'!$F$2:$L$4115)),""""),ROWS($D$1532:D1673)),(COLUMNS($D$1532:D1673)-1)*6+1)</f>
        <v>canceled</v>
      </c>
      <c r="E1673" cm="1">
        <f t="array" ref="E1673">INDEX('Master Data'!$F$2:$L$4115,SMALL(IF((INDEX('Master Data'!$F$2:$L$4115,,1)="canceled"),MATCH(ROW('Master Data'!$F$2:$L$4115),ROW('Master Data'!$F$2:$L$4115)),""),ROWS($D$1532:E1673)),(COLUMNS($D$1532:E1673)-1)*6+1)</f>
        <v>34</v>
      </c>
    </row>
    <row r="1674" spans="1:5" x14ac:dyDescent="0.25">
      <c r="A1674" t="str" cm="1">
        <f t="array" ref="A1674">INDEX('Master Data'!$F$2:$L$4115,SMALL(IF((INDEX('Master Data'!$F$2:$L$4115,,1)="successful"),MATCH(ROW('Master Data'!$F$2:$L$4115),ROW('Master Data'!$F$2:$L$4115)),""),ROWS(A$2:$A1674)),(COLUMNS($A$2:A1674)-1)*6+1)</f>
        <v>successful</v>
      </c>
      <c r="B1674" cm="1">
        <f t="array" ref="B1674">INDEX('Master Data'!$F$2:$L$4115,SMALL(IF((INDEX('Master Data'!$F$2:$L$4115,,1)="successful"),MATCH(ROW('Master Data'!$F$2:$L$4115),ROW('Master Data'!$F$2:$L$4115)),""),ROWS($A$2:B1674)),(COLUMNS($A$2:B1674)-1)*6+1)</f>
        <v>42</v>
      </c>
      <c r="D1674" t="str" cm="1">
        <f t="array" ref="D1674">INDEX('Master Data'!$F$2:$L$4115,SMALL(IF((INDEX('Master Data'!$F$2:$L$4115,,1)="canceled"),MATCH(ROW('Master Data'!$F$2:$L$4115),ROW('Master Data'!$F$2:$L$4115)),""""),ROWS($D$1532:D1674)),(COLUMNS($D$1532:D1674)-1)*6+1)</f>
        <v>canceled</v>
      </c>
      <c r="E1674" cm="1">
        <f t="array" ref="E1674">INDEX('Master Data'!$F$2:$L$4115,SMALL(IF((INDEX('Master Data'!$F$2:$L$4115,,1)="canceled"),MATCH(ROW('Master Data'!$F$2:$L$4115),ROW('Master Data'!$F$2:$L$4115)),""),ROWS($D$1532:E1674)),(COLUMNS($D$1532:E1674)-1)*6+1)</f>
        <v>1</v>
      </c>
    </row>
    <row r="1675" spans="1:5" x14ac:dyDescent="0.25">
      <c r="A1675" t="str" cm="1">
        <f t="array" ref="A1675">INDEX('Master Data'!$F$2:$L$4115,SMALL(IF((INDEX('Master Data'!$F$2:$L$4115,,1)="successful"),MATCH(ROW('Master Data'!$F$2:$L$4115),ROW('Master Data'!$F$2:$L$4115)),""),ROWS(A$2:$A1675)),(COLUMNS($A$2:A1675)-1)*6+1)</f>
        <v>successful</v>
      </c>
      <c r="B1675" cm="1">
        <f t="array" ref="B1675">INDEX('Master Data'!$F$2:$L$4115,SMALL(IF((INDEX('Master Data'!$F$2:$L$4115,,1)="successful"),MATCH(ROW('Master Data'!$F$2:$L$4115),ROW('Master Data'!$F$2:$L$4115)),""),ROWS($A$2:B1675)),(COLUMNS($A$2:B1675)-1)*6+1)</f>
        <v>70</v>
      </c>
      <c r="D1675" t="str" cm="1">
        <f t="array" ref="D1675">INDEX('Master Data'!$F$2:$L$4115,SMALL(IF((INDEX('Master Data'!$F$2:$L$4115,,1)="canceled"),MATCH(ROW('Master Data'!$F$2:$L$4115),ROW('Master Data'!$F$2:$L$4115)),""""),ROWS($D$1532:D1675)),(COLUMNS($D$1532:D1675)-1)*6+1)</f>
        <v>canceled</v>
      </c>
      <c r="E1675" cm="1">
        <f t="array" ref="E1675">INDEX('Master Data'!$F$2:$L$4115,SMALL(IF((INDEX('Master Data'!$F$2:$L$4115,,1)="canceled"),MATCH(ROW('Master Data'!$F$2:$L$4115),ROW('Master Data'!$F$2:$L$4115)),""),ROWS($D$1532:E1675)),(COLUMNS($D$1532:E1675)-1)*6+1)</f>
        <v>38</v>
      </c>
    </row>
    <row r="1676" spans="1:5" x14ac:dyDescent="0.25">
      <c r="A1676" t="str" cm="1">
        <f t="array" ref="A1676">INDEX('Master Data'!$F$2:$L$4115,SMALL(IF((INDEX('Master Data'!$F$2:$L$4115,,1)="successful"),MATCH(ROW('Master Data'!$F$2:$L$4115),ROW('Master Data'!$F$2:$L$4115)),""),ROWS(A$2:$A1676)),(COLUMNS($A$2:A1676)-1)*6+1)</f>
        <v>successful</v>
      </c>
      <c r="B1676" cm="1">
        <f t="array" ref="B1676">INDEX('Master Data'!$F$2:$L$4115,SMALL(IF((INDEX('Master Data'!$F$2:$L$4115,,1)="successful"),MATCH(ROW('Master Data'!$F$2:$L$4115),ROW('Master Data'!$F$2:$L$4115)),""),ROWS($A$2:B1676)),(COLUMNS($A$2:B1676)-1)*6+1)</f>
        <v>30</v>
      </c>
      <c r="D1676" t="str" cm="1">
        <f t="array" ref="D1676">INDEX('Master Data'!$F$2:$L$4115,SMALL(IF((INDEX('Master Data'!$F$2:$L$4115,,1)="canceled"),MATCH(ROW('Master Data'!$F$2:$L$4115),ROW('Master Data'!$F$2:$L$4115)),""""),ROWS($D$1532:D1676)),(COLUMNS($D$1532:D1676)-1)*6+1)</f>
        <v>canceled</v>
      </c>
      <c r="E1676" cm="1">
        <f t="array" ref="E1676">INDEX('Master Data'!$F$2:$L$4115,SMALL(IF((INDEX('Master Data'!$F$2:$L$4115,,1)="canceled"),MATCH(ROW('Master Data'!$F$2:$L$4115),ROW('Master Data'!$F$2:$L$4115)),""),ROWS($D$1532:E1676)),(COLUMNS($D$1532:E1676)-1)*6+1)</f>
        <v>104</v>
      </c>
    </row>
    <row r="1677" spans="1:5" x14ac:dyDescent="0.25">
      <c r="A1677" t="str" cm="1">
        <f t="array" ref="A1677">INDEX('Master Data'!$F$2:$L$4115,SMALL(IF((INDEX('Master Data'!$F$2:$L$4115,,1)="successful"),MATCH(ROW('Master Data'!$F$2:$L$4115),ROW('Master Data'!$F$2:$L$4115)),""),ROWS(A$2:$A1677)),(COLUMNS($A$2:A1677)-1)*6+1)</f>
        <v>successful</v>
      </c>
      <c r="B1677" cm="1">
        <f t="array" ref="B1677">INDEX('Master Data'!$F$2:$L$4115,SMALL(IF((INDEX('Master Data'!$F$2:$L$4115,,1)="successful"),MATCH(ROW('Master Data'!$F$2:$L$4115),ROW('Master Data'!$F$2:$L$4115)),""),ROWS($A$2:B1677)),(COLUMNS($A$2:B1677)-1)*6+1)</f>
        <v>51</v>
      </c>
      <c r="D1677" t="str" cm="1">
        <f t="array" ref="D1677">INDEX('Master Data'!$F$2:$L$4115,SMALL(IF((INDEX('Master Data'!$F$2:$L$4115,,1)="canceled"),MATCH(ROW('Master Data'!$F$2:$L$4115),ROW('Master Data'!$F$2:$L$4115)),""""),ROWS($D$1532:D1677)),(COLUMNS($D$1532:D1677)-1)*6+1)</f>
        <v>canceled</v>
      </c>
      <c r="E1677" cm="1">
        <f t="array" ref="E1677">INDEX('Master Data'!$F$2:$L$4115,SMALL(IF((INDEX('Master Data'!$F$2:$L$4115,,1)="canceled"),MATCH(ROW('Master Data'!$F$2:$L$4115),ROW('Master Data'!$F$2:$L$4115)),""),ROWS($D$1532:E1677)),(COLUMNS($D$1532:E1677)-1)*6+1)</f>
        <v>86</v>
      </c>
    </row>
    <row r="1678" spans="1:5" x14ac:dyDescent="0.25">
      <c r="A1678" t="str" cm="1">
        <f t="array" ref="A1678">INDEX('Master Data'!$F$2:$L$4115,SMALL(IF((INDEX('Master Data'!$F$2:$L$4115,,1)="successful"),MATCH(ROW('Master Data'!$F$2:$L$4115),ROW('Master Data'!$F$2:$L$4115)),""),ROWS(A$2:$A1678)),(COLUMNS($A$2:A1678)-1)*6+1)</f>
        <v>successful</v>
      </c>
      <c r="B1678" cm="1">
        <f t="array" ref="B1678">INDEX('Master Data'!$F$2:$L$4115,SMALL(IF((INDEX('Master Data'!$F$2:$L$4115,,1)="successful"),MATCH(ROW('Master Data'!$F$2:$L$4115),ROW('Master Data'!$F$2:$L$4115)),""),ROWS($A$2:B1678)),(COLUMNS($A$2:B1678)-1)*6+1)</f>
        <v>145</v>
      </c>
      <c r="D1678" t="str" cm="1">
        <f t="array" ref="D1678">INDEX('Master Data'!$F$2:$L$4115,SMALL(IF((INDEX('Master Data'!$F$2:$L$4115,,1)="canceled"),MATCH(ROW('Master Data'!$F$2:$L$4115),ROW('Master Data'!$F$2:$L$4115)),""""),ROWS($D$1532:D1678)),(COLUMNS($D$1532:D1678)-1)*6+1)</f>
        <v>canceled</v>
      </c>
      <c r="E1678" cm="1">
        <f t="array" ref="E1678">INDEX('Master Data'!$F$2:$L$4115,SMALL(IF((INDEX('Master Data'!$F$2:$L$4115,,1)="canceled"),MATCH(ROW('Master Data'!$F$2:$L$4115),ROW('Master Data'!$F$2:$L$4115)),""),ROWS($D$1532:E1678)),(COLUMNS($D$1532:E1678)-1)*6+1)</f>
        <v>356</v>
      </c>
    </row>
    <row r="1679" spans="1:5" x14ac:dyDescent="0.25">
      <c r="A1679" t="str" cm="1">
        <f t="array" ref="A1679">INDEX('Master Data'!$F$2:$L$4115,SMALL(IF((INDEX('Master Data'!$F$2:$L$4115,,1)="successful"),MATCH(ROW('Master Data'!$F$2:$L$4115),ROW('Master Data'!$F$2:$L$4115)),""),ROWS(A$2:$A1679)),(COLUMNS($A$2:A1679)-1)*6+1)</f>
        <v>successful</v>
      </c>
      <c r="B1679" cm="1">
        <f t="array" ref="B1679">INDEX('Master Data'!$F$2:$L$4115,SMALL(IF((INDEX('Master Data'!$F$2:$L$4115,,1)="successful"),MATCH(ROW('Master Data'!$F$2:$L$4115),ROW('Master Data'!$F$2:$L$4115)),""),ROWS($A$2:B1679)),(COLUMNS($A$2:B1679)-1)*6+1)</f>
        <v>21</v>
      </c>
      <c r="D1679" t="str" cm="1">
        <f t="array" ref="D1679">INDEX('Master Data'!$F$2:$L$4115,SMALL(IF((INDEX('Master Data'!$F$2:$L$4115,,1)="canceled"),MATCH(ROW('Master Data'!$F$2:$L$4115),ROW('Master Data'!$F$2:$L$4115)),""""),ROWS($D$1532:D1679)),(COLUMNS($D$1532:D1679)-1)*6+1)</f>
        <v>canceled</v>
      </c>
      <c r="E1679" cm="1">
        <f t="array" ref="E1679">INDEX('Master Data'!$F$2:$L$4115,SMALL(IF((INDEX('Master Data'!$F$2:$L$4115,,1)="canceled"),MATCH(ROW('Master Data'!$F$2:$L$4115),ROW('Master Data'!$F$2:$L$4115)),""),ROWS($D$1532:E1679)),(COLUMNS($D$1532:E1679)-1)*6+1)</f>
        <v>45</v>
      </c>
    </row>
    <row r="1680" spans="1:5" x14ac:dyDescent="0.25">
      <c r="A1680" t="str" cm="1">
        <f t="array" ref="A1680">INDEX('Master Data'!$F$2:$L$4115,SMALL(IF((INDEX('Master Data'!$F$2:$L$4115,,1)="successful"),MATCH(ROW('Master Data'!$F$2:$L$4115),ROW('Master Data'!$F$2:$L$4115)),""),ROWS(A$2:$A1680)),(COLUMNS($A$2:A1680)-1)*6+1)</f>
        <v>successful</v>
      </c>
      <c r="B1680" cm="1">
        <f t="array" ref="B1680">INDEX('Master Data'!$F$2:$L$4115,SMALL(IF((INDEX('Master Data'!$F$2:$L$4115,,1)="successful"),MATCH(ROW('Master Data'!$F$2:$L$4115),ROW('Master Data'!$F$2:$L$4115)),""),ROWS($A$2:B1680)),(COLUMNS($A$2:B1680)-1)*6+1)</f>
        <v>286</v>
      </c>
      <c r="D1680" t="str" cm="1">
        <f t="array" ref="D1680">INDEX('Master Data'!$F$2:$L$4115,SMALL(IF((INDEX('Master Data'!$F$2:$L$4115,,1)="canceled"),MATCH(ROW('Master Data'!$F$2:$L$4115),ROW('Master Data'!$F$2:$L$4115)),""""),ROWS($D$1532:D1680)),(COLUMNS($D$1532:D1680)-1)*6+1)</f>
        <v>canceled</v>
      </c>
      <c r="E1680" cm="1">
        <f t="array" ref="E1680">INDEX('Master Data'!$F$2:$L$4115,SMALL(IF((INDEX('Master Data'!$F$2:$L$4115,,1)="canceled"),MATCH(ROW('Master Data'!$F$2:$L$4115),ROW('Master Data'!$F$2:$L$4115)),""),ROWS($D$1532:E1680)),(COLUMNS($D$1532:E1680)-1)*6+1)</f>
        <v>38</v>
      </c>
    </row>
    <row r="1681" spans="1:5" x14ac:dyDescent="0.25">
      <c r="A1681" t="str" cm="1">
        <f t="array" ref="A1681">INDEX('Master Data'!$F$2:$L$4115,SMALL(IF((INDEX('Master Data'!$F$2:$L$4115,,1)="successful"),MATCH(ROW('Master Data'!$F$2:$L$4115),ROW('Master Data'!$F$2:$L$4115)),""),ROWS(A$2:$A1681)),(COLUMNS($A$2:A1681)-1)*6+1)</f>
        <v>successful</v>
      </c>
      <c r="B1681" cm="1">
        <f t="array" ref="B1681">INDEX('Master Data'!$F$2:$L$4115,SMALL(IF((INDEX('Master Data'!$F$2:$L$4115,,1)="successful"),MATCH(ROW('Master Data'!$F$2:$L$4115),ROW('Master Data'!$F$2:$L$4115)),""),ROWS($A$2:B1681)),(COLUMNS($A$2:B1681)-1)*6+1)</f>
        <v>12</v>
      </c>
      <c r="D1681" t="str" cm="1">
        <f t="array" ref="D1681">INDEX('Master Data'!$F$2:$L$4115,SMALL(IF((INDEX('Master Data'!$F$2:$L$4115,,1)="canceled"),MATCH(ROW('Master Data'!$F$2:$L$4115),ROW('Master Data'!$F$2:$L$4115)),""""),ROWS($D$1532:D1681)),(COLUMNS($D$1532:D1681)-1)*6+1)</f>
        <v>canceled</v>
      </c>
      <c r="E1681" cm="1">
        <f t="array" ref="E1681">INDEX('Master Data'!$F$2:$L$4115,SMALL(IF((INDEX('Master Data'!$F$2:$L$4115,,1)="canceled"),MATCH(ROW('Master Data'!$F$2:$L$4115),ROW('Master Data'!$F$2:$L$4115)),""),ROWS($D$1532:E1681)),(COLUMNS($D$1532:E1681)-1)*6+1)</f>
        <v>35</v>
      </c>
    </row>
    <row r="1682" spans="1:5" x14ac:dyDescent="0.25">
      <c r="A1682" t="str" cm="1">
        <f t="array" ref="A1682">INDEX('Master Data'!$F$2:$L$4115,SMALL(IF((INDEX('Master Data'!$F$2:$L$4115,,1)="successful"),MATCH(ROW('Master Data'!$F$2:$L$4115),ROW('Master Data'!$F$2:$L$4115)),""),ROWS(A$2:$A1682)),(COLUMNS($A$2:A1682)-1)*6+1)</f>
        <v>successful</v>
      </c>
      <c r="B1682" cm="1">
        <f t="array" ref="B1682">INDEX('Master Data'!$F$2:$L$4115,SMALL(IF((INDEX('Master Data'!$F$2:$L$4115,,1)="successful"),MATCH(ROW('Master Data'!$F$2:$L$4115),ROW('Master Data'!$F$2:$L$4115)),""),ROWS($A$2:B1682)),(COLUMNS($A$2:B1682)-1)*6+1)</f>
        <v>100</v>
      </c>
      <c r="D1682" t="str" cm="1">
        <f t="array" ref="D1682">INDEX('Master Data'!$F$2:$L$4115,SMALL(IF((INDEX('Master Data'!$F$2:$L$4115,,1)="canceled"),MATCH(ROW('Master Data'!$F$2:$L$4115),ROW('Master Data'!$F$2:$L$4115)),""""),ROWS($D$1532:D1682)),(COLUMNS($D$1532:D1682)-1)*6+1)</f>
        <v>canceled</v>
      </c>
      <c r="E1682" cm="1">
        <f t="array" ref="E1682">INDEX('Master Data'!$F$2:$L$4115,SMALL(IF((INDEX('Master Data'!$F$2:$L$4115,,1)="canceled"),MATCH(ROW('Master Data'!$F$2:$L$4115),ROW('Master Data'!$F$2:$L$4115)),""),ROWS($D$1532:E1682)),(COLUMNS($D$1532:E1682)-1)*6+1)</f>
        <v>24</v>
      </c>
    </row>
    <row r="1683" spans="1:5" x14ac:dyDescent="0.25">
      <c r="A1683" t="str" cm="1">
        <f t="array" ref="A1683">INDEX('Master Data'!$F$2:$L$4115,SMALL(IF((INDEX('Master Data'!$F$2:$L$4115,,1)="successful"),MATCH(ROW('Master Data'!$F$2:$L$4115),ROW('Master Data'!$F$2:$L$4115)),""),ROWS(A$2:$A1683)),(COLUMNS($A$2:A1683)-1)*6+1)</f>
        <v>successful</v>
      </c>
      <c r="B1683" cm="1">
        <f t="array" ref="B1683">INDEX('Master Data'!$F$2:$L$4115,SMALL(IF((INDEX('Master Data'!$F$2:$L$4115,,1)="successful"),MATCH(ROW('Master Data'!$F$2:$L$4115),ROW('Master Data'!$F$2:$L$4115)),""),ROWS($A$2:B1683)),(COLUMNS($A$2:B1683)-1)*6+1)</f>
        <v>100</v>
      </c>
      <c r="D1683" t="str" cm="1">
        <f t="array" ref="D1683">INDEX('Master Data'!$F$2:$L$4115,SMALL(IF((INDEX('Master Data'!$F$2:$L$4115,,1)="canceled"),MATCH(ROW('Master Data'!$F$2:$L$4115),ROW('Master Data'!$F$2:$L$4115)),""""),ROWS($D$1532:D1683)),(COLUMNS($D$1532:D1683)-1)*6+1)</f>
        <v>canceled</v>
      </c>
      <c r="E1683" cm="1">
        <f t="array" ref="E1683">INDEX('Master Data'!$F$2:$L$4115,SMALL(IF((INDEX('Master Data'!$F$2:$L$4115,,1)="canceled"),MATCH(ROW('Master Data'!$F$2:$L$4115),ROW('Master Data'!$F$2:$L$4115)),""),ROWS($D$1532:E1683)),(COLUMNS($D$1532:E1683)-1)*6+1)</f>
        <v>100</v>
      </c>
    </row>
    <row r="1684" spans="1:5" x14ac:dyDescent="0.25">
      <c r="A1684" t="str" cm="1">
        <f t="array" ref="A1684">INDEX('Master Data'!$F$2:$L$4115,SMALL(IF((INDEX('Master Data'!$F$2:$L$4115,,1)="successful"),MATCH(ROW('Master Data'!$F$2:$L$4115),ROW('Master Data'!$F$2:$L$4115)),""),ROWS(A$2:$A1684)),(COLUMNS($A$2:A1684)-1)*6+1)</f>
        <v>successful</v>
      </c>
      <c r="B1684" cm="1">
        <f t="array" ref="B1684">INDEX('Master Data'!$F$2:$L$4115,SMALL(IF((INDEX('Master Data'!$F$2:$L$4115,,1)="successful"),MATCH(ROW('Master Data'!$F$2:$L$4115),ROW('Master Data'!$F$2:$L$4115)),""),ROWS($A$2:B1684)),(COLUMNS($A$2:B1684)-1)*6+1)</f>
        <v>34</v>
      </c>
      <c r="D1684" t="str" cm="1">
        <f t="array" ref="D1684">INDEX('Master Data'!$F$2:$L$4115,SMALL(IF((INDEX('Master Data'!$F$2:$L$4115,,1)="canceled"),MATCH(ROW('Master Data'!$F$2:$L$4115),ROW('Master Data'!$F$2:$L$4115)),""""),ROWS($D$1532:D1684)),(COLUMNS($D$1532:D1684)-1)*6+1)</f>
        <v>canceled</v>
      </c>
      <c r="E1684" cm="1">
        <f t="array" ref="E1684">INDEX('Master Data'!$F$2:$L$4115,SMALL(IF((INDEX('Master Data'!$F$2:$L$4115,,1)="canceled"),MATCH(ROW('Master Data'!$F$2:$L$4115),ROW('Master Data'!$F$2:$L$4115)),""),ROWS($D$1532:E1684)),(COLUMNS($D$1532:E1684)-1)*6+1)</f>
        <v>1</v>
      </c>
    </row>
    <row r="1685" spans="1:5" x14ac:dyDescent="0.25">
      <c r="A1685" t="str" cm="1">
        <f t="array" ref="A1685">INDEX('Master Data'!$F$2:$L$4115,SMALL(IF((INDEX('Master Data'!$F$2:$L$4115,,1)="successful"),MATCH(ROW('Master Data'!$F$2:$L$4115),ROW('Master Data'!$F$2:$L$4115)),""),ROWS(A$2:$A1685)),(COLUMNS($A$2:A1685)-1)*6+1)</f>
        <v>successful</v>
      </c>
      <c r="B1685" cm="1">
        <f t="array" ref="B1685">INDEX('Master Data'!$F$2:$L$4115,SMALL(IF((INDEX('Master Data'!$F$2:$L$4115,,1)="successful"),MATCH(ROW('Master Data'!$F$2:$L$4115),ROW('Master Data'!$F$2:$L$4115)),""),ROWS($A$2:B1685)),(COLUMNS($A$2:B1685)-1)*6+1)</f>
        <v>63</v>
      </c>
      <c r="D1685" t="str" cm="1">
        <f t="array" ref="D1685">INDEX('Master Data'!$F$2:$L$4115,SMALL(IF((INDEX('Master Data'!$F$2:$L$4115,,1)="canceled"),MATCH(ROW('Master Data'!$F$2:$L$4115),ROW('Master Data'!$F$2:$L$4115)),""""),ROWS($D$1532:D1685)),(COLUMNS($D$1532:D1685)-1)*6+1)</f>
        <v>canceled</v>
      </c>
      <c r="E1685" cm="1">
        <f t="array" ref="E1685">INDEX('Master Data'!$F$2:$L$4115,SMALL(IF((INDEX('Master Data'!$F$2:$L$4115,,1)="canceled"),MATCH(ROW('Master Data'!$F$2:$L$4115),ROW('Master Data'!$F$2:$L$4115)),""),ROWS($D$1532:E1685)),(COLUMNS($D$1532:E1685)-1)*6+1)</f>
        <v>122</v>
      </c>
    </row>
    <row r="1686" spans="1:5" x14ac:dyDescent="0.25">
      <c r="A1686" t="str" cm="1">
        <f t="array" ref="A1686">INDEX('Master Data'!$F$2:$L$4115,SMALL(IF((INDEX('Master Data'!$F$2:$L$4115,,1)="successful"),MATCH(ROW('Master Data'!$F$2:$L$4115),ROW('Master Data'!$F$2:$L$4115)),""),ROWS(A$2:$A1686)),(COLUMNS($A$2:A1686)-1)*6+1)</f>
        <v>successful</v>
      </c>
      <c r="B1686" cm="1">
        <f t="array" ref="B1686">INDEX('Master Data'!$F$2:$L$4115,SMALL(IF((INDEX('Master Data'!$F$2:$L$4115,,1)="successful"),MATCH(ROW('Master Data'!$F$2:$L$4115),ROW('Master Data'!$F$2:$L$4115)),""),ROWS($A$2:B1686)),(COLUMNS($A$2:B1686)-1)*6+1)</f>
        <v>30</v>
      </c>
      <c r="D1686" t="str" cm="1">
        <f t="array" ref="D1686">INDEX('Master Data'!$F$2:$L$4115,SMALL(IF((INDEX('Master Data'!$F$2:$L$4115,,1)="canceled"),MATCH(ROW('Master Data'!$F$2:$L$4115),ROW('Master Data'!$F$2:$L$4115)),""""),ROWS($D$1532:D1686)),(COLUMNS($D$1532:D1686)-1)*6+1)</f>
        <v>canceled</v>
      </c>
      <c r="E1686" cm="1">
        <f t="array" ref="E1686">INDEX('Master Data'!$F$2:$L$4115,SMALL(IF((INDEX('Master Data'!$F$2:$L$4115,,1)="canceled"),MATCH(ROW('Master Data'!$F$2:$L$4115),ROW('Master Data'!$F$2:$L$4115)),""),ROWS($D$1532:E1686)),(COLUMNS($D$1532:E1686)-1)*6+1)</f>
        <v>11</v>
      </c>
    </row>
    <row r="1687" spans="1:5" x14ac:dyDescent="0.25">
      <c r="A1687" t="str" cm="1">
        <f t="array" ref="A1687">INDEX('Master Data'!$F$2:$L$4115,SMALL(IF((INDEX('Master Data'!$F$2:$L$4115,,1)="successful"),MATCH(ROW('Master Data'!$F$2:$L$4115),ROW('Master Data'!$F$2:$L$4115)),""),ROWS(A$2:$A1687)),(COLUMNS($A$2:A1687)-1)*6+1)</f>
        <v>successful</v>
      </c>
      <c r="B1687" cm="1">
        <f t="array" ref="B1687">INDEX('Master Data'!$F$2:$L$4115,SMALL(IF((INDEX('Master Data'!$F$2:$L$4115,,1)="successful"),MATCH(ROW('Master Data'!$F$2:$L$4115),ROW('Master Data'!$F$2:$L$4115)),""),ROWS($A$2:B1687)),(COLUMNS($A$2:B1687)-1)*6+1)</f>
        <v>47</v>
      </c>
      <c r="D1687" t="str" cm="1">
        <f t="array" ref="D1687">INDEX('Master Data'!$F$2:$L$4115,SMALL(IF((INDEX('Master Data'!$F$2:$L$4115,,1)="canceled"),MATCH(ROW('Master Data'!$F$2:$L$4115),ROW('Master Data'!$F$2:$L$4115)),""""),ROWS($D$1532:D1687)),(COLUMNS($D$1532:D1687)-1)*6+1)</f>
        <v>canceled</v>
      </c>
      <c r="E1687" cm="1">
        <f t="array" ref="E1687">INDEX('Master Data'!$F$2:$L$4115,SMALL(IF((INDEX('Master Data'!$F$2:$L$4115,,1)="canceled"),MATCH(ROW('Master Data'!$F$2:$L$4115),ROW('Master Data'!$F$2:$L$4115)),""),ROWS($D$1532:E1687)),(COLUMNS($D$1532:E1687)-1)*6+1)</f>
        <v>248</v>
      </c>
    </row>
    <row r="1688" spans="1:5" x14ac:dyDescent="0.25">
      <c r="A1688" t="str" cm="1">
        <f t="array" ref="A1688">INDEX('Master Data'!$F$2:$L$4115,SMALL(IF((INDEX('Master Data'!$F$2:$L$4115,,1)="successful"),MATCH(ROW('Master Data'!$F$2:$L$4115),ROW('Master Data'!$F$2:$L$4115)),""),ROWS(A$2:$A1688)),(COLUMNS($A$2:A1688)-1)*6+1)</f>
        <v>successful</v>
      </c>
      <c r="B1688" cm="1">
        <f t="array" ref="B1688">INDEX('Master Data'!$F$2:$L$4115,SMALL(IF((INDEX('Master Data'!$F$2:$L$4115,,1)="successful"),MATCH(ROW('Master Data'!$F$2:$L$4115),ROW('Master Data'!$F$2:$L$4115)),""),ROWS($A$2:B1688)),(COLUMNS($A$2:B1688)-1)*6+1)</f>
        <v>237</v>
      </c>
      <c r="D1688" t="str" cm="1">
        <f t="array" ref="D1688">INDEX('Master Data'!$F$2:$L$4115,SMALL(IF((INDEX('Master Data'!$F$2:$L$4115,,1)="canceled"),MATCH(ROW('Master Data'!$F$2:$L$4115),ROW('Master Data'!$F$2:$L$4115)),""""),ROWS($D$1532:D1688)),(COLUMNS($D$1532:D1688)-1)*6+1)</f>
        <v>canceled</v>
      </c>
      <c r="E1688" cm="1">
        <f t="array" ref="E1688">INDEX('Master Data'!$F$2:$L$4115,SMALL(IF((INDEX('Master Data'!$F$2:$L$4115,,1)="canceled"),MATCH(ROW('Master Data'!$F$2:$L$4115),ROW('Master Data'!$F$2:$L$4115)),""),ROWS($D$1532:E1688)),(COLUMNS($D$1532:E1688)-1)*6+1)</f>
        <v>1</v>
      </c>
    </row>
    <row r="1689" spans="1:5" x14ac:dyDescent="0.25">
      <c r="A1689" t="str" cm="1">
        <f t="array" ref="A1689">INDEX('Master Data'!$F$2:$L$4115,SMALL(IF((INDEX('Master Data'!$F$2:$L$4115,,1)="successful"),MATCH(ROW('Master Data'!$F$2:$L$4115),ROW('Master Data'!$F$2:$L$4115)),""),ROWS(A$2:$A1689)),(COLUMNS($A$2:A1689)-1)*6+1)</f>
        <v>successful</v>
      </c>
      <c r="B1689" cm="1">
        <f t="array" ref="B1689">INDEX('Master Data'!$F$2:$L$4115,SMALL(IF((INDEX('Master Data'!$F$2:$L$4115,,1)="successful"),MATCH(ROW('Master Data'!$F$2:$L$4115),ROW('Master Data'!$F$2:$L$4115)),""),ROWS($A$2:B1689)),(COLUMNS($A$2:B1689)-1)*6+1)</f>
        <v>47</v>
      </c>
      <c r="D1689" t="str" cm="1">
        <f t="array" ref="D1689">INDEX('Master Data'!$F$2:$L$4115,SMALL(IF((INDEX('Master Data'!$F$2:$L$4115,,1)="canceled"),MATCH(ROW('Master Data'!$F$2:$L$4115),ROW('Master Data'!$F$2:$L$4115)),""""),ROWS($D$1532:D1689)),(COLUMNS($D$1532:D1689)-1)*6+1)</f>
        <v>canceled</v>
      </c>
      <c r="E1689" cm="1">
        <f t="array" ref="E1689">INDEX('Master Data'!$F$2:$L$4115,SMALL(IF((INDEX('Master Data'!$F$2:$L$4115,,1)="canceled"),MATCH(ROW('Master Data'!$F$2:$L$4115),ROW('Master Data'!$F$2:$L$4115)),""),ROWS($D$1532:E1689)),(COLUMNS($D$1532:E1689)-1)*6+1)</f>
        <v>19</v>
      </c>
    </row>
    <row r="1690" spans="1:5" x14ac:dyDescent="0.25">
      <c r="A1690" t="str" cm="1">
        <f t="array" ref="A1690">INDEX('Master Data'!$F$2:$L$4115,SMALL(IF((INDEX('Master Data'!$F$2:$L$4115,,1)="successful"),MATCH(ROW('Master Data'!$F$2:$L$4115),ROW('Master Data'!$F$2:$L$4115)),""),ROWS(A$2:$A1690)),(COLUMNS($A$2:A1690)-1)*6+1)</f>
        <v>successful</v>
      </c>
      <c r="B1690" cm="1">
        <f t="array" ref="B1690">INDEX('Master Data'!$F$2:$L$4115,SMALL(IF((INDEX('Master Data'!$F$2:$L$4115,,1)="successful"),MATCH(ROW('Master Data'!$F$2:$L$4115),ROW('Master Data'!$F$2:$L$4115)),""),ROWS($A$2:B1690)),(COLUMNS($A$2:B1690)-1)*6+1)</f>
        <v>15</v>
      </c>
      <c r="D1690" t="str" cm="1">
        <f t="array" ref="D1690">INDEX('Master Data'!$F$2:$L$4115,SMALL(IF((INDEX('Master Data'!$F$2:$L$4115,,1)="canceled"),MATCH(ROW('Master Data'!$F$2:$L$4115),ROW('Master Data'!$F$2:$L$4115)),""""),ROWS($D$1532:D1690)),(COLUMNS($D$1532:D1690)-1)*6+1)</f>
        <v>canceled</v>
      </c>
      <c r="E1690" cm="1">
        <f t="array" ref="E1690">INDEX('Master Data'!$F$2:$L$4115,SMALL(IF((INDEX('Master Data'!$F$2:$L$4115,,1)="canceled"),MATCH(ROW('Master Data'!$F$2:$L$4115),ROW('Master Data'!$F$2:$L$4115)),""),ROWS($D$1532:E1690)),(COLUMNS($D$1532:E1690)-1)*6+1)</f>
        <v>135</v>
      </c>
    </row>
    <row r="1691" spans="1:5" x14ac:dyDescent="0.25">
      <c r="A1691" t="str" cm="1">
        <f t="array" ref="A1691">INDEX('Master Data'!$F$2:$L$4115,SMALL(IF((INDEX('Master Data'!$F$2:$L$4115,,1)="successful"),MATCH(ROW('Master Data'!$F$2:$L$4115),ROW('Master Data'!$F$2:$L$4115)),""),ROWS(A$2:$A1691)),(COLUMNS($A$2:A1691)-1)*6+1)</f>
        <v>successful</v>
      </c>
      <c r="B1691" cm="1">
        <f t="array" ref="B1691">INDEX('Master Data'!$F$2:$L$4115,SMALL(IF((INDEX('Master Data'!$F$2:$L$4115,,1)="successful"),MATCH(ROW('Master Data'!$F$2:$L$4115),ROW('Master Data'!$F$2:$L$4115)),""),ROWS($A$2:B1691)),(COLUMNS($A$2:B1691)-1)*6+1)</f>
        <v>81</v>
      </c>
      <c r="D1691" t="str" cm="1">
        <f t="array" ref="D1691">INDEX('Master Data'!$F$2:$L$4115,SMALL(IF((INDEX('Master Data'!$F$2:$L$4115,,1)="canceled"),MATCH(ROW('Master Data'!$F$2:$L$4115),ROW('Master Data'!$F$2:$L$4115)),""""),ROWS($D$1532:D1691)),(COLUMNS($D$1532:D1691)-1)*6+1)</f>
        <v>canceled</v>
      </c>
      <c r="E1691" cm="1">
        <f t="array" ref="E1691">INDEX('Master Data'!$F$2:$L$4115,SMALL(IF((INDEX('Master Data'!$F$2:$L$4115,,1)="canceled"),MATCH(ROW('Master Data'!$F$2:$L$4115),ROW('Master Data'!$F$2:$L$4115)),""),ROWS($D$1532:E1691)),(COLUMNS($D$1532:E1691)-1)*6+1)</f>
        <v>9</v>
      </c>
    </row>
    <row r="1692" spans="1:5" x14ac:dyDescent="0.25">
      <c r="A1692" t="str" cm="1">
        <f t="array" ref="A1692">INDEX('Master Data'!$F$2:$L$4115,SMALL(IF((INDEX('Master Data'!$F$2:$L$4115,,1)="successful"),MATCH(ROW('Master Data'!$F$2:$L$4115),ROW('Master Data'!$F$2:$L$4115)),""),ROWS(A$2:$A1692)),(COLUMNS($A$2:A1692)-1)*6+1)</f>
        <v>successful</v>
      </c>
      <c r="B1692" cm="1">
        <f t="array" ref="B1692">INDEX('Master Data'!$F$2:$L$4115,SMALL(IF((INDEX('Master Data'!$F$2:$L$4115,,1)="successful"),MATCH(ROW('Master Data'!$F$2:$L$4115),ROW('Master Data'!$F$2:$L$4115)),""),ROWS($A$2:B1692)),(COLUMNS($A$2:B1692)-1)*6+1)</f>
        <v>122</v>
      </c>
      <c r="D1692" t="str" cm="1">
        <f t="array" ref="D1692">INDEX('Master Data'!$F$2:$L$4115,SMALL(IF((INDEX('Master Data'!$F$2:$L$4115,,1)="canceled"),MATCH(ROW('Master Data'!$F$2:$L$4115),ROW('Master Data'!$F$2:$L$4115)),""""),ROWS($D$1532:D1692)),(COLUMNS($D$1532:D1692)-1)*6+1)</f>
        <v>canceled</v>
      </c>
      <c r="E1692" cm="1">
        <f t="array" ref="E1692">INDEX('Master Data'!$F$2:$L$4115,SMALL(IF((INDEX('Master Data'!$F$2:$L$4115,,1)="canceled"),MATCH(ROW('Master Data'!$F$2:$L$4115),ROW('Master Data'!$F$2:$L$4115)),""),ROWS($D$1532:E1692)),(COLUMNS($D$1532:E1692)-1)*6+1)</f>
        <v>3</v>
      </c>
    </row>
    <row r="1693" spans="1:5" x14ac:dyDescent="0.25">
      <c r="A1693" t="str" cm="1">
        <f t="array" ref="A1693">INDEX('Master Data'!$F$2:$L$4115,SMALL(IF((INDEX('Master Data'!$F$2:$L$4115,,1)="successful"),MATCH(ROW('Master Data'!$F$2:$L$4115),ROW('Master Data'!$F$2:$L$4115)),""),ROWS(A$2:$A1693)),(COLUMNS($A$2:A1693)-1)*6+1)</f>
        <v>successful</v>
      </c>
      <c r="B1693" cm="1">
        <f t="array" ref="B1693">INDEX('Master Data'!$F$2:$L$4115,SMALL(IF((INDEX('Master Data'!$F$2:$L$4115,,1)="successful"),MATCH(ROW('Master Data'!$F$2:$L$4115),ROW('Master Data'!$F$2:$L$4115)),""),ROWS($A$2:B1693)),(COLUMNS($A$2:B1693)-1)*6+1)</f>
        <v>34</v>
      </c>
      <c r="D1693" t="str" cm="1">
        <f t="array" ref="D1693">INDEX('Master Data'!$F$2:$L$4115,SMALL(IF((INDEX('Master Data'!$F$2:$L$4115,,1)="canceled"),MATCH(ROW('Master Data'!$F$2:$L$4115),ROW('Master Data'!$F$2:$L$4115)),""""),ROWS($D$1532:D1693)),(COLUMNS($D$1532:D1693)-1)*6+1)</f>
        <v>canceled</v>
      </c>
      <c r="E1693" cm="1">
        <f t="array" ref="E1693">INDEX('Master Data'!$F$2:$L$4115,SMALL(IF((INDEX('Master Data'!$F$2:$L$4115,,1)="canceled"),MATCH(ROW('Master Data'!$F$2:$L$4115),ROW('Master Data'!$F$2:$L$4115)),""),ROWS($D$1532:E1693)),(COLUMNS($D$1532:E1693)-1)*6+1)</f>
        <v>7</v>
      </c>
    </row>
    <row r="1694" spans="1:5" x14ac:dyDescent="0.25">
      <c r="A1694" t="str" cm="1">
        <f t="array" ref="A1694">INDEX('Master Data'!$F$2:$L$4115,SMALL(IF((INDEX('Master Data'!$F$2:$L$4115,,1)="successful"),MATCH(ROW('Master Data'!$F$2:$L$4115),ROW('Master Data'!$F$2:$L$4115)),""),ROWS(A$2:$A1694)),(COLUMNS($A$2:A1694)-1)*6+1)</f>
        <v>successful</v>
      </c>
      <c r="B1694" cm="1">
        <f t="array" ref="B1694">INDEX('Master Data'!$F$2:$L$4115,SMALL(IF((INDEX('Master Data'!$F$2:$L$4115,,1)="successful"),MATCH(ROW('Master Data'!$F$2:$L$4115),ROW('Master Data'!$F$2:$L$4115)),""),ROWS($A$2:B1694)),(COLUMNS($A$2:B1694)-1)*6+1)</f>
        <v>207</v>
      </c>
      <c r="D1694" t="str" cm="1">
        <f t="array" ref="D1694">INDEX('Master Data'!$F$2:$L$4115,SMALL(IF((INDEX('Master Data'!$F$2:$L$4115,,1)="canceled"),MATCH(ROW('Master Data'!$F$2:$L$4115),ROW('Master Data'!$F$2:$L$4115)),""""),ROWS($D$1532:D1694)),(COLUMNS($D$1532:D1694)-1)*6+1)</f>
        <v>canceled</v>
      </c>
      <c r="E1694" cm="1">
        <f t="array" ref="E1694">INDEX('Master Data'!$F$2:$L$4115,SMALL(IF((INDEX('Master Data'!$F$2:$L$4115,,1)="canceled"),MATCH(ROW('Master Data'!$F$2:$L$4115),ROW('Master Data'!$F$2:$L$4115)),""),ROWS($D$1532:E1694)),(COLUMNS($D$1532:E1694)-1)*6+1)</f>
        <v>4</v>
      </c>
    </row>
    <row r="1695" spans="1:5" x14ac:dyDescent="0.25">
      <c r="A1695" t="str" cm="1">
        <f t="array" ref="A1695">INDEX('Master Data'!$F$2:$L$4115,SMALL(IF((INDEX('Master Data'!$F$2:$L$4115,,1)="successful"),MATCH(ROW('Master Data'!$F$2:$L$4115),ROW('Master Data'!$F$2:$L$4115)),""),ROWS(A$2:$A1695)),(COLUMNS($A$2:A1695)-1)*6+1)</f>
        <v>successful</v>
      </c>
      <c r="B1695" cm="1">
        <f t="array" ref="B1695">INDEX('Master Data'!$F$2:$L$4115,SMALL(IF((INDEX('Master Data'!$F$2:$L$4115,,1)="successful"),MATCH(ROW('Master Data'!$F$2:$L$4115),ROW('Master Data'!$F$2:$L$4115)),""),ROWS($A$2:B1695)),(COLUMNS($A$2:B1695)-1)*6+1)</f>
        <v>25</v>
      </c>
      <c r="D1695" t="str" cm="1">
        <f t="array" ref="D1695">INDEX('Master Data'!$F$2:$L$4115,SMALL(IF((INDEX('Master Data'!$F$2:$L$4115,,1)="canceled"),MATCH(ROW('Master Data'!$F$2:$L$4115),ROW('Master Data'!$F$2:$L$4115)),""""),ROWS($D$1532:D1695)),(COLUMNS($D$1532:D1695)-1)*6+1)</f>
        <v>canceled</v>
      </c>
      <c r="E1695" cm="1">
        <f t="array" ref="E1695">INDEX('Master Data'!$F$2:$L$4115,SMALL(IF((INDEX('Master Data'!$F$2:$L$4115,,1)="canceled"),MATCH(ROW('Master Data'!$F$2:$L$4115),ROW('Master Data'!$F$2:$L$4115)),""),ROWS($D$1532:E1695)),(COLUMNS($D$1532:E1695)-1)*6+1)</f>
        <v>44</v>
      </c>
    </row>
    <row r="1696" spans="1:5" x14ac:dyDescent="0.25">
      <c r="A1696" t="str" cm="1">
        <f t="array" ref="A1696">INDEX('Master Data'!$F$2:$L$4115,SMALL(IF((INDEX('Master Data'!$F$2:$L$4115,,1)="successful"),MATCH(ROW('Master Data'!$F$2:$L$4115),ROW('Master Data'!$F$2:$L$4115)),""),ROWS(A$2:$A1696)),(COLUMNS($A$2:A1696)-1)*6+1)</f>
        <v>successful</v>
      </c>
      <c r="B1696" cm="1">
        <f t="array" ref="B1696">INDEX('Master Data'!$F$2:$L$4115,SMALL(IF((INDEX('Master Data'!$F$2:$L$4115,,1)="successful"),MATCH(ROW('Master Data'!$F$2:$L$4115),ROW('Master Data'!$F$2:$L$4115)),""),ROWS($A$2:B1696)),(COLUMNS($A$2:B1696)-1)*6+1)</f>
        <v>72</v>
      </c>
      <c r="D1696" t="str" cm="1">
        <f t="array" ref="D1696">INDEX('Master Data'!$F$2:$L$4115,SMALL(IF((INDEX('Master Data'!$F$2:$L$4115,,1)="canceled"),MATCH(ROW('Master Data'!$F$2:$L$4115),ROW('Master Data'!$F$2:$L$4115)),""""),ROWS($D$1532:D1696)),(COLUMNS($D$1532:D1696)-1)*6+1)</f>
        <v>canceled</v>
      </c>
      <c r="E1696" cm="1">
        <f t="array" ref="E1696">INDEX('Master Data'!$F$2:$L$4115,SMALL(IF((INDEX('Master Data'!$F$2:$L$4115,,1)="canceled"),MATCH(ROW('Master Data'!$F$2:$L$4115),ROW('Master Data'!$F$2:$L$4115)),""),ROWS($D$1532:E1696)),(COLUMNS($D$1532:E1696)-1)*6+1)</f>
        <v>90</v>
      </c>
    </row>
    <row r="1697" spans="1:5" x14ac:dyDescent="0.25">
      <c r="A1697" t="str" cm="1">
        <f t="array" ref="A1697">INDEX('Master Data'!$F$2:$L$4115,SMALL(IF((INDEX('Master Data'!$F$2:$L$4115,,1)="successful"),MATCH(ROW('Master Data'!$F$2:$L$4115),ROW('Master Data'!$F$2:$L$4115)),""),ROWS(A$2:$A1697)),(COLUMNS($A$2:A1697)-1)*6+1)</f>
        <v>successful</v>
      </c>
      <c r="B1697" cm="1">
        <f t="array" ref="B1697">INDEX('Master Data'!$F$2:$L$4115,SMALL(IF((INDEX('Master Data'!$F$2:$L$4115,,1)="successful"),MATCH(ROW('Master Data'!$F$2:$L$4115),ROW('Master Data'!$F$2:$L$4115)),""),ROWS($A$2:B1697)),(COLUMNS($A$2:B1697)-1)*6+1)</f>
        <v>14</v>
      </c>
      <c r="D1697" t="str" cm="1">
        <f t="array" ref="D1697">INDEX('Master Data'!$F$2:$L$4115,SMALL(IF((INDEX('Master Data'!$F$2:$L$4115,,1)="canceled"),MATCH(ROW('Master Data'!$F$2:$L$4115),ROW('Master Data'!$F$2:$L$4115)),""""),ROWS($D$1532:D1697)),(COLUMNS($D$1532:D1697)-1)*6+1)</f>
        <v>canceled</v>
      </c>
      <c r="E1697" cm="1">
        <f t="array" ref="E1697">INDEX('Master Data'!$F$2:$L$4115,SMALL(IF((INDEX('Master Data'!$F$2:$L$4115,,1)="canceled"),MATCH(ROW('Master Data'!$F$2:$L$4115),ROW('Master Data'!$F$2:$L$4115)),""),ROWS($D$1532:E1697)),(COLUMNS($D$1532:E1697)-1)*6+1)</f>
        <v>8</v>
      </c>
    </row>
    <row r="1698" spans="1:5" x14ac:dyDescent="0.25">
      <c r="A1698" t="str" cm="1">
        <f t="array" ref="A1698">INDEX('Master Data'!$F$2:$L$4115,SMALL(IF((INDEX('Master Data'!$F$2:$L$4115,,1)="successful"),MATCH(ROW('Master Data'!$F$2:$L$4115),ROW('Master Data'!$F$2:$L$4115)),""),ROWS(A$2:$A1698)),(COLUMNS($A$2:A1698)-1)*6+1)</f>
        <v>successful</v>
      </c>
      <c r="B1698" cm="1">
        <f t="array" ref="B1698">INDEX('Master Data'!$F$2:$L$4115,SMALL(IF((INDEX('Master Data'!$F$2:$L$4115,,1)="successful"),MATCH(ROW('Master Data'!$F$2:$L$4115),ROW('Master Data'!$F$2:$L$4115)),""),ROWS($A$2:B1698)),(COLUMNS($A$2:B1698)-1)*6+1)</f>
        <v>15</v>
      </c>
      <c r="D1698" t="str" cm="1">
        <f t="array" ref="D1698">INDEX('Master Data'!$F$2:$L$4115,SMALL(IF((INDEX('Master Data'!$F$2:$L$4115,,1)="canceled"),MATCH(ROW('Master Data'!$F$2:$L$4115),ROW('Master Data'!$F$2:$L$4115)),""""),ROWS($D$1532:D1698)),(COLUMNS($D$1532:D1698)-1)*6+1)</f>
        <v>canceled</v>
      </c>
      <c r="E1698" cm="1">
        <f t="array" ref="E1698">INDEX('Master Data'!$F$2:$L$4115,SMALL(IF((INDEX('Master Data'!$F$2:$L$4115,,1)="canceled"),MATCH(ROW('Master Data'!$F$2:$L$4115),ROW('Master Data'!$F$2:$L$4115)),""),ROWS($D$1532:E1698)),(COLUMNS($D$1532:E1698)-1)*6+1)</f>
        <v>11</v>
      </c>
    </row>
    <row r="1699" spans="1:5" x14ac:dyDescent="0.25">
      <c r="A1699" t="str" cm="1">
        <f t="array" ref="A1699">INDEX('Master Data'!$F$2:$L$4115,SMALL(IF((INDEX('Master Data'!$F$2:$L$4115,,1)="successful"),MATCH(ROW('Master Data'!$F$2:$L$4115),ROW('Master Data'!$F$2:$L$4115)),""),ROWS(A$2:$A1699)),(COLUMNS($A$2:A1699)-1)*6+1)</f>
        <v>successful</v>
      </c>
      <c r="B1699" cm="1">
        <f t="array" ref="B1699">INDEX('Master Data'!$F$2:$L$4115,SMALL(IF((INDEX('Master Data'!$F$2:$L$4115,,1)="successful"),MATCH(ROW('Master Data'!$F$2:$L$4115),ROW('Master Data'!$F$2:$L$4115)),""),ROWS($A$2:B1699)),(COLUMNS($A$2:B1699)-1)*6+1)</f>
        <v>91</v>
      </c>
      <c r="D1699" t="str" cm="1">
        <f t="array" ref="D1699">INDEX('Master Data'!$F$2:$L$4115,SMALL(IF((INDEX('Master Data'!$F$2:$L$4115,,1)="canceled"),MATCH(ROW('Master Data'!$F$2:$L$4115),ROW('Master Data'!$F$2:$L$4115)),""""),ROWS($D$1532:D1699)),(COLUMNS($D$1532:D1699)-1)*6+1)</f>
        <v>canceled</v>
      </c>
      <c r="E1699" cm="1">
        <f t="array" ref="E1699">INDEX('Master Data'!$F$2:$L$4115,SMALL(IF((INDEX('Master Data'!$F$2:$L$4115,,1)="canceled"),MATCH(ROW('Master Data'!$F$2:$L$4115),ROW('Master Data'!$F$2:$L$4115)),""),ROWS($D$1532:E1699)),(COLUMNS($D$1532:E1699)-1)*6+1)</f>
        <v>41</v>
      </c>
    </row>
    <row r="1700" spans="1:5" x14ac:dyDescent="0.25">
      <c r="A1700" t="str" cm="1">
        <f t="array" ref="A1700">INDEX('Master Data'!$F$2:$L$4115,SMALL(IF((INDEX('Master Data'!$F$2:$L$4115,,1)="successful"),MATCH(ROW('Master Data'!$F$2:$L$4115),ROW('Master Data'!$F$2:$L$4115)),""),ROWS(A$2:$A1700)),(COLUMNS($A$2:A1700)-1)*6+1)</f>
        <v>successful</v>
      </c>
      <c r="B1700" cm="1">
        <f t="array" ref="B1700">INDEX('Master Data'!$F$2:$L$4115,SMALL(IF((INDEX('Master Data'!$F$2:$L$4115,,1)="successful"),MATCH(ROW('Master Data'!$F$2:$L$4115),ROW('Master Data'!$F$2:$L$4115)),""),ROWS($A$2:B1700)),(COLUMNS($A$2:B1700)-1)*6+1)</f>
        <v>24</v>
      </c>
      <c r="D1700" t="str" cm="1">
        <f t="array" ref="D1700">INDEX('Master Data'!$F$2:$L$4115,SMALL(IF((INDEX('Master Data'!$F$2:$L$4115,,1)="canceled"),MATCH(ROW('Master Data'!$F$2:$L$4115),ROW('Master Data'!$F$2:$L$4115)),""""),ROWS($D$1532:D1700)),(COLUMNS($D$1532:D1700)-1)*6+1)</f>
        <v>canceled</v>
      </c>
      <c r="E1700" cm="1">
        <f t="array" ref="E1700">INDEX('Master Data'!$F$2:$L$4115,SMALL(IF((INDEX('Master Data'!$F$2:$L$4115,,1)="canceled"),MATCH(ROW('Master Data'!$F$2:$L$4115),ROW('Master Data'!$F$2:$L$4115)),""),ROWS($D$1532:E1700)),(COLUMNS($D$1532:E1700)-1)*6+1)</f>
        <v>15</v>
      </c>
    </row>
    <row r="1701" spans="1:5" x14ac:dyDescent="0.25">
      <c r="A1701" t="str" cm="1">
        <f t="array" ref="A1701">INDEX('Master Data'!$F$2:$L$4115,SMALL(IF((INDEX('Master Data'!$F$2:$L$4115,,1)="successful"),MATCH(ROW('Master Data'!$F$2:$L$4115),ROW('Master Data'!$F$2:$L$4115)),""),ROWS(A$2:$A1701)),(COLUMNS($A$2:A1701)-1)*6+1)</f>
        <v>successful</v>
      </c>
      <c r="B1701" cm="1">
        <f t="array" ref="B1701">INDEX('Master Data'!$F$2:$L$4115,SMALL(IF((INDEX('Master Data'!$F$2:$L$4115,,1)="successful"),MATCH(ROW('Master Data'!$F$2:$L$4115),ROW('Master Data'!$F$2:$L$4115)),""),ROWS($A$2:B1701)),(COLUMNS($A$2:B1701)-1)*6+1)</f>
        <v>27</v>
      </c>
      <c r="D1701" t="str" cm="1">
        <f t="array" ref="D1701">INDEX('Master Data'!$F$2:$L$4115,SMALL(IF((INDEX('Master Data'!$F$2:$L$4115,,1)="canceled"),MATCH(ROW('Master Data'!$F$2:$L$4115),ROW('Master Data'!$F$2:$L$4115)),""""),ROWS($D$1532:D1701)),(COLUMNS($D$1532:D1701)-1)*6+1)</f>
        <v>canceled</v>
      </c>
      <c r="E1701" cm="1">
        <f t="array" ref="E1701">INDEX('Master Data'!$F$2:$L$4115,SMALL(IF((INDEX('Master Data'!$F$2:$L$4115,,1)="canceled"),MATCH(ROW('Master Data'!$F$2:$L$4115),ROW('Master Data'!$F$2:$L$4115)),""),ROWS($D$1532:E1701)),(COLUMNS($D$1532:E1701)-1)*6+1)</f>
        <v>9</v>
      </c>
    </row>
    <row r="1702" spans="1:5" x14ac:dyDescent="0.25">
      <c r="A1702" t="str" cm="1">
        <f t="array" ref="A1702">INDEX('Master Data'!$F$2:$L$4115,SMALL(IF((INDEX('Master Data'!$F$2:$L$4115,,1)="successful"),MATCH(ROW('Master Data'!$F$2:$L$4115),ROW('Master Data'!$F$2:$L$4115)),""),ROWS(A$2:$A1702)),(COLUMNS($A$2:A1702)-1)*6+1)</f>
        <v>successful</v>
      </c>
      <c r="B1702" cm="1">
        <f t="array" ref="B1702">INDEX('Master Data'!$F$2:$L$4115,SMALL(IF((INDEX('Master Data'!$F$2:$L$4115,,1)="successful"),MATCH(ROW('Master Data'!$F$2:$L$4115),ROW('Master Data'!$F$2:$L$4115)),""),ROWS($A$2:B1702)),(COLUMNS($A$2:B1702)-1)*6+1)</f>
        <v>47</v>
      </c>
      <c r="D1702" t="str" cm="1">
        <f t="array" ref="D1702">INDEX('Master Data'!$F$2:$L$4115,SMALL(IF((INDEX('Master Data'!$F$2:$L$4115,,1)="canceled"),MATCH(ROW('Master Data'!$F$2:$L$4115),ROW('Master Data'!$F$2:$L$4115)),""""),ROWS($D$1532:D1702)),(COLUMNS($D$1532:D1702)-1)*6+1)</f>
        <v>canceled</v>
      </c>
      <c r="E1702" cm="1">
        <f t="array" ref="E1702">INDEX('Master Data'!$F$2:$L$4115,SMALL(IF((INDEX('Master Data'!$F$2:$L$4115,,1)="canceled"),MATCH(ROW('Master Data'!$F$2:$L$4115),ROW('Master Data'!$F$2:$L$4115)),""),ROWS($D$1532:E1702)),(COLUMNS($D$1532:E1702)-1)*6+1)</f>
        <v>50</v>
      </c>
    </row>
    <row r="1703" spans="1:5" x14ac:dyDescent="0.25">
      <c r="A1703" t="str" cm="1">
        <f t="array" ref="A1703">INDEX('Master Data'!$F$2:$L$4115,SMALL(IF((INDEX('Master Data'!$F$2:$L$4115,,1)="successful"),MATCH(ROW('Master Data'!$F$2:$L$4115),ROW('Master Data'!$F$2:$L$4115)),""),ROWS(A$2:$A1703)),(COLUMNS($A$2:A1703)-1)*6+1)</f>
        <v>successful</v>
      </c>
      <c r="B1703" cm="1">
        <f t="array" ref="B1703">INDEX('Master Data'!$F$2:$L$4115,SMALL(IF((INDEX('Master Data'!$F$2:$L$4115,,1)="successful"),MATCH(ROW('Master Data'!$F$2:$L$4115),ROW('Master Data'!$F$2:$L$4115)),""),ROWS($A$2:B1703)),(COLUMNS($A$2:B1703)-1)*6+1)</f>
        <v>44</v>
      </c>
      <c r="D1703" t="str" cm="1">
        <f t="array" ref="D1703">INDEX('Master Data'!$F$2:$L$4115,SMALL(IF((INDEX('Master Data'!$F$2:$L$4115,,1)="canceled"),MATCH(ROW('Master Data'!$F$2:$L$4115),ROW('Master Data'!$F$2:$L$4115)),""""),ROWS($D$1532:D1703)),(COLUMNS($D$1532:D1703)-1)*6+1)</f>
        <v>canceled</v>
      </c>
      <c r="E1703" cm="1">
        <f t="array" ref="E1703">INDEX('Master Data'!$F$2:$L$4115,SMALL(IF((INDEX('Master Data'!$F$2:$L$4115,,1)="canceled"),MATCH(ROW('Master Data'!$F$2:$L$4115),ROW('Master Data'!$F$2:$L$4115)),""),ROWS($D$1532:E1703)),(COLUMNS($D$1532:E1703)-1)*6+1)</f>
        <v>34</v>
      </c>
    </row>
    <row r="1704" spans="1:5" x14ac:dyDescent="0.25">
      <c r="A1704" t="str" cm="1">
        <f t="array" ref="A1704">INDEX('Master Data'!$F$2:$L$4115,SMALL(IF((INDEX('Master Data'!$F$2:$L$4115,,1)="successful"),MATCH(ROW('Master Data'!$F$2:$L$4115),ROW('Master Data'!$F$2:$L$4115)),""),ROWS(A$2:$A1704)),(COLUMNS($A$2:A1704)-1)*6+1)</f>
        <v>successful</v>
      </c>
      <c r="B1704" cm="1">
        <f t="array" ref="B1704">INDEX('Master Data'!$F$2:$L$4115,SMALL(IF((INDEX('Master Data'!$F$2:$L$4115,,1)="successful"),MATCH(ROW('Master Data'!$F$2:$L$4115),ROW('Master Data'!$F$2:$L$4115)),""),ROWS($A$2:B1704)),(COLUMNS($A$2:B1704)-1)*6+1)</f>
        <v>72</v>
      </c>
      <c r="D1704" t="str" cm="1">
        <f t="array" ref="D1704">INDEX('Master Data'!$F$2:$L$4115,SMALL(IF((INDEX('Master Data'!$F$2:$L$4115,,1)="canceled"),MATCH(ROW('Master Data'!$F$2:$L$4115),ROW('Master Data'!$F$2:$L$4115)),""""),ROWS($D$1532:D1704)),(COLUMNS($D$1532:D1704)-1)*6+1)</f>
        <v>canceled</v>
      </c>
      <c r="E1704" cm="1">
        <f t="array" ref="E1704">INDEX('Master Data'!$F$2:$L$4115,SMALL(IF((INDEX('Master Data'!$F$2:$L$4115,,1)="canceled"),MATCH(ROW('Master Data'!$F$2:$L$4115),ROW('Master Data'!$F$2:$L$4115)),""),ROWS($D$1532:E1704)),(COLUMNS($D$1532:E1704)-1)*6+1)</f>
        <v>0</v>
      </c>
    </row>
    <row r="1705" spans="1:5" x14ac:dyDescent="0.25">
      <c r="A1705" t="str" cm="1">
        <f t="array" ref="A1705">INDEX('Master Data'!$F$2:$L$4115,SMALL(IF((INDEX('Master Data'!$F$2:$L$4115,,1)="successful"),MATCH(ROW('Master Data'!$F$2:$L$4115),ROW('Master Data'!$F$2:$L$4115)),""),ROWS(A$2:$A1705)),(COLUMNS($A$2:A1705)-1)*6+1)</f>
        <v>successful</v>
      </c>
      <c r="B1705" cm="1">
        <f t="array" ref="B1705">INDEX('Master Data'!$F$2:$L$4115,SMALL(IF((INDEX('Master Data'!$F$2:$L$4115,,1)="successful"),MATCH(ROW('Master Data'!$F$2:$L$4115),ROW('Master Data'!$F$2:$L$4115)),""),ROWS($A$2:B1705)),(COLUMNS($A$2:B1705)-1)*6+1)</f>
        <v>63</v>
      </c>
      <c r="D1705" t="str" cm="1">
        <f t="array" ref="D1705">INDEX('Master Data'!$F$2:$L$4115,SMALL(IF((INDEX('Master Data'!$F$2:$L$4115,,1)="canceled"),MATCH(ROW('Master Data'!$F$2:$L$4115),ROW('Master Data'!$F$2:$L$4115)),""""),ROWS($D$1532:D1705)),(COLUMNS($D$1532:D1705)-1)*6+1)</f>
        <v>canceled</v>
      </c>
      <c r="E1705" cm="1">
        <f t="array" ref="E1705">INDEX('Master Data'!$F$2:$L$4115,SMALL(IF((INDEX('Master Data'!$F$2:$L$4115,,1)="canceled"),MATCH(ROW('Master Data'!$F$2:$L$4115),ROW('Master Data'!$F$2:$L$4115)),""),ROWS($D$1532:E1705)),(COLUMNS($D$1532:E1705)-1)*6+1)</f>
        <v>0</v>
      </c>
    </row>
    <row r="1706" spans="1:5" x14ac:dyDescent="0.25">
      <c r="A1706" t="str" cm="1">
        <f t="array" ref="A1706">INDEX('Master Data'!$F$2:$L$4115,SMALL(IF((INDEX('Master Data'!$F$2:$L$4115,,1)="successful"),MATCH(ROW('Master Data'!$F$2:$L$4115),ROW('Master Data'!$F$2:$L$4115)),""),ROWS(A$2:$A1706)),(COLUMNS($A$2:A1706)-1)*6+1)</f>
        <v>successful</v>
      </c>
      <c r="B1706" cm="1">
        <f t="array" ref="B1706">INDEX('Master Data'!$F$2:$L$4115,SMALL(IF((INDEX('Master Data'!$F$2:$L$4115,,1)="successful"),MATCH(ROW('Master Data'!$F$2:$L$4115),ROW('Master Data'!$F$2:$L$4115)),""),ROWS($A$2:B1706)),(COLUMNS($A$2:B1706)-1)*6+1)</f>
        <v>88</v>
      </c>
      <c r="D1706" t="str" cm="1">
        <f t="array" ref="D1706">INDEX('Master Data'!$F$2:$L$4115,SMALL(IF((INDEX('Master Data'!$F$2:$L$4115,,1)="canceled"),MATCH(ROW('Master Data'!$F$2:$L$4115),ROW('Master Data'!$F$2:$L$4115)),""""),ROWS($D$1532:D1706)),(COLUMNS($D$1532:D1706)-1)*6+1)</f>
        <v>canceled</v>
      </c>
      <c r="E1706" cm="1">
        <f t="array" ref="E1706">INDEX('Master Data'!$F$2:$L$4115,SMALL(IF((INDEX('Master Data'!$F$2:$L$4115,,1)="canceled"),MATCH(ROW('Master Data'!$F$2:$L$4115),ROW('Master Data'!$F$2:$L$4115)),""),ROWS($D$1532:E1706)),(COLUMNS($D$1532:E1706)-1)*6+1)</f>
        <v>276</v>
      </c>
    </row>
    <row r="1707" spans="1:5" x14ac:dyDescent="0.25">
      <c r="A1707" t="str" cm="1">
        <f t="array" ref="A1707">INDEX('Master Data'!$F$2:$L$4115,SMALL(IF((INDEX('Master Data'!$F$2:$L$4115,,1)="successful"),MATCH(ROW('Master Data'!$F$2:$L$4115),ROW('Master Data'!$F$2:$L$4115)),""),ROWS(A$2:$A1707)),(COLUMNS($A$2:A1707)-1)*6+1)</f>
        <v>successful</v>
      </c>
      <c r="B1707" cm="1">
        <f t="array" ref="B1707">INDEX('Master Data'!$F$2:$L$4115,SMALL(IF((INDEX('Master Data'!$F$2:$L$4115,,1)="successful"),MATCH(ROW('Master Data'!$F$2:$L$4115),ROW('Master Data'!$F$2:$L$4115)),""),ROWS($A$2:B1707)),(COLUMNS($A$2:B1707)-1)*6+1)</f>
        <v>70</v>
      </c>
      <c r="D1707" t="str" cm="1">
        <f t="array" ref="D1707">INDEX('Master Data'!$F$2:$L$4115,SMALL(IF((INDEX('Master Data'!$F$2:$L$4115,,1)="canceled"),MATCH(ROW('Master Data'!$F$2:$L$4115),ROW('Master Data'!$F$2:$L$4115)),""""),ROWS($D$1532:D1707)),(COLUMNS($D$1532:D1707)-1)*6+1)</f>
        <v>canceled</v>
      </c>
      <c r="E1707" cm="1">
        <f t="array" ref="E1707">INDEX('Master Data'!$F$2:$L$4115,SMALL(IF((INDEX('Master Data'!$F$2:$L$4115,,1)="canceled"),MATCH(ROW('Master Data'!$F$2:$L$4115),ROW('Master Data'!$F$2:$L$4115)),""),ROWS($D$1532:E1707)),(COLUMNS($D$1532:E1707)-1)*6+1)</f>
        <v>16</v>
      </c>
    </row>
    <row r="1708" spans="1:5" x14ac:dyDescent="0.25">
      <c r="A1708" t="str" cm="1">
        <f t="array" ref="A1708">INDEX('Master Data'!$F$2:$L$4115,SMALL(IF((INDEX('Master Data'!$F$2:$L$4115,,1)="successful"),MATCH(ROW('Master Data'!$F$2:$L$4115),ROW('Master Data'!$F$2:$L$4115)),""),ROWS(A$2:$A1708)),(COLUMNS($A$2:A1708)-1)*6+1)</f>
        <v>successful</v>
      </c>
      <c r="B1708" cm="1">
        <f t="array" ref="B1708">INDEX('Master Data'!$F$2:$L$4115,SMALL(IF((INDEX('Master Data'!$F$2:$L$4115,,1)="successful"),MATCH(ROW('Master Data'!$F$2:$L$4115),ROW('Master Data'!$F$2:$L$4115)),""),ROWS($A$2:B1708)),(COLUMNS($A$2:B1708)-1)*6+1)</f>
        <v>50</v>
      </c>
      <c r="D1708" t="str" cm="1">
        <f t="array" ref="D1708">INDEX('Master Data'!$F$2:$L$4115,SMALL(IF((INDEX('Master Data'!$F$2:$L$4115,,1)="canceled"),MATCH(ROW('Master Data'!$F$2:$L$4115),ROW('Master Data'!$F$2:$L$4115)),""""),ROWS($D$1532:D1708)),(COLUMNS($D$1532:D1708)-1)*6+1)</f>
        <v>canceled</v>
      </c>
      <c r="E1708" cm="1">
        <f t="array" ref="E1708">INDEX('Master Data'!$F$2:$L$4115,SMALL(IF((INDEX('Master Data'!$F$2:$L$4115,,1)="canceled"),MATCH(ROW('Master Data'!$F$2:$L$4115),ROW('Master Data'!$F$2:$L$4115)),""),ROWS($D$1532:E1708)),(COLUMNS($D$1532:E1708)-1)*6+1)</f>
        <v>224</v>
      </c>
    </row>
    <row r="1709" spans="1:5" x14ac:dyDescent="0.25">
      <c r="A1709" t="str" cm="1">
        <f t="array" ref="A1709">INDEX('Master Data'!$F$2:$L$4115,SMALL(IF((INDEX('Master Data'!$F$2:$L$4115,,1)="successful"),MATCH(ROW('Master Data'!$F$2:$L$4115),ROW('Master Data'!$F$2:$L$4115)),""),ROWS(A$2:$A1709)),(COLUMNS($A$2:A1709)-1)*6+1)</f>
        <v>successful</v>
      </c>
      <c r="B1709" cm="1">
        <f t="array" ref="B1709">INDEX('Master Data'!$F$2:$L$4115,SMALL(IF((INDEX('Master Data'!$F$2:$L$4115,,1)="successful"),MATCH(ROW('Master Data'!$F$2:$L$4115),ROW('Master Data'!$F$2:$L$4115)),""),ROWS($A$2:B1709)),(COLUMNS($A$2:B1709)-1)*6+1)</f>
        <v>35</v>
      </c>
      <c r="D1709" t="str" cm="1">
        <f t="array" ref="D1709">INDEX('Master Data'!$F$2:$L$4115,SMALL(IF((INDEX('Master Data'!$F$2:$L$4115,,1)="canceled"),MATCH(ROW('Master Data'!$F$2:$L$4115),ROW('Master Data'!$F$2:$L$4115)),""""),ROWS($D$1532:D1709)),(COLUMNS($D$1532:D1709)-1)*6+1)</f>
        <v>canceled</v>
      </c>
      <c r="E1709" cm="1">
        <f t="array" ref="E1709">INDEX('Master Data'!$F$2:$L$4115,SMALL(IF((INDEX('Master Data'!$F$2:$L$4115,,1)="canceled"),MATCH(ROW('Master Data'!$F$2:$L$4115),ROW('Master Data'!$F$2:$L$4115)),""),ROWS($D$1532:E1709)),(COLUMNS($D$1532:E1709)-1)*6+1)</f>
        <v>140</v>
      </c>
    </row>
    <row r="1710" spans="1:5" x14ac:dyDescent="0.25">
      <c r="A1710" t="str" cm="1">
        <f t="array" ref="A1710">INDEX('Master Data'!$F$2:$L$4115,SMALL(IF((INDEX('Master Data'!$F$2:$L$4115,,1)="successful"),MATCH(ROW('Master Data'!$F$2:$L$4115),ROW('Master Data'!$F$2:$L$4115)),""),ROWS(A$2:$A1710)),(COLUMNS($A$2:A1710)-1)*6+1)</f>
        <v>successful</v>
      </c>
      <c r="B1710" cm="1">
        <f t="array" ref="B1710">INDEX('Master Data'!$F$2:$L$4115,SMALL(IF((INDEX('Master Data'!$F$2:$L$4115,,1)="successful"),MATCH(ROW('Master Data'!$F$2:$L$4115),ROW('Master Data'!$F$2:$L$4115)),""),ROWS($A$2:B1710)),(COLUMNS($A$2:B1710)-1)*6+1)</f>
        <v>175</v>
      </c>
      <c r="D1710" t="str" cm="1">
        <f t="array" ref="D1710">INDEX('Master Data'!$F$2:$L$4115,SMALL(IF((INDEX('Master Data'!$F$2:$L$4115,,1)="canceled"),MATCH(ROW('Master Data'!$F$2:$L$4115),ROW('Master Data'!$F$2:$L$4115)),""""),ROWS($D$1532:D1710)),(COLUMNS($D$1532:D1710)-1)*6+1)</f>
        <v>canceled</v>
      </c>
      <c r="E1710" cm="1">
        <f t="array" ref="E1710">INDEX('Master Data'!$F$2:$L$4115,SMALL(IF((INDEX('Master Data'!$F$2:$L$4115,,1)="canceled"),MATCH(ROW('Master Data'!$F$2:$L$4115),ROW('Master Data'!$F$2:$L$4115)),""),ROWS($D$1532:E1710)),(COLUMNS($D$1532:E1710)-1)*6+1)</f>
        <v>15</v>
      </c>
    </row>
    <row r="1711" spans="1:5" x14ac:dyDescent="0.25">
      <c r="A1711" t="str" cm="1">
        <f t="array" ref="A1711">INDEX('Master Data'!$F$2:$L$4115,SMALL(IF((INDEX('Master Data'!$F$2:$L$4115,,1)="successful"),MATCH(ROW('Master Data'!$F$2:$L$4115),ROW('Master Data'!$F$2:$L$4115)),""),ROWS(A$2:$A1711)),(COLUMNS($A$2:A1711)-1)*6+1)</f>
        <v>successful</v>
      </c>
      <c r="B1711" cm="1">
        <f t="array" ref="B1711">INDEX('Master Data'!$F$2:$L$4115,SMALL(IF((INDEX('Master Data'!$F$2:$L$4115,,1)="successful"),MATCH(ROW('Master Data'!$F$2:$L$4115),ROW('Master Data'!$F$2:$L$4115)),""),ROWS($A$2:B1711)),(COLUMNS($A$2:B1711)-1)*6+1)</f>
        <v>20</v>
      </c>
      <c r="D1711" t="str" cm="1">
        <f t="array" ref="D1711">INDEX('Master Data'!$F$2:$L$4115,SMALL(IF((INDEX('Master Data'!$F$2:$L$4115,,1)="canceled"),MATCH(ROW('Master Data'!$F$2:$L$4115),ROW('Master Data'!$F$2:$L$4115)),""""),ROWS($D$1532:D1711)),(COLUMNS($D$1532:D1711)-1)*6+1)</f>
        <v>canceled</v>
      </c>
      <c r="E1711" cm="1">
        <f t="array" ref="E1711">INDEX('Master Data'!$F$2:$L$4115,SMALL(IF((INDEX('Master Data'!$F$2:$L$4115,,1)="canceled"),MATCH(ROW('Master Data'!$F$2:$L$4115),ROW('Master Data'!$F$2:$L$4115)),""),ROWS($D$1532:E1711)),(COLUMNS($D$1532:E1711)-1)*6+1)</f>
        <v>37</v>
      </c>
    </row>
    <row r="1712" spans="1:5" x14ac:dyDescent="0.25">
      <c r="A1712" t="str" cm="1">
        <f t="array" ref="A1712">INDEX('Master Data'!$F$2:$L$4115,SMALL(IF((INDEX('Master Data'!$F$2:$L$4115,,1)="successful"),MATCH(ROW('Master Data'!$F$2:$L$4115),ROW('Master Data'!$F$2:$L$4115)),""),ROWS(A$2:$A1712)),(COLUMNS($A$2:A1712)-1)*6+1)</f>
        <v>successful</v>
      </c>
      <c r="B1712" cm="1">
        <f t="array" ref="B1712">INDEX('Master Data'!$F$2:$L$4115,SMALL(IF((INDEX('Master Data'!$F$2:$L$4115,,1)="successful"),MATCH(ROW('Master Data'!$F$2:$L$4115),ROW('Master Data'!$F$2:$L$4115)),""),ROWS($A$2:B1712)),(COLUMNS($A$2:B1712)-1)*6+1)</f>
        <v>54</v>
      </c>
      <c r="D1712" t="str" cm="1">
        <f t="array" ref="D1712">INDEX('Master Data'!$F$2:$L$4115,SMALL(IF((INDEX('Master Data'!$F$2:$L$4115,,1)="canceled"),MATCH(ROW('Master Data'!$F$2:$L$4115),ROW('Master Data'!$F$2:$L$4115)),""""),ROWS($D$1532:D1712)),(COLUMNS($D$1532:D1712)-1)*6+1)</f>
        <v>canceled</v>
      </c>
      <c r="E1712" cm="1">
        <f t="array" ref="E1712">INDEX('Master Data'!$F$2:$L$4115,SMALL(IF((INDEX('Master Data'!$F$2:$L$4115,,1)="canceled"),MATCH(ROW('Master Data'!$F$2:$L$4115),ROW('Master Data'!$F$2:$L$4115)),""),ROWS($D$1532:E1712)),(COLUMNS($D$1532:E1712)-1)*6+1)</f>
        <v>0</v>
      </c>
    </row>
    <row r="1713" spans="1:5" x14ac:dyDescent="0.25">
      <c r="A1713" t="str" cm="1">
        <f t="array" ref="A1713">INDEX('Master Data'!$F$2:$L$4115,SMALL(IF((INDEX('Master Data'!$F$2:$L$4115,,1)="successful"),MATCH(ROW('Master Data'!$F$2:$L$4115),ROW('Master Data'!$F$2:$L$4115)),""),ROWS(A$2:$A1713)),(COLUMNS($A$2:A1713)-1)*6+1)</f>
        <v>successful</v>
      </c>
      <c r="B1713" cm="1">
        <f t="array" ref="B1713">INDEX('Master Data'!$F$2:$L$4115,SMALL(IF((INDEX('Master Data'!$F$2:$L$4115,,1)="successful"),MATCH(ROW('Master Data'!$F$2:$L$4115),ROW('Master Data'!$F$2:$L$4115)),""),ROWS($A$2:B1713)),(COLUMNS($A$2:B1713)-1)*6+1)</f>
        <v>20</v>
      </c>
      <c r="D1713" t="str" cm="1">
        <f t="array" ref="D1713">INDEX('Master Data'!$F$2:$L$4115,SMALL(IF((INDEX('Master Data'!$F$2:$L$4115,,1)="canceled"),MATCH(ROW('Master Data'!$F$2:$L$4115),ROW('Master Data'!$F$2:$L$4115)),""""),ROWS($D$1532:D1713)),(COLUMNS($D$1532:D1713)-1)*6+1)</f>
        <v>canceled</v>
      </c>
      <c r="E1713" cm="1">
        <f t="array" ref="E1713">INDEX('Master Data'!$F$2:$L$4115,SMALL(IF((INDEX('Master Data'!$F$2:$L$4115,,1)="canceled"),MATCH(ROW('Master Data'!$F$2:$L$4115),ROW('Master Data'!$F$2:$L$4115)),""),ROWS($D$1532:E1713)),(COLUMNS($D$1532:E1713)-1)*6+1)</f>
        <v>46</v>
      </c>
    </row>
    <row r="1714" spans="1:5" x14ac:dyDescent="0.25">
      <c r="A1714" t="str" cm="1">
        <f t="array" ref="A1714">INDEX('Master Data'!$F$2:$L$4115,SMALL(IF((INDEX('Master Data'!$F$2:$L$4115,,1)="successful"),MATCH(ROW('Master Data'!$F$2:$L$4115),ROW('Master Data'!$F$2:$L$4115)),""),ROWS(A$2:$A1714)),(COLUMNS($A$2:A1714)-1)*6+1)</f>
        <v>successful</v>
      </c>
      <c r="B1714" cm="1">
        <f t="array" ref="B1714">INDEX('Master Data'!$F$2:$L$4115,SMALL(IF((INDEX('Master Data'!$F$2:$L$4115,,1)="successful"),MATCH(ROW('Master Data'!$F$2:$L$4115),ROW('Master Data'!$F$2:$L$4115)),""),ROWS($A$2:B1714)),(COLUMNS($A$2:B1714)-1)*6+1)</f>
        <v>57</v>
      </c>
      <c r="D1714" t="str" cm="1">
        <f t="array" ref="D1714">INDEX('Master Data'!$F$2:$L$4115,SMALL(IF((INDEX('Master Data'!$F$2:$L$4115,,1)="canceled"),MATCH(ROW('Master Data'!$F$2:$L$4115),ROW('Master Data'!$F$2:$L$4115)),""""),ROWS($D$1532:D1714)),(COLUMNS($D$1532:D1714)-1)*6+1)</f>
        <v>canceled</v>
      </c>
      <c r="E1714" cm="1">
        <f t="array" ref="E1714">INDEX('Master Data'!$F$2:$L$4115,SMALL(IF((INDEX('Master Data'!$F$2:$L$4115,,1)="canceled"),MATCH(ROW('Master Data'!$F$2:$L$4115),ROW('Master Data'!$F$2:$L$4115)),""),ROWS($D$1532:E1714)),(COLUMNS($D$1532:E1714)-1)*6+1)</f>
        <v>1</v>
      </c>
    </row>
    <row r="1715" spans="1:5" x14ac:dyDescent="0.25">
      <c r="A1715" t="str" cm="1">
        <f t="array" ref="A1715">INDEX('Master Data'!$F$2:$L$4115,SMALL(IF((INDEX('Master Data'!$F$2:$L$4115,,1)="successful"),MATCH(ROW('Master Data'!$F$2:$L$4115),ROW('Master Data'!$F$2:$L$4115)),""),ROWS(A$2:$A1715)),(COLUMNS($A$2:A1715)-1)*6+1)</f>
        <v>successful</v>
      </c>
      <c r="B1715" cm="1">
        <f t="array" ref="B1715">INDEX('Master Data'!$F$2:$L$4115,SMALL(IF((INDEX('Master Data'!$F$2:$L$4115,,1)="successful"),MATCH(ROW('Master Data'!$F$2:$L$4115),ROW('Master Data'!$F$2:$L$4115)),""),ROWS($A$2:B1715)),(COLUMNS($A$2:B1715)-1)*6+1)</f>
        <v>31</v>
      </c>
      <c r="D1715" t="str" cm="1">
        <f t="array" ref="D1715">INDEX('Master Data'!$F$2:$L$4115,SMALL(IF((INDEX('Master Data'!$F$2:$L$4115,,1)="canceled"),MATCH(ROW('Master Data'!$F$2:$L$4115),ROW('Master Data'!$F$2:$L$4115)),""""),ROWS($D$1532:D1715)),(COLUMNS($D$1532:D1715)-1)*6+1)</f>
        <v>canceled</v>
      </c>
      <c r="E1715" cm="1">
        <f t="array" ref="E1715">INDEX('Master Data'!$F$2:$L$4115,SMALL(IF((INDEX('Master Data'!$F$2:$L$4115,,1)="canceled"),MATCH(ROW('Master Data'!$F$2:$L$4115),ROW('Master Data'!$F$2:$L$4115)),""),ROWS($D$1532:E1715)),(COLUMNS($D$1532:E1715)-1)*6+1)</f>
        <v>323</v>
      </c>
    </row>
    <row r="1716" spans="1:5" x14ac:dyDescent="0.25">
      <c r="A1716" t="str" cm="1">
        <f t="array" ref="A1716">INDEX('Master Data'!$F$2:$L$4115,SMALL(IF((INDEX('Master Data'!$F$2:$L$4115,,1)="successful"),MATCH(ROW('Master Data'!$F$2:$L$4115),ROW('Master Data'!$F$2:$L$4115)),""),ROWS(A$2:$A1716)),(COLUMNS($A$2:A1716)-1)*6+1)</f>
        <v>successful</v>
      </c>
      <c r="B1716" cm="1">
        <f t="array" ref="B1716">INDEX('Master Data'!$F$2:$L$4115,SMALL(IF((INDEX('Master Data'!$F$2:$L$4115,,1)="successful"),MATCH(ROW('Master Data'!$F$2:$L$4115),ROW('Master Data'!$F$2:$L$4115)),""),ROWS($A$2:B1716)),(COLUMNS($A$2:B1716)-1)*6+1)</f>
        <v>31</v>
      </c>
      <c r="D1716" t="str" cm="1">
        <f t="array" ref="D1716">INDEX('Master Data'!$F$2:$L$4115,SMALL(IF((INDEX('Master Data'!$F$2:$L$4115,,1)="canceled"),MATCH(ROW('Master Data'!$F$2:$L$4115),ROW('Master Data'!$F$2:$L$4115)),""""),ROWS($D$1532:D1716)),(COLUMNS($D$1532:D1716)-1)*6+1)</f>
        <v>canceled</v>
      </c>
      <c r="E1716" cm="1">
        <f t="array" ref="E1716">INDEX('Master Data'!$F$2:$L$4115,SMALL(IF((INDEX('Master Data'!$F$2:$L$4115,,1)="canceled"),MATCH(ROW('Master Data'!$F$2:$L$4115),ROW('Master Data'!$F$2:$L$4115)),""),ROWS($D$1532:E1716)),(COLUMNS($D$1532:E1716)-1)*6+1)</f>
        <v>2</v>
      </c>
    </row>
    <row r="1717" spans="1:5" x14ac:dyDescent="0.25">
      <c r="A1717" t="str" cm="1">
        <f t="array" ref="A1717">INDEX('Master Data'!$F$2:$L$4115,SMALL(IF((INDEX('Master Data'!$F$2:$L$4115,,1)="successful"),MATCH(ROW('Master Data'!$F$2:$L$4115),ROW('Master Data'!$F$2:$L$4115)),""),ROWS(A$2:$A1717)),(COLUMNS($A$2:A1717)-1)*6+1)</f>
        <v>successful</v>
      </c>
      <c r="B1717" cm="1">
        <f t="array" ref="B1717">INDEX('Master Data'!$F$2:$L$4115,SMALL(IF((INDEX('Master Data'!$F$2:$L$4115,,1)="successful"),MATCH(ROW('Master Data'!$F$2:$L$4115),ROW('Master Data'!$F$2:$L$4115)),""),ROWS($A$2:B1717)),(COLUMNS($A$2:B1717)-1)*6+1)</f>
        <v>45</v>
      </c>
      <c r="D1717" t="str" cm="1">
        <f t="array" ref="D1717">INDEX('Master Data'!$F$2:$L$4115,SMALL(IF((INDEX('Master Data'!$F$2:$L$4115,,1)="canceled"),MATCH(ROW('Master Data'!$F$2:$L$4115),ROW('Master Data'!$F$2:$L$4115)),""""),ROWS($D$1532:D1717)),(COLUMNS($D$1532:D1717)-1)*6+1)</f>
        <v>canceled</v>
      </c>
      <c r="E1717" cm="1">
        <f t="array" ref="E1717">INDEX('Master Data'!$F$2:$L$4115,SMALL(IF((INDEX('Master Data'!$F$2:$L$4115,,1)="canceled"),MATCH(ROW('Master Data'!$F$2:$L$4115),ROW('Master Data'!$F$2:$L$4115)),""),ROWS($D$1532:E1717)),(COLUMNS($D$1532:E1717)-1)*6+1)</f>
        <v>0</v>
      </c>
    </row>
    <row r="1718" spans="1:5" x14ac:dyDescent="0.25">
      <c r="A1718" t="str" cm="1">
        <f t="array" ref="A1718">INDEX('Master Data'!$F$2:$L$4115,SMALL(IF((INDEX('Master Data'!$F$2:$L$4115,,1)="successful"),MATCH(ROW('Master Data'!$F$2:$L$4115),ROW('Master Data'!$F$2:$L$4115)),""),ROWS(A$2:$A1718)),(COLUMNS($A$2:A1718)-1)*6+1)</f>
        <v>successful</v>
      </c>
      <c r="B1718" cm="1">
        <f t="array" ref="B1718">INDEX('Master Data'!$F$2:$L$4115,SMALL(IF((INDEX('Master Data'!$F$2:$L$4115,,1)="successful"),MATCH(ROW('Master Data'!$F$2:$L$4115),ROW('Master Data'!$F$2:$L$4115)),""),ROWS($A$2:B1718)),(COLUMNS($A$2:B1718)-1)*6+1)</f>
        <v>41</v>
      </c>
      <c r="D1718" t="str" cm="1">
        <f t="array" ref="D1718">INDEX('Master Data'!$F$2:$L$4115,SMALL(IF((INDEX('Master Data'!$F$2:$L$4115,,1)="canceled"),MATCH(ROW('Master Data'!$F$2:$L$4115),ROW('Master Data'!$F$2:$L$4115)),""""),ROWS($D$1532:D1718)),(COLUMNS($D$1532:D1718)-1)*6+1)</f>
        <v>canceled</v>
      </c>
      <c r="E1718" cm="1">
        <f t="array" ref="E1718">INDEX('Master Data'!$F$2:$L$4115,SMALL(IF((INDEX('Master Data'!$F$2:$L$4115,,1)="canceled"),MATCH(ROW('Master Data'!$F$2:$L$4115),ROW('Master Data'!$F$2:$L$4115)),""),ROWS($D$1532:E1718)),(COLUMNS($D$1532:E1718)-1)*6+1)</f>
        <v>0</v>
      </c>
    </row>
    <row r="1719" spans="1:5" x14ac:dyDescent="0.25">
      <c r="A1719" t="str" cm="1">
        <f t="array" ref="A1719">INDEX('Master Data'!$F$2:$L$4115,SMALL(IF((INDEX('Master Data'!$F$2:$L$4115,,1)="successful"),MATCH(ROW('Master Data'!$F$2:$L$4115),ROW('Master Data'!$F$2:$L$4115)),""),ROWS(A$2:$A1719)),(COLUMNS($A$2:A1719)-1)*6+1)</f>
        <v>successful</v>
      </c>
      <c r="B1719" cm="1">
        <f t="array" ref="B1719">INDEX('Master Data'!$F$2:$L$4115,SMALL(IF((INDEX('Master Data'!$F$2:$L$4115,,1)="successful"),MATCH(ROW('Master Data'!$F$2:$L$4115),ROW('Master Data'!$F$2:$L$4115)),""),ROWS($A$2:B1719)),(COLUMNS($A$2:B1719)-1)*6+1)</f>
        <v>29</v>
      </c>
      <c r="D1719" t="str" cm="1">
        <f t="array" ref="D1719">INDEX('Master Data'!$F$2:$L$4115,SMALL(IF((INDEX('Master Data'!$F$2:$L$4115,,1)="canceled"),MATCH(ROW('Master Data'!$F$2:$L$4115),ROW('Master Data'!$F$2:$L$4115)),""""),ROWS($D$1532:D1719)),(COLUMNS($D$1532:D1719)-1)*6+1)</f>
        <v>canceled</v>
      </c>
      <c r="E1719" cm="1">
        <f t="array" ref="E1719">INDEX('Master Data'!$F$2:$L$4115,SMALL(IF((INDEX('Master Data'!$F$2:$L$4115,,1)="canceled"),MATCH(ROW('Master Data'!$F$2:$L$4115),ROW('Master Data'!$F$2:$L$4115)),""),ROWS($D$1532:E1719)),(COLUMNS($D$1532:E1719)-1)*6+1)</f>
        <v>1</v>
      </c>
    </row>
    <row r="1720" spans="1:5" x14ac:dyDescent="0.25">
      <c r="A1720" t="str" cm="1">
        <f t="array" ref="A1720">INDEX('Master Data'!$F$2:$L$4115,SMALL(IF((INDEX('Master Data'!$F$2:$L$4115,,1)="successful"),MATCH(ROW('Master Data'!$F$2:$L$4115),ROW('Master Data'!$F$2:$L$4115)),""),ROWS(A$2:$A1720)),(COLUMNS($A$2:A1720)-1)*6+1)</f>
        <v>successful</v>
      </c>
      <c r="B1720" cm="1">
        <f t="array" ref="B1720">INDEX('Master Data'!$F$2:$L$4115,SMALL(IF((INDEX('Master Data'!$F$2:$L$4115,,1)="successful"),MATCH(ROW('Master Data'!$F$2:$L$4115),ROW('Master Data'!$F$2:$L$4115)),""),ROWS($A$2:B1720)),(COLUMNS($A$2:B1720)-1)*6+1)</f>
        <v>58</v>
      </c>
      <c r="D1720" t="str" cm="1">
        <f t="array" ref="D1720">INDEX('Master Data'!$F$2:$L$4115,SMALL(IF((INDEX('Master Data'!$F$2:$L$4115,,1)="canceled"),MATCH(ROW('Master Data'!$F$2:$L$4115),ROW('Master Data'!$F$2:$L$4115)),""""),ROWS($D$1532:D1720)),(COLUMNS($D$1532:D1720)-1)*6+1)</f>
        <v>canceled</v>
      </c>
      <c r="E1720" cm="1">
        <f t="array" ref="E1720">INDEX('Master Data'!$F$2:$L$4115,SMALL(IF((INDEX('Master Data'!$F$2:$L$4115,,1)="canceled"),MATCH(ROW('Master Data'!$F$2:$L$4115),ROW('Master Data'!$F$2:$L$4115)),""),ROWS($D$1532:E1720)),(COLUMNS($D$1532:E1720)-1)*6+1)</f>
        <v>7</v>
      </c>
    </row>
    <row r="1721" spans="1:5" x14ac:dyDescent="0.25">
      <c r="A1721" t="str" cm="1">
        <f t="array" ref="A1721">INDEX('Master Data'!$F$2:$L$4115,SMALL(IF((INDEX('Master Data'!$F$2:$L$4115,,1)="successful"),MATCH(ROW('Master Data'!$F$2:$L$4115),ROW('Master Data'!$F$2:$L$4115)),""),ROWS(A$2:$A1721)),(COLUMNS($A$2:A1721)-1)*6+1)</f>
        <v>successful</v>
      </c>
      <c r="B1721" cm="1">
        <f t="array" ref="B1721">INDEX('Master Data'!$F$2:$L$4115,SMALL(IF((INDEX('Master Data'!$F$2:$L$4115,,1)="successful"),MATCH(ROW('Master Data'!$F$2:$L$4115),ROW('Master Data'!$F$2:$L$4115)),""),ROWS($A$2:B1721)),(COLUMNS($A$2:B1721)-1)*6+1)</f>
        <v>89</v>
      </c>
      <c r="D1721" t="str" cm="1">
        <f t="array" ref="D1721">INDEX('Master Data'!$F$2:$L$4115,SMALL(IF((INDEX('Master Data'!$F$2:$L$4115,,1)="canceled"),MATCH(ROW('Master Data'!$F$2:$L$4115),ROW('Master Data'!$F$2:$L$4115)),""""),ROWS($D$1532:D1721)),(COLUMNS($D$1532:D1721)-1)*6+1)</f>
        <v>canceled</v>
      </c>
      <c r="E1721" cm="1">
        <f t="array" ref="E1721">INDEX('Master Data'!$F$2:$L$4115,SMALL(IF((INDEX('Master Data'!$F$2:$L$4115,,1)="canceled"),MATCH(ROW('Master Data'!$F$2:$L$4115),ROW('Master Data'!$F$2:$L$4115)),""),ROWS($D$1532:E1721)),(COLUMNS($D$1532:E1721)-1)*6+1)</f>
        <v>3</v>
      </c>
    </row>
    <row r="1722" spans="1:5" x14ac:dyDescent="0.25">
      <c r="A1722" t="str" cm="1">
        <f t="array" ref="A1722">INDEX('Master Data'!$F$2:$L$4115,SMALL(IF((INDEX('Master Data'!$F$2:$L$4115,,1)="successful"),MATCH(ROW('Master Data'!$F$2:$L$4115),ROW('Master Data'!$F$2:$L$4115)),""),ROWS(A$2:$A1722)),(COLUMNS($A$2:A1722)-1)*6+1)</f>
        <v>successful</v>
      </c>
      <c r="B1722" cm="1">
        <f t="array" ref="B1722">INDEX('Master Data'!$F$2:$L$4115,SMALL(IF((INDEX('Master Data'!$F$2:$L$4115,,1)="successful"),MATCH(ROW('Master Data'!$F$2:$L$4115),ROW('Master Data'!$F$2:$L$4115)),""),ROWS($A$2:B1722)),(COLUMNS($A$2:B1722)-1)*6+1)</f>
        <v>125</v>
      </c>
      <c r="D1722" t="str" cm="1">
        <f t="array" ref="D1722">INDEX('Master Data'!$F$2:$L$4115,SMALL(IF((INDEX('Master Data'!$F$2:$L$4115,,1)="canceled"),MATCH(ROW('Master Data'!$F$2:$L$4115),ROW('Master Data'!$F$2:$L$4115)),""""),ROWS($D$1532:D1722)),(COLUMNS($D$1532:D1722)-1)*6+1)</f>
        <v>canceled</v>
      </c>
      <c r="E1722" cm="1">
        <f t="array" ref="E1722">INDEX('Master Data'!$F$2:$L$4115,SMALL(IF((INDEX('Master Data'!$F$2:$L$4115,,1)="canceled"),MATCH(ROW('Master Data'!$F$2:$L$4115),ROW('Master Data'!$F$2:$L$4115)),""),ROWS($D$1532:E1722)),(COLUMNS($D$1532:E1722)-1)*6+1)</f>
        <v>0</v>
      </c>
    </row>
    <row r="1723" spans="1:5" x14ac:dyDescent="0.25">
      <c r="A1723" t="str" cm="1">
        <f t="array" ref="A1723">INDEX('Master Data'!$F$2:$L$4115,SMALL(IF((INDEX('Master Data'!$F$2:$L$4115,,1)="successful"),MATCH(ROW('Master Data'!$F$2:$L$4115),ROW('Master Data'!$F$2:$L$4115)),""),ROWS(A$2:$A1723)),(COLUMNS($A$2:A1723)-1)*6+1)</f>
        <v>successful</v>
      </c>
      <c r="B1723" cm="1">
        <f t="array" ref="B1723">INDEX('Master Data'!$F$2:$L$4115,SMALL(IF((INDEX('Master Data'!$F$2:$L$4115,,1)="successful"),MATCH(ROW('Master Data'!$F$2:$L$4115),ROW('Master Data'!$F$2:$L$4115)),""),ROWS($A$2:B1723)),(COLUMNS($A$2:B1723)-1)*6+1)</f>
        <v>18</v>
      </c>
      <c r="D1723" t="str" cm="1">
        <f t="array" ref="D1723">INDEX('Master Data'!$F$2:$L$4115,SMALL(IF((INDEX('Master Data'!$F$2:$L$4115,,1)="canceled"),MATCH(ROW('Master Data'!$F$2:$L$4115),ROW('Master Data'!$F$2:$L$4115)),""""),ROWS($D$1532:D1723)),(COLUMNS($D$1532:D1723)-1)*6+1)</f>
        <v>canceled</v>
      </c>
      <c r="E1723" cm="1">
        <f t="array" ref="E1723">INDEX('Master Data'!$F$2:$L$4115,SMALL(IF((INDEX('Master Data'!$F$2:$L$4115,,1)="canceled"),MATCH(ROW('Master Data'!$F$2:$L$4115),ROW('Master Data'!$F$2:$L$4115)),""),ROWS($D$1532:E1723)),(COLUMNS($D$1532:E1723)-1)*6+1)</f>
        <v>0</v>
      </c>
    </row>
    <row r="1724" spans="1:5" x14ac:dyDescent="0.25">
      <c r="A1724" t="str" cm="1">
        <f t="array" ref="A1724">INDEX('Master Data'!$F$2:$L$4115,SMALL(IF((INDEX('Master Data'!$F$2:$L$4115,,1)="successful"),MATCH(ROW('Master Data'!$F$2:$L$4115),ROW('Master Data'!$F$2:$L$4115)),""),ROWS(A$2:$A1724)),(COLUMNS($A$2:A1724)-1)*6+1)</f>
        <v>successful</v>
      </c>
      <c r="B1724" cm="1">
        <f t="array" ref="B1724">INDEX('Master Data'!$F$2:$L$4115,SMALL(IF((INDEX('Master Data'!$F$2:$L$4115,,1)="successful"),MATCH(ROW('Master Data'!$F$2:$L$4115),ROW('Master Data'!$F$2:$L$4115)),""),ROWS($A$2:B1724)),(COLUMNS($A$2:B1724)-1)*6+1)</f>
        <v>32</v>
      </c>
      <c r="D1724" t="str" cm="1">
        <f t="array" ref="D1724">INDEX('Master Data'!$F$2:$L$4115,SMALL(IF((INDEX('Master Data'!$F$2:$L$4115,,1)="canceled"),MATCH(ROW('Master Data'!$F$2:$L$4115),ROW('Master Data'!$F$2:$L$4115)),""""),ROWS($D$1532:D1724)),(COLUMNS($D$1532:D1724)-1)*6+1)</f>
        <v>canceled</v>
      </c>
      <c r="E1724" cm="1">
        <f t="array" ref="E1724">INDEX('Master Data'!$F$2:$L$4115,SMALL(IF((INDEX('Master Data'!$F$2:$L$4115,,1)="canceled"),MATCH(ROW('Master Data'!$F$2:$L$4115),ROW('Master Data'!$F$2:$L$4115)),""),ROWS($D$1532:E1724)),(COLUMNS($D$1532:E1724)-1)*6+1)</f>
        <v>0</v>
      </c>
    </row>
    <row r="1725" spans="1:5" x14ac:dyDescent="0.25">
      <c r="A1725" t="str" cm="1">
        <f t="array" ref="A1725">INDEX('Master Data'!$F$2:$L$4115,SMALL(IF((INDEX('Master Data'!$F$2:$L$4115,,1)="successful"),MATCH(ROW('Master Data'!$F$2:$L$4115),ROW('Master Data'!$F$2:$L$4115)),""),ROWS(A$2:$A1725)),(COLUMNS($A$2:A1725)-1)*6+1)</f>
        <v>successful</v>
      </c>
      <c r="B1725" cm="1">
        <f t="array" ref="B1725">INDEX('Master Data'!$F$2:$L$4115,SMALL(IF((INDEX('Master Data'!$F$2:$L$4115,,1)="successful"),MATCH(ROW('Master Data'!$F$2:$L$4115),ROW('Master Data'!$F$2:$L$4115)),""),ROWS($A$2:B1725)),(COLUMNS($A$2:B1725)-1)*6+1)</f>
        <v>16</v>
      </c>
      <c r="D1725" t="str" cm="1">
        <f t="array" ref="D1725">INDEX('Master Data'!$F$2:$L$4115,SMALL(IF((INDEX('Master Data'!$F$2:$L$4115,,1)="canceled"),MATCH(ROW('Master Data'!$F$2:$L$4115),ROW('Master Data'!$F$2:$L$4115)),""""),ROWS($D$1532:D1725)),(COLUMNS($D$1532:D1725)-1)*6+1)</f>
        <v>canceled</v>
      </c>
      <c r="E1725" cm="1">
        <f t="array" ref="E1725">INDEX('Master Data'!$F$2:$L$4115,SMALL(IF((INDEX('Master Data'!$F$2:$L$4115,,1)="canceled"),MATCH(ROW('Master Data'!$F$2:$L$4115),ROW('Master Data'!$F$2:$L$4115)),""),ROWS($D$1532:E1725)),(COLUMNS($D$1532:E1725)-1)*6+1)</f>
        <v>0</v>
      </c>
    </row>
    <row r="1726" spans="1:5" x14ac:dyDescent="0.25">
      <c r="A1726" t="str" cm="1">
        <f t="array" ref="A1726">INDEX('Master Data'!$F$2:$L$4115,SMALL(IF((INDEX('Master Data'!$F$2:$L$4115,,1)="successful"),MATCH(ROW('Master Data'!$F$2:$L$4115),ROW('Master Data'!$F$2:$L$4115)),""),ROWS(A$2:$A1726)),(COLUMNS($A$2:A1726)-1)*6+1)</f>
        <v>successful</v>
      </c>
      <c r="B1726" cm="1">
        <f t="array" ref="B1726">INDEX('Master Data'!$F$2:$L$4115,SMALL(IF((INDEX('Master Data'!$F$2:$L$4115,,1)="successful"),MATCH(ROW('Master Data'!$F$2:$L$4115),ROW('Master Data'!$F$2:$L$4115)),""),ROWS($A$2:B1726)),(COLUMNS($A$2:B1726)-1)*6+1)</f>
        <v>38</v>
      </c>
      <c r="D1726" t="str" cm="1">
        <f t="array" ref="D1726">INDEX('Master Data'!$F$2:$L$4115,SMALL(IF((INDEX('Master Data'!$F$2:$L$4115,,1)="canceled"),MATCH(ROW('Master Data'!$F$2:$L$4115),ROW('Master Data'!$F$2:$L$4115)),""""),ROWS($D$1532:D1726)),(COLUMNS($D$1532:D1726)-1)*6+1)</f>
        <v>canceled</v>
      </c>
      <c r="E1726" cm="1">
        <f t="array" ref="E1726">INDEX('Master Data'!$F$2:$L$4115,SMALL(IF((INDEX('Master Data'!$F$2:$L$4115,,1)="canceled"),MATCH(ROW('Master Data'!$F$2:$L$4115),ROW('Master Data'!$F$2:$L$4115)),""),ROWS($D$1532:E1726)),(COLUMNS($D$1532:E1726)-1)*6+1)</f>
        <v>1</v>
      </c>
    </row>
    <row r="1727" spans="1:5" x14ac:dyDescent="0.25">
      <c r="A1727" t="str" cm="1">
        <f t="array" ref="A1727">INDEX('Master Data'!$F$2:$L$4115,SMALL(IF((INDEX('Master Data'!$F$2:$L$4115,,1)="successful"),MATCH(ROW('Master Data'!$F$2:$L$4115),ROW('Master Data'!$F$2:$L$4115)),""),ROWS(A$2:$A1727)),(COLUMNS($A$2:A1727)-1)*6+1)</f>
        <v>successful</v>
      </c>
      <c r="B1727" cm="1">
        <f t="array" ref="B1727">INDEX('Master Data'!$F$2:$L$4115,SMALL(IF((INDEX('Master Data'!$F$2:$L$4115,,1)="successful"),MATCH(ROW('Master Data'!$F$2:$L$4115),ROW('Master Data'!$F$2:$L$4115)),""),ROWS($A$2:B1727)),(COLUMNS($A$2:B1727)-1)*6+1)</f>
        <v>15</v>
      </c>
      <c r="D1727" t="str" cm="1">
        <f t="array" ref="D1727">INDEX('Master Data'!$F$2:$L$4115,SMALL(IF((INDEX('Master Data'!$F$2:$L$4115,,1)="canceled"),MATCH(ROW('Master Data'!$F$2:$L$4115),ROW('Master Data'!$F$2:$L$4115)),""""),ROWS($D$1532:D1727)),(COLUMNS($D$1532:D1727)-1)*6+1)</f>
        <v>canceled</v>
      </c>
      <c r="E1727" cm="1">
        <f t="array" ref="E1727">INDEX('Master Data'!$F$2:$L$4115,SMALL(IF((INDEX('Master Data'!$F$2:$L$4115,,1)="canceled"),MATCH(ROW('Master Data'!$F$2:$L$4115),ROW('Master Data'!$F$2:$L$4115)),""),ROWS($D$1532:E1727)),(COLUMNS($D$1532:E1727)-1)*6+1)</f>
        <v>0</v>
      </c>
    </row>
    <row r="1728" spans="1:5" x14ac:dyDescent="0.25">
      <c r="A1728" t="str" cm="1">
        <f t="array" ref="A1728">INDEX('Master Data'!$F$2:$L$4115,SMALL(IF((INDEX('Master Data'!$F$2:$L$4115,,1)="successful"),MATCH(ROW('Master Data'!$F$2:$L$4115),ROW('Master Data'!$F$2:$L$4115)),""),ROWS(A$2:$A1728)),(COLUMNS($A$2:A1728)-1)*6+1)</f>
        <v>successful</v>
      </c>
      <c r="B1728" cm="1">
        <f t="array" ref="B1728">INDEX('Master Data'!$F$2:$L$4115,SMALL(IF((INDEX('Master Data'!$F$2:$L$4115,,1)="successful"),MATCH(ROW('Master Data'!$F$2:$L$4115),ROW('Master Data'!$F$2:$L$4115)),""),ROWS($A$2:B1728)),(COLUMNS($A$2:B1728)-1)*6+1)</f>
        <v>23</v>
      </c>
      <c r="D1728" t="str" cm="1">
        <f t="array" ref="D1728">INDEX('Master Data'!$F$2:$L$4115,SMALL(IF((INDEX('Master Data'!$F$2:$L$4115,,1)="canceled"),MATCH(ROW('Master Data'!$F$2:$L$4115),ROW('Master Data'!$F$2:$L$4115)),""""),ROWS($D$1532:D1728)),(COLUMNS($D$1532:D1728)-1)*6+1)</f>
        <v>canceled</v>
      </c>
      <c r="E1728" cm="1">
        <f t="array" ref="E1728">INDEX('Master Data'!$F$2:$L$4115,SMALL(IF((INDEX('Master Data'!$F$2:$L$4115,,1)="canceled"),MATCH(ROW('Master Data'!$F$2:$L$4115),ROW('Master Data'!$F$2:$L$4115)),""),ROWS($D$1532:E1728)),(COLUMNS($D$1532:E1728)-1)*6+1)</f>
        <v>2</v>
      </c>
    </row>
    <row r="1729" spans="1:5" x14ac:dyDescent="0.25">
      <c r="A1729" t="str" cm="1">
        <f t="array" ref="A1729">INDEX('Master Data'!$F$2:$L$4115,SMALL(IF((INDEX('Master Data'!$F$2:$L$4115,,1)="successful"),MATCH(ROW('Master Data'!$F$2:$L$4115),ROW('Master Data'!$F$2:$L$4115)),""),ROWS(A$2:$A1729)),(COLUMNS($A$2:A1729)-1)*6+1)</f>
        <v>successful</v>
      </c>
      <c r="B1729" cm="1">
        <f t="array" ref="B1729">INDEX('Master Data'!$F$2:$L$4115,SMALL(IF((INDEX('Master Data'!$F$2:$L$4115,,1)="successful"),MATCH(ROW('Master Data'!$F$2:$L$4115),ROW('Master Data'!$F$2:$L$4115)),""),ROWS($A$2:B1729)),(COLUMNS($A$2:B1729)-1)*6+1)</f>
        <v>49</v>
      </c>
      <c r="D1729" t="str" cm="1">
        <f t="array" ref="D1729">INDEX('Master Data'!$F$2:$L$4115,SMALL(IF((INDEX('Master Data'!$F$2:$L$4115,,1)="canceled"),MATCH(ROW('Master Data'!$F$2:$L$4115),ROW('Master Data'!$F$2:$L$4115)),""""),ROWS($D$1532:D1729)),(COLUMNS($D$1532:D1729)-1)*6+1)</f>
        <v>canceled</v>
      </c>
      <c r="E1729" cm="1">
        <f t="array" ref="E1729">INDEX('Master Data'!$F$2:$L$4115,SMALL(IF((INDEX('Master Data'!$F$2:$L$4115,,1)="canceled"),MATCH(ROW('Master Data'!$F$2:$L$4115),ROW('Master Data'!$F$2:$L$4115)),""),ROWS($D$1532:E1729)),(COLUMNS($D$1532:E1729)-1)*6+1)</f>
        <v>1</v>
      </c>
    </row>
    <row r="1730" spans="1:5" x14ac:dyDescent="0.25">
      <c r="A1730" t="str" cm="1">
        <f t="array" ref="A1730">INDEX('Master Data'!$F$2:$L$4115,SMALL(IF((INDEX('Master Data'!$F$2:$L$4115,,1)="successful"),MATCH(ROW('Master Data'!$F$2:$L$4115),ROW('Master Data'!$F$2:$L$4115)),""),ROWS(A$2:$A1730)),(COLUMNS($A$2:A1730)-1)*6+1)</f>
        <v>successful</v>
      </c>
      <c r="B1730" cm="1">
        <f t="array" ref="B1730">INDEX('Master Data'!$F$2:$L$4115,SMALL(IF((INDEX('Master Data'!$F$2:$L$4115,,1)="successful"),MATCH(ROW('Master Data'!$F$2:$L$4115),ROW('Master Data'!$F$2:$L$4115)),""),ROWS($A$2:B1730)),(COLUMNS($A$2:B1730)-1)*6+1)</f>
        <v>10</v>
      </c>
      <c r="D1730" t="str" cm="1">
        <f t="array" ref="D1730">INDEX('Master Data'!$F$2:$L$4115,SMALL(IF((INDEX('Master Data'!$F$2:$L$4115,,1)="canceled"),MATCH(ROW('Master Data'!$F$2:$L$4115),ROW('Master Data'!$F$2:$L$4115)),""""),ROWS($D$1532:D1730)),(COLUMNS($D$1532:D1730)-1)*6+1)</f>
        <v>canceled</v>
      </c>
      <c r="E1730" cm="1">
        <f t="array" ref="E1730">INDEX('Master Data'!$F$2:$L$4115,SMALL(IF((INDEX('Master Data'!$F$2:$L$4115,,1)="canceled"),MATCH(ROW('Master Data'!$F$2:$L$4115),ROW('Master Data'!$F$2:$L$4115)),""),ROWS($D$1532:E1730)),(COLUMNS($D$1532:E1730)-1)*6+1)</f>
        <v>1</v>
      </c>
    </row>
    <row r="1731" spans="1:5" x14ac:dyDescent="0.25">
      <c r="A1731" t="str" cm="1">
        <f t="array" ref="A1731">INDEX('Master Data'!$F$2:$L$4115,SMALL(IF((INDEX('Master Data'!$F$2:$L$4115,,1)="successful"),MATCH(ROW('Master Data'!$F$2:$L$4115),ROW('Master Data'!$F$2:$L$4115)),""),ROWS(A$2:$A1731)),(COLUMNS($A$2:A1731)-1)*6+1)</f>
        <v>successful</v>
      </c>
      <c r="B1731" cm="1">
        <f t="array" ref="B1731">INDEX('Master Data'!$F$2:$L$4115,SMALL(IF((INDEX('Master Data'!$F$2:$L$4115,,1)="successful"),MATCH(ROW('Master Data'!$F$2:$L$4115),ROW('Master Data'!$F$2:$L$4115)),""),ROWS($A$2:B1731)),(COLUMNS($A$2:B1731)-1)*6+1)</f>
        <v>15</v>
      </c>
      <c r="D1731" t="str" cm="1">
        <f t="array" ref="D1731">INDEX('Master Data'!$F$2:$L$4115,SMALL(IF((INDEX('Master Data'!$F$2:$L$4115,,1)="canceled"),MATCH(ROW('Master Data'!$F$2:$L$4115),ROW('Master Data'!$F$2:$L$4115)),""""),ROWS($D$1532:D1731)),(COLUMNS($D$1532:D1731)-1)*6+1)</f>
        <v>canceled</v>
      </c>
      <c r="E1731" cm="1">
        <f t="array" ref="E1731">INDEX('Master Data'!$F$2:$L$4115,SMALL(IF((INDEX('Master Data'!$F$2:$L$4115,,1)="canceled"),MATCH(ROW('Master Data'!$F$2:$L$4115),ROW('Master Data'!$F$2:$L$4115)),""),ROWS($D$1532:E1731)),(COLUMNS($D$1532:E1731)-1)*6+1)</f>
        <v>59</v>
      </c>
    </row>
    <row r="1732" spans="1:5" x14ac:dyDescent="0.25">
      <c r="A1732" t="str" cm="1">
        <f t="array" ref="A1732">INDEX('Master Data'!$F$2:$L$4115,SMALL(IF((INDEX('Master Data'!$F$2:$L$4115,,1)="successful"),MATCH(ROW('Master Data'!$F$2:$L$4115),ROW('Master Data'!$F$2:$L$4115)),""),ROWS(A$2:$A1732)),(COLUMNS($A$2:A1732)-1)*6+1)</f>
        <v>successful</v>
      </c>
      <c r="B1732" cm="1">
        <f t="array" ref="B1732">INDEX('Master Data'!$F$2:$L$4115,SMALL(IF((INDEX('Master Data'!$F$2:$L$4115,,1)="successful"),MATCH(ROW('Master Data'!$F$2:$L$4115),ROW('Master Data'!$F$2:$L$4115)),""),ROWS($A$2:B1732)),(COLUMNS($A$2:B1732)-1)*6+1)</f>
        <v>57</v>
      </c>
      <c r="D1732" t="str" cm="1">
        <f t="array" ref="D1732">INDEX('Master Data'!$F$2:$L$4115,SMALL(IF((INDEX('Master Data'!$F$2:$L$4115,,1)="canceled"),MATCH(ROW('Master Data'!$F$2:$L$4115),ROW('Master Data'!$F$2:$L$4115)),""""),ROWS($D$1532:D1732)),(COLUMNS($D$1532:D1732)-1)*6+1)</f>
        <v>canceled</v>
      </c>
      <c r="E1732" cm="1">
        <f t="array" ref="E1732">INDEX('Master Data'!$F$2:$L$4115,SMALL(IF((INDEX('Master Data'!$F$2:$L$4115,,1)="canceled"),MATCH(ROW('Master Data'!$F$2:$L$4115),ROW('Master Data'!$F$2:$L$4115)),""),ROWS($D$1532:E1732)),(COLUMNS($D$1532:E1732)-1)*6+1)</f>
        <v>13</v>
      </c>
    </row>
    <row r="1733" spans="1:5" x14ac:dyDescent="0.25">
      <c r="A1733" t="str" cm="1">
        <f t="array" ref="A1733">INDEX('Master Data'!$F$2:$L$4115,SMALL(IF((INDEX('Master Data'!$F$2:$L$4115,,1)="successful"),MATCH(ROW('Master Data'!$F$2:$L$4115),ROW('Master Data'!$F$2:$L$4115)),""),ROWS(A$2:$A1733)),(COLUMNS($A$2:A1733)-1)*6+1)</f>
        <v>successful</v>
      </c>
      <c r="B1733" cm="1">
        <f t="array" ref="B1733">INDEX('Master Data'!$F$2:$L$4115,SMALL(IF((INDEX('Master Data'!$F$2:$L$4115,,1)="successful"),MATCH(ROW('Master Data'!$F$2:$L$4115),ROW('Master Data'!$F$2:$L$4115)),""),ROWS($A$2:B1733)),(COLUMNS($A$2:B1733)-1)*6+1)</f>
        <v>33</v>
      </c>
      <c r="D1733" t="str" cm="1">
        <f t="array" ref="D1733">INDEX('Master Data'!$F$2:$L$4115,SMALL(IF((INDEX('Master Data'!$F$2:$L$4115,,1)="canceled"),MATCH(ROW('Master Data'!$F$2:$L$4115),ROW('Master Data'!$F$2:$L$4115)),""""),ROWS($D$1532:D1733)),(COLUMNS($D$1532:D1733)-1)*6+1)</f>
        <v>canceled</v>
      </c>
      <c r="E1733" cm="1">
        <f t="array" ref="E1733">INDEX('Master Data'!$F$2:$L$4115,SMALL(IF((INDEX('Master Data'!$F$2:$L$4115,,1)="canceled"),MATCH(ROW('Master Data'!$F$2:$L$4115),ROW('Master Data'!$F$2:$L$4115)),""),ROWS($D$1532:E1733)),(COLUMNS($D$1532:E1733)-1)*6+1)</f>
        <v>22</v>
      </c>
    </row>
    <row r="1734" spans="1:5" x14ac:dyDescent="0.25">
      <c r="A1734" t="str" cm="1">
        <f t="array" ref="A1734">INDEX('Master Data'!$F$2:$L$4115,SMALL(IF((INDEX('Master Data'!$F$2:$L$4115,,1)="successful"),MATCH(ROW('Master Data'!$F$2:$L$4115),ROW('Master Data'!$F$2:$L$4115)),""),ROWS(A$2:$A1734)),(COLUMNS($A$2:A1734)-1)*6+1)</f>
        <v>successful</v>
      </c>
      <c r="B1734" cm="1">
        <f t="array" ref="B1734">INDEX('Master Data'!$F$2:$L$4115,SMALL(IF((INDEX('Master Data'!$F$2:$L$4115,,1)="successful"),MATCH(ROW('Master Data'!$F$2:$L$4115),ROW('Master Data'!$F$2:$L$4115)),""),ROWS($A$2:B1734)),(COLUMNS($A$2:B1734)-1)*6+1)</f>
        <v>9</v>
      </c>
      <c r="D1734" t="str" cm="1">
        <f t="array" ref="D1734">INDEX('Master Data'!$F$2:$L$4115,SMALL(IF((INDEX('Master Data'!$F$2:$L$4115,,1)="canceled"),MATCH(ROW('Master Data'!$F$2:$L$4115),ROW('Master Data'!$F$2:$L$4115)),""""),ROWS($D$1532:D1734)),(COLUMNS($D$1532:D1734)-1)*6+1)</f>
        <v>canceled</v>
      </c>
      <c r="E1734" cm="1">
        <f t="array" ref="E1734">INDEX('Master Data'!$F$2:$L$4115,SMALL(IF((INDEX('Master Data'!$F$2:$L$4115,,1)="canceled"),MATCH(ROW('Master Data'!$F$2:$L$4115),ROW('Master Data'!$F$2:$L$4115)),""),ROWS($D$1532:E1734)),(COLUMNS($D$1532:E1734)-1)*6+1)</f>
        <v>0</v>
      </c>
    </row>
    <row r="1735" spans="1:5" x14ac:dyDescent="0.25">
      <c r="A1735" t="str" cm="1">
        <f t="array" ref="A1735">INDEX('Master Data'!$F$2:$L$4115,SMALL(IF((INDEX('Master Data'!$F$2:$L$4115,,1)="successful"),MATCH(ROW('Master Data'!$F$2:$L$4115),ROW('Master Data'!$F$2:$L$4115)),""),ROWS(A$2:$A1735)),(COLUMNS($A$2:A1735)-1)*6+1)</f>
        <v>successful</v>
      </c>
      <c r="B1735" cm="1">
        <f t="array" ref="B1735">INDEX('Master Data'!$F$2:$L$4115,SMALL(IF((INDEX('Master Data'!$F$2:$L$4115,,1)="successful"),MATCH(ROW('Master Data'!$F$2:$L$4115),ROW('Master Data'!$F$2:$L$4115)),""),ROWS($A$2:B1735)),(COLUMNS($A$2:B1735)-1)*6+1)</f>
        <v>26</v>
      </c>
      <c r="D1735" t="str" cm="1">
        <f t="array" ref="D1735">INDEX('Master Data'!$F$2:$L$4115,SMALL(IF((INDEX('Master Data'!$F$2:$L$4115,,1)="canceled"),MATCH(ROW('Master Data'!$F$2:$L$4115),ROW('Master Data'!$F$2:$L$4115)),""""),ROWS($D$1532:D1735)),(COLUMNS($D$1532:D1735)-1)*6+1)</f>
        <v>canceled</v>
      </c>
      <c r="E1735" cm="1">
        <f t="array" ref="E1735">INDEX('Master Data'!$F$2:$L$4115,SMALL(IF((INDEX('Master Data'!$F$2:$L$4115,,1)="canceled"),MATCH(ROW('Master Data'!$F$2:$L$4115),ROW('Master Data'!$F$2:$L$4115)),""),ROWS($D$1532:E1735)),(COLUMNS($D$1532:E1735)-1)*6+1)</f>
        <v>52</v>
      </c>
    </row>
    <row r="1736" spans="1:5" x14ac:dyDescent="0.25">
      <c r="A1736" t="str" cm="1">
        <f t="array" ref="A1736">INDEX('Master Data'!$F$2:$L$4115,SMALL(IF((INDEX('Master Data'!$F$2:$L$4115,,1)="successful"),MATCH(ROW('Master Data'!$F$2:$L$4115),ROW('Master Data'!$F$2:$L$4115)),""),ROWS(A$2:$A1736)),(COLUMNS($A$2:A1736)-1)*6+1)</f>
        <v>successful</v>
      </c>
      <c r="B1736" cm="1">
        <f t="array" ref="B1736">INDEX('Master Data'!$F$2:$L$4115,SMALL(IF((INDEX('Master Data'!$F$2:$L$4115,,1)="successful"),MATCH(ROW('Master Data'!$F$2:$L$4115),ROW('Master Data'!$F$2:$L$4115)),""),ROWS($A$2:B1736)),(COLUMNS($A$2:B1736)-1)*6+1)</f>
        <v>69</v>
      </c>
      <c r="D1736" t="str" cm="1">
        <f t="array" ref="D1736">INDEX('Master Data'!$F$2:$L$4115,SMALL(IF((INDEX('Master Data'!$F$2:$L$4115,,1)="canceled"),MATCH(ROW('Master Data'!$F$2:$L$4115),ROW('Master Data'!$F$2:$L$4115)),""""),ROWS($D$1532:D1736)),(COLUMNS($D$1532:D1736)-1)*6+1)</f>
        <v>canceled</v>
      </c>
      <c r="E1736" cm="1">
        <f t="array" ref="E1736">INDEX('Master Data'!$F$2:$L$4115,SMALL(IF((INDEX('Master Data'!$F$2:$L$4115,,1)="canceled"),MATCH(ROW('Master Data'!$F$2:$L$4115),ROW('Master Data'!$F$2:$L$4115)),""),ROWS($D$1532:E1736)),(COLUMNS($D$1532:E1736)-1)*6+1)</f>
        <v>4</v>
      </c>
    </row>
    <row r="1737" spans="1:5" x14ac:dyDescent="0.25">
      <c r="A1737" t="str" cm="1">
        <f t="array" ref="A1737">INDEX('Master Data'!$F$2:$L$4115,SMALL(IF((INDEX('Master Data'!$F$2:$L$4115,,1)="successful"),MATCH(ROW('Master Data'!$F$2:$L$4115),ROW('Master Data'!$F$2:$L$4115)),""),ROWS(A$2:$A1737)),(COLUMNS($A$2:A1737)-1)*6+1)</f>
        <v>successful</v>
      </c>
      <c r="B1737" cm="1">
        <f t="array" ref="B1737">INDEX('Master Data'!$F$2:$L$4115,SMALL(IF((INDEX('Master Data'!$F$2:$L$4115,,1)="successful"),MATCH(ROW('Master Data'!$F$2:$L$4115),ROW('Master Data'!$F$2:$L$4115)),""),ROWS($A$2:B1737)),(COLUMNS($A$2:B1737)-1)*6+1)</f>
        <v>65</v>
      </c>
      <c r="D1737" t="str" cm="1">
        <f t="array" ref="D1737">INDEX('Master Data'!$F$2:$L$4115,SMALL(IF((INDEX('Master Data'!$F$2:$L$4115,,1)="canceled"),MATCH(ROW('Master Data'!$F$2:$L$4115),ROW('Master Data'!$F$2:$L$4115)),""""),ROWS($D$1532:D1737)),(COLUMNS($D$1532:D1737)-1)*6+1)</f>
        <v>canceled</v>
      </c>
      <c r="E1737" cm="1">
        <f t="array" ref="E1737">INDEX('Master Data'!$F$2:$L$4115,SMALL(IF((INDEX('Master Data'!$F$2:$L$4115,,1)="canceled"),MATCH(ROW('Master Data'!$F$2:$L$4115),ROW('Master Data'!$F$2:$L$4115)),""),ROWS($D$1532:E1737)),(COLUMNS($D$1532:E1737)-1)*6+1)</f>
        <v>3</v>
      </c>
    </row>
    <row r="1738" spans="1:5" x14ac:dyDescent="0.25">
      <c r="A1738" t="str" cm="1">
        <f t="array" ref="A1738">INDEX('Master Data'!$F$2:$L$4115,SMALL(IF((INDEX('Master Data'!$F$2:$L$4115,,1)="successful"),MATCH(ROW('Master Data'!$F$2:$L$4115),ROW('Master Data'!$F$2:$L$4115)),""),ROWS(A$2:$A1738)),(COLUMNS($A$2:A1738)-1)*6+1)</f>
        <v>successful</v>
      </c>
      <c r="B1738" cm="1">
        <f t="array" ref="B1738">INDEX('Master Data'!$F$2:$L$4115,SMALL(IF((INDEX('Master Data'!$F$2:$L$4115,,1)="successful"),MATCH(ROW('Master Data'!$F$2:$L$4115),ROW('Master Data'!$F$2:$L$4115)),""),ROWS($A$2:B1738)),(COLUMNS($A$2:B1738)-1)*6+1)</f>
        <v>83</v>
      </c>
      <c r="D1738" t="str" cm="1">
        <f t="array" ref="D1738">INDEX('Master Data'!$F$2:$L$4115,SMALL(IF((INDEX('Master Data'!$F$2:$L$4115,,1)="canceled"),MATCH(ROW('Master Data'!$F$2:$L$4115),ROW('Master Data'!$F$2:$L$4115)),""""),ROWS($D$1532:D1738)),(COLUMNS($D$1532:D1738)-1)*6+1)</f>
        <v>canceled</v>
      </c>
      <c r="E1738" cm="1">
        <f t="array" ref="E1738">INDEX('Master Data'!$F$2:$L$4115,SMALL(IF((INDEX('Master Data'!$F$2:$L$4115,,1)="canceled"),MATCH(ROW('Master Data'!$F$2:$L$4115),ROW('Master Data'!$F$2:$L$4115)),""),ROWS($D$1532:E1738)),(COLUMNS($D$1532:E1738)-1)*6+1)</f>
        <v>3</v>
      </c>
    </row>
    <row r="1739" spans="1:5" x14ac:dyDescent="0.25">
      <c r="A1739" t="str" cm="1">
        <f t="array" ref="A1739">INDEX('Master Data'!$F$2:$L$4115,SMALL(IF((INDEX('Master Data'!$F$2:$L$4115,,1)="successful"),MATCH(ROW('Master Data'!$F$2:$L$4115),ROW('Master Data'!$F$2:$L$4115)),""),ROWS(A$2:$A1739)),(COLUMNS($A$2:A1739)-1)*6+1)</f>
        <v>successful</v>
      </c>
      <c r="B1739" cm="1">
        <f t="array" ref="B1739">INDEX('Master Data'!$F$2:$L$4115,SMALL(IF((INDEX('Master Data'!$F$2:$L$4115,,1)="successful"),MATCH(ROW('Master Data'!$F$2:$L$4115),ROW('Master Data'!$F$2:$L$4115)),""),ROWS($A$2:B1739)),(COLUMNS($A$2:B1739)-1)*6+1)</f>
        <v>111</v>
      </c>
      <c r="D1739" t="str" cm="1">
        <f t="array" ref="D1739">INDEX('Master Data'!$F$2:$L$4115,SMALL(IF((INDEX('Master Data'!$F$2:$L$4115,,1)="canceled"),MATCH(ROW('Master Data'!$F$2:$L$4115),ROW('Master Data'!$F$2:$L$4115)),""""),ROWS($D$1532:D1739)),(COLUMNS($D$1532:D1739)-1)*6+1)</f>
        <v>canceled</v>
      </c>
      <c r="E1739" cm="1">
        <f t="array" ref="E1739">INDEX('Master Data'!$F$2:$L$4115,SMALL(IF((INDEX('Master Data'!$F$2:$L$4115,,1)="canceled"),MATCH(ROW('Master Data'!$F$2:$L$4115),ROW('Master Data'!$F$2:$L$4115)),""),ROWS($D$1532:E1739)),(COLUMNS($D$1532:E1739)-1)*6+1)</f>
        <v>6</v>
      </c>
    </row>
    <row r="1740" spans="1:5" x14ac:dyDescent="0.25">
      <c r="A1740" t="str" cm="1">
        <f t="array" ref="A1740">INDEX('Master Data'!$F$2:$L$4115,SMALL(IF((INDEX('Master Data'!$F$2:$L$4115,,1)="successful"),MATCH(ROW('Master Data'!$F$2:$L$4115),ROW('Master Data'!$F$2:$L$4115)),""),ROWS(A$2:$A1740)),(COLUMNS($A$2:A1740)-1)*6+1)</f>
        <v>successful</v>
      </c>
      <c r="B1740" cm="1">
        <f t="array" ref="B1740">INDEX('Master Data'!$F$2:$L$4115,SMALL(IF((INDEX('Master Data'!$F$2:$L$4115,,1)="successful"),MATCH(ROW('Master Data'!$F$2:$L$4115),ROW('Master Data'!$F$2:$L$4115)),""),ROWS($A$2:B1740)),(COLUMNS($A$2:B1740)-1)*6+1)</f>
        <v>46</v>
      </c>
      <c r="D1740" t="str" cm="1">
        <f t="array" ref="D1740">INDEX('Master Data'!$F$2:$L$4115,SMALL(IF((INDEX('Master Data'!$F$2:$L$4115,,1)="canceled"),MATCH(ROW('Master Data'!$F$2:$L$4115),ROW('Master Data'!$F$2:$L$4115)),""""),ROWS($D$1532:D1740)),(COLUMNS($D$1532:D1740)-1)*6+1)</f>
        <v>canceled</v>
      </c>
      <c r="E1740" cm="1">
        <f t="array" ref="E1740">INDEX('Master Data'!$F$2:$L$4115,SMALL(IF((INDEX('Master Data'!$F$2:$L$4115,,1)="canceled"),MATCH(ROW('Master Data'!$F$2:$L$4115),ROW('Master Data'!$F$2:$L$4115)),""),ROWS($D$1532:E1740)),(COLUMNS($D$1532:E1740)-1)*6+1)</f>
        <v>35</v>
      </c>
    </row>
    <row r="1741" spans="1:5" x14ac:dyDescent="0.25">
      <c r="A1741" t="str" cm="1">
        <f t="array" ref="A1741">INDEX('Master Data'!$F$2:$L$4115,SMALL(IF((INDEX('Master Data'!$F$2:$L$4115,,1)="successful"),MATCH(ROW('Master Data'!$F$2:$L$4115),ROW('Master Data'!$F$2:$L$4115)),""),ROWS(A$2:$A1741)),(COLUMNS($A$2:A1741)-1)*6+1)</f>
        <v>successful</v>
      </c>
      <c r="B1741" cm="1">
        <f t="array" ref="B1741">INDEX('Master Data'!$F$2:$L$4115,SMALL(IF((INDEX('Master Data'!$F$2:$L$4115,,1)="successful"),MATCH(ROW('Master Data'!$F$2:$L$4115),ROW('Master Data'!$F$2:$L$4115)),""),ROWS($A$2:B1741)),(COLUMNS($A$2:B1741)-1)*6+1)</f>
        <v>63</v>
      </c>
      <c r="D1741" t="str" cm="1">
        <f t="array" ref="D1741">INDEX('Master Data'!$F$2:$L$4115,SMALL(IF((INDEX('Master Data'!$F$2:$L$4115,,1)="canceled"),MATCH(ROW('Master Data'!$F$2:$L$4115),ROW('Master Data'!$F$2:$L$4115)),""""),ROWS($D$1532:D1741)),(COLUMNS($D$1532:D1741)-1)*6+1)</f>
        <v>canceled</v>
      </c>
      <c r="E1741" cm="1">
        <f t="array" ref="E1741">INDEX('Master Data'!$F$2:$L$4115,SMALL(IF((INDEX('Master Data'!$F$2:$L$4115,,1)="canceled"),MATCH(ROW('Master Data'!$F$2:$L$4115),ROW('Master Data'!$F$2:$L$4115)),""),ROWS($D$1532:E1741)),(COLUMNS($D$1532:E1741)-1)*6+1)</f>
        <v>10</v>
      </c>
    </row>
    <row r="1742" spans="1:5" x14ac:dyDescent="0.25">
      <c r="A1742" t="str" cm="1">
        <f t="array" ref="A1742">INDEX('Master Data'!$F$2:$L$4115,SMALL(IF((INDEX('Master Data'!$F$2:$L$4115,,1)="successful"),MATCH(ROW('Master Data'!$F$2:$L$4115),ROW('Master Data'!$F$2:$L$4115)),""),ROWS(A$2:$A1742)),(COLUMNS($A$2:A1742)-1)*6+1)</f>
        <v>successful</v>
      </c>
      <c r="B1742" cm="1">
        <f t="array" ref="B1742">INDEX('Master Data'!$F$2:$L$4115,SMALL(IF((INDEX('Master Data'!$F$2:$L$4115,,1)="successful"),MATCH(ROW('Master Data'!$F$2:$L$4115),ROW('Master Data'!$F$2:$L$4115)),""),ROWS($A$2:B1742)),(COLUMNS($A$2:B1742)-1)*6+1)</f>
        <v>9</v>
      </c>
      <c r="D1742" t="str" cm="1">
        <f t="array" ref="D1742">INDEX('Master Data'!$F$2:$L$4115,SMALL(IF((INDEX('Master Data'!$F$2:$L$4115,,1)="canceled"),MATCH(ROW('Master Data'!$F$2:$L$4115),ROW('Master Data'!$F$2:$L$4115)),""""),ROWS($D$1532:D1742)),(COLUMNS($D$1532:D1742)-1)*6+1)</f>
        <v>canceled</v>
      </c>
      <c r="E1742" cm="1">
        <f t="array" ref="E1742">INDEX('Master Data'!$F$2:$L$4115,SMALL(IF((INDEX('Master Data'!$F$2:$L$4115,,1)="canceled"),MATCH(ROW('Master Data'!$F$2:$L$4115),ROW('Master Data'!$F$2:$L$4115)),""),ROWS($D$1532:E1742)),(COLUMNS($D$1532:E1742)-1)*6+1)</f>
        <v>2</v>
      </c>
    </row>
    <row r="1743" spans="1:5" x14ac:dyDescent="0.25">
      <c r="A1743" t="str" cm="1">
        <f t="array" ref="A1743">INDEX('Master Data'!$F$2:$L$4115,SMALL(IF((INDEX('Master Data'!$F$2:$L$4115,,1)="successful"),MATCH(ROW('Master Data'!$F$2:$L$4115),ROW('Master Data'!$F$2:$L$4115)),""),ROWS(A$2:$A1743)),(COLUMNS($A$2:A1743)-1)*6+1)</f>
        <v>successful</v>
      </c>
      <c r="B1743" cm="1">
        <f t="array" ref="B1743">INDEX('Master Data'!$F$2:$L$4115,SMALL(IF((INDEX('Master Data'!$F$2:$L$4115,,1)="successful"),MATCH(ROW('Master Data'!$F$2:$L$4115),ROW('Master Data'!$F$2:$L$4115)),""),ROWS($A$2:B1743)),(COLUMNS($A$2:B1743)-1)*6+1)</f>
        <v>34</v>
      </c>
      <c r="D1743" t="str" cm="1">
        <f t="array" ref="D1743">INDEX('Master Data'!$F$2:$L$4115,SMALL(IF((INDEX('Master Data'!$F$2:$L$4115,,1)="canceled"),MATCH(ROW('Master Data'!$F$2:$L$4115),ROW('Master Data'!$F$2:$L$4115)),""""),ROWS($D$1532:D1743)),(COLUMNS($D$1532:D1743)-1)*6+1)</f>
        <v>canceled</v>
      </c>
      <c r="E1743" cm="1">
        <f t="array" ref="E1743">INDEX('Master Data'!$F$2:$L$4115,SMALL(IF((INDEX('Master Data'!$F$2:$L$4115,,1)="canceled"),MATCH(ROW('Master Data'!$F$2:$L$4115),ROW('Master Data'!$F$2:$L$4115)),""),ROWS($D$1532:E1743)),(COLUMNS($D$1532:E1743)-1)*6+1)</f>
        <v>4</v>
      </c>
    </row>
    <row r="1744" spans="1:5" x14ac:dyDescent="0.25">
      <c r="A1744" t="str" cm="1">
        <f t="array" ref="A1744">INDEX('Master Data'!$F$2:$L$4115,SMALL(IF((INDEX('Master Data'!$F$2:$L$4115,,1)="successful"),MATCH(ROW('Master Data'!$F$2:$L$4115),ROW('Master Data'!$F$2:$L$4115)),""),ROWS(A$2:$A1744)),(COLUMNS($A$2:A1744)-1)*6+1)</f>
        <v>successful</v>
      </c>
      <c r="B1744" cm="1">
        <f t="array" ref="B1744">INDEX('Master Data'!$F$2:$L$4115,SMALL(IF((INDEX('Master Data'!$F$2:$L$4115,,1)="successful"),MATCH(ROW('Master Data'!$F$2:$L$4115),ROW('Master Data'!$F$2:$L$4115)),""),ROWS($A$2:B1744)),(COLUMNS($A$2:B1744)-1)*6+1)</f>
        <v>112</v>
      </c>
      <c r="D1744" t="str" cm="1">
        <f t="array" ref="D1744">INDEX('Master Data'!$F$2:$L$4115,SMALL(IF((INDEX('Master Data'!$F$2:$L$4115,,1)="canceled"),MATCH(ROW('Master Data'!$F$2:$L$4115),ROW('Master Data'!$F$2:$L$4115)),""""),ROWS($D$1532:D1744)),(COLUMNS($D$1532:D1744)-1)*6+1)</f>
        <v>canceled</v>
      </c>
      <c r="E1744" cm="1">
        <f t="array" ref="E1744">INDEX('Master Data'!$F$2:$L$4115,SMALL(IF((INDEX('Master Data'!$F$2:$L$4115,,1)="canceled"),MATCH(ROW('Master Data'!$F$2:$L$4115),ROW('Master Data'!$F$2:$L$4115)),""),ROWS($D$1532:E1744)),(COLUMNS($D$1532:E1744)-1)*6+1)</f>
        <v>2</v>
      </c>
    </row>
    <row r="1745" spans="1:5" x14ac:dyDescent="0.25">
      <c r="A1745" t="str" cm="1">
        <f t="array" ref="A1745">INDEX('Master Data'!$F$2:$L$4115,SMALL(IF((INDEX('Master Data'!$F$2:$L$4115,,1)="successful"),MATCH(ROW('Master Data'!$F$2:$L$4115),ROW('Master Data'!$F$2:$L$4115)),""),ROWS(A$2:$A1745)),(COLUMNS($A$2:A1745)-1)*6+1)</f>
        <v>successful</v>
      </c>
      <c r="B1745" cm="1">
        <f t="array" ref="B1745">INDEX('Master Data'!$F$2:$L$4115,SMALL(IF((INDEX('Master Data'!$F$2:$L$4115,,1)="successful"),MATCH(ROW('Master Data'!$F$2:$L$4115),ROW('Master Data'!$F$2:$L$4115)),""),ROWS($A$2:B1745)),(COLUMNS($A$2:B1745)-1)*6+1)</f>
        <v>47</v>
      </c>
      <c r="D1745" t="str" cm="1">
        <f t="array" ref="D1745">INDEX('Master Data'!$F$2:$L$4115,SMALL(IF((INDEX('Master Data'!$F$2:$L$4115,,1)="canceled"),MATCH(ROW('Master Data'!$F$2:$L$4115),ROW('Master Data'!$F$2:$L$4115)),""""),ROWS($D$1532:D1745)),(COLUMNS($D$1532:D1745)-1)*6+1)</f>
        <v>canceled</v>
      </c>
      <c r="E1745" cm="1">
        <f t="array" ref="E1745">INDEX('Master Data'!$F$2:$L$4115,SMALL(IF((INDEX('Master Data'!$F$2:$L$4115,,1)="canceled"),MATCH(ROW('Master Data'!$F$2:$L$4115),ROW('Master Data'!$F$2:$L$4115)),""),ROWS($D$1532:E1745)),(COLUMNS($D$1532:E1745)-1)*6+1)</f>
        <v>0</v>
      </c>
    </row>
    <row r="1746" spans="1:5" x14ac:dyDescent="0.25">
      <c r="A1746" t="str" cm="1">
        <f t="array" ref="A1746">INDEX('Master Data'!$F$2:$L$4115,SMALL(IF((INDEX('Master Data'!$F$2:$L$4115,,1)="successful"),MATCH(ROW('Master Data'!$F$2:$L$4115),ROW('Master Data'!$F$2:$L$4115)),""),ROWS(A$2:$A1746)),(COLUMNS($A$2:A1746)-1)*6+1)</f>
        <v>successful</v>
      </c>
      <c r="B1746" cm="1">
        <f t="array" ref="B1746">INDEX('Master Data'!$F$2:$L$4115,SMALL(IF((INDEX('Master Data'!$F$2:$L$4115,,1)="successful"),MATCH(ROW('Master Data'!$F$2:$L$4115),ROW('Master Data'!$F$2:$L$4115)),""),ROWS($A$2:B1746)),(COLUMNS($A$2:B1746)-1)*6+1)</f>
        <v>38</v>
      </c>
      <c r="D1746" t="str" cm="1">
        <f t="array" ref="D1746">INDEX('Master Data'!$F$2:$L$4115,SMALL(IF((INDEX('Master Data'!$F$2:$L$4115,,1)="canceled"),MATCH(ROW('Master Data'!$F$2:$L$4115),ROW('Master Data'!$F$2:$L$4115)),""""),ROWS($D$1532:D1746)),(COLUMNS($D$1532:D1746)-1)*6+1)</f>
        <v>canceled</v>
      </c>
      <c r="E1746" cm="1">
        <f t="array" ref="E1746">INDEX('Master Data'!$F$2:$L$4115,SMALL(IF((INDEX('Master Data'!$F$2:$L$4115,,1)="canceled"),MATCH(ROW('Master Data'!$F$2:$L$4115),ROW('Master Data'!$F$2:$L$4115)),""),ROWS($D$1532:E1746)),(COLUMNS($D$1532:E1746)-1)*6+1)</f>
        <v>0</v>
      </c>
    </row>
    <row r="1747" spans="1:5" x14ac:dyDescent="0.25">
      <c r="A1747" t="str" cm="1">
        <f t="array" ref="A1747">INDEX('Master Data'!$F$2:$L$4115,SMALL(IF((INDEX('Master Data'!$F$2:$L$4115,,1)="successful"),MATCH(ROW('Master Data'!$F$2:$L$4115),ROW('Master Data'!$F$2:$L$4115)),""),ROWS(A$2:$A1747)),(COLUMNS($A$2:A1747)-1)*6+1)</f>
        <v>successful</v>
      </c>
      <c r="B1747" cm="1">
        <f t="array" ref="B1747">INDEX('Master Data'!$F$2:$L$4115,SMALL(IF((INDEX('Master Data'!$F$2:$L$4115,,1)="successful"),MATCH(ROW('Master Data'!$F$2:$L$4115),ROW('Master Data'!$F$2:$L$4115)),""),ROWS($A$2:B1747)),(COLUMNS($A$2:B1747)-1)*6+1)</f>
        <v>28</v>
      </c>
      <c r="D1747" t="str" cm="1">
        <f t="array" ref="D1747">INDEX('Master Data'!$F$2:$L$4115,SMALL(IF((INDEX('Master Data'!$F$2:$L$4115,,1)="canceled"),MATCH(ROW('Master Data'!$F$2:$L$4115),ROW('Master Data'!$F$2:$L$4115)),""""),ROWS($D$1532:D1747)),(COLUMNS($D$1532:D1747)-1)*6+1)</f>
        <v>canceled</v>
      </c>
      <c r="E1747" cm="1">
        <f t="array" ref="E1747">INDEX('Master Data'!$F$2:$L$4115,SMALL(IF((INDEX('Master Data'!$F$2:$L$4115,,1)="canceled"),MATCH(ROW('Master Data'!$F$2:$L$4115),ROW('Master Data'!$F$2:$L$4115)),""),ROWS($D$1532:E1747)),(COLUMNS($D$1532:E1747)-1)*6+1)</f>
        <v>0</v>
      </c>
    </row>
    <row r="1748" spans="1:5" x14ac:dyDescent="0.25">
      <c r="A1748" t="str" cm="1">
        <f t="array" ref="A1748">INDEX('Master Data'!$F$2:$L$4115,SMALL(IF((INDEX('Master Data'!$F$2:$L$4115,,1)="successful"),MATCH(ROW('Master Data'!$F$2:$L$4115),ROW('Master Data'!$F$2:$L$4115)),""),ROWS(A$2:$A1748)),(COLUMNS($A$2:A1748)-1)*6+1)</f>
        <v>successful</v>
      </c>
      <c r="B1748" cm="1">
        <f t="array" ref="B1748">INDEX('Master Data'!$F$2:$L$4115,SMALL(IF((INDEX('Master Data'!$F$2:$L$4115,,1)="successful"),MATCH(ROW('Master Data'!$F$2:$L$4115),ROW('Master Data'!$F$2:$L$4115)),""),ROWS($A$2:B1748)),(COLUMNS($A$2:B1748)-1)*6+1)</f>
        <v>78</v>
      </c>
      <c r="D1748" t="str" cm="1">
        <f t="array" ref="D1748">INDEX('Master Data'!$F$2:$L$4115,SMALL(IF((INDEX('Master Data'!$F$2:$L$4115,,1)="canceled"),MATCH(ROW('Master Data'!$F$2:$L$4115),ROW('Master Data'!$F$2:$L$4115)),""""),ROWS($D$1532:D1748)),(COLUMNS($D$1532:D1748)-1)*6+1)</f>
        <v>canceled</v>
      </c>
      <c r="E1748" cm="1">
        <f t="array" ref="E1748">INDEX('Master Data'!$F$2:$L$4115,SMALL(IF((INDEX('Master Data'!$F$2:$L$4115,,1)="canceled"),MATCH(ROW('Master Data'!$F$2:$L$4115),ROW('Master Data'!$F$2:$L$4115)),""),ROWS($D$1532:E1748)),(COLUMNS($D$1532:E1748)-1)*6+1)</f>
        <v>1</v>
      </c>
    </row>
    <row r="1749" spans="1:5" x14ac:dyDescent="0.25">
      <c r="A1749" t="str" cm="1">
        <f t="array" ref="A1749">INDEX('Master Data'!$F$2:$L$4115,SMALL(IF((INDEX('Master Data'!$F$2:$L$4115,,1)="successful"),MATCH(ROW('Master Data'!$F$2:$L$4115),ROW('Master Data'!$F$2:$L$4115)),""),ROWS(A$2:$A1749)),(COLUMNS($A$2:A1749)-1)*6+1)</f>
        <v>successful</v>
      </c>
      <c r="B1749" cm="1">
        <f t="array" ref="B1749">INDEX('Master Data'!$F$2:$L$4115,SMALL(IF((INDEX('Master Data'!$F$2:$L$4115,,1)="successful"),MATCH(ROW('Master Data'!$F$2:$L$4115),ROW('Master Data'!$F$2:$L$4115)),""),ROWS($A$2:B1749)),(COLUMNS($A$2:B1749)-1)*6+1)</f>
        <v>23</v>
      </c>
      <c r="D1749" t="str" cm="1">
        <f t="array" ref="D1749">INDEX('Master Data'!$F$2:$L$4115,SMALL(IF((INDEX('Master Data'!$F$2:$L$4115,,1)="canceled"),MATCH(ROW('Master Data'!$F$2:$L$4115),ROW('Master Data'!$F$2:$L$4115)),""""),ROWS($D$1532:D1749)),(COLUMNS($D$1532:D1749)-1)*6+1)</f>
        <v>canceled</v>
      </c>
      <c r="E1749" cm="1">
        <f t="array" ref="E1749">INDEX('Master Data'!$F$2:$L$4115,SMALL(IF((INDEX('Master Data'!$F$2:$L$4115,,1)="canceled"),MATCH(ROW('Master Data'!$F$2:$L$4115),ROW('Master Data'!$F$2:$L$4115)),""),ROWS($D$1532:E1749)),(COLUMNS($D$1532:E1749)-1)*6+1)</f>
        <v>1</v>
      </c>
    </row>
    <row r="1750" spans="1:5" x14ac:dyDescent="0.25">
      <c r="A1750" t="str" cm="1">
        <f t="array" ref="A1750">INDEX('Master Data'!$F$2:$L$4115,SMALL(IF((INDEX('Master Data'!$F$2:$L$4115,,1)="successful"),MATCH(ROW('Master Data'!$F$2:$L$4115),ROW('Master Data'!$F$2:$L$4115)),""),ROWS(A$2:$A1750)),(COLUMNS($A$2:A1750)-1)*6+1)</f>
        <v>successful</v>
      </c>
      <c r="B1750" cm="1">
        <f t="array" ref="B1750">INDEX('Master Data'!$F$2:$L$4115,SMALL(IF((INDEX('Master Data'!$F$2:$L$4115,,1)="successful"),MATCH(ROW('Master Data'!$F$2:$L$4115),ROW('Master Data'!$F$2:$L$4115)),""),ROWS($A$2:B1750)),(COLUMNS($A$2:B1750)-1)*6+1)</f>
        <v>40</v>
      </c>
      <c r="D1750" t="str" cm="1">
        <f t="array" ref="D1750">INDEX('Master Data'!$F$2:$L$4115,SMALL(IF((INDEX('Master Data'!$F$2:$L$4115,,1)="canceled"),MATCH(ROW('Master Data'!$F$2:$L$4115),ROW('Master Data'!$F$2:$L$4115)),""""),ROWS($D$1532:D1750)),(COLUMNS($D$1532:D1750)-1)*6+1)</f>
        <v>canceled</v>
      </c>
      <c r="E1750" cm="1">
        <f t="array" ref="E1750">INDEX('Master Data'!$F$2:$L$4115,SMALL(IF((INDEX('Master Data'!$F$2:$L$4115,,1)="canceled"),MATCH(ROW('Master Data'!$F$2:$L$4115),ROW('Master Data'!$F$2:$L$4115)),""),ROWS($D$1532:E1750)),(COLUMNS($D$1532:E1750)-1)*6+1)</f>
        <v>0</v>
      </c>
    </row>
    <row r="1751" spans="1:5" x14ac:dyDescent="0.25">
      <c r="A1751" t="str" cm="1">
        <f t="array" ref="A1751">INDEX('Master Data'!$F$2:$L$4115,SMALL(IF((INDEX('Master Data'!$F$2:$L$4115,,1)="successful"),MATCH(ROW('Master Data'!$F$2:$L$4115),ROW('Master Data'!$F$2:$L$4115)),""),ROWS(A$2:$A1751)),(COLUMNS($A$2:A1751)-1)*6+1)</f>
        <v>successful</v>
      </c>
      <c r="B1751" cm="1">
        <f t="array" ref="B1751">INDEX('Master Data'!$F$2:$L$4115,SMALL(IF((INDEX('Master Data'!$F$2:$L$4115,,1)="successful"),MATCH(ROW('Master Data'!$F$2:$L$4115),ROW('Master Data'!$F$2:$L$4115)),""),ROWS($A$2:B1751)),(COLUMNS($A$2:B1751)-1)*6+1)</f>
        <v>13</v>
      </c>
      <c r="D1751" t="str" cm="1">
        <f t="array" ref="D1751">INDEX('Master Data'!$F$2:$L$4115,SMALL(IF((INDEX('Master Data'!$F$2:$L$4115,,1)="canceled"),MATCH(ROW('Master Data'!$F$2:$L$4115),ROW('Master Data'!$F$2:$L$4115)),""""),ROWS($D$1532:D1751)),(COLUMNS($D$1532:D1751)-1)*6+1)</f>
        <v>canceled</v>
      </c>
      <c r="E1751" cm="1">
        <f t="array" ref="E1751">INDEX('Master Data'!$F$2:$L$4115,SMALL(IF((INDEX('Master Data'!$F$2:$L$4115,,1)="canceled"),MATCH(ROW('Master Data'!$F$2:$L$4115),ROW('Master Data'!$F$2:$L$4115)),""),ROWS($D$1532:E1751)),(COLUMNS($D$1532:E1751)-1)*6+1)</f>
        <v>3</v>
      </c>
    </row>
    <row r="1752" spans="1:5" x14ac:dyDescent="0.25">
      <c r="A1752" t="str" cm="1">
        <f t="array" ref="A1752">INDEX('Master Data'!$F$2:$L$4115,SMALL(IF((INDEX('Master Data'!$F$2:$L$4115,,1)="successful"),MATCH(ROW('Master Data'!$F$2:$L$4115),ROW('Master Data'!$F$2:$L$4115)),""),ROWS(A$2:$A1752)),(COLUMNS($A$2:A1752)-1)*6+1)</f>
        <v>successful</v>
      </c>
      <c r="B1752" cm="1">
        <f t="array" ref="B1752">INDEX('Master Data'!$F$2:$L$4115,SMALL(IF((INDEX('Master Data'!$F$2:$L$4115,,1)="successful"),MATCH(ROW('Master Data'!$F$2:$L$4115),ROW('Master Data'!$F$2:$L$4115)),""),ROWS($A$2:B1752)),(COLUMNS($A$2:B1752)-1)*6+1)</f>
        <v>18</v>
      </c>
      <c r="D1752" t="str" cm="1">
        <f t="array" ref="D1752">INDEX('Master Data'!$F$2:$L$4115,SMALL(IF((INDEX('Master Data'!$F$2:$L$4115,,1)="canceled"),MATCH(ROW('Master Data'!$F$2:$L$4115),ROW('Master Data'!$F$2:$L$4115)),""""),ROWS($D$1532:D1752)),(COLUMNS($D$1532:D1752)-1)*6+1)</f>
        <v>canceled</v>
      </c>
      <c r="E1752" cm="1">
        <f t="array" ref="E1752">INDEX('Master Data'!$F$2:$L$4115,SMALL(IF((INDEX('Master Data'!$F$2:$L$4115,,1)="canceled"),MATCH(ROW('Master Data'!$F$2:$L$4115),ROW('Master Data'!$F$2:$L$4115)),""),ROWS($D$1532:E1752)),(COLUMNS($D$1532:E1752)-1)*6+1)</f>
        <v>1</v>
      </c>
    </row>
    <row r="1753" spans="1:5" x14ac:dyDescent="0.25">
      <c r="A1753" t="str" cm="1">
        <f t="array" ref="A1753">INDEX('Master Data'!$F$2:$L$4115,SMALL(IF((INDEX('Master Data'!$F$2:$L$4115,,1)="successful"),MATCH(ROW('Master Data'!$F$2:$L$4115),ROW('Master Data'!$F$2:$L$4115)),""),ROWS(A$2:$A1753)),(COLUMNS($A$2:A1753)-1)*6+1)</f>
        <v>successful</v>
      </c>
      <c r="B1753" cm="1">
        <f t="array" ref="B1753">INDEX('Master Data'!$F$2:$L$4115,SMALL(IF((INDEX('Master Data'!$F$2:$L$4115,,1)="successful"),MATCH(ROW('Master Data'!$F$2:$L$4115),ROW('Master Data'!$F$2:$L$4115)),""),ROWS($A$2:B1753)),(COLUMNS($A$2:B1753)-1)*6+1)</f>
        <v>22</v>
      </c>
      <c r="D1753" t="str" cm="1">
        <f t="array" ref="D1753">INDEX('Master Data'!$F$2:$L$4115,SMALL(IF((INDEX('Master Data'!$F$2:$L$4115,,1)="canceled"),MATCH(ROW('Master Data'!$F$2:$L$4115),ROW('Master Data'!$F$2:$L$4115)),""""),ROWS($D$1532:D1753)),(COLUMNS($D$1532:D1753)-1)*6+1)</f>
        <v>canceled</v>
      </c>
      <c r="E1753" cm="1">
        <f t="array" ref="E1753">INDEX('Master Data'!$F$2:$L$4115,SMALL(IF((INDEX('Master Data'!$F$2:$L$4115,,1)="canceled"),MATCH(ROW('Master Data'!$F$2:$L$4115),ROW('Master Data'!$F$2:$L$4115)),""),ROWS($D$1532:E1753)),(COLUMNS($D$1532:E1753)-1)*6+1)</f>
        <v>5</v>
      </c>
    </row>
    <row r="1754" spans="1:5" x14ac:dyDescent="0.25">
      <c r="A1754" t="str" cm="1">
        <f t="array" ref="A1754">INDEX('Master Data'!$F$2:$L$4115,SMALL(IF((INDEX('Master Data'!$F$2:$L$4115,,1)="successful"),MATCH(ROW('Master Data'!$F$2:$L$4115),ROW('Master Data'!$F$2:$L$4115)),""),ROWS(A$2:$A1754)),(COLUMNS($A$2:A1754)-1)*6+1)</f>
        <v>successful</v>
      </c>
      <c r="B1754" cm="1">
        <f t="array" ref="B1754">INDEX('Master Data'!$F$2:$L$4115,SMALL(IF((INDEX('Master Data'!$F$2:$L$4115,,1)="successful"),MATCH(ROW('Master Data'!$F$2:$L$4115),ROW('Master Data'!$F$2:$L$4115)),""),ROWS($A$2:B1754)),(COLUMNS($A$2:B1754)-1)*6+1)</f>
        <v>79</v>
      </c>
      <c r="D1754" t="str" cm="1">
        <f t="array" ref="D1754">INDEX('Master Data'!$F$2:$L$4115,SMALL(IF((INDEX('Master Data'!$F$2:$L$4115,,1)="canceled"),MATCH(ROW('Master Data'!$F$2:$L$4115),ROW('Master Data'!$F$2:$L$4115)),""""),ROWS($D$1532:D1754)),(COLUMNS($D$1532:D1754)-1)*6+1)</f>
        <v>canceled</v>
      </c>
      <c r="E1754" cm="1">
        <f t="array" ref="E1754">INDEX('Master Data'!$F$2:$L$4115,SMALL(IF((INDEX('Master Data'!$F$2:$L$4115,,1)="canceled"),MATCH(ROW('Master Data'!$F$2:$L$4115),ROW('Master Data'!$F$2:$L$4115)),""),ROWS($D$1532:E1754)),(COLUMNS($D$1532:E1754)-1)*6+1)</f>
        <v>0</v>
      </c>
    </row>
    <row r="1755" spans="1:5" x14ac:dyDescent="0.25">
      <c r="A1755" t="str" cm="1">
        <f t="array" ref="A1755">INDEX('Master Data'!$F$2:$L$4115,SMALL(IF((INDEX('Master Data'!$F$2:$L$4115,,1)="successful"),MATCH(ROW('Master Data'!$F$2:$L$4115),ROW('Master Data'!$F$2:$L$4115)),""),ROWS(A$2:$A1755)),(COLUMNS($A$2:A1755)-1)*6+1)</f>
        <v>successful</v>
      </c>
      <c r="B1755" cm="1">
        <f t="array" ref="B1755">INDEX('Master Data'!$F$2:$L$4115,SMALL(IF((INDEX('Master Data'!$F$2:$L$4115,,1)="successful"),MATCH(ROW('Master Data'!$F$2:$L$4115),ROW('Master Data'!$F$2:$L$4115)),""),ROWS($A$2:B1755)),(COLUMNS($A$2:B1755)-1)*6+1)</f>
        <v>14</v>
      </c>
      <c r="D1755" t="str" cm="1">
        <f t="array" ref="D1755">INDEX('Master Data'!$F$2:$L$4115,SMALL(IF((INDEX('Master Data'!$F$2:$L$4115,,1)="canceled"),MATCH(ROW('Master Data'!$F$2:$L$4115),ROW('Master Data'!$F$2:$L$4115)),""""),ROWS($D$1532:D1755)),(COLUMNS($D$1532:D1755)-1)*6+1)</f>
        <v>canceled</v>
      </c>
      <c r="E1755" cm="1">
        <f t="array" ref="E1755">INDEX('Master Data'!$F$2:$L$4115,SMALL(IF((INDEX('Master Data'!$F$2:$L$4115,,1)="canceled"),MATCH(ROW('Master Data'!$F$2:$L$4115),ROW('Master Data'!$F$2:$L$4115)),""),ROWS($D$1532:E1755)),(COLUMNS($D$1532:E1755)-1)*6+1)</f>
        <v>0</v>
      </c>
    </row>
    <row r="1756" spans="1:5" x14ac:dyDescent="0.25">
      <c r="A1756" t="str" cm="1">
        <f t="array" ref="A1756">INDEX('Master Data'!$F$2:$L$4115,SMALL(IF((INDEX('Master Data'!$F$2:$L$4115,,1)="successful"),MATCH(ROW('Master Data'!$F$2:$L$4115),ROW('Master Data'!$F$2:$L$4115)),""),ROWS(A$2:$A1756)),(COLUMNS($A$2:A1756)-1)*6+1)</f>
        <v>successful</v>
      </c>
      <c r="B1756" cm="1">
        <f t="array" ref="B1756">INDEX('Master Data'!$F$2:$L$4115,SMALL(IF((INDEX('Master Data'!$F$2:$L$4115,,1)="successful"),MATCH(ROW('Master Data'!$F$2:$L$4115),ROW('Master Data'!$F$2:$L$4115)),""),ROWS($A$2:B1756)),(COLUMNS($A$2:B1756)-1)*6+1)</f>
        <v>51</v>
      </c>
      <c r="D1756" t="str" cm="1">
        <f t="array" ref="D1756">INDEX('Master Data'!$F$2:$L$4115,SMALL(IF((INDEX('Master Data'!$F$2:$L$4115,,1)="canceled"),MATCH(ROW('Master Data'!$F$2:$L$4115),ROW('Master Data'!$F$2:$L$4115)),""""),ROWS($D$1532:D1756)),(COLUMNS($D$1532:D1756)-1)*6+1)</f>
        <v>canceled</v>
      </c>
      <c r="E1756" cm="1">
        <f t="array" ref="E1756">INDEX('Master Data'!$F$2:$L$4115,SMALL(IF((INDEX('Master Data'!$F$2:$L$4115,,1)="canceled"),MATCH(ROW('Master Data'!$F$2:$L$4115),ROW('Master Data'!$F$2:$L$4115)),""),ROWS($D$1532:E1756)),(COLUMNS($D$1532:E1756)-1)*6+1)</f>
        <v>7</v>
      </c>
    </row>
    <row r="1757" spans="1:5" x14ac:dyDescent="0.25">
      <c r="A1757" t="str" cm="1">
        <f t="array" ref="A1757">INDEX('Master Data'!$F$2:$L$4115,SMALL(IF((INDEX('Master Data'!$F$2:$L$4115,,1)="successful"),MATCH(ROW('Master Data'!$F$2:$L$4115),ROW('Master Data'!$F$2:$L$4115)),""),ROWS(A$2:$A1757)),(COLUMNS($A$2:A1757)-1)*6+1)</f>
        <v>successful</v>
      </c>
      <c r="B1757" cm="1">
        <f t="array" ref="B1757">INDEX('Master Data'!$F$2:$L$4115,SMALL(IF((INDEX('Master Data'!$F$2:$L$4115,,1)="successful"),MATCH(ROW('Master Data'!$F$2:$L$4115),ROW('Master Data'!$F$2:$L$4115)),""),ROWS($A$2:B1757)),(COLUMNS($A$2:B1757)-1)*6+1)</f>
        <v>54</v>
      </c>
      <c r="D1757" t="str" cm="1">
        <f t="array" ref="D1757">INDEX('Master Data'!$F$2:$L$4115,SMALL(IF((INDEX('Master Data'!$F$2:$L$4115,,1)="canceled"),MATCH(ROW('Master Data'!$F$2:$L$4115),ROW('Master Data'!$F$2:$L$4115)),""""),ROWS($D$1532:D1757)),(COLUMNS($D$1532:D1757)-1)*6+1)</f>
        <v>canceled</v>
      </c>
      <c r="E1757" cm="1">
        <f t="array" ref="E1757">INDEX('Master Data'!$F$2:$L$4115,SMALL(IF((INDEX('Master Data'!$F$2:$L$4115,,1)="canceled"),MATCH(ROW('Master Data'!$F$2:$L$4115),ROW('Master Data'!$F$2:$L$4115)),""),ROWS($D$1532:E1757)),(COLUMNS($D$1532:E1757)-1)*6+1)</f>
        <v>0</v>
      </c>
    </row>
    <row r="1758" spans="1:5" x14ac:dyDescent="0.25">
      <c r="A1758" t="str" cm="1">
        <f t="array" ref="A1758">INDEX('Master Data'!$F$2:$L$4115,SMALL(IF((INDEX('Master Data'!$F$2:$L$4115,,1)="successful"),MATCH(ROW('Master Data'!$F$2:$L$4115),ROW('Master Data'!$F$2:$L$4115)),""),ROWS(A$2:$A1758)),(COLUMNS($A$2:A1758)-1)*6+1)</f>
        <v>successful</v>
      </c>
      <c r="B1758" cm="1">
        <f t="array" ref="B1758">INDEX('Master Data'!$F$2:$L$4115,SMALL(IF((INDEX('Master Data'!$F$2:$L$4115,,1)="successful"),MATCH(ROW('Master Data'!$F$2:$L$4115),ROW('Master Data'!$F$2:$L$4115)),""),ROWS($A$2:B1758)),(COLUMNS($A$2:B1758)-1)*6+1)</f>
        <v>70</v>
      </c>
      <c r="D1758" t="str" cm="1">
        <f t="array" ref="D1758">INDEX('Master Data'!$F$2:$L$4115,SMALL(IF((INDEX('Master Data'!$F$2:$L$4115,,1)="canceled"),MATCH(ROW('Master Data'!$F$2:$L$4115),ROW('Master Data'!$F$2:$L$4115)),""""),ROWS($D$1532:D1758)),(COLUMNS($D$1532:D1758)-1)*6+1)</f>
        <v>canceled</v>
      </c>
      <c r="E1758" cm="1">
        <f t="array" ref="E1758">INDEX('Master Data'!$F$2:$L$4115,SMALL(IF((INDEX('Master Data'!$F$2:$L$4115,,1)="canceled"),MATCH(ROW('Master Data'!$F$2:$L$4115),ROW('Master Data'!$F$2:$L$4115)),""),ROWS($D$1532:E1758)),(COLUMNS($D$1532:E1758)-1)*6+1)</f>
        <v>0</v>
      </c>
    </row>
    <row r="1759" spans="1:5" x14ac:dyDescent="0.25">
      <c r="A1759" t="str" cm="1">
        <f t="array" ref="A1759">INDEX('Master Data'!$F$2:$L$4115,SMALL(IF((INDEX('Master Data'!$F$2:$L$4115,,1)="successful"),MATCH(ROW('Master Data'!$F$2:$L$4115),ROW('Master Data'!$F$2:$L$4115)),""),ROWS(A$2:$A1759)),(COLUMNS($A$2:A1759)-1)*6+1)</f>
        <v>successful</v>
      </c>
      <c r="B1759" cm="1">
        <f t="array" ref="B1759">INDEX('Master Data'!$F$2:$L$4115,SMALL(IF((INDEX('Master Data'!$F$2:$L$4115,,1)="successful"),MATCH(ROW('Master Data'!$F$2:$L$4115),ROW('Master Data'!$F$2:$L$4115)),""),ROWS($A$2:B1759)),(COLUMNS($A$2:B1759)-1)*6+1)</f>
        <v>44</v>
      </c>
      <c r="D1759" t="str" cm="1">
        <f t="array" ref="D1759">INDEX('Master Data'!$F$2:$L$4115,SMALL(IF((INDEX('Master Data'!$F$2:$L$4115,,1)="canceled"),MATCH(ROW('Master Data'!$F$2:$L$4115),ROW('Master Data'!$F$2:$L$4115)),""""),ROWS($D$1532:D1759)),(COLUMNS($D$1532:D1759)-1)*6+1)</f>
        <v>canceled</v>
      </c>
      <c r="E1759" cm="1">
        <f t="array" ref="E1759">INDEX('Master Data'!$F$2:$L$4115,SMALL(IF((INDEX('Master Data'!$F$2:$L$4115,,1)="canceled"),MATCH(ROW('Master Data'!$F$2:$L$4115),ROW('Master Data'!$F$2:$L$4115)),""),ROWS($D$1532:E1759)),(COLUMNS($D$1532:E1759)-1)*6+1)</f>
        <v>1</v>
      </c>
    </row>
    <row r="1760" spans="1:5" x14ac:dyDescent="0.25">
      <c r="A1760" t="str" cm="1">
        <f t="array" ref="A1760">INDEX('Master Data'!$F$2:$L$4115,SMALL(IF((INDEX('Master Data'!$F$2:$L$4115,,1)="successful"),MATCH(ROW('Master Data'!$F$2:$L$4115),ROW('Master Data'!$F$2:$L$4115)),""),ROWS(A$2:$A1760)),(COLUMNS($A$2:A1760)-1)*6+1)</f>
        <v>successful</v>
      </c>
      <c r="B1760" cm="1">
        <f t="array" ref="B1760">INDEX('Master Data'!$F$2:$L$4115,SMALL(IF((INDEX('Master Data'!$F$2:$L$4115,,1)="successful"),MATCH(ROW('Master Data'!$F$2:$L$4115),ROW('Master Data'!$F$2:$L$4115)),""),ROWS($A$2:B1760)),(COLUMNS($A$2:B1760)-1)*6+1)</f>
        <v>55</v>
      </c>
      <c r="D1760" t="str" cm="1">
        <f t="array" ref="D1760">INDEX('Master Data'!$F$2:$L$4115,SMALL(IF((INDEX('Master Data'!$F$2:$L$4115,,1)="canceled"),MATCH(ROW('Master Data'!$F$2:$L$4115),ROW('Master Data'!$F$2:$L$4115)),""""),ROWS($D$1532:D1760)),(COLUMNS($D$1532:D1760)-1)*6+1)</f>
        <v>canceled</v>
      </c>
      <c r="E1760" cm="1">
        <f t="array" ref="E1760">INDEX('Master Data'!$F$2:$L$4115,SMALL(IF((INDEX('Master Data'!$F$2:$L$4115,,1)="canceled"),MATCH(ROW('Master Data'!$F$2:$L$4115),ROW('Master Data'!$F$2:$L$4115)),""),ROWS($D$1532:E1760)),(COLUMNS($D$1532:E1760)-1)*6+1)</f>
        <v>2</v>
      </c>
    </row>
    <row r="1761" spans="1:5" x14ac:dyDescent="0.25">
      <c r="A1761" t="str" cm="1">
        <f t="array" ref="A1761">INDEX('Master Data'!$F$2:$L$4115,SMALL(IF((INDEX('Master Data'!$F$2:$L$4115,,1)="successful"),MATCH(ROW('Master Data'!$F$2:$L$4115),ROW('Master Data'!$F$2:$L$4115)),""),ROWS(A$2:$A1761)),(COLUMNS($A$2:A1761)-1)*6+1)</f>
        <v>successful</v>
      </c>
      <c r="B1761" cm="1">
        <f t="array" ref="B1761">INDEX('Master Data'!$F$2:$L$4115,SMALL(IF((INDEX('Master Data'!$F$2:$L$4115,,1)="successful"),MATCH(ROW('Master Data'!$F$2:$L$4115),ROW('Master Data'!$F$2:$L$4115)),""),ROWS($A$2:B1761)),(COLUMNS($A$2:B1761)-1)*6+1)</f>
        <v>15</v>
      </c>
      <c r="D1761" t="str" cm="1">
        <f t="array" ref="D1761">INDEX('Master Data'!$F$2:$L$4115,SMALL(IF((INDEX('Master Data'!$F$2:$L$4115,,1)="canceled"),MATCH(ROW('Master Data'!$F$2:$L$4115),ROW('Master Data'!$F$2:$L$4115)),""""),ROWS($D$1532:D1761)),(COLUMNS($D$1532:D1761)-1)*6+1)</f>
        <v>canceled</v>
      </c>
      <c r="E1761" cm="1">
        <f t="array" ref="E1761">INDEX('Master Data'!$F$2:$L$4115,SMALL(IF((INDEX('Master Data'!$F$2:$L$4115,,1)="canceled"),MATCH(ROW('Master Data'!$F$2:$L$4115),ROW('Master Data'!$F$2:$L$4115)),""),ROWS($D$1532:E1761)),(COLUMNS($D$1532:E1761)-1)*6+1)</f>
        <v>0</v>
      </c>
    </row>
    <row r="1762" spans="1:5" x14ac:dyDescent="0.25">
      <c r="A1762" t="str" cm="1">
        <f t="array" ref="A1762">INDEX('Master Data'!$F$2:$L$4115,SMALL(IF((INDEX('Master Data'!$F$2:$L$4115,,1)="successful"),MATCH(ROW('Master Data'!$F$2:$L$4115),ROW('Master Data'!$F$2:$L$4115)),""),ROWS(A$2:$A1762)),(COLUMNS($A$2:A1762)-1)*6+1)</f>
        <v>successful</v>
      </c>
      <c r="B1762" cm="1">
        <f t="array" ref="B1762">INDEX('Master Data'!$F$2:$L$4115,SMALL(IF((INDEX('Master Data'!$F$2:$L$4115,,1)="successful"),MATCH(ROW('Master Data'!$F$2:$L$4115),ROW('Master Data'!$F$2:$L$4115)),""),ROWS($A$2:B1762)),(COLUMNS($A$2:B1762)-1)*6+1)</f>
        <v>27</v>
      </c>
      <c r="D1762" t="str" cm="1">
        <f t="array" ref="D1762">INDEX('Master Data'!$F$2:$L$4115,SMALL(IF((INDEX('Master Data'!$F$2:$L$4115,,1)="canceled"),MATCH(ROW('Master Data'!$F$2:$L$4115),ROW('Master Data'!$F$2:$L$4115)),""""),ROWS($D$1532:D1762)),(COLUMNS($D$1532:D1762)-1)*6+1)</f>
        <v>canceled</v>
      </c>
      <c r="E1762" cm="1">
        <f t="array" ref="E1762">INDEX('Master Data'!$F$2:$L$4115,SMALL(IF((INDEX('Master Data'!$F$2:$L$4115,,1)="canceled"),MATCH(ROW('Master Data'!$F$2:$L$4115),ROW('Master Data'!$F$2:$L$4115)),""),ROWS($D$1532:E1762)),(COLUMNS($D$1532:E1762)-1)*6+1)</f>
        <v>0</v>
      </c>
    </row>
    <row r="1763" spans="1:5" x14ac:dyDescent="0.25">
      <c r="A1763" t="str" cm="1">
        <f t="array" ref="A1763">INDEX('Master Data'!$F$2:$L$4115,SMALL(IF((INDEX('Master Data'!$F$2:$L$4115,,1)="successful"),MATCH(ROW('Master Data'!$F$2:$L$4115),ROW('Master Data'!$F$2:$L$4115)),""),ROWS(A$2:$A1763)),(COLUMNS($A$2:A1763)-1)*6+1)</f>
        <v>successful</v>
      </c>
      <c r="B1763" cm="1">
        <f t="array" ref="B1763">INDEX('Master Data'!$F$2:$L$4115,SMALL(IF((INDEX('Master Data'!$F$2:$L$4115,,1)="successful"),MATCH(ROW('Master Data'!$F$2:$L$4115),ROW('Master Data'!$F$2:$L$4115)),""),ROWS($A$2:B1763)),(COLUMNS($A$2:B1763)-1)*6+1)</f>
        <v>21</v>
      </c>
      <c r="D1763" t="str" cm="1">
        <f t="array" ref="D1763">INDEX('Master Data'!$F$2:$L$4115,SMALL(IF((INDEX('Master Data'!$F$2:$L$4115,,1)="canceled"),MATCH(ROW('Master Data'!$F$2:$L$4115),ROW('Master Data'!$F$2:$L$4115)),""""),ROWS($D$1532:D1763)),(COLUMNS($D$1532:D1763)-1)*6+1)</f>
        <v>canceled</v>
      </c>
      <c r="E1763" cm="1">
        <f t="array" ref="E1763">INDEX('Master Data'!$F$2:$L$4115,SMALL(IF((INDEX('Master Data'!$F$2:$L$4115,,1)="canceled"),MATCH(ROW('Master Data'!$F$2:$L$4115),ROW('Master Data'!$F$2:$L$4115)),""),ROWS($D$1532:E1763)),(COLUMNS($D$1532:E1763)-1)*6+1)</f>
        <v>0</v>
      </c>
    </row>
    <row r="1764" spans="1:5" x14ac:dyDescent="0.25">
      <c r="A1764" t="str" cm="1">
        <f t="array" ref="A1764">INDEX('Master Data'!$F$2:$L$4115,SMALL(IF((INDEX('Master Data'!$F$2:$L$4115,,1)="successful"),MATCH(ROW('Master Data'!$F$2:$L$4115),ROW('Master Data'!$F$2:$L$4115)),""),ROWS(A$2:$A1764)),(COLUMNS($A$2:A1764)-1)*6+1)</f>
        <v>successful</v>
      </c>
      <c r="B1764" cm="1">
        <f t="array" ref="B1764">INDEX('Master Data'!$F$2:$L$4115,SMALL(IF((INDEX('Master Data'!$F$2:$L$4115,,1)="successful"),MATCH(ROW('Master Data'!$F$2:$L$4115),ROW('Master Data'!$F$2:$L$4115)),""),ROWS($A$2:B1764)),(COLUMNS($A$2:B1764)-1)*6+1)</f>
        <v>162</v>
      </c>
      <c r="D1764" t="str" cm="1">
        <f t="array" ref="D1764">INDEX('Master Data'!$F$2:$L$4115,SMALL(IF((INDEX('Master Data'!$F$2:$L$4115,,1)="canceled"),MATCH(ROW('Master Data'!$F$2:$L$4115),ROW('Master Data'!$F$2:$L$4115)),""""),ROWS($D$1532:D1764)),(COLUMNS($D$1532:D1764)-1)*6+1)</f>
        <v>canceled</v>
      </c>
      <c r="E1764" cm="1">
        <f t="array" ref="E1764">INDEX('Master Data'!$F$2:$L$4115,SMALL(IF((INDEX('Master Data'!$F$2:$L$4115,,1)="canceled"),MATCH(ROW('Master Data'!$F$2:$L$4115),ROW('Master Data'!$F$2:$L$4115)),""),ROWS($D$1532:E1764)),(COLUMNS($D$1532:E1764)-1)*6+1)</f>
        <v>3</v>
      </c>
    </row>
    <row r="1765" spans="1:5" x14ac:dyDescent="0.25">
      <c r="A1765" t="str" cm="1">
        <f t="array" ref="A1765">INDEX('Master Data'!$F$2:$L$4115,SMALL(IF((INDEX('Master Data'!$F$2:$L$4115,,1)="successful"),MATCH(ROW('Master Data'!$F$2:$L$4115),ROW('Master Data'!$F$2:$L$4115)),""),ROWS(A$2:$A1765)),(COLUMNS($A$2:A1765)-1)*6+1)</f>
        <v>successful</v>
      </c>
      <c r="B1765" cm="1">
        <f t="array" ref="B1765">INDEX('Master Data'!$F$2:$L$4115,SMALL(IF((INDEX('Master Data'!$F$2:$L$4115,,1)="successful"),MATCH(ROW('Master Data'!$F$2:$L$4115),ROW('Master Data'!$F$2:$L$4115)),""),ROWS($A$2:B1765)),(COLUMNS($A$2:B1765)-1)*6+1)</f>
        <v>23</v>
      </c>
      <c r="D1765" t="str" cm="1">
        <f t="array" ref="D1765">INDEX('Master Data'!$F$2:$L$4115,SMALL(IF((INDEX('Master Data'!$F$2:$L$4115,,1)="canceled"),MATCH(ROW('Master Data'!$F$2:$L$4115),ROW('Master Data'!$F$2:$L$4115)),""""),ROWS($D$1532:D1765)),(COLUMNS($D$1532:D1765)-1)*6+1)</f>
        <v>canceled</v>
      </c>
      <c r="E1765" cm="1">
        <f t="array" ref="E1765">INDEX('Master Data'!$F$2:$L$4115,SMALL(IF((INDEX('Master Data'!$F$2:$L$4115,,1)="canceled"),MATCH(ROW('Master Data'!$F$2:$L$4115),ROW('Master Data'!$F$2:$L$4115)),""),ROWS($D$1532:E1765)),(COLUMNS($D$1532:E1765)-1)*6+1)</f>
        <v>1</v>
      </c>
    </row>
    <row r="1766" spans="1:5" x14ac:dyDescent="0.25">
      <c r="A1766" t="str" cm="1">
        <f t="array" ref="A1766">INDEX('Master Data'!$F$2:$L$4115,SMALL(IF((INDEX('Master Data'!$F$2:$L$4115,,1)="successful"),MATCH(ROW('Master Data'!$F$2:$L$4115),ROW('Master Data'!$F$2:$L$4115)),""),ROWS(A$2:$A1766)),(COLUMNS($A$2:A1766)-1)*6+1)</f>
        <v>successful</v>
      </c>
      <c r="B1766" cm="1">
        <f t="array" ref="B1766">INDEX('Master Data'!$F$2:$L$4115,SMALL(IF((INDEX('Master Data'!$F$2:$L$4115,,1)="successful"),MATCH(ROW('Master Data'!$F$2:$L$4115),ROW('Master Data'!$F$2:$L$4115)),""),ROWS($A$2:B1766)),(COLUMNS($A$2:B1766)-1)*6+1)</f>
        <v>72</v>
      </c>
      <c r="D1766" t="str" cm="1">
        <f t="array" ref="D1766">INDEX('Master Data'!$F$2:$L$4115,SMALL(IF((INDEX('Master Data'!$F$2:$L$4115,,1)="canceled"),MATCH(ROW('Master Data'!$F$2:$L$4115),ROW('Master Data'!$F$2:$L$4115)),""""),ROWS($D$1532:D1766)),(COLUMNS($D$1532:D1766)-1)*6+1)</f>
        <v>canceled</v>
      </c>
      <c r="E1766" cm="1">
        <f t="array" ref="E1766">INDEX('Master Data'!$F$2:$L$4115,SMALL(IF((INDEX('Master Data'!$F$2:$L$4115,,1)="canceled"),MATCH(ROW('Master Data'!$F$2:$L$4115),ROW('Master Data'!$F$2:$L$4115)),""),ROWS($D$1532:E1766)),(COLUMNS($D$1532:E1766)-1)*6+1)</f>
        <v>0</v>
      </c>
    </row>
    <row r="1767" spans="1:5" x14ac:dyDescent="0.25">
      <c r="A1767" t="str" cm="1">
        <f t="array" ref="A1767">INDEX('Master Data'!$F$2:$L$4115,SMALL(IF((INDEX('Master Data'!$F$2:$L$4115,,1)="successful"),MATCH(ROW('Master Data'!$F$2:$L$4115),ROW('Master Data'!$F$2:$L$4115)),""),ROWS(A$2:$A1767)),(COLUMNS($A$2:A1767)-1)*6+1)</f>
        <v>successful</v>
      </c>
      <c r="B1767" cm="1">
        <f t="array" ref="B1767">INDEX('Master Data'!$F$2:$L$4115,SMALL(IF((INDEX('Master Data'!$F$2:$L$4115,,1)="successful"),MATCH(ROW('Master Data'!$F$2:$L$4115),ROW('Master Data'!$F$2:$L$4115)),""),ROWS($A$2:B1767)),(COLUMNS($A$2:B1767)-1)*6+1)</f>
        <v>68</v>
      </c>
      <c r="D1767" t="str" cm="1">
        <f t="array" ref="D1767">INDEX('Master Data'!$F$2:$L$4115,SMALL(IF((INDEX('Master Data'!$F$2:$L$4115,,1)="canceled"),MATCH(ROW('Master Data'!$F$2:$L$4115),ROW('Master Data'!$F$2:$L$4115)),""""),ROWS($D$1532:D1767)),(COLUMNS($D$1532:D1767)-1)*6+1)</f>
        <v>canceled</v>
      </c>
      <c r="E1767" cm="1">
        <f t="array" ref="E1767">INDEX('Master Data'!$F$2:$L$4115,SMALL(IF((INDEX('Master Data'!$F$2:$L$4115,,1)="canceled"),MATCH(ROW('Master Data'!$F$2:$L$4115),ROW('Master Data'!$F$2:$L$4115)),""),ROWS($D$1532:E1767)),(COLUMNS($D$1532:E1767)-1)*6+1)</f>
        <v>2</v>
      </c>
    </row>
    <row r="1768" spans="1:5" x14ac:dyDescent="0.25">
      <c r="A1768" t="str" cm="1">
        <f t="array" ref="A1768">INDEX('Master Data'!$F$2:$L$4115,SMALL(IF((INDEX('Master Data'!$F$2:$L$4115,,1)="successful"),MATCH(ROW('Master Data'!$F$2:$L$4115),ROW('Master Data'!$F$2:$L$4115)),""),ROWS(A$2:$A1768)),(COLUMNS($A$2:A1768)-1)*6+1)</f>
        <v>successful</v>
      </c>
      <c r="B1768" cm="1">
        <f t="array" ref="B1768">INDEX('Master Data'!$F$2:$L$4115,SMALL(IF((INDEX('Master Data'!$F$2:$L$4115,,1)="successful"),MATCH(ROW('Master Data'!$F$2:$L$4115),ROW('Master Data'!$F$2:$L$4115)),""),ROWS($A$2:B1768)),(COLUMNS($A$2:B1768)-1)*6+1)</f>
        <v>20</v>
      </c>
      <c r="D1768" t="str" cm="1">
        <f t="array" ref="D1768">INDEX('Master Data'!$F$2:$L$4115,SMALL(IF((INDEX('Master Data'!$F$2:$L$4115,,1)="canceled"),MATCH(ROW('Master Data'!$F$2:$L$4115),ROW('Master Data'!$F$2:$L$4115)),""""),ROWS($D$1532:D1768)),(COLUMNS($D$1532:D1768)-1)*6+1)</f>
        <v>canceled</v>
      </c>
      <c r="E1768" cm="1">
        <f t="array" ref="E1768">INDEX('Master Data'!$F$2:$L$4115,SMALL(IF((INDEX('Master Data'!$F$2:$L$4115,,1)="canceled"),MATCH(ROW('Master Data'!$F$2:$L$4115),ROW('Master Data'!$F$2:$L$4115)),""),ROWS($D$1532:E1768)),(COLUMNS($D$1532:E1768)-1)*6+1)</f>
        <v>0</v>
      </c>
    </row>
    <row r="1769" spans="1:5" x14ac:dyDescent="0.25">
      <c r="A1769" t="str" cm="1">
        <f t="array" ref="A1769">INDEX('Master Data'!$F$2:$L$4115,SMALL(IF((INDEX('Master Data'!$F$2:$L$4115,,1)="successful"),MATCH(ROW('Master Data'!$F$2:$L$4115),ROW('Master Data'!$F$2:$L$4115)),""),ROWS(A$2:$A1769)),(COLUMNS($A$2:A1769)-1)*6+1)</f>
        <v>successful</v>
      </c>
      <c r="B1769" cm="1">
        <f t="array" ref="B1769">INDEX('Master Data'!$F$2:$L$4115,SMALL(IF((INDEX('Master Data'!$F$2:$L$4115,,1)="successful"),MATCH(ROW('Master Data'!$F$2:$L$4115),ROW('Master Data'!$F$2:$L$4115)),""),ROWS($A$2:B1769)),(COLUMNS($A$2:B1769)-1)*6+1)</f>
        <v>26</v>
      </c>
      <c r="D1769" t="str" cm="1">
        <f t="array" ref="D1769">INDEX('Master Data'!$F$2:$L$4115,SMALL(IF((INDEX('Master Data'!$F$2:$L$4115,,1)="canceled"),MATCH(ROW('Master Data'!$F$2:$L$4115),ROW('Master Data'!$F$2:$L$4115)),""""),ROWS($D$1532:D1769)),(COLUMNS($D$1532:D1769)-1)*6+1)</f>
        <v>canceled</v>
      </c>
      <c r="E1769" cm="1">
        <f t="array" ref="E1769">INDEX('Master Data'!$F$2:$L$4115,SMALL(IF((INDEX('Master Data'!$F$2:$L$4115,,1)="canceled"),MATCH(ROW('Master Data'!$F$2:$L$4115),ROW('Master Data'!$F$2:$L$4115)),""),ROWS($D$1532:E1769)),(COLUMNS($D$1532:E1769)-1)*6+1)</f>
        <v>0</v>
      </c>
    </row>
    <row r="1770" spans="1:5" x14ac:dyDescent="0.25">
      <c r="A1770" t="str" cm="1">
        <f t="array" ref="A1770">INDEX('Master Data'!$F$2:$L$4115,SMALL(IF((INDEX('Master Data'!$F$2:$L$4115,,1)="successful"),MATCH(ROW('Master Data'!$F$2:$L$4115),ROW('Master Data'!$F$2:$L$4115)),""),ROWS(A$2:$A1770)),(COLUMNS($A$2:A1770)-1)*6+1)</f>
        <v>successful</v>
      </c>
      <c r="B1770" cm="1">
        <f t="array" ref="B1770">INDEX('Master Data'!$F$2:$L$4115,SMALL(IF((INDEX('Master Data'!$F$2:$L$4115,,1)="successful"),MATCH(ROW('Master Data'!$F$2:$L$4115),ROW('Master Data'!$F$2:$L$4115)),""),ROWS($A$2:B1770)),(COLUMNS($A$2:B1770)-1)*6+1)</f>
        <v>72</v>
      </c>
      <c r="D1770" t="str" cm="1">
        <f t="array" ref="D1770">INDEX('Master Data'!$F$2:$L$4115,SMALL(IF((INDEX('Master Data'!$F$2:$L$4115,,1)="canceled"),MATCH(ROW('Master Data'!$F$2:$L$4115),ROW('Master Data'!$F$2:$L$4115)),""""),ROWS($D$1532:D1770)),(COLUMNS($D$1532:D1770)-1)*6+1)</f>
        <v>canceled</v>
      </c>
      <c r="E1770" cm="1">
        <f t="array" ref="E1770">INDEX('Master Data'!$F$2:$L$4115,SMALL(IF((INDEX('Master Data'!$F$2:$L$4115,,1)="canceled"),MATCH(ROW('Master Data'!$F$2:$L$4115),ROW('Master Data'!$F$2:$L$4115)),""),ROWS($D$1532:E1770)),(COLUMNS($D$1532:E1770)-1)*6+1)</f>
        <v>0</v>
      </c>
    </row>
    <row r="1771" spans="1:5" x14ac:dyDescent="0.25">
      <c r="A1771" t="str" cm="1">
        <f t="array" ref="A1771">INDEX('Master Data'!$F$2:$L$4115,SMALL(IF((INDEX('Master Data'!$F$2:$L$4115,,1)="successful"),MATCH(ROW('Master Data'!$F$2:$L$4115),ROW('Master Data'!$F$2:$L$4115)),""),ROWS(A$2:$A1771)),(COLUMNS($A$2:A1771)-1)*6+1)</f>
        <v>successful</v>
      </c>
      <c r="B1771" cm="1">
        <f t="array" ref="B1771">INDEX('Master Data'!$F$2:$L$4115,SMALL(IF((INDEX('Master Data'!$F$2:$L$4115,,1)="successful"),MATCH(ROW('Master Data'!$F$2:$L$4115),ROW('Master Data'!$F$2:$L$4115)),""),ROWS($A$2:B1771)),(COLUMNS($A$2:B1771)-1)*6+1)</f>
        <v>3</v>
      </c>
      <c r="D1771" t="str" cm="1">
        <f t="array" ref="D1771">INDEX('Master Data'!$F$2:$L$4115,SMALL(IF((INDEX('Master Data'!$F$2:$L$4115,,1)="canceled"),MATCH(ROW('Master Data'!$F$2:$L$4115),ROW('Master Data'!$F$2:$L$4115)),""""),ROWS($D$1532:D1771)),(COLUMNS($D$1532:D1771)-1)*6+1)</f>
        <v>canceled</v>
      </c>
      <c r="E1771" cm="1">
        <f t="array" ref="E1771">INDEX('Master Data'!$F$2:$L$4115,SMALL(IF((INDEX('Master Data'!$F$2:$L$4115,,1)="canceled"),MATCH(ROW('Master Data'!$F$2:$L$4115),ROW('Master Data'!$F$2:$L$4115)),""),ROWS($D$1532:E1771)),(COLUMNS($D$1532:E1771)-1)*6+1)</f>
        <v>27</v>
      </c>
    </row>
    <row r="1772" spans="1:5" x14ac:dyDescent="0.25">
      <c r="A1772" t="str" cm="1">
        <f t="array" ref="A1772">INDEX('Master Data'!$F$2:$L$4115,SMALL(IF((INDEX('Master Data'!$F$2:$L$4115,,1)="successful"),MATCH(ROW('Master Data'!$F$2:$L$4115),ROW('Master Data'!$F$2:$L$4115)),""),ROWS(A$2:$A1772)),(COLUMNS($A$2:A1772)-1)*6+1)</f>
        <v>successful</v>
      </c>
      <c r="B1772" cm="1">
        <f t="array" ref="B1772">INDEX('Master Data'!$F$2:$L$4115,SMALL(IF((INDEX('Master Data'!$F$2:$L$4115,,1)="successful"),MATCH(ROW('Master Data'!$F$2:$L$4115),ROW('Master Data'!$F$2:$L$4115)),""),ROWS($A$2:B1772)),(COLUMNS($A$2:B1772)-1)*6+1)</f>
        <v>18</v>
      </c>
      <c r="D1772" t="str" cm="1">
        <f t="array" ref="D1772">INDEX('Master Data'!$F$2:$L$4115,SMALL(IF((INDEX('Master Data'!$F$2:$L$4115,,1)="canceled"),MATCH(ROW('Master Data'!$F$2:$L$4115),ROW('Master Data'!$F$2:$L$4115)),""""),ROWS($D$1532:D1772)),(COLUMNS($D$1532:D1772)-1)*6+1)</f>
        <v>canceled</v>
      </c>
      <c r="E1772" cm="1">
        <f t="array" ref="E1772">INDEX('Master Data'!$F$2:$L$4115,SMALL(IF((INDEX('Master Data'!$F$2:$L$4115,,1)="canceled"),MATCH(ROW('Master Data'!$F$2:$L$4115),ROW('Master Data'!$F$2:$L$4115)),""),ROWS($D$1532:E1772)),(COLUMNS($D$1532:E1772)-1)*6+1)</f>
        <v>14</v>
      </c>
    </row>
    <row r="1773" spans="1:5" x14ac:dyDescent="0.25">
      <c r="A1773" t="str" cm="1">
        <f t="array" ref="A1773">INDEX('Master Data'!$F$2:$L$4115,SMALL(IF((INDEX('Master Data'!$F$2:$L$4115,,1)="successful"),MATCH(ROW('Master Data'!$F$2:$L$4115),ROW('Master Data'!$F$2:$L$4115)),""),ROWS(A$2:$A1773)),(COLUMNS($A$2:A1773)-1)*6+1)</f>
        <v>successful</v>
      </c>
      <c r="B1773" cm="1">
        <f t="array" ref="B1773">INDEX('Master Data'!$F$2:$L$4115,SMALL(IF((INDEX('Master Data'!$F$2:$L$4115,,1)="successful"),MATCH(ROW('Master Data'!$F$2:$L$4115),ROW('Master Data'!$F$2:$L$4115)),""),ROWS($A$2:B1773)),(COLUMNS($A$2:B1773)-1)*6+1)</f>
        <v>30</v>
      </c>
      <c r="D1773" t="str" cm="1">
        <f t="array" ref="D1773">INDEX('Master Data'!$F$2:$L$4115,SMALL(IF((INDEX('Master Data'!$F$2:$L$4115,,1)="canceled"),MATCH(ROW('Master Data'!$F$2:$L$4115),ROW('Master Data'!$F$2:$L$4115)),""""),ROWS($D$1532:D1773)),(COLUMNS($D$1532:D1773)-1)*6+1)</f>
        <v>canceled</v>
      </c>
      <c r="E1773" cm="1">
        <f t="array" ref="E1773">INDEX('Master Data'!$F$2:$L$4115,SMALL(IF((INDEX('Master Data'!$F$2:$L$4115,,1)="canceled"),MATCH(ROW('Master Data'!$F$2:$L$4115),ROW('Master Data'!$F$2:$L$4115)),""),ROWS($D$1532:E1773)),(COLUMNS($D$1532:E1773)-1)*6+1)</f>
        <v>2</v>
      </c>
    </row>
    <row r="1774" spans="1:5" x14ac:dyDescent="0.25">
      <c r="A1774" t="str" cm="1">
        <f t="array" ref="A1774">INDEX('Master Data'!$F$2:$L$4115,SMALL(IF((INDEX('Master Data'!$F$2:$L$4115,,1)="successful"),MATCH(ROW('Master Data'!$F$2:$L$4115),ROW('Master Data'!$F$2:$L$4115)),""),ROWS(A$2:$A1774)),(COLUMNS($A$2:A1774)-1)*6+1)</f>
        <v>successful</v>
      </c>
      <c r="B1774" cm="1">
        <f t="array" ref="B1774">INDEX('Master Data'!$F$2:$L$4115,SMALL(IF((INDEX('Master Data'!$F$2:$L$4115,,1)="successful"),MATCH(ROW('Master Data'!$F$2:$L$4115),ROW('Master Data'!$F$2:$L$4115)),""),ROWS($A$2:B1774)),(COLUMNS($A$2:B1774)-1)*6+1)</f>
        <v>23</v>
      </c>
      <c r="D1774" t="str" cm="1">
        <f t="array" ref="D1774">INDEX('Master Data'!$F$2:$L$4115,SMALL(IF((INDEX('Master Data'!$F$2:$L$4115,,1)="canceled"),MATCH(ROW('Master Data'!$F$2:$L$4115),ROW('Master Data'!$F$2:$L$4115)),""""),ROWS($D$1532:D1774)),(COLUMNS($D$1532:D1774)-1)*6+1)</f>
        <v>canceled</v>
      </c>
      <c r="E1774" cm="1">
        <f t="array" ref="E1774">INDEX('Master Data'!$F$2:$L$4115,SMALL(IF((INDEX('Master Data'!$F$2:$L$4115,,1)="canceled"),MATCH(ROW('Master Data'!$F$2:$L$4115),ROW('Master Data'!$F$2:$L$4115)),""),ROWS($D$1532:E1774)),(COLUMNS($D$1532:E1774)-1)*6+1)</f>
        <v>0</v>
      </c>
    </row>
    <row r="1775" spans="1:5" x14ac:dyDescent="0.25">
      <c r="A1775" t="str" cm="1">
        <f t="array" ref="A1775">INDEX('Master Data'!$F$2:$L$4115,SMALL(IF((INDEX('Master Data'!$F$2:$L$4115,,1)="successful"),MATCH(ROW('Master Data'!$F$2:$L$4115),ROW('Master Data'!$F$2:$L$4115)),""),ROWS(A$2:$A1775)),(COLUMNS($A$2:A1775)-1)*6+1)</f>
        <v>successful</v>
      </c>
      <c r="B1775" cm="1">
        <f t="array" ref="B1775">INDEX('Master Data'!$F$2:$L$4115,SMALL(IF((INDEX('Master Data'!$F$2:$L$4115,,1)="successful"),MATCH(ROW('Master Data'!$F$2:$L$4115),ROW('Master Data'!$F$2:$L$4115)),""),ROWS($A$2:B1775)),(COLUMNS($A$2:B1775)-1)*6+1)</f>
        <v>54</v>
      </c>
      <c r="D1775" t="str" cm="1">
        <f t="array" ref="D1775">INDEX('Master Data'!$F$2:$L$4115,SMALL(IF((INDEX('Master Data'!$F$2:$L$4115,,1)="canceled"),MATCH(ROW('Master Data'!$F$2:$L$4115),ROW('Master Data'!$F$2:$L$4115)),""""),ROWS($D$1532:D1775)),(COLUMNS($D$1532:D1775)-1)*6+1)</f>
        <v>canceled</v>
      </c>
      <c r="E1775" cm="1">
        <f t="array" ref="E1775">INDEX('Master Data'!$F$2:$L$4115,SMALL(IF((INDEX('Master Data'!$F$2:$L$4115,,1)="canceled"),MATCH(ROW('Master Data'!$F$2:$L$4115),ROW('Master Data'!$F$2:$L$4115)),""),ROWS($D$1532:E1775)),(COLUMNS($D$1532:E1775)-1)*6+1)</f>
        <v>4</v>
      </c>
    </row>
    <row r="1776" spans="1:5" x14ac:dyDescent="0.25">
      <c r="A1776" t="str" cm="1">
        <f t="array" ref="A1776">INDEX('Master Data'!$F$2:$L$4115,SMALL(IF((INDEX('Master Data'!$F$2:$L$4115,,1)="successful"),MATCH(ROW('Master Data'!$F$2:$L$4115),ROW('Master Data'!$F$2:$L$4115)),""),ROWS(A$2:$A1776)),(COLUMNS($A$2:A1776)-1)*6+1)</f>
        <v>successful</v>
      </c>
      <c r="B1776" cm="1">
        <f t="array" ref="B1776">INDEX('Master Data'!$F$2:$L$4115,SMALL(IF((INDEX('Master Data'!$F$2:$L$4115,,1)="successful"),MATCH(ROW('Master Data'!$F$2:$L$4115),ROW('Master Data'!$F$2:$L$4115)),""),ROWS($A$2:B1776)),(COLUMNS($A$2:B1776)-1)*6+1)</f>
        <v>26</v>
      </c>
      <c r="D1776" t="str" cm="1">
        <f t="array" ref="D1776">INDEX('Master Data'!$F$2:$L$4115,SMALL(IF((INDEX('Master Data'!$F$2:$L$4115,,1)="canceled"),MATCH(ROW('Master Data'!$F$2:$L$4115),ROW('Master Data'!$F$2:$L$4115)),""""),ROWS($D$1532:D1776)),(COLUMNS($D$1532:D1776)-1)*6+1)</f>
        <v>canceled</v>
      </c>
      <c r="E1776" cm="1">
        <f t="array" ref="E1776">INDEX('Master Data'!$F$2:$L$4115,SMALL(IF((INDEX('Master Data'!$F$2:$L$4115,,1)="canceled"),MATCH(ROW('Master Data'!$F$2:$L$4115),ROW('Master Data'!$F$2:$L$4115)),""),ROWS($D$1532:E1776)),(COLUMNS($D$1532:E1776)-1)*6+1)</f>
        <v>0</v>
      </c>
    </row>
    <row r="1777" spans="1:5" x14ac:dyDescent="0.25">
      <c r="A1777" t="str" cm="1">
        <f t="array" ref="A1777">INDEX('Master Data'!$F$2:$L$4115,SMALL(IF((INDEX('Master Data'!$F$2:$L$4115,,1)="successful"),MATCH(ROW('Master Data'!$F$2:$L$4115),ROW('Master Data'!$F$2:$L$4115)),""),ROWS(A$2:$A1777)),(COLUMNS($A$2:A1777)-1)*6+1)</f>
        <v>successful</v>
      </c>
      <c r="B1777" cm="1">
        <f t="array" ref="B1777">INDEX('Master Data'!$F$2:$L$4115,SMALL(IF((INDEX('Master Data'!$F$2:$L$4115,,1)="successful"),MATCH(ROW('Master Data'!$F$2:$L$4115),ROW('Master Data'!$F$2:$L$4115)),""),ROWS($A$2:B1777)),(COLUMNS($A$2:B1777)-1)*6+1)</f>
        <v>9</v>
      </c>
      <c r="D1777" t="str" cm="1">
        <f t="array" ref="D1777">INDEX('Master Data'!$F$2:$L$4115,SMALL(IF((INDEX('Master Data'!$F$2:$L$4115,,1)="canceled"),MATCH(ROW('Master Data'!$F$2:$L$4115),ROW('Master Data'!$F$2:$L$4115)),""""),ROWS($D$1532:D1777)),(COLUMNS($D$1532:D1777)-1)*6+1)</f>
        <v>canceled</v>
      </c>
      <c r="E1777" cm="1">
        <f t="array" ref="E1777">INDEX('Master Data'!$F$2:$L$4115,SMALL(IF((INDEX('Master Data'!$F$2:$L$4115,,1)="canceled"),MATCH(ROW('Master Data'!$F$2:$L$4115),ROW('Master Data'!$F$2:$L$4115)),""),ROWS($D$1532:E1777)),(COLUMNS($D$1532:E1777)-1)*6+1)</f>
        <v>6</v>
      </c>
    </row>
    <row r="1778" spans="1:5" x14ac:dyDescent="0.25">
      <c r="A1778" t="str" cm="1">
        <f t="array" ref="A1778">INDEX('Master Data'!$F$2:$L$4115,SMALL(IF((INDEX('Master Data'!$F$2:$L$4115,,1)="successful"),MATCH(ROW('Master Data'!$F$2:$L$4115),ROW('Master Data'!$F$2:$L$4115)),""),ROWS(A$2:$A1778)),(COLUMNS($A$2:A1778)-1)*6+1)</f>
        <v>successful</v>
      </c>
      <c r="B1778" cm="1">
        <f t="array" ref="B1778">INDEX('Master Data'!$F$2:$L$4115,SMALL(IF((INDEX('Master Data'!$F$2:$L$4115,,1)="successful"),MATCH(ROW('Master Data'!$F$2:$L$4115),ROW('Master Data'!$F$2:$L$4115)),""),ROWS($A$2:B1778)),(COLUMNS($A$2:B1778)-1)*6+1)</f>
        <v>27</v>
      </c>
      <c r="D1778" t="str" cm="1">
        <f t="array" ref="D1778">INDEX('Master Data'!$F$2:$L$4115,SMALL(IF((INDEX('Master Data'!$F$2:$L$4115,,1)="canceled"),MATCH(ROW('Master Data'!$F$2:$L$4115),ROW('Master Data'!$F$2:$L$4115)),""""),ROWS($D$1532:D1778)),(COLUMNS($D$1532:D1778)-1)*6+1)</f>
        <v>canceled</v>
      </c>
      <c r="E1778" cm="1">
        <f t="array" ref="E1778">INDEX('Master Data'!$F$2:$L$4115,SMALL(IF((INDEX('Master Data'!$F$2:$L$4115,,1)="canceled"),MATCH(ROW('Master Data'!$F$2:$L$4115),ROW('Master Data'!$F$2:$L$4115)),""),ROWS($D$1532:E1778)),(COLUMNS($D$1532:E1778)-1)*6+1)</f>
        <v>1</v>
      </c>
    </row>
    <row r="1779" spans="1:5" x14ac:dyDescent="0.25">
      <c r="A1779" t="str" cm="1">
        <f t="array" ref="A1779">INDEX('Master Data'!$F$2:$L$4115,SMALL(IF((INDEX('Master Data'!$F$2:$L$4115,,1)="successful"),MATCH(ROW('Master Data'!$F$2:$L$4115),ROW('Master Data'!$F$2:$L$4115)),""),ROWS(A$2:$A1779)),(COLUMNS($A$2:A1779)-1)*6+1)</f>
        <v>successful</v>
      </c>
      <c r="B1779" cm="1">
        <f t="array" ref="B1779">INDEX('Master Data'!$F$2:$L$4115,SMALL(IF((INDEX('Master Data'!$F$2:$L$4115,,1)="successful"),MATCH(ROW('Master Data'!$F$2:$L$4115),ROW('Master Data'!$F$2:$L$4115)),""),ROWS($A$2:B1779)),(COLUMNS($A$2:B1779)-1)*6+1)</f>
        <v>30</v>
      </c>
      <c r="D1779" t="str" cm="1">
        <f t="array" ref="D1779">INDEX('Master Data'!$F$2:$L$4115,SMALL(IF((INDEX('Master Data'!$F$2:$L$4115,,1)="canceled"),MATCH(ROW('Master Data'!$F$2:$L$4115),ROW('Master Data'!$F$2:$L$4115)),""""),ROWS($D$1532:D1779)),(COLUMNS($D$1532:D1779)-1)*6+1)</f>
        <v>canceled</v>
      </c>
      <c r="E1779" cm="1">
        <f t="array" ref="E1779">INDEX('Master Data'!$F$2:$L$4115,SMALL(IF((INDEX('Master Data'!$F$2:$L$4115,,1)="canceled"),MATCH(ROW('Master Data'!$F$2:$L$4115),ROW('Master Data'!$F$2:$L$4115)),""),ROWS($D$1532:E1779)),(COLUMNS($D$1532:E1779)-1)*6+1)</f>
        <v>1</v>
      </c>
    </row>
    <row r="1780" spans="1:5" x14ac:dyDescent="0.25">
      <c r="A1780" t="str" cm="1">
        <f t="array" ref="A1780">INDEX('Master Data'!$F$2:$L$4115,SMALL(IF((INDEX('Master Data'!$F$2:$L$4115,,1)="successful"),MATCH(ROW('Master Data'!$F$2:$L$4115),ROW('Master Data'!$F$2:$L$4115)),""),ROWS(A$2:$A1780)),(COLUMNS($A$2:A1780)-1)*6+1)</f>
        <v>successful</v>
      </c>
      <c r="B1780" cm="1">
        <f t="array" ref="B1780">INDEX('Master Data'!$F$2:$L$4115,SMALL(IF((INDEX('Master Data'!$F$2:$L$4115,,1)="successful"),MATCH(ROW('Master Data'!$F$2:$L$4115),ROW('Master Data'!$F$2:$L$4115)),""),ROWS($A$2:B1780)),(COLUMNS($A$2:B1780)-1)*6+1)</f>
        <v>52</v>
      </c>
      <c r="D1780" t="str" cm="1">
        <f t="array" ref="D1780">INDEX('Master Data'!$F$2:$L$4115,SMALL(IF((INDEX('Master Data'!$F$2:$L$4115,,1)="canceled"),MATCH(ROW('Master Data'!$F$2:$L$4115),ROW('Master Data'!$F$2:$L$4115)),""""),ROWS($D$1532:D1780)),(COLUMNS($D$1532:D1780)-1)*6+1)</f>
        <v>canceled</v>
      </c>
      <c r="E1780" cm="1">
        <f t="array" ref="E1780">INDEX('Master Data'!$F$2:$L$4115,SMALL(IF((INDEX('Master Data'!$F$2:$L$4115,,1)="canceled"),MATCH(ROW('Master Data'!$F$2:$L$4115),ROW('Master Data'!$F$2:$L$4115)),""),ROWS($D$1532:E1780)),(COLUMNS($D$1532:E1780)-1)*6+1)</f>
        <v>0</v>
      </c>
    </row>
    <row r="1781" spans="1:5" x14ac:dyDescent="0.25">
      <c r="A1781" t="str" cm="1">
        <f t="array" ref="A1781">INDEX('Master Data'!$F$2:$L$4115,SMALL(IF((INDEX('Master Data'!$F$2:$L$4115,,1)="successful"),MATCH(ROW('Master Data'!$F$2:$L$4115),ROW('Master Data'!$F$2:$L$4115)),""),ROWS(A$2:$A1781)),(COLUMNS($A$2:A1781)-1)*6+1)</f>
        <v>successful</v>
      </c>
      <c r="B1781" cm="1">
        <f t="array" ref="B1781">INDEX('Master Data'!$F$2:$L$4115,SMALL(IF((INDEX('Master Data'!$F$2:$L$4115,,1)="successful"),MATCH(ROW('Master Data'!$F$2:$L$4115),ROW('Master Data'!$F$2:$L$4115)),""),ROWS($A$2:B1781)),(COLUMNS($A$2:B1781)-1)*6+1)</f>
        <v>17</v>
      </c>
      <c r="D1781" t="str" cm="1">
        <f t="array" ref="D1781">INDEX('Master Data'!$F$2:$L$4115,SMALL(IF((INDEX('Master Data'!$F$2:$L$4115,,1)="canceled"),MATCH(ROW('Master Data'!$F$2:$L$4115),ROW('Master Data'!$F$2:$L$4115)),""""),ROWS($D$1532:D1781)),(COLUMNS($D$1532:D1781)-1)*6+1)</f>
        <v>canceled</v>
      </c>
      <c r="E1781" cm="1">
        <f t="array" ref="E1781">INDEX('Master Data'!$F$2:$L$4115,SMALL(IF((INDEX('Master Data'!$F$2:$L$4115,,1)="canceled"),MATCH(ROW('Master Data'!$F$2:$L$4115),ROW('Master Data'!$F$2:$L$4115)),""),ROWS($D$1532:E1781)),(COLUMNS($D$1532:E1781)-1)*6+1)</f>
        <v>4</v>
      </c>
    </row>
    <row r="1782" spans="1:5" x14ac:dyDescent="0.25">
      <c r="A1782" t="str" cm="1">
        <f t="array" ref="A1782">INDEX('Master Data'!$F$2:$L$4115,SMALL(IF((INDEX('Master Data'!$F$2:$L$4115,,1)="successful"),MATCH(ROW('Master Data'!$F$2:$L$4115),ROW('Master Data'!$F$2:$L$4115)),""),ROWS(A$2:$A1782)),(COLUMNS($A$2:A1782)-1)*6+1)</f>
        <v>successful</v>
      </c>
      <c r="B1782" cm="1">
        <f t="array" ref="B1782">INDEX('Master Data'!$F$2:$L$4115,SMALL(IF((INDEX('Master Data'!$F$2:$L$4115,,1)="successful"),MATCH(ROW('Master Data'!$F$2:$L$4115),ROW('Master Data'!$F$2:$L$4115)),""),ROWS($A$2:B1782)),(COLUMNS($A$2:B1782)-1)*6+1)</f>
        <v>19</v>
      </c>
      <c r="D1782" t="str" cm="1">
        <f t="array" ref="D1782">INDEX('Master Data'!$F$2:$L$4115,SMALL(IF((INDEX('Master Data'!$F$2:$L$4115,,1)="canceled"),MATCH(ROW('Master Data'!$F$2:$L$4115),ROW('Master Data'!$F$2:$L$4115)),""""),ROWS($D$1532:D1782)),(COLUMNS($D$1532:D1782)-1)*6+1)</f>
        <v>canceled</v>
      </c>
      <c r="E1782" cm="1">
        <f t="array" ref="E1782">INDEX('Master Data'!$F$2:$L$4115,SMALL(IF((INDEX('Master Data'!$F$2:$L$4115,,1)="canceled"),MATCH(ROW('Master Data'!$F$2:$L$4115),ROW('Master Data'!$F$2:$L$4115)),""),ROWS($D$1532:E1782)),(COLUMNS($D$1532:E1782)-1)*6+1)</f>
        <v>0</v>
      </c>
    </row>
    <row r="1783" spans="1:5" x14ac:dyDescent="0.25">
      <c r="A1783" t="str" cm="1">
        <f t="array" ref="A1783">INDEX('Master Data'!$F$2:$L$4115,SMALL(IF((INDEX('Master Data'!$F$2:$L$4115,,1)="successful"),MATCH(ROW('Master Data'!$F$2:$L$4115),ROW('Master Data'!$F$2:$L$4115)),""),ROWS(A$2:$A1783)),(COLUMNS($A$2:A1783)-1)*6+1)</f>
        <v>successful</v>
      </c>
      <c r="B1783" cm="1">
        <f t="array" ref="B1783">INDEX('Master Data'!$F$2:$L$4115,SMALL(IF((INDEX('Master Data'!$F$2:$L$4115,,1)="successful"),MATCH(ROW('Master Data'!$F$2:$L$4115),ROW('Master Data'!$F$2:$L$4115)),""),ROWS($A$2:B1783)),(COLUMNS($A$2:B1783)-1)*6+1)</f>
        <v>77</v>
      </c>
      <c r="D1783" t="str" cm="1">
        <f t="array" ref="D1783">INDEX('Master Data'!$F$2:$L$4115,SMALL(IF((INDEX('Master Data'!$F$2:$L$4115,,1)="canceled"),MATCH(ROW('Master Data'!$F$2:$L$4115),ROW('Master Data'!$F$2:$L$4115)),""""),ROWS($D$1532:D1783)),(COLUMNS($D$1532:D1783)-1)*6+1)</f>
        <v>canceled</v>
      </c>
      <c r="E1783" cm="1">
        <f t="array" ref="E1783">INDEX('Master Data'!$F$2:$L$4115,SMALL(IF((INDEX('Master Data'!$F$2:$L$4115,,1)="canceled"),MATCH(ROW('Master Data'!$F$2:$L$4115),ROW('Master Data'!$F$2:$L$4115)),""),ROWS($D$1532:E1783)),(COLUMNS($D$1532:E1783)-1)*6+1)</f>
        <v>0</v>
      </c>
    </row>
    <row r="1784" spans="1:5" x14ac:dyDescent="0.25">
      <c r="A1784" t="str" cm="1">
        <f t="array" ref="A1784">INDEX('Master Data'!$F$2:$L$4115,SMALL(IF((INDEX('Master Data'!$F$2:$L$4115,,1)="successful"),MATCH(ROW('Master Data'!$F$2:$L$4115),ROW('Master Data'!$F$2:$L$4115)),""),ROWS(A$2:$A1784)),(COLUMNS($A$2:A1784)-1)*6+1)</f>
        <v>successful</v>
      </c>
      <c r="B1784" cm="1">
        <f t="array" ref="B1784">INDEX('Master Data'!$F$2:$L$4115,SMALL(IF((INDEX('Master Data'!$F$2:$L$4115,,1)="successful"),MATCH(ROW('Master Data'!$F$2:$L$4115),ROW('Master Data'!$F$2:$L$4115)),""),ROWS($A$2:B1784)),(COLUMNS($A$2:B1784)-1)*6+1)</f>
        <v>21</v>
      </c>
      <c r="D1784" t="str" cm="1">
        <f t="array" ref="D1784">INDEX('Master Data'!$F$2:$L$4115,SMALL(IF((INDEX('Master Data'!$F$2:$L$4115,,1)="canceled"),MATCH(ROW('Master Data'!$F$2:$L$4115),ROW('Master Data'!$F$2:$L$4115)),""""),ROWS($D$1532:D1784)),(COLUMNS($D$1532:D1784)-1)*6+1)</f>
        <v>canceled</v>
      </c>
      <c r="E1784" cm="1">
        <f t="array" ref="E1784">INDEX('Master Data'!$F$2:$L$4115,SMALL(IF((INDEX('Master Data'!$F$2:$L$4115,,1)="canceled"),MATCH(ROW('Master Data'!$F$2:$L$4115),ROW('Master Data'!$F$2:$L$4115)),""),ROWS($D$1532:E1784)),(COLUMNS($D$1532:E1784)-1)*6+1)</f>
        <v>0</v>
      </c>
    </row>
    <row r="1785" spans="1:5" x14ac:dyDescent="0.25">
      <c r="A1785" t="str" cm="1">
        <f t="array" ref="A1785">INDEX('Master Data'!$F$2:$L$4115,SMALL(IF((INDEX('Master Data'!$F$2:$L$4115,,1)="successful"),MATCH(ROW('Master Data'!$F$2:$L$4115),ROW('Master Data'!$F$2:$L$4115)),""),ROWS(A$2:$A1785)),(COLUMNS($A$2:A1785)-1)*6+1)</f>
        <v>successful</v>
      </c>
      <c r="B1785" cm="1">
        <f t="array" ref="B1785">INDEX('Master Data'!$F$2:$L$4115,SMALL(IF((INDEX('Master Data'!$F$2:$L$4115,,1)="successful"),MATCH(ROW('Master Data'!$F$2:$L$4115),ROW('Master Data'!$F$2:$L$4115)),""),ROWS($A$2:B1785)),(COLUMNS($A$2:B1785)-1)*6+1)</f>
        <v>38</v>
      </c>
      <c r="D1785" t="str" cm="1">
        <f t="array" ref="D1785">INDEX('Master Data'!$F$2:$L$4115,SMALL(IF((INDEX('Master Data'!$F$2:$L$4115,,1)="canceled"),MATCH(ROW('Master Data'!$F$2:$L$4115),ROW('Master Data'!$F$2:$L$4115)),""""),ROWS($D$1532:D1785)),(COLUMNS($D$1532:D1785)-1)*6+1)</f>
        <v>canceled</v>
      </c>
      <c r="E1785" cm="1">
        <f t="array" ref="E1785">INDEX('Master Data'!$F$2:$L$4115,SMALL(IF((INDEX('Master Data'!$F$2:$L$4115,,1)="canceled"),MATCH(ROW('Master Data'!$F$2:$L$4115),ROW('Master Data'!$F$2:$L$4115)),""),ROWS($D$1532:E1785)),(COLUMNS($D$1532:E1785)-1)*6+1)</f>
        <v>3</v>
      </c>
    </row>
    <row r="1786" spans="1:5" x14ac:dyDescent="0.25">
      <c r="A1786" t="str" cm="1">
        <f t="array" ref="A1786">INDEX('Master Data'!$F$2:$L$4115,SMALL(IF((INDEX('Master Data'!$F$2:$L$4115,,1)="successful"),MATCH(ROW('Master Data'!$F$2:$L$4115),ROW('Master Data'!$F$2:$L$4115)),""),ROWS(A$2:$A1786)),(COLUMNS($A$2:A1786)-1)*6+1)</f>
        <v>successful</v>
      </c>
      <c r="B1786" cm="1">
        <f t="array" ref="B1786">INDEX('Master Data'!$F$2:$L$4115,SMALL(IF((INDEX('Master Data'!$F$2:$L$4115,,1)="successful"),MATCH(ROW('Master Data'!$F$2:$L$4115),ROW('Master Data'!$F$2:$L$4115)),""),ROWS($A$2:B1786)),(COLUMNS($A$2:B1786)-1)*6+1)</f>
        <v>28</v>
      </c>
      <c r="D1786" t="str" cm="1">
        <f t="array" ref="D1786">INDEX('Master Data'!$F$2:$L$4115,SMALL(IF((INDEX('Master Data'!$F$2:$L$4115,,1)="canceled"),MATCH(ROW('Master Data'!$F$2:$L$4115),ROW('Master Data'!$F$2:$L$4115)),""""),ROWS($D$1532:D1786)),(COLUMNS($D$1532:D1786)-1)*6+1)</f>
        <v>canceled</v>
      </c>
      <c r="E1786" cm="1">
        <f t="array" ref="E1786">INDEX('Master Data'!$F$2:$L$4115,SMALL(IF((INDEX('Master Data'!$F$2:$L$4115,,1)="canceled"),MATCH(ROW('Master Data'!$F$2:$L$4115),ROW('Master Data'!$F$2:$L$4115)),""),ROWS($D$1532:E1786)),(COLUMNS($D$1532:E1786)-1)*6+1)</f>
        <v>7</v>
      </c>
    </row>
    <row r="1787" spans="1:5" x14ac:dyDescent="0.25">
      <c r="A1787" t="str" cm="1">
        <f t="array" ref="A1787">INDEX('Master Data'!$F$2:$L$4115,SMALL(IF((INDEX('Master Data'!$F$2:$L$4115,,1)="successful"),MATCH(ROW('Master Data'!$F$2:$L$4115),ROW('Master Data'!$F$2:$L$4115)),""),ROWS(A$2:$A1787)),(COLUMNS($A$2:A1787)-1)*6+1)</f>
        <v>successful</v>
      </c>
      <c r="B1787" cm="1">
        <f t="array" ref="B1787">INDEX('Master Data'!$F$2:$L$4115,SMALL(IF((INDEX('Master Data'!$F$2:$L$4115,,1)="successful"),MATCH(ROW('Master Data'!$F$2:$L$4115),ROW('Master Data'!$F$2:$L$4115)),""),ROWS($A$2:B1787)),(COLUMNS($A$2:B1787)-1)*6+1)</f>
        <v>48</v>
      </c>
      <c r="D1787" t="str" cm="1">
        <f t="array" ref="D1787">INDEX('Master Data'!$F$2:$L$4115,SMALL(IF((INDEX('Master Data'!$F$2:$L$4115,,1)="canceled"),MATCH(ROW('Master Data'!$F$2:$L$4115),ROW('Master Data'!$F$2:$L$4115)),""""),ROWS($D$1532:D1787)),(COLUMNS($D$1532:D1787)-1)*6+1)</f>
        <v>canceled</v>
      </c>
      <c r="E1787" cm="1">
        <f t="array" ref="E1787">INDEX('Master Data'!$F$2:$L$4115,SMALL(IF((INDEX('Master Data'!$F$2:$L$4115,,1)="canceled"),MATCH(ROW('Master Data'!$F$2:$L$4115),ROW('Master Data'!$F$2:$L$4115)),""),ROWS($D$1532:E1787)),(COLUMNS($D$1532:E1787)-1)*6+1)</f>
        <v>2</v>
      </c>
    </row>
    <row r="1788" spans="1:5" x14ac:dyDescent="0.25">
      <c r="A1788" t="str" cm="1">
        <f t="array" ref="A1788">INDEX('Master Data'!$F$2:$L$4115,SMALL(IF((INDEX('Master Data'!$F$2:$L$4115,,1)="successful"),MATCH(ROW('Master Data'!$F$2:$L$4115),ROW('Master Data'!$F$2:$L$4115)),""),ROWS(A$2:$A1788)),(COLUMNS($A$2:A1788)-1)*6+1)</f>
        <v>successful</v>
      </c>
      <c r="B1788" cm="1">
        <f t="array" ref="B1788">INDEX('Master Data'!$F$2:$L$4115,SMALL(IF((INDEX('Master Data'!$F$2:$L$4115,,1)="successful"),MATCH(ROW('Master Data'!$F$2:$L$4115),ROW('Master Data'!$F$2:$L$4115)),""),ROWS($A$2:B1788)),(COLUMNS($A$2:B1788)-1)*6+1)</f>
        <v>46</v>
      </c>
      <c r="D1788" t="str" cm="1">
        <f t="array" ref="D1788">INDEX('Master Data'!$F$2:$L$4115,SMALL(IF((INDEX('Master Data'!$F$2:$L$4115,,1)="canceled"),MATCH(ROW('Master Data'!$F$2:$L$4115),ROW('Master Data'!$F$2:$L$4115)),""""),ROWS($D$1532:D1788)),(COLUMNS($D$1532:D1788)-1)*6+1)</f>
        <v>canceled</v>
      </c>
      <c r="E1788" cm="1">
        <f t="array" ref="E1788">INDEX('Master Data'!$F$2:$L$4115,SMALL(IF((INDEX('Master Data'!$F$2:$L$4115,,1)="canceled"),MATCH(ROW('Master Data'!$F$2:$L$4115),ROW('Master Data'!$F$2:$L$4115)),""),ROWS($D$1532:E1788)),(COLUMNS($D$1532:E1788)-1)*6+1)</f>
        <v>3</v>
      </c>
    </row>
    <row r="1789" spans="1:5" x14ac:dyDescent="0.25">
      <c r="A1789" t="str" cm="1">
        <f t="array" ref="A1789">INDEX('Master Data'!$F$2:$L$4115,SMALL(IF((INDEX('Master Data'!$F$2:$L$4115,,1)="successful"),MATCH(ROW('Master Data'!$F$2:$L$4115),ROW('Master Data'!$F$2:$L$4115)),""),ROWS(A$2:$A1789)),(COLUMNS($A$2:A1789)-1)*6+1)</f>
        <v>successful</v>
      </c>
      <c r="B1789" cm="1">
        <f t="array" ref="B1789">INDEX('Master Data'!$F$2:$L$4115,SMALL(IF((INDEX('Master Data'!$F$2:$L$4115,,1)="successful"),MATCH(ROW('Master Data'!$F$2:$L$4115),ROW('Master Data'!$F$2:$L$4115)),""),ROWS($A$2:B1789)),(COLUMNS($A$2:B1789)-1)*6+1)</f>
        <v>30</v>
      </c>
      <c r="D1789" t="str" cm="1">
        <f t="array" ref="D1789">INDEX('Master Data'!$F$2:$L$4115,SMALL(IF((INDEX('Master Data'!$F$2:$L$4115,,1)="canceled"),MATCH(ROW('Master Data'!$F$2:$L$4115),ROW('Master Data'!$F$2:$L$4115)),""""),ROWS($D$1532:D1789)),(COLUMNS($D$1532:D1789)-1)*6+1)</f>
        <v>canceled</v>
      </c>
      <c r="E1789" cm="1">
        <f t="array" ref="E1789">INDEX('Master Data'!$F$2:$L$4115,SMALL(IF((INDEX('Master Data'!$F$2:$L$4115,,1)="canceled"),MATCH(ROW('Master Data'!$F$2:$L$4115),ROW('Master Data'!$F$2:$L$4115)),""),ROWS($D$1532:E1789)),(COLUMNS($D$1532:E1789)-1)*6+1)</f>
        <v>8</v>
      </c>
    </row>
    <row r="1790" spans="1:5" x14ac:dyDescent="0.25">
      <c r="A1790" t="str" cm="1">
        <f t="array" ref="A1790">INDEX('Master Data'!$F$2:$L$4115,SMALL(IF((INDEX('Master Data'!$F$2:$L$4115,,1)="successful"),MATCH(ROW('Master Data'!$F$2:$L$4115),ROW('Master Data'!$F$2:$L$4115)),""),ROWS(A$2:$A1790)),(COLUMNS($A$2:A1790)-1)*6+1)</f>
        <v>successful</v>
      </c>
      <c r="B1790" cm="1">
        <f t="array" ref="B1790">INDEX('Master Data'!$F$2:$L$4115,SMALL(IF((INDEX('Master Data'!$F$2:$L$4115,,1)="successful"),MATCH(ROW('Master Data'!$F$2:$L$4115),ROW('Master Data'!$F$2:$L$4115)),""),ROWS($A$2:B1790)),(COLUMNS($A$2:B1790)-1)*6+1)</f>
        <v>64</v>
      </c>
      <c r="D1790" t="str" cm="1">
        <f t="array" ref="D1790">INDEX('Master Data'!$F$2:$L$4115,SMALL(IF((INDEX('Master Data'!$F$2:$L$4115,,1)="canceled"),MATCH(ROW('Master Data'!$F$2:$L$4115),ROW('Master Data'!$F$2:$L$4115)),""""),ROWS($D$1532:D1790)),(COLUMNS($D$1532:D1790)-1)*6+1)</f>
        <v>canceled</v>
      </c>
      <c r="E1790" cm="1">
        <f t="array" ref="E1790">INDEX('Master Data'!$F$2:$L$4115,SMALL(IF((INDEX('Master Data'!$F$2:$L$4115,,1)="canceled"),MATCH(ROW('Master Data'!$F$2:$L$4115),ROW('Master Data'!$F$2:$L$4115)),""),ROWS($D$1532:E1790)),(COLUMNS($D$1532:E1790)-1)*6+1)</f>
        <v>7</v>
      </c>
    </row>
    <row r="1791" spans="1:5" x14ac:dyDescent="0.25">
      <c r="A1791" t="str" cm="1">
        <f t="array" ref="A1791">INDEX('Master Data'!$F$2:$L$4115,SMALL(IF((INDEX('Master Data'!$F$2:$L$4115,,1)="successful"),MATCH(ROW('Master Data'!$F$2:$L$4115),ROW('Master Data'!$F$2:$L$4115)),""),ROWS(A$2:$A1791)),(COLUMNS($A$2:A1791)-1)*6+1)</f>
        <v>successful</v>
      </c>
      <c r="B1791" cm="1">
        <f t="array" ref="B1791">INDEX('Master Data'!$F$2:$L$4115,SMALL(IF((INDEX('Master Data'!$F$2:$L$4115,,1)="successful"),MATCH(ROW('Master Data'!$F$2:$L$4115),ROW('Master Data'!$F$2:$L$4115)),""),ROWS($A$2:B1791)),(COLUMNS($A$2:B1791)-1)*6+1)</f>
        <v>15</v>
      </c>
      <c r="D1791" t="str" cm="1">
        <f t="array" ref="D1791">INDEX('Master Data'!$F$2:$L$4115,SMALL(IF((INDEX('Master Data'!$F$2:$L$4115,,1)="canceled"),MATCH(ROW('Master Data'!$F$2:$L$4115),ROW('Master Data'!$F$2:$L$4115)),""""),ROWS($D$1532:D1791)),(COLUMNS($D$1532:D1791)-1)*6+1)</f>
        <v>canceled</v>
      </c>
      <c r="E1791" cm="1">
        <f t="array" ref="E1791">INDEX('Master Data'!$F$2:$L$4115,SMALL(IF((INDEX('Master Data'!$F$2:$L$4115,,1)="canceled"),MATCH(ROW('Master Data'!$F$2:$L$4115),ROW('Master Data'!$F$2:$L$4115)),""),ROWS($D$1532:E1791)),(COLUMNS($D$1532:E1791)-1)*6+1)</f>
        <v>0</v>
      </c>
    </row>
    <row r="1792" spans="1:5" x14ac:dyDescent="0.25">
      <c r="A1792" t="str" cm="1">
        <f t="array" ref="A1792">INDEX('Master Data'!$F$2:$L$4115,SMALL(IF((INDEX('Master Data'!$F$2:$L$4115,,1)="successful"),MATCH(ROW('Master Data'!$F$2:$L$4115),ROW('Master Data'!$F$2:$L$4115)),""),ROWS(A$2:$A1792)),(COLUMNS($A$2:A1792)-1)*6+1)</f>
        <v>successful</v>
      </c>
      <c r="B1792" cm="1">
        <f t="array" ref="B1792">INDEX('Master Data'!$F$2:$L$4115,SMALL(IF((INDEX('Master Data'!$F$2:$L$4115,,1)="successful"),MATCH(ROW('Master Data'!$F$2:$L$4115),ROW('Master Data'!$F$2:$L$4115)),""),ROWS($A$2:B1792)),(COLUMNS($A$2:B1792)-1)*6+1)</f>
        <v>41</v>
      </c>
      <c r="D1792" t="str" cm="1">
        <f t="array" ref="D1792">INDEX('Master Data'!$F$2:$L$4115,SMALL(IF((INDEX('Master Data'!$F$2:$L$4115,,1)="canceled"),MATCH(ROW('Master Data'!$F$2:$L$4115),ROW('Master Data'!$F$2:$L$4115)),""""),ROWS($D$1532:D1792)),(COLUMNS($D$1532:D1792)-1)*6+1)</f>
        <v>canceled</v>
      </c>
      <c r="E1792" cm="1">
        <f t="array" ref="E1792">INDEX('Master Data'!$F$2:$L$4115,SMALL(IF((INDEX('Master Data'!$F$2:$L$4115,,1)="canceled"),MATCH(ROW('Master Data'!$F$2:$L$4115),ROW('Master Data'!$F$2:$L$4115)),""),ROWS($D$1532:E1792)),(COLUMNS($D$1532:E1792)-1)*6+1)</f>
        <v>3</v>
      </c>
    </row>
    <row r="1793" spans="1:5" x14ac:dyDescent="0.25">
      <c r="A1793" t="str" cm="1">
        <f t="array" ref="A1793">INDEX('Master Data'!$F$2:$L$4115,SMALL(IF((INDEX('Master Data'!$F$2:$L$4115,,1)="successful"),MATCH(ROW('Master Data'!$F$2:$L$4115),ROW('Master Data'!$F$2:$L$4115)),""),ROWS(A$2:$A1793)),(COLUMNS($A$2:A1793)-1)*6+1)</f>
        <v>successful</v>
      </c>
      <c r="B1793" cm="1">
        <f t="array" ref="B1793">INDEX('Master Data'!$F$2:$L$4115,SMALL(IF((INDEX('Master Data'!$F$2:$L$4115,,1)="successful"),MATCH(ROW('Master Data'!$F$2:$L$4115),ROW('Master Data'!$F$2:$L$4115)),""),ROWS($A$2:B1793)),(COLUMNS($A$2:B1793)-1)*6+1)</f>
        <v>35</v>
      </c>
      <c r="D1793" t="str" cm="1">
        <f t="array" ref="D1793">INDEX('Master Data'!$F$2:$L$4115,SMALL(IF((INDEX('Master Data'!$F$2:$L$4115,,1)="canceled"),MATCH(ROW('Master Data'!$F$2:$L$4115),ROW('Master Data'!$F$2:$L$4115)),""""),ROWS($D$1532:D1793)),(COLUMNS($D$1532:D1793)-1)*6+1)</f>
        <v>canceled</v>
      </c>
      <c r="E1793" cm="1">
        <f t="array" ref="E1793">INDEX('Master Data'!$F$2:$L$4115,SMALL(IF((INDEX('Master Data'!$F$2:$L$4115,,1)="canceled"),MATCH(ROW('Master Data'!$F$2:$L$4115),ROW('Master Data'!$F$2:$L$4115)),""),ROWS($D$1532:E1793)),(COLUMNS($D$1532:E1793)-1)*6+1)</f>
        <v>8</v>
      </c>
    </row>
    <row r="1794" spans="1:5" x14ac:dyDescent="0.25">
      <c r="A1794" t="str" cm="1">
        <f t="array" ref="A1794">INDEX('Master Data'!$F$2:$L$4115,SMALL(IF((INDEX('Master Data'!$F$2:$L$4115,,1)="successful"),MATCH(ROW('Master Data'!$F$2:$L$4115),ROW('Master Data'!$F$2:$L$4115)),""),ROWS(A$2:$A1794)),(COLUMNS($A$2:A1794)-1)*6+1)</f>
        <v>successful</v>
      </c>
      <c r="B1794" cm="1">
        <f t="array" ref="B1794">INDEX('Master Data'!$F$2:$L$4115,SMALL(IF((INDEX('Master Data'!$F$2:$L$4115,,1)="successful"),MATCH(ROW('Master Data'!$F$2:$L$4115),ROW('Master Data'!$F$2:$L$4115)),""),ROWS($A$2:B1794)),(COLUMNS($A$2:B1794)-1)*6+1)</f>
        <v>45</v>
      </c>
      <c r="D1794" t="str" cm="1">
        <f t="array" ref="D1794">INDEX('Master Data'!$F$2:$L$4115,SMALL(IF((INDEX('Master Data'!$F$2:$L$4115,,1)="canceled"),MATCH(ROW('Master Data'!$F$2:$L$4115),ROW('Master Data'!$F$2:$L$4115)),""""),ROWS($D$1532:D1794)),(COLUMNS($D$1532:D1794)-1)*6+1)</f>
        <v>canceled</v>
      </c>
      <c r="E1794" cm="1">
        <f t="array" ref="E1794">INDEX('Master Data'!$F$2:$L$4115,SMALL(IF((INDEX('Master Data'!$F$2:$L$4115,,1)="canceled"),MATCH(ROW('Master Data'!$F$2:$L$4115),ROW('Master Data'!$F$2:$L$4115)),""),ROWS($D$1532:E1794)),(COLUMNS($D$1532:E1794)-1)*6+1)</f>
        <v>1</v>
      </c>
    </row>
    <row r="1795" spans="1:5" x14ac:dyDescent="0.25">
      <c r="A1795" t="str" cm="1">
        <f t="array" ref="A1795">INDEX('Master Data'!$F$2:$L$4115,SMALL(IF((INDEX('Master Data'!$F$2:$L$4115,,1)="successful"),MATCH(ROW('Master Data'!$F$2:$L$4115),ROW('Master Data'!$F$2:$L$4115)),""),ROWS(A$2:$A1795)),(COLUMNS($A$2:A1795)-1)*6+1)</f>
        <v>successful</v>
      </c>
      <c r="B1795" cm="1">
        <f t="array" ref="B1795">INDEX('Master Data'!$F$2:$L$4115,SMALL(IF((INDEX('Master Data'!$F$2:$L$4115,,1)="successful"),MATCH(ROW('Master Data'!$F$2:$L$4115),ROW('Master Data'!$F$2:$L$4115)),""),ROWS($A$2:B1795)),(COLUMNS($A$2:B1795)-1)*6+1)</f>
        <v>62</v>
      </c>
      <c r="D1795" t="str" cm="1">
        <f t="array" ref="D1795">INDEX('Master Data'!$F$2:$L$4115,SMALL(IF((INDEX('Master Data'!$F$2:$L$4115,,1)="canceled"),MATCH(ROW('Master Data'!$F$2:$L$4115),ROW('Master Data'!$F$2:$L$4115)),""""),ROWS($D$1532:D1795)),(COLUMNS($D$1532:D1795)-1)*6+1)</f>
        <v>canceled</v>
      </c>
      <c r="E1795" cm="1">
        <f t="array" ref="E1795">INDEX('Master Data'!$F$2:$L$4115,SMALL(IF((INDEX('Master Data'!$F$2:$L$4115,,1)="canceled"),MATCH(ROW('Master Data'!$F$2:$L$4115),ROW('Master Data'!$F$2:$L$4115)),""),ROWS($D$1532:E1795)),(COLUMNS($D$1532:E1795)-1)*6+1)</f>
        <v>0</v>
      </c>
    </row>
    <row r="1796" spans="1:5" x14ac:dyDescent="0.25">
      <c r="A1796" t="str" cm="1">
        <f t="array" ref="A1796">INDEX('Master Data'!$F$2:$L$4115,SMALL(IF((INDEX('Master Data'!$F$2:$L$4115,,1)="successful"),MATCH(ROW('Master Data'!$F$2:$L$4115),ROW('Master Data'!$F$2:$L$4115)),""),ROWS(A$2:$A1796)),(COLUMNS($A$2:A1796)-1)*6+1)</f>
        <v>successful</v>
      </c>
      <c r="B1796" cm="1">
        <f t="array" ref="B1796">INDEX('Master Data'!$F$2:$L$4115,SMALL(IF((INDEX('Master Data'!$F$2:$L$4115,,1)="successful"),MATCH(ROW('Master Data'!$F$2:$L$4115),ROW('Master Data'!$F$2:$L$4115)),""),ROWS($A$2:B1796)),(COLUMNS($A$2:B1796)-1)*6+1)</f>
        <v>22</v>
      </c>
      <c r="D1796" t="str" cm="1">
        <f t="array" ref="D1796">INDEX('Master Data'!$F$2:$L$4115,SMALL(IF((INDEX('Master Data'!$F$2:$L$4115,,1)="canceled"),MATCH(ROW('Master Data'!$F$2:$L$4115),ROW('Master Data'!$F$2:$L$4115)),""""),ROWS($D$1532:D1796)),(COLUMNS($D$1532:D1796)-1)*6+1)</f>
        <v>canceled</v>
      </c>
      <c r="E1796" cm="1">
        <f t="array" ref="E1796">INDEX('Master Data'!$F$2:$L$4115,SMALL(IF((INDEX('Master Data'!$F$2:$L$4115,,1)="canceled"),MATCH(ROW('Master Data'!$F$2:$L$4115),ROW('Master Data'!$F$2:$L$4115)),""),ROWS($D$1532:E1796)),(COLUMNS($D$1532:E1796)-1)*6+1)</f>
        <v>1</v>
      </c>
    </row>
    <row r="1797" spans="1:5" x14ac:dyDescent="0.25">
      <c r="A1797" t="str" cm="1">
        <f t="array" ref="A1797">INDEX('Master Data'!$F$2:$L$4115,SMALL(IF((INDEX('Master Data'!$F$2:$L$4115,,1)="successful"),MATCH(ROW('Master Data'!$F$2:$L$4115),ROW('Master Data'!$F$2:$L$4115)),""),ROWS(A$2:$A1797)),(COLUMNS($A$2:A1797)-1)*6+1)</f>
        <v>successful</v>
      </c>
      <c r="B1797" cm="1">
        <f t="array" ref="B1797">INDEX('Master Data'!$F$2:$L$4115,SMALL(IF((INDEX('Master Data'!$F$2:$L$4115,,1)="successful"),MATCH(ROW('Master Data'!$F$2:$L$4115),ROW('Master Data'!$F$2:$L$4115)),""),ROWS($A$2:B1797)),(COLUMNS($A$2:B1797)-1)*6+1)</f>
        <v>18</v>
      </c>
      <c r="D1797" t="str" cm="1">
        <f t="array" ref="D1797">INDEX('Master Data'!$F$2:$L$4115,SMALL(IF((INDEX('Master Data'!$F$2:$L$4115,,1)="canceled"),MATCH(ROW('Master Data'!$F$2:$L$4115),ROW('Master Data'!$F$2:$L$4115)),""""),ROWS($D$1532:D1797)),(COLUMNS($D$1532:D1797)-1)*6+1)</f>
        <v>canceled</v>
      </c>
      <c r="E1797" cm="1">
        <f t="array" ref="E1797">INDEX('Master Data'!$F$2:$L$4115,SMALL(IF((INDEX('Master Data'!$F$2:$L$4115,,1)="canceled"),MATCH(ROW('Master Data'!$F$2:$L$4115),ROW('Master Data'!$F$2:$L$4115)),""),ROWS($D$1532:E1797)),(COLUMNS($D$1532:E1797)-1)*6+1)</f>
        <v>0</v>
      </c>
    </row>
    <row r="1798" spans="1:5" x14ac:dyDescent="0.25">
      <c r="A1798" t="str" cm="1">
        <f t="array" ref="A1798">INDEX('Master Data'!$F$2:$L$4115,SMALL(IF((INDEX('Master Data'!$F$2:$L$4115,,1)="successful"),MATCH(ROW('Master Data'!$F$2:$L$4115),ROW('Master Data'!$F$2:$L$4115)),""),ROWS(A$2:$A1798)),(COLUMNS($A$2:A1798)-1)*6+1)</f>
        <v>successful</v>
      </c>
      <c r="B1798" cm="1">
        <f t="array" ref="B1798">INDEX('Master Data'!$F$2:$L$4115,SMALL(IF((INDEX('Master Data'!$F$2:$L$4115,,1)="successful"),MATCH(ROW('Master Data'!$F$2:$L$4115),ROW('Master Data'!$F$2:$L$4115)),""),ROWS($A$2:B1798)),(COLUMNS($A$2:B1798)-1)*6+1)</f>
        <v>12</v>
      </c>
      <c r="D1798" t="str" cm="1">
        <f t="array" ref="D1798">INDEX('Master Data'!$F$2:$L$4115,SMALL(IF((INDEX('Master Data'!$F$2:$L$4115,,1)="canceled"),MATCH(ROW('Master Data'!$F$2:$L$4115),ROW('Master Data'!$F$2:$L$4115)),""""),ROWS($D$1532:D1798)),(COLUMNS($D$1532:D1798)-1)*6+1)</f>
        <v>canceled</v>
      </c>
      <c r="E1798" cm="1">
        <f t="array" ref="E1798">INDEX('Master Data'!$F$2:$L$4115,SMALL(IF((INDEX('Master Data'!$F$2:$L$4115,,1)="canceled"),MATCH(ROW('Master Data'!$F$2:$L$4115),ROW('Master Data'!$F$2:$L$4115)),""),ROWS($D$1532:E1798)),(COLUMNS($D$1532:E1798)-1)*6+1)</f>
        <v>1</v>
      </c>
    </row>
    <row r="1799" spans="1:5" x14ac:dyDescent="0.25">
      <c r="A1799" t="str" cm="1">
        <f t="array" ref="A1799">INDEX('Master Data'!$F$2:$L$4115,SMALL(IF((INDEX('Master Data'!$F$2:$L$4115,,1)="successful"),MATCH(ROW('Master Data'!$F$2:$L$4115),ROW('Master Data'!$F$2:$L$4115)),""),ROWS(A$2:$A1799)),(COLUMNS($A$2:A1799)-1)*6+1)</f>
        <v>successful</v>
      </c>
      <c r="B1799" cm="1">
        <f t="array" ref="B1799">INDEX('Master Data'!$F$2:$L$4115,SMALL(IF((INDEX('Master Data'!$F$2:$L$4115,,1)="successful"),MATCH(ROW('Master Data'!$F$2:$L$4115),ROW('Master Data'!$F$2:$L$4115)),""),ROWS($A$2:B1799)),(COLUMNS($A$2:B1799)-1)*6+1)</f>
        <v>44</v>
      </c>
      <c r="D1799" t="str" cm="1">
        <f t="array" ref="D1799">INDEX('Master Data'!$F$2:$L$4115,SMALL(IF((INDEX('Master Data'!$F$2:$L$4115,,1)="canceled"),MATCH(ROW('Master Data'!$F$2:$L$4115),ROW('Master Data'!$F$2:$L$4115)),""""),ROWS($D$1532:D1799)),(COLUMNS($D$1532:D1799)-1)*6+1)</f>
        <v>canceled</v>
      </c>
      <c r="E1799" cm="1">
        <f t="array" ref="E1799">INDEX('Master Data'!$F$2:$L$4115,SMALL(IF((INDEX('Master Data'!$F$2:$L$4115,,1)="canceled"),MATCH(ROW('Master Data'!$F$2:$L$4115),ROW('Master Data'!$F$2:$L$4115)),""),ROWS($D$1532:E1799)),(COLUMNS($D$1532:E1799)-1)*6+1)</f>
        <v>2</v>
      </c>
    </row>
    <row r="1800" spans="1:5" x14ac:dyDescent="0.25">
      <c r="A1800" t="str" cm="1">
        <f t="array" ref="A1800">INDEX('Master Data'!$F$2:$L$4115,SMALL(IF((INDEX('Master Data'!$F$2:$L$4115,,1)="successful"),MATCH(ROW('Master Data'!$F$2:$L$4115),ROW('Master Data'!$F$2:$L$4115)),""),ROWS(A$2:$A1800)),(COLUMNS($A$2:A1800)-1)*6+1)</f>
        <v>successful</v>
      </c>
      <c r="B1800" cm="1">
        <f t="array" ref="B1800">INDEX('Master Data'!$F$2:$L$4115,SMALL(IF((INDEX('Master Data'!$F$2:$L$4115,,1)="successful"),MATCH(ROW('Master Data'!$F$2:$L$4115),ROW('Master Data'!$F$2:$L$4115)),""),ROWS($A$2:B1800)),(COLUMNS($A$2:B1800)-1)*6+1)</f>
        <v>27</v>
      </c>
      <c r="D1800" t="str" cm="1">
        <f t="array" ref="D1800">INDEX('Master Data'!$F$2:$L$4115,SMALL(IF((INDEX('Master Data'!$F$2:$L$4115,,1)="canceled"),MATCH(ROW('Master Data'!$F$2:$L$4115),ROW('Master Data'!$F$2:$L$4115)),""""),ROWS($D$1532:D1800)),(COLUMNS($D$1532:D1800)-1)*6+1)</f>
        <v>canceled</v>
      </c>
      <c r="E1800" cm="1">
        <f t="array" ref="E1800">INDEX('Master Data'!$F$2:$L$4115,SMALL(IF((INDEX('Master Data'!$F$2:$L$4115,,1)="canceled"),MATCH(ROW('Master Data'!$F$2:$L$4115),ROW('Master Data'!$F$2:$L$4115)),""),ROWS($D$1532:E1800)),(COLUMNS($D$1532:E1800)-1)*6+1)</f>
        <v>0</v>
      </c>
    </row>
    <row r="1801" spans="1:5" x14ac:dyDescent="0.25">
      <c r="A1801" t="str" cm="1">
        <f t="array" ref="A1801">INDEX('Master Data'!$F$2:$L$4115,SMALL(IF((INDEX('Master Data'!$F$2:$L$4115,,1)="successful"),MATCH(ROW('Master Data'!$F$2:$L$4115),ROW('Master Data'!$F$2:$L$4115)),""),ROWS(A$2:$A1801)),(COLUMNS($A$2:A1801)-1)*6+1)</f>
        <v>successful</v>
      </c>
      <c r="B1801" cm="1">
        <f t="array" ref="B1801">INDEX('Master Data'!$F$2:$L$4115,SMALL(IF((INDEX('Master Data'!$F$2:$L$4115,,1)="successful"),MATCH(ROW('Master Data'!$F$2:$L$4115),ROW('Master Data'!$F$2:$L$4115)),""),ROWS($A$2:B1801)),(COLUMNS($A$2:B1801)-1)*6+1)</f>
        <v>38</v>
      </c>
      <c r="D1801" t="str" cm="1">
        <f t="array" ref="D1801">INDEX('Master Data'!$F$2:$L$4115,SMALL(IF((INDEX('Master Data'!$F$2:$L$4115,,1)="canceled"),MATCH(ROW('Master Data'!$F$2:$L$4115),ROW('Master Data'!$F$2:$L$4115)),""""),ROWS($D$1532:D1801)),(COLUMNS($D$1532:D1801)-1)*6+1)</f>
        <v>canceled</v>
      </c>
      <c r="E1801" cm="1">
        <f t="array" ref="E1801">INDEX('Master Data'!$F$2:$L$4115,SMALL(IF((INDEX('Master Data'!$F$2:$L$4115,,1)="canceled"),MATCH(ROW('Master Data'!$F$2:$L$4115),ROW('Master Data'!$F$2:$L$4115)),""),ROWS($D$1532:E1801)),(COLUMNS($D$1532:E1801)-1)*6+1)</f>
        <v>1</v>
      </c>
    </row>
    <row r="1802" spans="1:5" x14ac:dyDescent="0.25">
      <c r="A1802" t="str" cm="1">
        <f t="array" ref="A1802">INDEX('Master Data'!$F$2:$L$4115,SMALL(IF((INDEX('Master Data'!$F$2:$L$4115,,1)="successful"),MATCH(ROW('Master Data'!$F$2:$L$4115),ROW('Master Data'!$F$2:$L$4115)),""),ROWS(A$2:$A1802)),(COLUMNS($A$2:A1802)-1)*6+1)</f>
        <v>successful</v>
      </c>
      <c r="B1802" cm="1">
        <f t="array" ref="B1802">INDEX('Master Data'!$F$2:$L$4115,SMALL(IF((INDEX('Master Data'!$F$2:$L$4115,,1)="successful"),MATCH(ROW('Master Data'!$F$2:$L$4115),ROW('Master Data'!$F$2:$L$4115)),""),ROWS($A$2:B1802)),(COLUMNS($A$2:B1802)-1)*6+1)</f>
        <v>28</v>
      </c>
      <c r="D1802" t="str" cm="1">
        <f t="array" ref="D1802">INDEX('Master Data'!$F$2:$L$4115,SMALL(IF((INDEX('Master Data'!$F$2:$L$4115,,1)="canceled"),MATCH(ROW('Master Data'!$F$2:$L$4115),ROW('Master Data'!$F$2:$L$4115)),""""),ROWS($D$1532:D1802)),(COLUMNS($D$1532:D1802)-1)*6+1)</f>
        <v>canceled</v>
      </c>
      <c r="E1802" cm="1">
        <f t="array" ref="E1802">INDEX('Master Data'!$F$2:$L$4115,SMALL(IF((INDEX('Master Data'!$F$2:$L$4115,,1)="canceled"),MATCH(ROW('Master Data'!$F$2:$L$4115),ROW('Master Data'!$F$2:$L$4115)),""),ROWS($D$1532:E1802)),(COLUMNS($D$1532:E1802)-1)*6+1)</f>
        <v>0</v>
      </c>
    </row>
    <row r="1803" spans="1:5" x14ac:dyDescent="0.25">
      <c r="A1803" t="str" cm="1">
        <f t="array" ref="A1803">INDEX('Master Data'!$F$2:$L$4115,SMALL(IF((INDEX('Master Data'!$F$2:$L$4115,,1)="successful"),MATCH(ROW('Master Data'!$F$2:$L$4115),ROW('Master Data'!$F$2:$L$4115)),""),ROWS(A$2:$A1803)),(COLUMNS($A$2:A1803)-1)*6+1)</f>
        <v>successful</v>
      </c>
      <c r="B1803" cm="1">
        <f t="array" ref="B1803">INDEX('Master Data'!$F$2:$L$4115,SMALL(IF((INDEX('Master Data'!$F$2:$L$4115,,1)="successful"),MATCH(ROW('Master Data'!$F$2:$L$4115),ROW('Master Data'!$F$2:$L$4115)),""),ROWS($A$2:B1803)),(COLUMNS($A$2:B1803)-1)*6+1)</f>
        <v>24</v>
      </c>
      <c r="D1803" t="str" cm="1">
        <f t="array" ref="D1803">INDEX('Master Data'!$F$2:$L$4115,SMALL(IF((INDEX('Master Data'!$F$2:$L$4115,,1)="canceled"),MATCH(ROW('Master Data'!$F$2:$L$4115),ROW('Master Data'!$F$2:$L$4115)),""""),ROWS($D$1532:D1803)),(COLUMNS($D$1532:D1803)-1)*6+1)</f>
        <v>canceled</v>
      </c>
      <c r="E1803" cm="1">
        <f t="array" ref="E1803">INDEX('Master Data'!$F$2:$L$4115,SMALL(IF((INDEX('Master Data'!$F$2:$L$4115,,1)="canceled"),MATCH(ROW('Master Data'!$F$2:$L$4115),ROW('Master Data'!$F$2:$L$4115)),""),ROWS($D$1532:E1803)),(COLUMNS($D$1532:E1803)-1)*6+1)</f>
        <v>0</v>
      </c>
    </row>
    <row r="1804" spans="1:5" x14ac:dyDescent="0.25">
      <c r="A1804" t="str" cm="1">
        <f t="array" ref="A1804">INDEX('Master Data'!$F$2:$L$4115,SMALL(IF((INDEX('Master Data'!$F$2:$L$4115,,1)="successful"),MATCH(ROW('Master Data'!$F$2:$L$4115),ROW('Master Data'!$F$2:$L$4115)),""),ROWS(A$2:$A1804)),(COLUMNS($A$2:A1804)-1)*6+1)</f>
        <v>successful</v>
      </c>
      <c r="B1804" cm="1">
        <f t="array" ref="B1804">INDEX('Master Data'!$F$2:$L$4115,SMALL(IF((INDEX('Master Data'!$F$2:$L$4115,,1)="successful"),MATCH(ROW('Master Data'!$F$2:$L$4115),ROW('Master Data'!$F$2:$L$4115)),""),ROWS($A$2:B1804)),(COLUMNS($A$2:B1804)-1)*6+1)</f>
        <v>65</v>
      </c>
      <c r="D1804" t="str" cm="1">
        <f t="array" ref="D1804">INDEX('Master Data'!$F$2:$L$4115,SMALL(IF((INDEX('Master Data'!$F$2:$L$4115,,1)="canceled"),MATCH(ROW('Master Data'!$F$2:$L$4115),ROW('Master Data'!$F$2:$L$4115)),""""),ROWS($D$1532:D1804)),(COLUMNS($D$1532:D1804)-1)*6+1)</f>
        <v>canceled</v>
      </c>
      <c r="E1804" cm="1">
        <f t="array" ref="E1804">INDEX('Master Data'!$F$2:$L$4115,SMALL(IF((INDEX('Master Data'!$F$2:$L$4115,,1)="canceled"),MATCH(ROW('Master Data'!$F$2:$L$4115),ROW('Master Data'!$F$2:$L$4115)),""),ROWS($D$1532:E1804)),(COLUMNS($D$1532:E1804)-1)*6+1)</f>
        <v>0</v>
      </c>
    </row>
    <row r="1805" spans="1:5" x14ac:dyDescent="0.25">
      <c r="A1805" t="str" cm="1">
        <f t="array" ref="A1805">INDEX('Master Data'!$F$2:$L$4115,SMALL(IF((INDEX('Master Data'!$F$2:$L$4115,,1)="successful"),MATCH(ROW('Master Data'!$F$2:$L$4115),ROW('Master Data'!$F$2:$L$4115)),""),ROWS(A$2:$A1805)),(COLUMNS($A$2:A1805)-1)*6+1)</f>
        <v>successful</v>
      </c>
      <c r="B1805" cm="1">
        <f t="array" ref="B1805">INDEX('Master Data'!$F$2:$L$4115,SMALL(IF((INDEX('Master Data'!$F$2:$L$4115,,1)="successful"),MATCH(ROW('Master Data'!$F$2:$L$4115),ROW('Master Data'!$F$2:$L$4115)),""),ROWS($A$2:B1805)),(COLUMNS($A$2:B1805)-1)*6+1)</f>
        <v>46</v>
      </c>
      <c r="D1805" t="str" cm="1">
        <f t="array" ref="D1805">INDEX('Master Data'!$F$2:$L$4115,SMALL(IF((INDEX('Master Data'!$F$2:$L$4115,,1)="canceled"),MATCH(ROW('Master Data'!$F$2:$L$4115),ROW('Master Data'!$F$2:$L$4115)),""""),ROWS($D$1532:D1805)),(COLUMNS($D$1532:D1805)-1)*6+1)</f>
        <v>canceled</v>
      </c>
      <c r="E1805" cm="1">
        <f t="array" ref="E1805">INDEX('Master Data'!$F$2:$L$4115,SMALL(IF((INDEX('Master Data'!$F$2:$L$4115,,1)="canceled"),MATCH(ROW('Master Data'!$F$2:$L$4115),ROW('Master Data'!$F$2:$L$4115)),""),ROWS($D$1532:E1805)),(COLUMNS($D$1532:E1805)-1)*6+1)</f>
        <v>0</v>
      </c>
    </row>
    <row r="1806" spans="1:5" x14ac:dyDescent="0.25">
      <c r="A1806" t="str" cm="1">
        <f t="array" ref="A1806">INDEX('Master Data'!$F$2:$L$4115,SMALL(IF((INDEX('Master Data'!$F$2:$L$4115,,1)="successful"),MATCH(ROW('Master Data'!$F$2:$L$4115),ROW('Master Data'!$F$2:$L$4115)),""),ROWS(A$2:$A1806)),(COLUMNS($A$2:A1806)-1)*6+1)</f>
        <v>successful</v>
      </c>
      <c r="B1806" cm="1">
        <f t="array" ref="B1806">INDEX('Master Data'!$F$2:$L$4115,SMALL(IF((INDEX('Master Data'!$F$2:$L$4115,,1)="successful"),MATCH(ROW('Master Data'!$F$2:$L$4115),ROW('Master Data'!$F$2:$L$4115)),""),ROWS($A$2:B1806)),(COLUMNS($A$2:B1806)-1)*6+1)</f>
        <v>85</v>
      </c>
      <c r="D1806" t="str" cm="1">
        <f t="array" ref="D1806">INDEX('Master Data'!$F$2:$L$4115,SMALL(IF((INDEX('Master Data'!$F$2:$L$4115,,1)="canceled"),MATCH(ROW('Master Data'!$F$2:$L$4115),ROW('Master Data'!$F$2:$L$4115)),""""),ROWS($D$1532:D1806)),(COLUMNS($D$1532:D1806)-1)*6+1)</f>
        <v>canceled</v>
      </c>
      <c r="E1806" cm="1">
        <f t="array" ref="E1806">INDEX('Master Data'!$F$2:$L$4115,SMALL(IF((INDEX('Master Data'!$F$2:$L$4115,,1)="canceled"),MATCH(ROW('Master Data'!$F$2:$L$4115),ROW('Master Data'!$F$2:$L$4115)),""),ROWS($D$1532:E1806)),(COLUMNS($D$1532:E1806)-1)*6+1)</f>
        <v>0</v>
      </c>
    </row>
    <row r="1807" spans="1:5" x14ac:dyDescent="0.25">
      <c r="A1807" t="str" cm="1">
        <f t="array" ref="A1807">INDEX('Master Data'!$F$2:$L$4115,SMALL(IF((INDEX('Master Data'!$F$2:$L$4115,,1)="successful"),MATCH(ROW('Master Data'!$F$2:$L$4115),ROW('Master Data'!$F$2:$L$4115)),""),ROWS(A$2:$A1807)),(COLUMNS($A$2:A1807)-1)*6+1)</f>
        <v>successful</v>
      </c>
      <c r="B1807" cm="1">
        <f t="array" ref="B1807">INDEX('Master Data'!$F$2:$L$4115,SMALL(IF((INDEX('Master Data'!$F$2:$L$4115,,1)="successful"),MATCH(ROW('Master Data'!$F$2:$L$4115),ROW('Master Data'!$F$2:$L$4115)),""),ROWS($A$2:B1807)),(COLUMNS($A$2:B1807)-1)*6+1)</f>
        <v>66</v>
      </c>
      <c r="D1807" t="str" cm="1">
        <f t="array" ref="D1807">INDEX('Master Data'!$F$2:$L$4115,SMALL(IF((INDEX('Master Data'!$F$2:$L$4115,,1)="canceled"),MATCH(ROW('Master Data'!$F$2:$L$4115),ROW('Master Data'!$F$2:$L$4115)),""""),ROWS($D$1532:D1807)),(COLUMNS($D$1532:D1807)-1)*6+1)</f>
        <v>canceled</v>
      </c>
      <c r="E1807" cm="1">
        <f t="array" ref="E1807">INDEX('Master Data'!$F$2:$L$4115,SMALL(IF((INDEX('Master Data'!$F$2:$L$4115,,1)="canceled"),MATCH(ROW('Master Data'!$F$2:$L$4115),ROW('Master Data'!$F$2:$L$4115)),""),ROWS($D$1532:E1807)),(COLUMNS($D$1532:E1807)-1)*6+1)</f>
        <v>3</v>
      </c>
    </row>
    <row r="1808" spans="1:5" x14ac:dyDescent="0.25">
      <c r="A1808" t="str" cm="1">
        <f t="array" ref="A1808">INDEX('Master Data'!$F$2:$L$4115,SMALL(IF((INDEX('Master Data'!$F$2:$L$4115,,1)="successful"),MATCH(ROW('Master Data'!$F$2:$L$4115),ROW('Master Data'!$F$2:$L$4115)),""),ROWS(A$2:$A1808)),(COLUMNS($A$2:A1808)-1)*6+1)</f>
        <v>successful</v>
      </c>
      <c r="B1808" cm="1">
        <f t="array" ref="B1808">INDEX('Master Data'!$F$2:$L$4115,SMALL(IF((INDEX('Master Data'!$F$2:$L$4115,,1)="successful"),MATCH(ROW('Master Data'!$F$2:$L$4115),ROW('Master Data'!$F$2:$L$4115)),""),ROWS($A$2:B1808)),(COLUMNS($A$2:B1808)-1)*6+1)</f>
        <v>165</v>
      </c>
      <c r="D1808" t="str" cm="1">
        <f t="array" ref="D1808">INDEX('Master Data'!$F$2:$L$4115,SMALL(IF((INDEX('Master Data'!$F$2:$L$4115,,1)="canceled"),MATCH(ROW('Master Data'!$F$2:$L$4115),ROW('Master Data'!$F$2:$L$4115)),""""),ROWS($D$1532:D1808)),(COLUMNS($D$1532:D1808)-1)*6+1)</f>
        <v>canceled</v>
      </c>
      <c r="E1808" cm="1">
        <f t="array" ref="E1808">INDEX('Master Data'!$F$2:$L$4115,SMALL(IF((INDEX('Master Data'!$F$2:$L$4115,,1)="canceled"),MATCH(ROW('Master Data'!$F$2:$L$4115),ROW('Master Data'!$F$2:$L$4115)),""),ROWS($D$1532:E1808)),(COLUMNS($D$1532:E1808)-1)*6+1)</f>
        <v>0</v>
      </c>
    </row>
    <row r="1809" spans="1:5" x14ac:dyDescent="0.25">
      <c r="A1809" t="str" cm="1">
        <f t="array" ref="A1809">INDEX('Master Data'!$F$2:$L$4115,SMALL(IF((INDEX('Master Data'!$F$2:$L$4115,,1)="successful"),MATCH(ROW('Master Data'!$F$2:$L$4115),ROW('Master Data'!$F$2:$L$4115)),""),ROWS(A$2:$A1809)),(COLUMNS($A$2:A1809)-1)*6+1)</f>
        <v>successful</v>
      </c>
      <c r="B1809" cm="1">
        <f t="array" ref="B1809">INDEX('Master Data'!$F$2:$L$4115,SMALL(IF((INDEX('Master Data'!$F$2:$L$4115,,1)="successful"),MATCH(ROW('Master Data'!$F$2:$L$4115),ROW('Master Data'!$F$2:$L$4115)),""),ROWS($A$2:B1809)),(COLUMNS($A$2:B1809)-1)*6+1)</f>
        <v>17</v>
      </c>
      <c r="D1809" t="str" cm="1">
        <f t="array" ref="D1809">INDEX('Master Data'!$F$2:$L$4115,SMALL(IF((INDEX('Master Data'!$F$2:$L$4115,,1)="canceled"),MATCH(ROW('Master Data'!$F$2:$L$4115),ROW('Master Data'!$F$2:$L$4115)),""""),ROWS($D$1532:D1809)),(COLUMNS($D$1532:D1809)-1)*6+1)</f>
        <v>canceled</v>
      </c>
      <c r="E1809" cm="1">
        <f t="array" ref="E1809">INDEX('Master Data'!$F$2:$L$4115,SMALL(IF((INDEX('Master Data'!$F$2:$L$4115,,1)="canceled"),MATCH(ROW('Master Data'!$F$2:$L$4115),ROW('Master Data'!$F$2:$L$4115)),""),ROWS($D$1532:E1809)),(COLUMNS($D$1532:E1809)-1)*6+1)</f>
        <v>0</v>
      </c>
    </row>
    <row r="1810" spans="1:5" x14ac:dyDescent="0.25">
      <c r="A1810" t="str" cm="1">
        <f t="array" ref="A1810">INDEX('Master Data'!$F$2:$L$4115,SMALL(IF((INDEX('Master Data'!$F$2:$L$4115,,1)="successful"),MATCH(ROW('Master Data'!$F$2:$L$4115),ROW('Master Data'!$F$2:$L$4115)),""),ROWS(A$2:$A1810)),(COLUMNS($A$2:A1810)-1)*6+1)</f>
        <v>successful</v>
      </c>
      <c r="B1810" cm="1">
        <f t="array" ref="B1810">INDEX('Master Data'!$F$2:$L$4115,SMALL(IF((INDEX('Master Data'!$F$2:$L$4115,,1)="successful"),MATCH(ROW('Master Data'!$F$2:$L$4115),ROW('Master Data'!$F$2:$L$4115)),""),ROWS($A$2:B1810)),(COLUMNS($A$2:B1810)-1)*6+1)</f>
        <v>3</v>
      </c>
      <c r="D1810" t="str" cm="1">
        <f t="array" ref="D1810">INDEX('Master Data'!$F$2:$L$4115,SMALL(IF((INDEX('Master Data'!$F$2:$L$4115,,1)="canceled"),MATCH(ROW('Master Data'!$F$2:$L$4115),ROW('Master Data'!$F$2:$L$4115)),""""),ROWS($D$1532:D1810)),(COLUMNS($D$1532:D1810)-1)*6+1)</f>
        <v>canceled</v>
      </c>
      <c r="E1810" cm="1">
        <f t="array" ref="E1810">INDEX('Master Data'!$F$2:$L$4115,SMALL(IF((INDEX('Master Data'!$F$2:$L$4115,,1)="canceled"),MATCH(ROW('Master Data'!$F$2:$L$4115),ROW('Master Data'!$F$2:$L$4115)),""),ROWS($D$1532:E1810)),(COLUMNS($D$1532:E1810)-1)*6+1)</f>
        <v>1</v>
      </c>
    </row>
    <row r="1811" spans="1:5" x14ac:dyDescent="0.25">
      <c r="A1811" t="str" cm="1">
        <f t="array" ref="A1811">INDEX('Master Data'!$F$2:$L$4115,SMALL(IF((INDEX('Master Data'!$F$2:$L$4115,,1)="successful"),MATCH(ROW('Master Data'!$F$2:$L$4115),ROW('Master Data'!$F$2:$L$4115)),""),ROWS(A$2:$A1811)),(COLUMNS($A$2:A1811)-1)*6+1)</f>
        <v>successful</v>
      </c>
      <c r="B1811" cm="1">
        <f t="array" ref="B1811">INDEX('Master Data'!$F$2:$L$4115,SMALL(IF((INDEX('Master Data'!$F$2:$L$4115,,1)="successful"),MATCH(ROW('Master Data'!$F$2:$L$4115),ROW('Master Data'!$F$2:$L$4115)),""),ROWS($A$2:B1811)),(COLUMNS($A$2:B1811)-1)*6+1)</f>
        <v>17</v>
      </c>
      <c r="D1811" t="str" cm="1">
        <f t="array" ref="D1811">INDEX('Master Data'!$F$2:$L$4115,SMALL(IF((INDEX('Master Data'!$F$2:$L$4115,,1)="canceled"),MATCH(ROW('Master Data'!$F$2:$L$4115),ROW('Master Data'!$F$2:$L$4115)),""""),ROWS($D$1532:D1811)),(COLUMNS($D$1532:D1811)-1)*6+1)</f>
        <v>canceled</v>
      </c>
      <c r="E1811" cm="1">
        <f t="array" ref="E1811">INDEX('Master Data'!$F$2:$L$4115,SMALL(IF((INDEX('Master Data'!$F$2:$L$4115,,1)="canceled"),MATCH(ROW('Master Data'!$F$2:$L$4115),ROW('Master Data'!$F$2:$L$4115)),""),ROWS($D$1532:E1811)),(COLUMNS($D$1532:E1811)-1)*6+1)</f>
        <v>0</v>
      </c>
    </row>
    <row r="1812" spans="1:5" x14ac:dyDescent="0.25">
      <c r="A1812" t="str" cm="1">
        <f t="array" ref="A1812">INDEX('Master Data'!$F$2:$L$4115,SMALL(IF((INDEX('Master Data'!$F$2:$L$4115,,1)="successful"),MATCH(ROW('Master Data'!$F$2:$L$4115),ROW('Master Data'!$F$2:$L$4115)),""),ROWS(A$2:$A1812)),(COLUMNS($A$2:A1812)-1)*6+1)</f>
        <v>successful</v>
      </c>
      <c r="B1812" cm="1">
        <f t="array" ref="B1812">INDEX('Master Data'!$F$2:$L$4115,SMALL(IF((INDEX('Master Data'!$F$2:$L$4115,,1)="successful"),MATCH(ROW('Master Data'!$F$2:$L$4115),ROW('Master Data'!$F$2:$L$4115)),""),ROWS($A$2:B1812)),(COLUMNS($A$2:B1812)-1)*6+1)</f>
        <v>91</v>
      </c>
      <c r="D1812" t="str" cm="1">
        <f t="array" ref="D1812">INDEX('Master Data'!$F$2:$L$4115,SMALL(IF((INDEX('Master Data'!$F$2:$L$4115,,1)="canceled"),MATCH(ROW('Master Data'!$F$2:$L$4115),ROW('Master Data'!$F$2:$L$4115)),""""),ROWS($D$1532:D1812)),(COLUMNS($D$1532:D1812)-1)*6+1)</f>
        <v>canceled</v>
      </c>
      <c r="E1812" cm="1">
        <f t="array" ref="E1812">INDEX('Master Data'!$F$2:$L$4115,SMALL(IF((INDEX('Master Data'!$F$2:$L$4115,,1)="canceled"),MATCH(ROW('Master Data'!$F$2:$L$4115),ROW('Master Data'!$F$2:$L$4115)),""),ROWS($D$1532:E1812)),(COLUMNS($D$1532:E1812)-1)*6+1)</f>
        <v>2</v>
      </c>
    </row>
    <row r="1813" spans="1:5" x14ac:dyDescent="0.25">
      <c r="A1813" t="str" cm="1">
        <f t="array" ref="A1813">INDEX('Master Data'!$F$2:$L$4115,SMALL(IF((INDEX('Master Data'!$F$2:$L$4115,,1)="successful"),MATCH(ROW('Master Data'!$F$2:$L$4115),ROW('Master Data'!$F$2:$L$4115)),""),ROWS(A$2:$A1813)),(COLUMNS($A$2:A1813)-1)*6+1)</f>
        <v>successful</v>
      </c>
      <c r="B1813" cm="1">
        <f t="array" ref="B1813">INDEX('Master Data'!$F$2:$L$4115,SMALL(IF((INDEX('Master Data'!$F$2:$L$4115,,1)="successful"),MATCH(ROW('Master Data'!$F$2:$L$4115),ROW('Master Data'!$F$2:$L$4115)),""),ROWS($A$2:B1813)),(COLUMNS($A$2:B1813)-1)*6+1)</f>
        <v>67</v>
      </c>
      <c r="D1813" t="str" cm="1">
        <f t="array" ref="D1813">INDEX('Master Data'!$F$2:$L$4115,SMALL(IF((INDEX('Master Data'!$F$2:$L$4115,,1)="canceled"),MATCH(ROW('Master Data'!$F$2:$L$4115),ROW('Master Data'!$F$2:$L$4115)),""""),ROWS($D$1532:D1813)),(COLUMNS($D$1532:D1813)-1)*6+1)</f>
        <v>canceled</v>
      </c>
      <c r="E1813" cm="1">
        <f t="array" ref="E1813">INDEX('Master Data'!$F$2:$L$4115,SMALL(IF((INDEX('Master Data'!$F$2:$L$4115,,1)="canceled"),MATCH(ROW('Master Data'!$F$2:$L$4115),ROW('Master Data'!$F$2:$L$4115)),""),ROWS($D$1532:E1813)),(COLUMNS($D$1532:E1813)-1)*6+1)</f>
        <v>1</v>
      </c>
    </row>
    <row r="1814" spans="1:5" x14ac:dyDescent="0.25">
      <c r="A1814" t="str" cm="1">
        <f t="array" ref="A1814">INDEX('Master Data'!$F$2:$L$4115,SMALL(IF((INDEX('Master Data'!$F$2:$L$4115,,1)="successful"),MATCH(ROW('Master Data'!$F$2:$L$4115),ROW('Master Data'!$F$2:$L$4115)),""),ROWS(A$2:$A1814)),(COLUMNS($A$2:A1814)-1)*6+1)</f>
        <v>successful</v>
      </c>
      <c r="B1814" cm="1">
        <f t="array" ref="B1814">INDEX('Master Data'!$F$2:$L$4115,SMALL(IF((INDEX('Master Data'!$F$2:$L$4115,,1)="successful"),MATCH(ROW('Master Data'!$F$2:$L$4115),ROW('Master Data'!$F$2:$L$4115)),""),ROWS($A$2:B1814)),(COLUMNS($A$2:B1814)-1)*6+1)</f>
        <v>18</v>
      </c>
      <c r="D1814" t="str" cm="1">
        <f t="array" ref="D1814">INDEX('Master Data'!$F$2:$L$4115,SMALL(IF((INDEX('Master Data'!$F$2:$L$4115,,1)="canceled"),MATCH(ROW('Master Data'!$F$2:$L$4115),ROW('Master Data'!$F$2:$L$4115)),""""),ROWS($D$1532:D1814)),(COLUMNS($D$1532:D1814)-1)*6+1)</f>
        <v>canceled</v>
      </c>
      <c r="E1814" cm="1">
        <f t="array" ref="E1814">INDEX('Master Data'!$F$2:$L$4115,SMALL(IF((INDEX('Master Data'!$F$2:$L$4115,,1)="canceled"),MATCH(ROW('Master Data'!$F$2:$L$4115),ROW('Master Data'!$F$2:$L$4115)),""),ROWS($D$1532:E1814)),(COLUMNS($D$1532:E1814)-1)*6+1)</f>
        <v>2</v>
      </c>
    </row>
    <row r="1815" spans="1:5" x14ac:dyDescent="0.25">
      <c r="A1815" t="str" cm="1">
        <f t="array" ref="A1815">INDEX('Master Data'!$F$2:$L$4115,SMALL(IF((INDEX('Master Data'!$F$2:$L$4115,,1)="successful"),MATCH(ROW('Master Data'!$F$2:$L$4115),ROW('Master Data'!$F$2:$L$4115)),""),ROWS(A$2:$A1815)),(COLUMNS($A$2:A1815)-1)*6+1)</f>
        <v>successful</v>
      </c>
      <c r="B1815" cm="1">
        <f t="array" ref="B1815">INDEX('Master Data'!$F$2:$L$4115,SMALL(IF((INDEX('Master Data'!$F$2:$L$4115,,1)="successful"),MATCH(ROW('Master Data'!$F$2:$L$4115),ROW('Master Data'!$F$2:$L$4115)),""),ROWS($A$2:B1815)),(COLUMNS($A$2:B1815)-1)*6+1)</f>
        <v>21</v>
      </c>
      <c r="D1815" t="str" cm="1">
        <f t="array" ref="D1815">INDEX('Master Data'!$F$2:$L$4115,SMALL(IF((INDEX('Master Data'!$F$2:$L$4115,,1)="canceled"),MATCH(ROW('Master Data'!$F$2:$L$4115),ROW('Master Data'!$F$2:$L$4115)),""""),ROWS($D$1532:D1815)),(COLUMNS($D$1532:D1815)-1)*6+1)</f>
        <v>canceled</v>
      </c>
      <c r="E1815" cm="1">
        <f t="array" ref="E1815">INDEX('Master Data'!$F$2:$L$4115,SMALL(IF((INDEX('Master Data'!$F$2:$L$4115,,1)="canceled"),MATCH(ROW('Master Data'!$F$2:$L$4115),ROW('Master Data'!$F$2:$L$4115)),""),ROWS($D$1532:E1815)),(COLUMNS($D$1532:E1815)-1)*6+1)</f>
        <v>2</v>
      </c>
    </row>
    <row r="1816" spans="1:5" x14ac:dyDescent="0.25">
      <c r="A1816" t="str" cm="1">
        <f t="array" ref="A1816">INDEX('Master Data'!$F$2:$L$4115,SMALL(IF((INDEX('Master Data'!$F$2:$L$4115,,1)="successful"),MATCH(ROW('Master Data'!$F$2:$L$4115),ROW('Master Data'!$F$2:$L$4115)),""),ROWS(A$2:$A1816)),(COLUMNS($A$2:A1816)-1)*6+1)</f>
        <v>successful</v>
      </c>
      <c r="B1816" cm="1">
        <f t="array" ref="B1816">INDEX('Master Data'!$F$2:$L$4115,SMALL(IF((INDEX('Master Data'!$F$2:$L$4115,,1)="successful"),MATCH(ROW('Master Data'!$F$2:$L$4115),ROW('Master Data'!$F$2:$L$4115)),""),ROWS($A$2:B1816)),(COLUMNS($A$2:B1816)-1)*6+1)</f>
        <v>40</v>
      </c>
      <c r="D1816" t="str" cm="1">
        <f t="array" ref="D1816">INDEX('Master Data'!$F$2:$L$4115,SMALL(IF((INDEX('Master Data'!$F$2:$L$4115,,1)="canceled"),MATCH(ROW('Master Data'!$F$2:$L$4115),ROW('Master Data'!$F$2:$L$4115)),""""),ROWS($D$1532:D1816)),(COLUMNS($D$1532:D1816)-1)*6+1)</f>
        <v>canceled</v>
      </c>
      <c r="E1816" cm="1">
        <f t="array" ref="E1816">INDEX('Master Data'!$F$2:$L$4115,SMALL(IF((INDEX('Master Data'!$F$2:$L$4115,,1)="canceled"),MATCH(ROW('Master Data'!$F$2:$L$4115),ROW('Master Data'!$F$2:$L$4115)),""),ROWS($D$1532:E1816)),(COLUMNS($D$1532:E1816)-1)*6+1)</f>
        <v>4</v>
      </c>
    </row>
    <row r="1817" spans="1:5" x14ac:dyDescent="0.25">
      <c r="A1817" t="str" cm="1">
        <f t="array" ref="A1817">INDEX('Master Data'!$F$2:$L$4115,SMALL(IF((INDEX('Master Data'!$F$2:$L$4115,,1)="successful"),MATCH(ROW('Master Data'!$F$2:$L$4115),ROW('Master Data'!$F$2:$L$4115)),""),ROWS(A$2:$A1817)),(COLUMNS($A$2:A1817)-1)*6+1)</f>
        <v>successful</v>
      </c>
      <c r="B1817" cm="1">
        <f t="array" ref="B1817">INDEX('Master Data'!$F$2:$L$4115,SMALL(IF((INDEX('Master Data'!$F$2:$L$4115,,1)="successful"),MATCH(ROW('Master Data'!$F$2:$L$4115),ROW('Master Data'!$F$2:$L$4115)),""),ROWS($A$2:B1817)),(COLUMNS($A$2:B1817)-1)*6+1)</f>
        <v>78</v>
      </c>
      <c r="D1817" t="str" cm="1">
        <f t="array" ref="D1817">INDEX('Master Data'!$F$2:$L$4115,SMALL(IF((INDEX('Master Data'!$F$2:$L$4115,,1)="canceled"),MATCH(ROW('Master Data'!$F$2:$L$4115),ROW('Master Data'!$F$2:$L$4115)),""""),ROWS($D$1532:D1817)),(COLUMNS($D$1532:D1817)-1)*6+1)</f>
        <v>canceled</v>
      </c>
      <c r="E1817" cm="1">
        <f t="array" ref="E1817">INDEX('Master Data'!$F$2:$L$4115,SMALL(IF((INDEX('Master Data'!$F$2:$L$4115,,1)="canceled"),MATCH(ROW('Master Data'!$F$2:$L$4115),ROW('Master Data'!$F$2:$L$4115)),""),ROWS($D$1532:E1817)),(COLUMNS($D$1532:E1817)-1)*6+1)</f>
        <v>0</v>
      </c>
    </row>
    <row r="1818" spans="1:5" x14ac:dyDescent="0.25">
      <c r="A1818" t="str" cm="1">
        <f t="array" ref="A1818">INDEX('Master Data'!$F$2:$L$4115,SMALL(IF((INDEX('Master Data'!$F$2:$L$4115,,1)="successful"),MATCH(ROW('Master Data'!$F$2:$L$4115),ROW('Master Data'!$F$2:$L$4115)),""),ROWS(A$2:$A1818)),(COLUMNS($A$2:A1818)-1)*6+1)</f>
        <v>successful</v>
      </c>
      <c r="B1818" cm="1">
        <f t="array" ref="B1818">INDEX('Master Data'!$F$2:$L$4115,SMALL(IF((INDEX('Master Data'!$F$2:$L$4115,,1)="successful"),MATCH(ROW('Master Data'!$F$2:$L$4115),ROW('Master Data'!$F$2:$L$4115)),""),ROWS($A$2:B1818)),(COLUMNS($A$2:B1818)-1)*6+1)</f>
        <v>26</v>
      </c>
      <c r="D1818" t="str" cm="1">
        <f t="array" ref="D1818">INDEX('Master Data'!$F$2:$L$4115,SMALL(IF((INDEX('Master Data'!$F$2:$L$4115,,1)="canceled"),MATCH(ROW('Master Data'!$F$2:$L$4115),ROW('Master Data'!$F$2:$L$4115)),""""),ROWS($D$1532:D1818)),(COLUMNS($D$1532:D1818)-1)*6+1)</f>
        <v>canceled</v>
      </c>
      <c r="E1818" cm="1">
        <f t="array" ref="E1818">INDEX('Master Data'!$F$2:$L$4115,SMALL(IF((INDEX('Master Data'!$F$2:$L$4115,,1)="canceled"),MATCH(ROW('Master Data'!$F$2:$L$4115),ROW('Master Data'!$F$2:$L$4115)),""),ROWS($D$1532:E1818)),(COLUMNS($D$1532:E1818)-1)*6+1)</f>
        <v>0</v>
      </c>
    </row>
    <row r="1819" spans="1:5" x14ac:dyDescent="0.25">
      <c r="A1819" t="str" cm="1">
        <f t="array" ref="A1819">INDEX('Master Data'!$F$2:$L$4115,SMALL(IF((INDEX('Master Data'!$F$2:$L$4115,,1)="successful"),MATCH(ROW('Master Data'!$F$2:$L$4115),ROW('Master Data'!$F$2:$L$4115)),""),ROWS(A$2:$A1819)),(COLUMNS($A$2:A1819)-1)*6+1)</f>
        <v>successful</v>
      </c>
      <c r="B1819" cm="1">
        <f t="array" ref="B1819">INDEX('Master Data'!$F$2:$L$4115,SMALL(IF((INDEX('Master Data'!$F$2:$L$4115,,1)="successful"),MATCH(ROW('Master Data'!$F$2:$L$4115),ROW('Master Data'!$F$2:$L$4115)),""),ROWS($A$2:B1819)),(COLUMNS($A$2:B1819)-1)*6+1)</f>
        <v>14</v>
      </c>
      <c r="D1819" t="str" cm="1">
        <f t="array" ref="D1819">INDEX('Master Data'!$F$2:$L$4115,SMALL(IF((INDEX('Master Data'!$F$2:$L$4115,,1)="canceled"),MATCH(ROW('Master Data'!$F$2:$L$4115),ROW('Master Data'!$F$2:$L$4115)),""""),ROWS($D$1532:D1819)),(COLUMNS($D$1532:D1819)-1)*6+1)</f>
        <v>canceled</v>
      </c>
      <c r="E1819" cm="1">
        <f t="array" ref="E1819">INDEX('Master Data'!$F$2:$L$4115,SMALL(IF((INDEX('Master Data'!$F$2:$L$4115,,1)="canceled"),MATCH(ROW('Master Data'!$F$2:$L$4115),ROW('Master Data'!$F$2:$L$4115)),""),ROWS($D$1532:E1819)),(COLUMNS($D$1532:E1819)-1)*6+1)</f>
        <v>0</v>
      </c>
    </row>
    <row r="1820" spans="1:5" x14ac:dyDescent="0.25">
      <c r="A1820" t="str" cm="1">
        <f t="array" ref="A1820">INDEX('Master Data'!$F$2:$L$4115,SMALL(IF((INDEX('Master Data'!$F$2:$L$4115,,1)="successful"),MATCH(ROW('Master Data'!$F$2:$L$4115),ROW('Master Data'!$F$2:$L$4115)),""),ROWS(A$2:$A1820)),(COLUMNS($A$2:A1820)-1)*6+1)</f>
        <v>successful</v>
      </c>
      <c r="B1820" cm="1">
        <f t="array" ref="B1820">INDEX('Master Data'!$F$2:$L$4115,SMALL(IF((INDEX('Master Data'!$F$2:$L$4115,,1)="successful"),MATCH(ROW('Master Data'!$F$2:$L$4115),ROW('Master Data'!$F$2:$L$4115)),""),ROWS($A$2:B1820)),(COLUMNS($A$2:B1820)-1)*6+1)</f>
        <v>44</v>
      </c>
      <c r="D1820" t="str" cm="1">
        <f t="array" ref="D1820">INDEX('Master Data'!$F$2:$L$4115,SMALL(IF((INDEX('Master Data'!$F$2:$L$4115,,1)="canceled"),MATCH(ROW('Master Data'!$F$2:$L$4115),ROW('Master Data'!$F$2:$L$4115)),""""),ROWS($D$1532:D1820)),(COLUMNS($D$1532:D1820)-1)*6+1)</f>
        <v>canceled</v>
      </c>
      <c r="E1820" cm="1">
        <f t="array" ref="E1820">INDEX('Master Data'!$F$2:$L$4115,SMALL(IF((INDEX('Master Data'!$F$2:$L$4115,,1)="canceled"),MATCH(ROW('Master Data'!$F$2:$L$4115),ROW('Master Data'!$F$2:$L$4115)),""),ROWS($D$1532:E1820)),(COLUMNS($D$1532:E1820)-1)*6+1)</f>
        <v>0</v>
      </c>
    </row>
    <row r="1821" spans="1:5" x14ac:dyDescent="0.25">
      <c r="A1821" t="str" cm="1">
        <f t="array" ref="A1821">INDEX('Master Data'!$F$2:$L$4115,SMALL(IF((INDEX('Master Data'!$F$2:$L$4115,,1)="successful"),MATCH(ROW('Master Data'!$F$2:$L$4115),ROW('Master Data'!$F$2:$L$4115)),""),ROWS(A$2:$A1821)),(COLUMNS($A$2:A1821)-1)*6+1)</f>
        <v>successful</v>
      </c>
      <c r="B1821" cm="1">
        <f t="array" ref="B1821">INDEX('Master Data'!$F$2:$L$4115,SMALL(IF((INDEX('Master Data'!$F$2:$L$4115,,1)="successful"),MATCH(ROW('Master Data'!$F$2:$L$4115),ROW('Master Data'!$F$2:$L$4115)),""),ROWS($A$2:B1821)),(COLUMNS($A$2:B1821)-1)*6+1)</f>
        <v>9</v>
      </c>
      <c r="D1821" t="str" cm="1">
        <f t="array" ref="D1821">INDEX('Master Data'!$F$2:$L$4115,SMALL(IF((INDEX('Master Data'!$F$2:$L$4115,,1)="canceled"),MATCH(ROW('Master Data'!$F$2:$L$4115),ROW('Master Data'!$F$2:$L$4115)),""""),ROWS($D$1532:D1821)),(COLUMNS($D$1532:D1821)-1)*6+1)</f>
        <v>canceled</v>
      </c>
      <c r="E1821" cm="1">
        <f t="array" ref="E1821">INDEX('Master Data'!$F$2:$L$4115,SMALL(IF((INDEX('Master Data'!$F$2:$L$4115,,1)="canceled"),MATCH(ROW('Master Data'!$F$2:$L$4115),ROW('Master Data'!$F$2:$L$4115)),""),ROWS($D$1532:E1821)),(COLUMNS($D$1532:E1821)-1)*6+1)</f>
        <v>0</v>
      </c>
    </row>
    <row r="1822" spans="1:5" x14ac:dyDescent="0.25">
      <c r="A1822" t="str" cm="1">
        <f t="array" ref="A1822">INDEX('Master Data'!$F$2:$L$4115,SMALL(IF((INDEX('Master Data'!$F$2:$L$4115,,1)="successful"),MATCH(ROW('Master Data'!$F$2:$L$4115),ROW('Master Data'!$F$2:$L$4115)),""),ROWS(A$2:$A1822)),(COLUMNS($A$2:A1822)-1)*6+1)</f>
        <v>successful</v>
      </c>
      <c r="B1822" cm="1">
        <f t="array" ref="B1822">INDEX('Master Data'!$F$2:$L$4115,SMALL(IF((INDEX('Master Data'!$F$2:$L$4115,,1)="successful"),MATCH(ROW('Master Data'!$F$2:$L$4115),ROW('Master Data'!$F$2:$L$4115)),""),ROWS($A$2:B1822)),(COLUMNS($A$2:B1822)-1)*6+1)</f>
        <v>30</v>
      </c>
      <c r="D1822" t="str" cm="1">
        <f t="array" ref="D1822">INDEX('Master Data'!$F$2:$L$4115,SMALL(IF((INDEX('Master Data'!$F$2:$L$4115,,1)="canceled"),MATCH(ROW('Master Data'!$F$2:$L$4115),ROW('Master Data'!$F$2:$L$4115)),""""),ROWS($D$1532:D1822)),(COLUMNS($D$1532:D1822)-1)*6+1)</f>
        <v>canceled</v>
      </c>
      <c r="E1822" cm="1">
        <f t="array" ref="E1822">INDEX('Master Data'!$F$2:$L$4115,SMALL(IF((INDEX('Master Data'!$F$2:$L$4115,,1)="canceled"),MATCH(ROW('Master Data'!$F$2:$L$4115),ROW('Master Data'!$F$2:$L$4115)),""),ROWS($D$1532:E1822)),(COLUMNS($D$1532:E1822)-1)*6+1)</f>
        <v>0</v>
      </c>
    </row>
    <row r="1823" spans="1:5" x14ac:dyDescent="0.25">
      <c r="A1823" t="str" cm="1">
        <f t="array" ref="A1823">INDEX('Master Data'!$F$2:$L$4115,SMALL(IF((INDEX('Master Data'!$F$2:$L$4115,,1)="successful"),MATCH(ROW('Master Data'!$F$2:$L$4115),ROW('Master Data'!$F$2:$L$4115)),""),ROWS(A$2:$A1823)),(COLUMNS($A$2:A1823)-1)*6+1)</f>
        <v>successful</v>
      </c>
      <c r="B1823" cm="1">
        <f t="array" ref="B1823">INDEX('Master Data'!$F$2:$L$4115,SMALL(IF((INDEX('Master Data'!$F$2:$L$4115,,1)="successful"),MATCH(ROW('Master Data'!$F$2:$L$4115),ROW('Master Data'!$F$2:$L$4115)),""),ROWS($A$2:B1823)),(COLUMNS($A$2:B1823)-1)*6+1)</f>
        <v>45</v>
      </c>
      <c r="D1823" t="str" cm="1">
        <f t="array" ref="D1823">INDEX('Master Data'!$F$2:$L$4115,SMALL(IF((INDEX('Master Data'!$F$2:$L$4115,,1)="canceled"),MATCH(ROW('Master Data'!$F$2:$L$4115),ROW('Master Data'!$F$2:$L$4115)),""""),ROWS($D$1532:D1823)),(COLUMNS($D$1532:D1823)-1)*6+1)</f>
        <v>canceled</v>
      </c>
      <c r="E1823" cm="1">
        <f t="array" ref="E1823">INDEX('Master Data'!$F$2:$L$4115,SMALL(IF((INDEX('Master Data'!$F$2:$L$4115,,1)="canceled"),MATCH(ROW('Master Data'!$F$2:$L$4115),ROW('Master Data'!$F$2:$L$4115)),""),ROWS($D$1532:E1823)),(COLUMNS($D$1532:E1823)-1)*6+1)</f>
        <v>0</v>
      </c>
    </row>
    <row r="1824" spans="1:5" x14ac:dyDescent="0.25">
      <c r="A1824" t="str" cm="1">
        <f t="array" ref="A1824">INDEX('Master Data'!$F$2:$L$4115,SMALL(IF((INDEX('Master Data'!$F$2:$L$4115,,1)="successful"),MATCH(ROW('Master Data'!$F$2:$L$4115),ROW('Master Data'!$F$2:$L$4115)),""),ROWS(A$2:$A1824)),(COLUMNS($A$2:A1824)-1)*6+1)</f>
        <v>successful</v>
      </c>
      <c r="B1824" cm="1">
        <f t="array" ref="B1824">INDEX('Master Data'!$F$2:$L$4115,SMALL(IF((INDEX('Master Data'!$F$2:$L$4115,,1)="successful"),MATCH(ROW('Master Data'!$F$2:$L$4115),ROW('Master Data'!$F$2:$L$4115)),""),ROWS($A$2:B1824)),(COLUMNS($A$2:B1824)-1)*6+1)</f>
        <v>56</v>
      </c>
      <c r="D1824" t="str" cm="1">
        <f t="array" ref="D1824">INDEX('Master Data'!$F$2:$L$4115,SMALL(IF((INDEX('Master Data'!$F$2:$L$4115,,1)="canceled"),MATCH(ROW('Master Data'!$F$2:$L$4115),ROW('Master Data'!$F$2:$L$4115)),""""),ROWS($D$1532:D1824)),(COLUMNS($D$1532:D1824)-1)*6+1)</f>
        <v>canceled</v>
      </c>
      <c r="E1824" cm="1">
        <f t="array" ref="E1824">INDEX('Master Data'!$F$2:$L$4115,SMALL(IF((INDEX('Master Data'!$F$2:$L$4115,,1)="canceled"),MATCH(ROW('Master Data'!$F$2:$L$4115),ROW('Master Data'!$F$2:$L$4115)),""),ROWS($D$1532:E1824)),(COLUMNS($D$1532:E1824)-1)*6+1)</f>
        <v>12</v>
      </c>
    </row>
    <row r="1825" spans="1:5" x14ac:dyDescent="0.25">
      <c r="A1825" t="str" cm="1">
        <f t="array" ref="A1825">INDEX('Master Data'!$F$2:$L$4115,SMALL(IF((INDEX('Master Data'!$F$2:$L$4115,,1)="successful"),MATCH(ROW('Master Data'!$F$2:$L$4115),ROW('Master Data'!$F$2:$L$4115)),""),ROWS(A$2:$A1825)),(COLUMNS($A$2:A1825)-1)*6+1)</f>
        <v>successful</v>
      </c>
      <c r="B1825" cm="1">
        <f t="array" ref="B1825">INDEX('Master Data'!$F$2:$L$4115,SMALL(IF((INDEX('Master Data'!$F$2:$L$4115,,1)="successful"),MATCH(ROW('Master Data'!$F$2:$L$4115),ROW('Master Data'!$F$2:$L$4115)),""),ROWS($A$2:B1825)),(COLUMNS($A$2:B1825)-1)*6+1)</f>
        <v>46</v>
      </c>
      <c r="D1825" t="str" cm="1">
        <f t="array" ref="D1825">INDEX('Master Data'!$F$2:$L$4115,SMALL(IF((INDEX('Master Data'!$F$2:$L$4115,,1)="canceled"),MATCH(ROW('Master Data'!$F$2:$L$4115),ROW('Master Data'!$F$2:$L$4115)),""""),ROWS($D$1532:D1825)),(COLUMNS($D$1532:D1825)-1)*6+1)</f>
        <v>canceled</v>
      </c>
      <c r="E1825" cm="1">
        <f t="array" ref="E1825">INDEX('Master Data'!$F$2:$L$4115,SMALL(IF((INDEX('Master Data'!$F$2:$L$4115,,1)="canceled"),MATCH(ROW('Master Data'!$F$2:$L$4115),ROW('Master Data'!$F$2:$L$4115)),""),ROWS($D$1532:E1825)),(COLUMNS($D$1532:E1825)-1)*6+1)</f>
        <v>2</v>
      </c>
    </row>
    <row r="1826" spans="1:5" x14ac:dyDescent="0.25">
      <c r="A1826" t="str" cm="1">
        <f t="array" ref="A1826">INDEX('Master Data'!$F$2:$L$4115,SMALL(IF((INDEX('Master Data'!$F$2:$L$4115,,1)="successful"),MATCH(ROW('Master Data'!$F$2:$L$4115),ROW('Master Data'!$F$2:$L$4115)),""),ROWS(A$2:$A1826)),(COLUMNS($A$2:A1826)-1)*6+1)</f>
        <v>successful</v>
      </c>
      <c r="B1826" cm="1">
        <f t="array" ref="B1826">INDEX('Master Data'!$F$2:$L$4115,SMALL(IF((INDEX('Master Data'!$F$2:$L$4115,,1)="successful"),MATCH(ROW('Master Data'!$F$2:$L$4115),ROW('Master Data'!$F$2:$L$4115)),""),ROWS($A$2:B1826)),(COLUMNS($A$2:B1826)-1)*6+1)</f>
        <v>34</v>
      </c>
      <c r="D1826" t="str" cm="1">
        <f t="array" ref="D1826">INDEX('Master Data'!$F$2:$L$4115,SMALL(IF((INDEX('Master Data'!$F$2:$L$4115,,1)="canceled"),MATCH(ROW('Master Data'!$F$2:$L$4115),ROW('Master Data'!$F$2:$L$4115)),""""),ROWS($D$1532:D1826)),(COLUMNS($D$1532:D1826)-1)*6+1)</f>
        <v>canceled</v>
      </c>
      <c r="E1826" cm="1">
        <f t="array" ref="E1826">INDEX('Master Data'!$F$2:$L$4115,SMALL(IF((INDEX('Master Data'!$F$2:$L$4115,,1)="canceled"),MATCH(ROW('Master Data'!$F$2:$L$4115),ROW('Master Data'!$F$2:$L$4115)),""),ROWS($D$1532:E1826)),(COLUMNS($D$1532:E1826)-1)*6+1)</f>
        <v>1501</v>
      </c>
    </row>
    <row r="1827" spans="1:5" x14ac:dyDescent="0.25">
      <c r="A1827" t="str" cm="1">
        <f t="array" ref="A1827">INDEX('Master Data'!$F$2:$L$4115,SMALL(IF((INDEX('Master Data'!$F$2:$L$4115,,1)="successful"),MATCH(ROW('Master Data'!$F$2:$L$4115),ROW('Master Data'!$F$2:$L$4115)),""),ROWS(A$2:$A1827)),(COLUMNS($A$2:A1827)-1)*6+1)</f>
        <v>successful</v>
      </c>
      <c r="B1827" cm="1">
        <f t="array" ref="B1827">INDEX('Master Data'!$F$2:$L$4115,SMALL(IF((INDEX('Master Data'!$F$2:$L$4115,,1)="successful"),MATCH(ROW('Master Data'!$F$2:$L$4115),ROW('Master Data'!$F$2:$L$4115)),""),ROWS($A$2:B1827)),(COLUMNS($A$2:B1827)-1)*6+1)</f>
        <v>98</v>
      </c>
      <c r="D1827" t="str" cm="1">
        <f t="array" ref="D1827">INDEX('Master Data'!$F$2:$L$4115,SMALL(IF((INDEX('Master Data'!$F$2:$L$4115,,1)="canceled"),MATCH(ROW('Master Data'!$F$2:$L$4115),ROW('Master Data'!$F$2:$L$4115)),""""),ROWS($D$1532:D1827)),(COLUMNS($D$1532:D1827)-1)*6+1)</f>
        <v>canceled</v>
      </c>
      <c r="E1827" cm="1">
        <f t="array" ref="E1827">INDEX('Master Data'!$F$2:$L$4115,SMALL(IF((INDEX('Master Data'!$F$2:$L$4115,,1)="canceled"),MATCH(ROW('Master Data'!$F$2:$L$4115),ROW('Master Data'!$F$2:$L$4115)),""),ROWS($D$1532:E1827)),(COLUMNS($D$1532:E1827)-1)*6+1)</f>
        <v>52</v>
      </c>
    </row>
    <row r="1828" spans="1:5" x14ac:dyDescent="0.25">
      <c r="A1828" t="str" cm="1">
        <f t="array" ref="A1828">INDEX('Master Data'!$F$2:$L$4115,SMALL(IF((INDEX('Master Data'!$F$2:$L$4115,,1)="successful"),MATCH(ROW('Master Data'!$F$2:$L$4115),ROW('Master Data'!$F$2:$L$4115)),""),ROWS(A$2:$A1828)),(COLUMNS($A$2:A1828)-1)*6+1)</f>
        <v>successful</v>
      </c>
      <c r="B1828" cm="1">
        <f t="array" ref="B1828">INDEX('Master Data'!$F$2:$L$4115,SMALL(IF((INDEX('Master Data'!$F$2:$L$4115,,1)="successful"),MATCH(ROW('Master Data'!$F$2:$L$4115),ROW('Master Data'!$F$2:$L$4115)),""),ROWS($A$2:B1828)),(COLUMNS($A$2:B1828)-1)*6+1)</f>
        <v>46</v>
      </c>
      <c r="D1828" t="str" cm="1">
        <f t="array" ref="D1828">INDEX('Master Data'!$F$2:$L$4115,SMALL(IF((INDEX('Master Data'!$F$2:$L$4115,,1)="canceled"),MATCH(ROW('Master Data'!$F$2:$L$4115),ROW('Master Data'!$F$2:$L$4115)),""""),ROWS($D$1532:D1828)),(COLUMNS($D$1532:D1828)-1)*6+1)</f>
        <v>canceled</v>
      </c>
      <c r="E1828" cm="1">
        <f t="array" ref="E1828">INDEX('Master Data'!$F$2:$L$4115,SMALL(IF((INDEX('Master Data'!$F$2:$L$4115,,1)="canceled"),MATCH(ROW('Master Data'!$F$2:$L$4115),ROW('Master Data'!$F$2:$L$4115)),""),ROWS($D$1532:E1828)),(COLUMNS($D$1532:E1828)-1)*6+1)</f>
        <v>23</v>
      </c>
    </row>
    <row r="1829" spans="1:5" x14ac:dyDescent="0.25">
      <c r="A1829" t="str" cm="1">
        <f t="array" ref="A1829">INDEX('Master Data'!$F$2:$L$4115,SMALL(IF((INDEX('Master Data'!$F$2:$L$4115,,1)="successful"),MATCH(ROW('Master Data'!$F$2:$L$4115),ROW('Master Data'!$F$2:$L$4115)),""),ROWS(A$2:$A1829)),(COLUMNS($A$2:A1829)-1)*6+1)</f>
        <v>successful</v>
      </c>
      <c r="B1829" cm="1">
        <f t="array" ref="B1829">INDEX('Master Data'!$F$2:$L$4115,SMALL(IF((INDEX('Master Data'!$F$2:$L$4115,,1)="successful"),MATCH(ROW('Master Data'!$F$2:$L$4115),ROW('Master Data'!$F$2:$L$4115)),""),ROWS($A$2:B1829)),(COLUMNS($A$2:B1829)-1)*6+1)</f>
        <v>10</v>
      </c>
      <c r="D1829" t="str" cm="1">
        <f t="array" ref="D1829">INDEX('Master Data'!$F$2:$L$4115,SMALL(IF((INDEX('Master Data'!$F$2:$L$4115,,1)="canceled"),MATCH(ROW('Master Data'!$F$2:$L$4115),ROW('Master Data'!$F$2:$L$4115)),""""),ROWS($D$1532:D1829)),(COLUMNS($D$1532:D1829)-1)*6+1)</f>
        <v>canceled</v>
      </c>
      <c r="E1829" cm="1">
        <f t="array" ref="E1829">INDEX('Master Data'!$F$2:$L$4115,SMALL(IF((INDEX('Master Data'!$F$2:$L$4115,,1)="canceled"),MATCH(ROW('Master Data'!$F$2:$L$4115),ROW('Master Data'!$F$2:$L$4115)),""),ROWS($D$1532:E1829)),(COLUMNS($D$1532:E1829)-1)*6+1)</f>
        <v>535</v>
      </c>
    </row>
    <row r="1830" spans="1:5" x14ac:dyDescent="0.25">
      <c r="A1830" t="str" cm="1">
        <f t="array" ref="A1830">INDEX('Master Data'!$F$2:$L$4115,SMALL(IF((INDEX('Master Data'!$F$2:$L$4115,,1)="successful"),MATCH(ROW('Master Data'!$F$2:$L$4115),ROW('Master Data'!$F$2:$L$4115)),""),ROWS(A$2:$A1830)),(COLUMNS($A$2:A1830)-1)*6+1)</f>
        <v>successful</v>
      </c>
      <c r="B1830" cm="1">
        <f t="array" ref="B1830">INDEX('Master Data'!$F$2:$L$4115,SMALL(IF((INDEX('Master Data'!$F$2:$L$4115,,1)="successful"),MATCH(ROW('Master Data'!$F$2:$L$4115),ROW('Master Data'!$F$2:$L$4115)),""),ROWS($A$2:B1830)),(COLUMNS($A$2:B1830)-1)*6+1)</f>
        <v>76</v>
      </c>
      <c r="D1830" t="str" cm="1">
        <f t="array" ref="D1830">INDEX('Master Data'!$F$2:$L$4115,SMALL(IF((INDEX('Master Data'!$F$2:$L$4115,,1)="canceled"),MATCH(ROW('Master Data'!$F$2:$L$4115),ROW('Master Data'!$F$2:$L$4115)),""""),ROWS($D$1532:D1830)),(COLUMNS($D$1532:D1830)-1)*6+1)</f>
        <v>canceled</v>
      </c>
      <c r="E1830" cm="1">
        <f t="array" ref="E1830">INDEX('Master Data'!$F$2:$L$4115,SMALL(IF((INDEX('Master Data'!$F$2:$L$4115,,1)="canceled"),MATCH(ROW('Master Data'!$F$2:$L$4115),ROW('Master Data'!$F$2:$L$4115)),""),ROWS($D$1532:E1830)),(COLUMNS($D$1532:E1830)-1)*6+1)</f>
        <v>3</v>
      </c>
    </row>
    <row r="1831" spans="1:5" x14ac:dyDescent="0.25">
      <c r="A1831" t="str" cm="1">
        <f t="array" ref="A1831">INDEX('Master Data'!$F$2:$L$4115,SMALL(IF((INDEX('Master Data'!$F$2:$L$4115,,1)="successful"),MATCH(ROW('Master Data'!$F$2:$L$4115),ROW('Master Data'!$F$2:$L$4115)),""),ROWS(A$2:$A1831)),(COLUMNS($A$2:A1831)-1)*6+1)</f>
        <v>successful</v>
      </c>
      <c r="B1831" cm="1">
        <f t="array" ref="B1831">INDEX('Master Data'!$F$2:$L$4115,SMALL(IF((INDEX('Master Data'!$F$2:$L$4115,,1)="successful"),MATCH(ROW('Master Data'!$F$2:$L$4115),ROW('Master Data'!$F$2:$L$4115)),""),ROWS($A$2:B1831)),(COLUMNS($A$2:B1831)-1)*6+1)</f>
        <v>104</v>
      </c>
      <c r="D1831" t="str" cm="1">
        <f t="array" ref="D1831">INDEX('Master Data'!$F$2:$L$4115,SMALL(IF((INDEX('Master Data'!$F$2:$L$4115,,1)="canceled"),MATCH(ROW('Master Data'!$F$2:$L$4115),ROW('Master Data'!$F$2:$L$4115)),""""),ROWS($D$1532:D1831)),(COLUMNS($D$1532:D1831)-1)*6+1)</f>
        <v>canceled</v>
      </c>
      <c r="E1831" cm="1">
        <f t="array" ref="E1831">INDEX('Master Data'!$F$2:$L$4115,SMALL(IF((INDEX('Master Data'!$F$2:$L$4115,,1)="canceled"),MATCH(ROW('Master Data'!$F$2:$L$4115),ROW('Master Data'!$F$2:$L$4115)),""),ROWS($D$1532:E1831)),(COLUMNS($D$1532:E1831)-1)*6+1)</f>
        <v>6</v>
      </c>
    </row>
    <row r="1832" spans="1:5" x14ac:dyDescent="0.25">
      <c r="A1832" t="str" cm="1">
        <f t="array" ref="A1832">INDEX('Master Data'!$F$2:$L$4115,SMALL(IF((INDEX('Master Data'!$F$2:$L$4115,,1)="successful"),MATCH(ROW('Master Data'!$F$2:$L$4115),ROW('Master Data'!$F$2:$L$4115)),""),ROWS(A$2:$A1832)),(COLUMNS($A$2:A1832)-1)*6+1)</f>
        <v>successful</v>
      </c>
      <c r="B1832" cm="1">
        <f t="array" ref="B1832">INDEX('Master Data'!$F$2:$L$4115,SMALL(IF((INDEX('Master Data'!$F$2:$L$4115,,1)="successful"),MATCH(ROW('Master Data'!$F$2:$L$4115),ROW('Master Data'!$F$2:$L$4115)),""),ROWS($A$2:B1832)),(COLUMNS($A$2:B1832)-1)*6+1)</f>
        <v>87</v>
      </c>
      <c r="D1832" t="str" cm="1">
        <f t="array" ref="D1832">INDEX('Master Data'!$F$2:$L$4115,SMALL(IF((INDEX('Master Data'!$F$2:$L$4115,,1)="canceled"),MATCH(ROW('Master Data'!$F$2:$L$4115),ROW('Master Data'!$F$2:$L$4115)),""""),ROWS($D$1532:D1832)),(COLUMNS($D$1532:D1832)-1)*6+1)</f>
        <v>canceled</v>
      </c>
      <c r="E1832" cm="1">
        <f t="array" ref="E1832">INDEX('Master Data'!$F$2:$L$4115,SMALL(IF((INDEX('Master Data'!$F$2:$L$4115,,1)="canceled"),MATCH(ROW('Master Data'!$F$2:$L$4115),ROW('Master Data'!$F$2:$L$4115)),""),ROWS($D$1532:E1832)),(COLUMNS($D$1532:E1832)-1)*6+1)</f>
        <v>3</v>
      </c>
    </row>
    <row r="1833" spans="1:5" x14ac:dyDescent="0.25">
      <c r="A1833" t="str" cm="1">
        <f t="array" ref="A1833">INDEX('Master Data'!$F$2:$L$4115,SMALL(IF((INDEX('Master Data'!$F$2:$L$4115,,1)="successful"),MATCH(ROW('Master Data'!$F$2:$L$4115),ROW('Master Data'!$F$2:$L$4115)),""),ROWS(A$2:$A1833)),(COLUMNS($A$2:A1833)-1)*6+1)</f>
        <v>successful</v>
      </c>
      <c r="B1833" cm="1">
        <f t="array" ref="B1833">INDEX('Master Data'!$F$2:$L$4115,SMALL(IF((INDEX('Master Data'!$F$2:$L$4115,,1)="successful"),MATCH(ROW('Master Data'!$F$2:$L$4115),ROW('Master Data'!$F$2:$L$4115)),""),ROWS($A$2:B1833)),(COLUMNS($A$2:B1833)-1)*6+1)</f>
        <v>29</v>
      </c>
      <c r="D1833" t="str" cm="1">
        <f t="array" ref="D1833">INDEX('Master Data'!$F$2:$L$4115,SMALL(IF((INDEX('Master Data'!$F$2:$L$4115,,1)="canceled"),MATCH(ROW('Master Data'!$F$2:$L$4115),ROW('Master Data'!$F$2:$L$4115)),""""),ROWS($D$1532:D1833)),(COLUMNS($D$1532:D1833)-1)*6+1)</f>
        <v>canceled</v>
      </c>
      <c r="E1833" cm="1">
        <f t="array" ref="E1833">INDEX('Master Data'!$F$2:$L$4115,SMALL(IF((INDEX('Master Data'!$F$2:$L$4115,,1)="canceled"),MATCH(ROW('Master Data'!$F$2:$L$4115),ROW('Master Data'!$F$2:$L$4115)),""),ROWS($D$1532:E1833)),(COLUMNS($D$1532:E1833)-1)*6+1)</f>
        <v>5</v>
      </c>
    </row>
    <row r="1834" spans="1:5" x14ac:dyDescent="0.25">
      <c r="A1834" t="str" cm="1">
        <f t="array" ref="A1834">INDEX('Master Data'!$F$2:$L$4115,SMALL(IF((INDEX('Master Data'!$F$2:$L$4115,,1)="successful"),MATCH(ROW('Master Data'!$F$2:$L$4115),ROW('Master Data'!$F$2:$L$4115)),""),ROWS(A$2:$A1834)),(COLUMNS($A$2:A1834)-1)*6+1)</f>
        <v>successful</v>
      </c>
      <c r="B1834" cm="1">
        <f t="array" ref="B1834">INDEX('Master Data'!$F$2:$L$4115,SMALL(IF((INDEX('Master Data'!$F$2:$L$4115,,1)="successful"),MATCH(ROW('Master Data'!$F$2:$L$4115),ROW('Master Data'!$F$2:$L$4115)),""),ROWS($A$2:B1834)),(COLUMNS($A$2:B1834)-1)*6+1)</f>
        <v>51</v>
      </c>
      <c r="D1834" t="str" cm="1">
        <f t="array" ref="D1834">INDEX('Master Data'!$F$2:$L$4115,SMALL(IF((INDEX('Master Data'!$F$2:$L$4115,,1)="canceled"),MATCH(ROW('Master Data'!$F$2:$L$4115),ROW('Master Data'!$F$2:$L$4115)),""""),ROWS($D$1532:D1834)),(COLUMNS($D$1532:D1834)-1)*6+1)</f>
        <v>canceled</v>
      </c>
      <c r="E1834" cm="1">
        <f t="array" ref="E1834">INDEX('Master Data'!$F$2:$L$4115,SMALL(IF((INDEX('Master Data'!$F$2:$L$4115,,1)="canceled"),MATCH(ROW('Master Data'!$F$2:$L$4115),ROW('Master Data'!$F$2:$L$4115)),""),ROWS($D$1532:E1834)),(COLUMNS($D$1532:E1834)-1)*6+1)</f>
        <v>17</v>
      </c>
    </row>
    <row r="1835" spans="1:5" x14ac:dyDescent="0.25">
      <c r="A1835" t="str" cm="1">
        <f t="array" ref="A1835">INDEX('Master Data'!$F$2:$L$4115,SMALL(IF((INDEX('Master Data'!$F$2:$L$4115,,1)="successful"),MATCH(ROW('Master Data'!$F$2:$L$4115),ROW('Master Data'!$F$2:$L$4115)),""),ROWS(A$2:$A1835)),(COLUMNS($A$2:A1835)-1)*6+1)</f>
        <v>successful</v>
      </c>
      <c r="B1835" cm="1">
        <f t="array" ref="B1835">INDEX('Master Data'!$F$2:$L$4115,SMALL(IF((INDEX('Master Data'!$F$2:$L$4115,,1)="successful"),MATCH(ROW('Master Data'!$F$2:$L$4115),ROW('Master Data'!$F$2:$L$4115)),""),ROWS($A$2:B1835)),(COLUMNS($A$2:B1835)-1)*6+1)</f>
        <v>12</v>
      </c>
      <c r="D1835" t="str" cm="1">
        <f t="array" ref="D1835">INDEX('Master Data'!$F$2:$L$4115,SMALL(IF((INDEX('Master Data'!$F$2:$L$4115,,1)="canceled"),MATCH(ROW('Master Data'!$F$2:$L$4115),ROW('Master Data'!$F$2:$L$4115)),""""),ROWS($D$1532:D1835)),(COLUMNS($D$1532:D1835)-1)*6+1)</f>
        <v>canceled</v>
      </c>
      <c r="E1835" cm="1">
        <f t="array" ref="E1835">INDEX('Master Data'!$F$2:$L$4115,SMALL(IF((INDEX('Master Data'!$F$2:$L$4115,,1)="canceled"),MATCH(ROW('Master Data'!$F$2:$L$4115),ROW('Master Data'!$F$2:$L$4115)),""),ROWS($D$1532:E1835)),(COLUMNS($D$1532:E1835)-1)*6+1)</f>
        <v>11</v>
      </c>
    </row>
    <row r="1836" spans="1:5" x14ac:dyDescent="0.25">
      <c r="A1836" t="str" cm="1">
        <f t="array" ref="A1836">INDEX('Master Data'!$F$2:$L$4115,SMALL(IF((INDEX('Master Data'!$F$2:$L$4115,,1)="successful"),MATCH(ROW('Master Data'!$F$2:$L$4115),ROW('Master Data'!$F$2:$L$4115)),""),ROWS(A$2:$A1836)),(COLUMNS($A$2:A1836)-1)*6+1)</f>
        <v>successful</v>
      </c>
      <c r="B1836" cm="1">
        <f t="array" ref="B1836">INDEX('Master Data'!$F$2:$L$4115,SMALL(IF((INDEX('Master Data'!$F$2:$L$4115,,1)="successful"),MATCH(ROW('Master Data'!$F$2:$L$4115),ROW('Master Data'!$F$2:$L$4115)),""),ROWS($A$2:B1836)),(COLUMNS($A$2:B1836)-1)*6+1)</f>
        <v>72</v>
      </c>
      <c r="D1836" t="str" cm="1">
        <f t="array" ref="D1836">INDEX('Master Data'!$F$2:$L$4115,SMALL(IF((INDEX('Master Data'!$F$2:$L$4115,,1)="canceled"),MATCH(ROW('Master Data'!$F$2:$L$4115),ROW('Master Data'!$F$2:$L$4115)),""""),ROWS($D$1532:D1836)),(COLUMNS($D$1532:D1836)-1)*6+1)</f>
        <v>canceled</v>
      </c>
      <c r="E1836" cm="1">
        <f t="array" ref="E1836">INDEX('Master Data'!$F$2:$L$4115,SMALL(IF((INDEX('Master Data'!$F$2:$L$4115,,1)="canceled"),MATCH(ROW('Master Data'!$F$2:$L$4115),ROW('Master Data'!$F$2:$L$4115)),""),ROWS($D$1532:E1836)),(COLUMNS($D$1532:E1836)-1)*6+1)</f>
        <v>70</v>
      </c>
    </row>
    <row r="1837" spans="1:5" x14ac:dyDescent="0.25">
      <c r="A1837" t="str" cm="1">
        <f t="array" ref="A1837">INDEX('Master Data'!$F$2:$L$4115,SMALL(IF((INDEX('Master Data'!$F$2:$L$4115,,1)="successful"),MATCH(ROW('Master Data'!$F$2:$L$4115),ROW('Master Data'!$F$2:$L$4115)),""),ROWS(A$2:$A1837)),(COLUMNS($A$2:A1837)-1)*6+1)</f>
        <v>successful</v>
      </c>
      <c r="B1837" cm="1">
        <f t="array" ref="B1837">INDEX('Master Data'!$F$2:$L$4115,SMALL(IF((INDEX('Master Data'!$F$2:$L$4115,,1)="successful"),MATCH(ROW('Master Data'!$F$2:$L$4115),ROW('Master Data'!$F$2:$L$4115)),""),ROWS($A$2:B1837)),(COLUMNS($A$2:B1837)-1)*6+1)</f>
        <v>21</v>
      </c>
      <c r="D1837" t="str" cm="1">
        <f t="array" ref="D1837">INDEX('Master Data'!$F$2:$L$4115,SMALL(IF((INDEX('Master Data'!$F$2:$L$4115,,1)="canceled"),MATCH(ROW('Master Data'!$F$2:$L$4115),ROW('Master Data'!$F$2:$L$4115)),""""),ROWS($D$1532:D1837)),(COLUMNS($D$1532:D1837)-1)*6+1)</f>
        <v>canceled</v>
      </c>
      <c r="E1837" cm="1">
        <f t="array" ref="E1837">INDEX('Master Data'!$F$2:$L$4115,SMALL(IF((INDEX('Master Data'!$F$2:$L$4115,,1)="canceled"),MATCH(ROW('Master Data'!$F$2:$L$4115),ROW('Master Data'!$F$2:$L$4115)),""),ROWS($D$1532:E1837)),(COLUMNS($D$1532:E1837)-1)*6+1)</f>
        <v>6</v>
      </c>
    </row>
    <row r="1838" spans="1:5" x14ac:dyDescent="0.25">
      <c r="A1838" t="str" cm="1">
        <f t="array" ref="A1838">INDEX('Master Data'!$F$2:$L$4115,SMALL(IF((INDEX('Master Data'!$F$2:$L$4115,,1)="successful"),MATCH(ROW('Master Data'!$F$2:$L$4115),ROW('Master Data'!$F$2:$L$4115)),""),ROWS(A$2:$A1838)),(COLUMNS($A$2:A1838)-1)*6+1)</f>
        <v>successful</v>
      </c>
      <c r="B1838" cm="1">
        <f t="array" ref="B1838">INDEX('Master Data'!$F$2:$L$4115,SMALL(IF((INDEX('Master Data'!$F$2:$L$4115,,1)="successful"),MATCH(ROW('Master Data'!$F$2:$L$4115),ROW('Master Data'!$F$2:$L$4115)),""),ROWS($A$2:B1838)),(COLUMNS($A$2:B1838)-1)*6+1)</f>
        <v>42</v>
      </c>
      <c r="D1838" t="str" cm="1">
        <f t="array" ref="D1838">INDEX('Master Data'!$F$2:$L$4115,SMALL(IF((INDEX('Master Data'!$F$2:$L$4115,,1)="canceled"),MATCH(ROW('Master Data'!$F$2:$L$4115),ROW('Master Data'!$F$2:$L$4115)),""""),ROWS($D$1532:D1838)),(COLUMNS($D$1532:D1838)-1)*6+1)</f>
        <v>canceled</v>
      </c>
      <c r="E1838" cm="1">
        <f t="array" ref="E1838">INDEX('Master Data'!$F$2:$L$4115,SMALL(IF((INDEX('Master Data'!$F$2:$L$4115,,1)="canceled"),MATCH(ROW('Master Data'!$F$2:$L$4115),ROW('Master Data'!$F$2:$L$4115)),""),ROWS($D$1532:E1838)),(COLUMNS($D$1532:E1838)-1)*6+1)</f>
        <v>43</v>
      </c>
    </row>
    <row r="1839" spans="1:5" x14ac:dyDescent="0.25">
      <c r="A1839" t="str" cm="1">
        <f t="array" ref="A1839">INDEX('Master Data'!$F$2:$L$4115,SMALL(IF((INDEX('Master Data'!$F$2:$L$4115,,1)="successful"),MATCH(ROW('Master Data'!$F$2:$L$4115),ROW('Master Data'!$F$2:$L$4115)),""),ROWS(A$2:$A1839)),(COLUMNS($A$2:A1839)-1)*6+1)</f>
        <v>successful</v>
      </c>
      <c r="B1839" cm="1">
        <f t="array" ref="B1839">INDEX('Master Data'!$F$2:$L$4115,SMALL(IF((INDEX('Master Data'!$F$2:$L$4115,,1)="successful"),MATCH(ROW('Master Data'!$F$2:$L$4115),ROW('Master Data'!$F$2:$L$4115)),""),ROWS($A$2:B1839)),(COLUMNS($A$2:B1839)-1)*6+1)</f>
        <v>71</v>
      </c>
      <c r="D1839" t="str" cm="1">
        <f t="array" ref="D1839">INDEX('Master Data'!$F$2:$L$4115,SMALL(IF((INDEX('Master Data'!$F$2:$L$4115,,1)="canceled"),MATCH(ROW('Master Data'!$F$2:$L$4115),ROW('Master Data'!$F$2:$L$4115)),""""),ROWS($D$1532:D1839)),(COLUMNS($D$1532:D1839)-1)*6+1)</f>
        <v>canceled</v>
      </c>
      <c r="E1839" cm="1">
        <f t="array" ref="E1839">INDEX('Master Data'!$F$2:$L$4115,SMALL(IF((INDEX('Master Data'!$F$2:$L$4115,,1)="canceled"),MATCH(ROW('Master Data'!$F$2:$L$4115),ROW('Master Data'!$F$2:$L$4115)),""),ROWS($D$1532:E1839)),(COLUMNS($D$1532:E1839)-1)*6+1)</f>
        <v>152</v>
      </c>
    </row>
    <row r="1840" spans="1:5" x14ac:dyDescent="0.25">
      <c r="A1840" t="str" cm="1">
        <f t="array" ref="A1840">INDEX('Master Data'!$F$2:$L$4115,SMALL(IF((INDEX('Master Data'!$F$2:$L$4115,,1)="successful"),MATCH(ROW('Master Data'!$F$2:$L$4115),ROW('Master Data'!$F$2:$L$4115)),""),ROWS(A$2:$A1840)),(COLUMNS($A$2:A1840)-1)*6+1)</f>
        <v>successful</v>
      </c>
      <c r="B1840" cm="1">
        <f t="array" ref="B1840">INDEX('Master Data'!$F$2:$L$4115,SMALL(IF((INDEX('Master Data'!$F$2:$L$4115,,1)="successful"),MATCH(ROW('Master Data'!$F$2:$L$4115),ROW('Master Data'!$F$2:$L$4115)),""),ROWS($A$2:B1840)),(COLUMNS($A$2:B1840)-1)*6+1)</f>
        <v>168</v>
      </c>
      <c r="D1840" t="str" cm="1">
        <f t="array" ref="D1840">INDEX('Master Data'!$F$2:$L$4115,SMALL(IF((INDEX('Master Data'!$F$2:$L$4115,,1)="canceled"),MATCH(ROW('Master Data'!$F$2:$L$4115),ROW('Master Data'!$F$2:$L$4115)),""""),ROWS($D$1532:D1840)),(COLUMNS($D$1532:D1840)-1)*6+1)</f>
        <v>canceled</v>
      </c>
      <c r="E1840" cm="1">
        <f t="array" ref="E1840">INDEX('Master Data'!$F$2:$L$4115,SMALL(IF((INDEX('Master Data'!$F$2:$L$4115,,1)="canceled"),MATCH(ROW('Master Data'!$F$2:$L$4115),ROW('Master Data'!$F$2:$L$4115)),""),ROWS($D$1532:E1840)),(COLUMNS($D$1532:E1840)-1)*6+1)</f>
        <v>59</v>
      </c>
    </row>
    <row r="1841" spans="1:5" x14ac:dyDescent="0.25">
      <c r="A1841" t="str" cm="1">
        <f t="array" ref="A1841">INDEX('Master Data'!$F$2:$L$4115,SMALL(IF((INDEX('Master Data'!$F$2:$L$4115,,1)="successful"),MATCH(ROW('Master Data'!$F$2:$L$4115),ROW('Master Data'!$F$2:$L$4115)),""),ROWS(A$2:$A1841)),(COLUMNS($A$2:A1841)-1)*6+1)</f>
        <v>successful</v>
      </c>
      <c r="B1841" cm="1">
        <f t="array" ref="B1841">INDEX('Master Data'!$F$2:$L$4115,SMALL(IF((INDEX('Master Data'!$F$2:$L$4115,,1)="successful"),MATCH(ROW('Master Data'!$F$2:$L$4115),ROW('Master Data'!$F$2:$L$4115)),""),ROWS($A$2:B1841)),(COLUMNS($A$2:B1841)-1)*6+1)</f>
        <v>19</v>
      </c>
      <c r="D1841" t="str" cm="1">
        <f t="array" ref="D1841">INDEX('Master Data'!$F$2:$L$4115,SMALL(IF((INDEX('Master Data'!$F$2:$L$4115,,1)="canceled"),MATCH(ROW('Master Data'!$F$2:$L$4115),ROW('Master Data'!$F$2:$L$4115)),""""),ROWS($D$1532:D1841)),(COLUMNS($D$1532:D1841)-1)*6+1)</f>
        <v>canceled</v>
      </c>
      <c r="E1841" cm="1">
        <f t="array" ref="E1841">INDEX('Master Data'!$F$2:$L$4115,SMALL(IF((INDEX('Master Data'!$F$2:$L$4115,,1)="canceled"),MATCH(ROW('Master Data'!$F$2:$L$4115),ROW('Master Data'!$F$2:$L$4115)),""),ROWS($D$1532:E1841)),(COLUMNS($D$1532:E1841)-1)*6+1)</f>
        <v>4</v>
      </c>
    </row>
    <row r="1842" spans="1:5" x14ac:dyDescent="0.25">
      <c r="A1842" t="str" cm="1">
        <f t="array" ref="A1842">INDEX('Master Data'!$F$2:$L$4115,SMALL(IF((INDEX('Master Data'!$F$2:$L$4115,,1)="successful"),MATCH(ROW('Master Data'!$F$2:$L$4115),ROW('Master Data'!$F$2:$L$4115)),""),ROWS(A$2:$A1842)),(COLUMNS($A$2:A1842)-1)*6+1)</f>
        <v>successful</v>
      </c>
      <c r="B1842" cm="1">
        <f t="array" ref="B1842">INDEX('Master Data'!$F$2:$L$4115,SMALL(IF((INDEX('Master Data'!$F$2:$L$4115,,1)="successful"),MATCH(ROW('Master Data'!$F$2:$L$4115),ROW('Master Data'!$F$2:$L$4115)),""),ROWS($A$2:B1842)),(COLUMNS($A$2:B1842)-1)*6+1)</f>
        <v>37</v>
      </c>
      <c r="D1842" t="str" cm="1">
        <f t="array" ref="D1842">INDEX('Master Data'!$F$2:$L$4115,SMALL(IF((INDEX('Master Data'!$F$2:$L$4115,,1)="canceled"),MATCH(ROW('Master Data'!$F$2:$L$4115),ROW('Master Data'!$F$2:$L$4115)),""""),ROWS($D$1532:D1842)),(COLUMNS($D$1532:D1842)-1)*6+1)</f>
        <v>canceled</v>
      </c>
      <c r="E1842" cm="1">
        <f t="array" ref="E1842">INDEX('Master Data'!$F$2:$L$4115,SMALL(IF((INDEX('Master Data'!$F$2:$L$4115,,1)="canceled"),MATCH(ROW('Master Data'!$F$2:$L$4115),ROW('Master Data'!$F$2:$L$4115)),""),ROWS($D$1532:E1842)),(COLUMNS($D$1532:E1842)-1)*6+1)</f>
        <v>10</v>
      </c>
    </row>
    <row r="1843" spans="1:5" x14ac:dyDescent="0.25">
      <c r="A1843" t="str" cm="1">
        <f t="array" ref="A1843">INDEX('Master Data'!$F$2:$L$4115,SMALL(IF((INDEX('Master Data'!$F$2:$L$4115,,1)="successful"),MATCH(ROW('Master Data'!$F$2:$L$4115),ROW('Master Data'!$F$2:$L$4115)),""),ROWS(A$2:$A1843)),(COLUMNS($A$2:A1843)-1)*6+1)</f>
        <v>successful</v>
      </c>
      <c r="B1843" cm="1">
        <f t="array" ref="B1843">INDEX('Master Data'!$F$2:$L$4115,SMALL(IF((INDEX('Master Data'!$F$2:$L$4115,,1)="successful"),MATCH(ROW('Master Data'!$F$2:$L$4115),ROW('Master Data'!$F$2:$L$4115)),""),ROWS($A$2:B1843)),(COLUMNS($A$2:B1843)-1)*6+1)</f>
        <v>36</v>
      </c>
      <c r="D1843" t="str" cm="1">
        <f t="array" ref="D1843">INDEX('Master Data'!$F$2:$L$4115,SMALL(IF((INDEX('Master Data'!$F$2:$L$4115,,1)="canceled"),MATCH(ROW('Master Data'!$F$2:$L$4115),ROW('Master Data'!$F$2:$L$4115)),""""),ROWS($D$1532:D1843)),(COLUMNS($D$1532:D1843)-1)*6+1)</f>
        <v>canceled</v>
      </c>
      <c r="E1843" cm="1">
        <f t="array" ref="E1843">INDEX('Master Data'!$F$2:$L$4115,SMALL(IF((INDEX('Master Data'!$F$2:$L$4115,,1)="canceled"),MATCH(ROW('Master Data'!$F$2:$L$4115),ROW('Master Data'!$F$2:$L$4115)),""),ROWS($D$1532:E1843)),(COLUMNS($D$1532:E1843)-1)*6+1)</f>
        <v>5</v>
      </c>
    </row>
    <row r="1844" spans="1:5" x14ac:dyDescent="0.25">
      <c r="A1844" t="str" cm="1">
        <f t="array" ref="A1844">INDEX('Master Data'!$F$2:$L$4115,SMALL(IF((INDEX('Master Data'!$F$2:$L$4115,,1)="successful"),MATCH(ROW('Master Data'!$F$2:$L$4115),ROW('Master Data'!$F$2:$L$4115)),""),ROWS(A$2:$A1844)),(COLUMNS($A$2:A1844)-1)*6+1)</f>
        <v>successful</v>
      </c>
      <c r="B1844" cm="1">
        <f t="array" ref="B1844">INDEX('Master Data'!$F$2:$L$4115,SMALL(IF((INDEX('Master Data'!$F$2:$L$4115,,1)="successful"),MATCH(ROW('Master Data'!$F$2:$L$4115),ROW('Master Data'!$F$2:$L$4115)),""),ROWS($A$2:B1844)),(COLUMNS($A$2:B1844)-1)*6+1)</f>
        <v>14</v>
      </c>
      <c r="D1844" t="str" cm="1">
        <f t="array" ref="D1844">INDEX('Master Data'!$F$2:$L$4115,SMALL(IF((INDEX('Master Data'!$F$2:$L$4115,,1)="canceled"),MATCH(ROW('Master Data'!$F$2:$L$4115),ROW('Master Data'!$F$2:$L$4115)),""""),ROWS($D$1532:D1844)),(COLUMNS($D$1532:D1844)-1)*6+1)</f>
        <v>canceled</v>
      </c>
      <c r="E1844" cm="1">
        <f t="array" ref="E1844">INDEX('Master Data'!$F$2:$L$4115,SMALL(IF((INDEX('Master Data'!$F$2:$L$4115,,1)="canceled"),MATCH(ROW('Master Data'!$F$2:$L$4115),ROW('Master Data'!$F$2:$L$4115)),""),ROWS($D$1532:E1844)),(COLUMNS($D$1532:E1844)-1)*6+1)</f>
        <v>58</v>
      </c>
    </row>
    <row r="1845" spans="1:5" x14ac:dyDescent="0.25">
      <c r="A1845" t="str" cm="1">
        <f t="array" ref="A1845">INDEX('Master Data'!$F$2:$L$4115,SMALL(IF((INDEX('Master Data'!$F$2:$L$4115,,1)="successful"),MATCH(ROW('Master Data'!$F$2:$L$4115),ROW('Master Data'!$F$2:$L$4115)),""),ROWS(A$2:$A1845)),(COLUMNS($A$2:A1845)-1)*6+1)</f>
        <v>successful</v>
      </c>
      <c r="B1845" cm="1">
        <f t="array" ref="B1845">INDEX('Master Data'!$F$2:$L$4115,SMALL(IF((INDEX('Master Data'!$F$2:$L$4115,,1)="successful"),MATCH(ROW('Master Data'!$F$2:$L$4115),ROW('Master Data'!$F$2:$L$4115)),""),ROWS($A$2:B1845)),(COLUMNS($A$2:B1845)-1)*6+1)</f>
        <v>18</v>
      </c>
      <c r="D1845" t="str" cm="1">
        <f t="array" ref="D1845">INDEX('Master Data'!$F$2:$L$4115,SMALL(IF((INDEX('Master Data'!$F$2:$L$4115,,1)="canceled"),MATCH(ROW('Master Data'!$F$2:$L$4115),ROW('Master Data'!$F$2:$L$4115)),""""),ROWS($D$1532:D1845)),(COLUMNS($D$1532:D1845)-1)*6+1)</f>
        <v>canceled</v>
      </c>
      <c r="E1845" cm="1">
        <f t="array" ref="E1845">INDEX('Master Data'!$F$2:$L$4115,SMALL(IF((INDEX('Master Data'!$F$2:$L$4115,,1)="canceled"),MATCH(ROW('Master Data'!$F$2:$L$4115),ROW('Master Data'!$F$2:$L$4115)),""),ROWS($D$1532:E1845)),(COLUMNS($D$1532:E1845)-1)*6+1)</f>
        <v>8</v>
      </c>
    </row>
    <row r="1846" spans="1:5" x14ac:dyDescent="0.25">
      <c r="A1846" t="str" cm="1">
        <f t="array" ref="A1846">INDEX('Master Data'!$F$2:$L$4115,SMALL(IF((INDEX('Master Data'!$F$2:$L$4115,,1)="successful"),MATCH(ROW('Master Data'!$F$2:$L$4115),ROW('Master Data'!$F$2:$L$4115)),""),ROWS(A$2:$A1846)),(COLUMNS($A$2:A1846)-1)*6+1)</f>
        <v>successful</v>
      </c>
      <c r="B1846" cm="1">
        <f t="array" ref="B1846">INDEX('Master Data'!$F$2:$L$4115,SMALL(IF((INDEX('Master Data'!$F$2:$L$4115,,1)="successful"),MATCH(ROW('Master Data'!$F$2:$L$4115),ROW('Master Data'!$F$2:$L$4115)),""),ROWS($A$2:B1846)),(COLUMNS($A$2:B1846)-1)*6+1)</f>
        <v>82</v>
      </c>
      <c r="D1846" t="str" cm="1">
        <f t="array" ref="D1846">INDEX('Master Data'!$F$2:$L$4115,SMALL(IF((INDEX('Master Data'!$F$2:$L$4115,,1)="canceled"),MATCH(ROW('Master Data'!$F$2:$L$4115),ROW('Master Data'!$F$2:$L$4115)),""""),ROWS($D$1532:D1846)),(COLUMNS($D$1532:D1846)-1)*6+1)</f>
        <v>canceled</v>
      </c>
      <c r="E1846" cm="1">
        <f t="array" ref="E1846">INDEX('Master Data'!$F$2:$L$4115,SMALL(IF((INDEX('Master Data'!$F$2:$L$4115,,1)="canceled"),MATCH(ROW('Master Data'!$F$2:$L$4115),ROW('Master Data'!$F$2:$L$4115)),""),ROWS($D$1532:E1846)),(COLUMNS($D$1532:E1846)-1)*6+1)</f>
        <v>3</v>
      </c>
    </row>
    <row r="1847" spans="1:5" x14ac:dyDescent="0.25">
      <c r="A1847" t="str" cm="1">
        <f t="array" ref="A1847">INDEX('Master Data'!$F$2:$L$4115,SMALL(IF((INDEX('Master Data'!$F$2:$L$4115,,1)="successful"),MATCH(ROW('Master Data'!$F$2:$L$4115),ROW('Master Data'!$F$2:$L$4115)),""),ROWS(A$2:$A1847)),(COLUMNS($A$2:A1847)-1)*6+1)</f>
        <v>successful</v>
      </c>
      <c r="B1847" cm="1">
        <f t="array" ref="B1847">INDEX('Master Data'!$F$2:$L$4115,SMALL(IF((INDEX('Master Data'!$F$2:$L$4115,,1)="successful"),MATCH(ROW('Master Data'!$F$2:$L$4115),ROW('Master Data'!$F$2:$L$4115)),""),ROWS($A$2:B1847)),(COLUMNS($A$2:B1847)-1)*6+1)</f>
        <v>43</v>
      </c>
      <c r="D1847" t="str" cm="1">
        <f t="array" ref="D1847">INDEX('Master Data'!$F$2:$L$4115,SMALL(IF((INDEX('Master Data'!$F$2:$L$4115,,1)="canceled"),MATCH(ROW('Master Data'!$F$2:$L$4115),ROW('Master Data'!$F$2:$L$4115)),""""),ROWS($D$1532:D1847)),(COLUMNS($D$1532:D1847)-1)*6+1)</f>
        <v>canceled</v>
      </c>
      <c r="E1847" cm="1">
        <f t="array" ref="E1847">INDEX('Master Data'!$F$2:$L$4115,SMALL(IF((INDEX('Master Data'!$F$2:$L$4115,,1)="canceled"),MATCH(ROW('Master Data'!$F$2:$L$4115),ROW('Master Data'!$F$2:$L$4115)),""),ROWS($D$1532:E1847)),(COLUMNS($D$1532:E1847)-1)*6+1)</f>
        <v>0</v>
      </c>
    </row>
    <row r="1848" spans="1:5" x14ac:dyDescent="0.25">
      <c r="A1848" t="str" cm="1">
        <f t="array" ref="A1848">INDEX('Master Data'!$F$2:$L$4115,SMALL(IF((INDEX('Master Data'!$F$2:$L$4115,,1)="successful"),MATCH(ROW('Master Data'!$F$2:$L$4115),ROW('Master Data'!$F$2:$L$4115)),""),ROWS(A$2:$A1848)),(COLUMNS($A$2:A1848)-1)*6+1)</f>
        <v>successful</v>
      </c>
      <c r="B1848" cm="1">
        <f t="array" ref="B1848">INDEX('Master Data'!$F$2:$L$4115,SMALL(IF((INDEX('Master Data'!$F$2:$L$4115,,1)="successful"),MATCH(ROW('Master Data'!$F$2:$L$4115),ROW('Master Data'!$F$2:$L$4115)),""),ROWS($A$2:B1848)),(COLUMNS($A$2:B1848)-1)*6+1)</f>
        <v>8</v>
      </c>
      <c r="D1848" t="str" cm="1">
        <f t="array" ref="D1848">INDEX('Master Data'!$F$2:$L$4115,SMALL(IF((INDEX('Master Data'!$F$2:$L$4115,,1)="canceled"),MATCH(ROW('Master Data'!$F$2:$L$4115),ROW('Master Data'!$F$2:$L$4115)),""""),ROWS($D$1532:D1848)),(COLUMNS($D$1532:D1848)-1)*6+1)</f>
        <v>canceled</v>
      </c>
      <c r="E1848" cm="1">
        <f t="array" ref="E1848">INDEX('Master Data'!$F$2:$L$4115,SMALL(IF((INDEX('Master Data'!$F$2:$L$4115,,1)="canceled"),MATCH(ROW('Master Data'!$F$2:$L$4115),ROW('Master Data'!$F$2:$L$4115)),""),ROWS($D$1532:E1848)),(COLUMNS($D$1532:E1848)-1)*6+1)</f>
        <v>11</v>
      </c>
    </row>
    <row r="1849" spans="1:5" x14ac:dyDescent="0.25">
      <c r="A1849" t="str" cm="1">
        <f t="array" ref="A1849">INDEX('Master Data'!$F$2:$L$4115,SMALL(IF((INDEX('Master Data'!$F$2:$L$4115,,1)="successful"),MATCH(ROW('Master Data'!$F$2:$L$4115),ROW('Master Data'!$F$2:$L$4115)),""),ROWS(A$2:$A1849)),(COLUMNS($A$2:A1849)-1)*6+1)</f>
        <v>successful</v>
      </c>
      <c r="B1849" cm="1">
        <f t="array" ref="B1849">INDEX('Master Data'!$F$2:$L$4115,SMALL(IF((INDEX('Master Data'!$F$2:$L$4115,,1)="successful"),MATCH(ROW('Master Data'!$F$2:$L$4115),ROW('Master Data'!$F$2:$L$4115)),""),ROWS($A$2:B1849)),(COLUMNS($A$2:B1849)-1)*6+1)</f>
        <v>45</v>
      </c>
      <c r="D1849" t="str" cm="1">
        <f t="array" ref="D1849">INDEX('Master Data'!$F$2:$L$4115,SMALL(IF((INDEX('Master Data'!$F$2:$L$4115,,1)="canceled"),MATCH(ROW('Master Data'!$F$2:$L$4115),ROW('Master Data'!$F$2:$L$4115)),""""),ROWS($D$1532:D1849)),(COLUMNS($D$1532:D1849)-1)*6+1)</f>
        <v>canceled</v>
      </c>
      <c r="E1849" cm="1">
        <f t="array" ref="E1849">INDEX('Master Data'!$F$2:$L$4115,SMALL(IF((INDEX('Master Data'!$F$2:$L$4115,,1)="canceled"),MATCH(ROW('Master Data'!$F$2:$L$4115),ROW('Master Data'!$F$2:$L$4115)),""),ROWS($D$1532:E1849)),(COLUMNS($D$1532:E1849)-1)*6+1)</f>
        <v>20</v>
      </c>
    </row>
    <row r="1850" spans="1:5" x14ac:dyDescent="0.25">
      <c r="A1850" t="str" cm="1">
        <f t="array" ref="A1850">INDEX('Master Data'!$F$2:$L$4115,SMALL(IF((INDEX('Master Data'!$F$2:$L$4115,,1)="successful"),MATCH(ROW('Master Data'!$F$2:$L$4115),ROW('Master Data'!$F$2:$L$4115)),""),ROWS(A$2:$A1850)),(COLUMNS($A$2:A1850)-1)*6+1)</f>
        <v>successful</v>
      </c>
      <c r="B1850" cm="1">
        <f t="array" ref="B1850">INDEX('Master Data'!$F$2:$L$4115,SMALL(IF((INDEX('Master Data'!$F$2:$L$4115,,1)="successful"),MATCH(ROW('Master Data'!$F$2:$L$4115),ROW('Master Data'!$F$2:$L$4115)),""),ROWS($A$2:B1850)),(COLUMNS($A$2:B1850)-1)*6+1)</f>
        <v>20</v>
      </c>
      <c r="D1850" t="str" cm="1">
        <f t="array" ref="D1850">INDEX('Master Data'!$F$2:$L$4115,SMALL(IF((INDEX('Master Data'!$F$2:$L$4115,,1)="canceled"),MATCH(ROW('Master Data'!$F$2:$L$4115),ROW('Master Data'!$F$2:$L$4115)),""""),ROWS($D$1532:D1850)),(COLUMNS($D$1532:D1850)-1)*6+1)</f>
        <v>canceled</v>
      </c>
      <c r="E1850" cm="1">
        <f t="array" ref="E1850">INDEX('Master Data'!$F$2:$L$4115,SMALL(IF((INDEX('Master Data'!$F$2:$L$4115,,1)="canceled"),MATCH(ROW('Master Data'!$F$2:$L$4115),ROW('Master Data'!$F$2:$L$4115)),""),ROWS($D$1532:E1850)),(COLUMNS($D$1532:E1850)-1)*6+1)</f>
        <v>3</v>
      </c>
    </row>
    <row r="1851" spans="1:5" x14ac:dyDescent="0.25">
      <c r="A1851" t="str" cm="1">
        <f t="array" ref="A1851">INDEX('Master Data'!$F$2:$L$4115,SMALL(IF((INDEX('Master Data'!$F$2:$L$4115,,1)="successful"),MATCH(ROW('Master Data'!$F$2:$L$4115),ROW('Master Data'!$F$2:$L$4115)),""),ROWS(A$2:$A1851)),(COLUMNS($A$2:A1851)-1)*6+1)</f>
        <v>successful</v>
      </c>
      <c r="B1851" cm="1">
        <f t="array" ref="B1851">INDEX('Master Data'!$F$2:$L$4115,SMALL(IF((INDEX('Master Data'!$F$2:$L$4115,,1)="successful"),MATCH(ROW('Master Data'!$F$2:$L$4115),ROW('Master Data'!$F$2:$L$4115)),""),ROWS($A$2:B1851)),(COLUMNS($A$2:B1851)-1)*6+1)</f>
        <v>31</v>
      </c>
      <c r="D1851" t="str" cm="1">
        <f t="array" ref="D1851">INDEX('Master Data'!$F$2:$L$4115,SMALL(IF((INDEX('Master Data'!$F$2:$L$4115,,1)="canceled"),MATCH(ROW('Master Data'!$F$2:$L$4115),ROW('Master Data'!$F$2:$L$4115)),""""),ROWS($D$1532:D1851)),(COLUMNS($D$1532:D1851)-1)*6+1)</f>
        <v>canceled</v>
      </c>
      <c r="E1851" cm="1">
        <f t="array" ref="E1851">INDEX('Master Data'!$F$2:$L$4115,SMALL(IF((INDEX('Master Data'!$F$2:$L$4115,,1)="canceled"),MATCH(ROW('Master Data'!$F$2:$L$4115),ROW('Master Data'!$F$2:$L$4115)),""),ROWS($D$1532:E1851)),(COLUMNS($D$1532:E1851)-1)*6+1)</f>
        <v>0</v>
      </c>
    </row>
    <row r="1852" spans="1:5" x14ac:dyDescent="0.25">
      <c r="A1852" t="str" cm="1">
        <f t="array" ref="A1852">INDEX('Master Data'!$F$2:$L$4115,SMALL(IF((INDEX('Master Data'!$F$2:$L$4115,,1)="successful"),MATCH(ROW('Master Data'!$F$2:$L$4115),ROW('Master Data'!$F$2:$L$4115)),""),ROWS(A$2:$A1852)),(COLUMNS($A$2:A1852)-1)*6+1)</f>
        <v>successful</v>
      </c>
      <c r="B1852" cm="1">
        <f t="array" ref="B1852">INDEX('Master Data'!$F$2:$L$4115,SMALL(IF((INDEX('Master Data'!$F$2:$L$4115,,1)="successful"),MATCH(ROW('Master Data'!$F$2:$L$4115),ROW('Master Data'!$F$2:$L$4115)),""),ROWS($A$2:B1852)),(COLUMNS($A$2:B1852)-1)*6+1)</f>
        <v>25</v>
      </c>
      <c r="D1852" t="str" cm="1">
        <f t="array" ref="D1852">INDEX('Master Data'!$F$2:$L$4115,SMALL(IF((INDEX('Master Data'!$F$2:$L$4115,,1)="canceled"),MATCH(ROW('Master Data'!$F$2:$L$4115),ROW('Master Data'!$F$2:$L$4115)),""""),ROWS($D$1532:D1852)),(COLUMNS($D$1532:D1852)-1)*6+1)</f>
        <v>canceled</v>
      </c>
      <c r="E1852" cm="1">
        <f t="array" ref="E1852">INDEX('Master Data'!$F$2:$L$4115,SMALL(IF((INDEX('Master Data'!$F$2:$L$4115,,1)="canceled"),MATCH(ROW('Master Data'!$F$2:$L$4115),ROW('Master Data'!$F$2:$L$4115)),""),ROWS($D$1532:E1852)),(COLUMNS($D$1532:E1852)-1)*6+1)</f>
        <v>0</v>
      </c>
    </row>
    <row r="1853" spans="1:5" x14ac:dyDescent="0.25">
      <c r="A1853" t="str" cm="1">
        <f t="array" ref="A1853">INDEX('Master Data'!$F$2:$L$4115,SMALL(IF((INDEX('Master Data'!$F$2:$L$4115,,1)="successful"),MATCH(ROW('Master Data'!$F$2:$L$4115),ROW('Master Data'!$F$2:$L$4115)),""),ROWS(A$2:$A1853)),(COLUMNS($A$2:A1853)-1)*6+1)</f>
        <v>successful</v>
      </c>
      <c r="B1853" cm="1">
        <f t="array" ref="B1853">INDEX('Master Data'!$F$2:$L$4115,SMALL(IF((INDEX('Master Data'!$F$2:$L$4115,,1)="successful"),MATCH(ROW('Master Data'!$F$2:$L$4115),ROW('Master Data'!$F$2:$L$4115)),""),ROWS($A$2:B1853)),(COLUMNS($A$2:B1853)-1)*6+1)</f>
        <v>14</v>
      </c>
      <c r="D1853" t="str" cm="1">
        <f t="array" ref="D1853">INDEX('Master Data'!$F$2:$L$4115,SMALL(IF((INDEX('Master Data'!$F$2:$L$4115,,1)="canceled"),MATCH(ROW('Master Data'!$F$2:$L$4115),ROW('Master Data'!$F$2:$L$4115)),""""),ROWS($D$1532:D1853)),(COLUMNS($D$1532:D1853)-1)*6+1)</f>
        <v>canceled</v>
      </c>
      <c r="E1853" cm="1">
        <f t="array" ref="E1853">INDEX('Master Data'!$F$2:$L$4115,SMALL(IF((INDEX('Master Data'!$F$2:$L$4115,,1)="canceled"),MATCH(ROW('Master Data'!$F$2:$L$4115),ROW('Master Data'!$F$2:$L$4115)),""),ROWS($D$1532:E1853)),(COLUMNS($D$1532:E1853)-1)*6+1)</f>
        <v>0</v>
      </c>
    </row>
    <row r="1854" spans="1:5" x14ac:dyDescent="0.25">
      <c r="A1854" t="str" cm="1">
        <f t="array" ref="A1854">INDEX('Master Data'!$F$2:$L$4115,SMALL(IF((INDEX('Master Data'!$F$2:$L$4115,,1)="successful"),MATCH(ROW('Master Data'!$F$2:$L$4115),ROW('Master Data'!$F$2:$L$4115)),""),ROWS(A$2:$A1854)),(COLUMNS($A$2:A1854)-1)*6+1)</f>
        <v>successful</v>
      </c>
      <c r="B1854" cm="1">
        <f t="array" ref="B1854">INDEX('Master Data'!$F$2:$L$4115,SMALL(IF((INDEX('Master Data'!$F$2:$L$4115,,1)="successful"),MATCH(ROW('Master Data'!$F$2:$L$4115),ROW('Master Data'!$F$2:$L$4115)),""),ROWS($A$2:B1854)),(COLUMNS($A$2:B1854)-1)*6+1)</f>
        <v>45</v>
      </c>
      <c r="D1854" t="str" cm="1">
        <f t="array" ref="D1854">INDEX('Master Data'!$F$2:$L$4115,SMALL(IF((INDEX('Master Data'!$F$2:$L$4115,,1)="canceled"),MATCH(ROW('Master Data'!$F$2:$L$4115),ROW('Master Data'!$F$2:$L$4115)),""""),ROWS($D$1532:D1854)),(COLUMNS($D$1532:D1854)-1)*6+1)</f>
        <v>canceled</v>
      </c>
      <c r="E1854" cm="1">
        <f t="array" ref="E1854">INDEX('Master Data'!$F$2:$L$4115,SMALL(IF((INDEX('Master Data'!$F$2:$L$4115,,1)="canceled"),MATCH(ROW('Master Data'!$F$2:$L$4115),ROW('Master Data'!$F$2:$L$4115)),""),ROWS($D$1532:E1854)),(COLUMNS($D$1532:E1854)-1)*6+1)</f>
        <v>1</v>
      </c>
    </row>
    <row r="1855" spans="1:5" x14ac:dyDescent="0.25">
      <c r="A1855" t="str" cm="1">
        <f t="array" ref="A1855">INDEX('Master Data'!$F$2:$L$4115,SMALL(IF((INDEX('Master Data'!$F$2:$L$4115,,1)="successful"),MATCH(ROW('Master Data'!$F$2:$L$4115),ROW('Master Data'!$F$2:$L$4115)),""),ROWS(A$2:$A1855)),(COLUMNS($A$2:A1855)-1)*6+1)</f>
        <v>successful</v>
      </c>
      <c r="B1855" cm="1">
        <f t="array" ref="B1855">INDEX('Master Data'!$F$2:$L$4115,SMALL(IF((INDEX('Master Data'!$F$2:$L$4115,,1)="successful"),MATCH(ROW('Master Data'!$F$2:$L$4115),ROW('Master Data'!$F$2:$L$4115)),""),ROWS($A$2:B1855)),(COLUMNS($A$2:B1855)-1)*6+1)</f>
        <v>20</v>
      </c>
      <c r="D1855" t="str" cm="1">
        <f t="array" ref="D1855">INDEX('Master Data'!$F$2:$L$4115,SMALL(IF((INDEX('Master Data'!$F$2:$L$4115,,1)="canceled"),MATCH(ROW('Master Data'!$F$2:$L$4115),ROW('Master Data'!$F$2:$L$4115)),""""),ROWS($D$1532:D1855)),(COLUMNS($D$1532:D1855)-1)*6+1)</f>
        <v>canceled</v>
      </c>
      <c r="E1855" cm="1">
        <f t="array" ref="E1855">INDEX('Master Data'!$F$2:$L$4115,SMALL(IF((INDEX('Master Data'!$F$2:$L$4115,,1)="canceled"),MATCH(ROW('Master Data'!$F$2:$L$4115),ROW('Master Data'!$F$2:$L$4115)),""),ROWS($D$1532:E1855)),(COLUMNS($D$1532:E1855)-1)*6+1)</f>
        <v>2</v>
      </c>
    </row>
    <row r="1856" spans="1:5" x14ac:dyDescent="0.25">
      <c r="A1856" t="str" cm="1">
        <f t="array" ref="A1856">INDEX('Master Data'!$F$2:$L$4115,SMALL(IF((INDEX('Master Data'!$F$2:$L$4115,,1)="successful"),MATCH(ROW('Master Data'!$F$2:$L$4115),ROW('Master Data'!$F$2:$L$4115)),""),ROWS(A$2:$A1856)),(COLUMNS($A$2:A1856)-1)*6+1)</f>
        <v>successful</v>
      </c>
      <c r="B1856" cm="1">
        <f t="array" ref="B1856">INDEX('Master Data'!$F$2:$L$4115,SMALL(IF((INDEX('Master Data'!$F$2:$L$4115,,1)="successful"),MATCH(ROW('Master Data'!$F$2:$L$4115),ROW('Master Data'!$F$2:$L$4115)),""),ROWS($A$2:B1856)),(COLUMNS($A$2:B1856)-1)*6+1)</f>
        <v>39</v>
      </c>
      <c r="D1856" t="str" cm="1">
        <f t="array" ref="D1856">INDEX('Master Data'!$F$2:$L$4115,SMALL(IF((INDEX('Master Data'!$F$2:$L$4115,,1)="canceled"),MATCH(ROW('Master Data'!$F$2:$L$4115),ROW('Master Data'!$F$2:$L$4115)),""""),ROWS($D$1532:D1856)),(COLUMNS($D$1532:D1856)-1)*6+1)</f>
        <v>canceled</v>
      </c>
      <c r="E1856" cm="1">
        <f t="array" ref="E1856">INDEX('Master Data'!$F$2:$L$4115,SMALL(IF((INDEX('Master Data'!$F$2:$L$4115,,1)="canceled"),MATCH(ROW('Master Data'!$F$2:$L$4115),ROW('Master Data'!$F$2:$L$4115)),""),ROWS($D$1532:E1856)),(COLUMNS($D$1532:E1856)-1)*6+1)</f>
        <v>348</v>
      </c>
    </row>
    <row r="1857" spans="1:5" x14ac:dyDescent="0.25">
      <c r="A1857" t="str" cm="1">
        <f t="array" ref="A1857">INDEX('Master Data'!$F$2:$L$4115,SMALL(IF((INDEX('Master Data'!$F$2:$L$4115,,1)="successful"),MATCH(ROW('Master Data'!$F$2:$L$4115),ROW('Master Data'!$F$2:$L$4115)),""),ROWS(A$2:$A1857)),(COLUMNS($A$2:A1857)-1)*6+1)</f>
        <v>successful</v>
      </c>
      <c r="B1857" cm="1">
        <f t="array" ref="B1857">INDEX('Master Data'!$F$2:$L$4115,SMALL(IF((INDEX('Master Data'!$F$2:$L$4115,,1)="successful"),MATCH(ROW('Master Data'!$F$2:$L$4115),ROW('Master Data'!$F$2:$L$4115)),""),ROWS($A$2:B1857)),(COLUMNS($A$2:B1857)-1)*6+1)</f>
        <v>16</v>
      </c>
      <c r="D1857" t="str" cm="1">
        <f t="array" ref="D1857">INDEX('Master Data'!$F$2:$L$4115,SMALL(IF((INDEX('Master Data'!$F$2:$L$4115,,1)="canceled"),MATCH(ROW('Master Data'!$F$2:$L$4115),ROW('Master Data'!$F$2:$L$4115)),""""),ROWS($D$1532:D1857)),(COLUMNS($D$1532:D1857)-1)*6+1)</f>
        <v>canceled</v>
      </c>
      <c r="E1857" cm="1">
        <f t="array" ref="E1857">INDEX('Master Data'!$F$2:$L$4115,SMALL(IF((INDEX('Master Data'!$F$2:$L$4115,,1)="canceled"),MATCH(ROW('Master Data'!$F$2:$L$4115),ROW('Master Data'!$F$2:$L$4115)),""),ROWS($D$1532:E1857)),(COLUMNS($D$1532:E1857)-1)*6+1)</f>
        <v>4</v>
      </c>
    </row>
    <row r="1858" spans="1:5" x14ac:dyDescent="0.25">
      <c r="A1858" t="str" cm="1">
        <f t="array" ref="A1858">INDEX('Master Data'!$F$2:$L$4115,SMALL(IF((INDEX('Master Data'!$F$2:$L$4115,,1)="successful"),MATCH(ROW('Master Data'!$F$2:$L$4115),ROW('Master Data'!$F$2:$L$4115)),""),ROWS(A$2:$A1858)),(COLUMNS($A$2:A1858)-1)*6+1)</f>
        <v>successful</v>
      </c>
      <c r="B1858" cm="1">
        <f t="array" ref="B1858">INDEX('Master Data'!$F$2:$L$4115,SMALL(IF((INDEX('Master Data'!$F$2:$L$4115,,1)="successful"),MATCH(ROW('Master Data'!$F$2:$L$4115),ROW('Master Data'!$F$2:$L$4115)),""),ROWS($A$2:B1858)),(COLUMNS($A$2:B1858)-1)*6+1)</f>
        <v>37</v>
      </c>
      <c r="D1858" t="str" cm="1">
        <f t="array" ref="D1858">INDEX('Master Data'!$F$2:$L$4115,SMALL(IF((INDEX('Master Data'!$F$2:$L$4115,,1)="canceled"),MATCH(ROW('Master Data'!$F$2:$L$4115),ROW('Master Data'!$F$2:$L$4115)),""""),ROWS($D$1532:D1858)),(COLUMNS($D$1532:D1858)-1)*6+1)</f>
        <v>canceled</v>
      </c>
      <c r="E1858" cm="1">
        <f t="array" ref="E1858">INDEX('Master Data'!$F$2:$L$4115,SMALL(IF((INDEX('Master Data'!$F$2:$L$4115,,1)="canceled"),MATCH(ROW('Master Data'!$F$2:$L$4115),ROW('Master Data'!$F$2:$L$4115)),""),ROWS($D$1532:E1858)),(COLUMNS($D$1532:E1858)-1)*6+1)</f>
        <v>0</v>
      </c>
    </row>
    <row r="1859" spans="1:5" x14ac:dyDescent="0.25">
      <c r="A1859" t="str" cm="1">
        <f t="array" ref="A1859">INDEX('Master Data'!$F$2:$L$4115,SMALL(IF((INDEX('Master Data'!$F$2:$L$4115,,1)="successful"),MATCH(ROW('Master Data'!$F$2:$L$4115),ROW('Master Data'!$F$2:$L$4115)),""),ROWS(A$2:$A1859)),(COLUMNS($A$2:A1859)-1)*6+1)</f>
        <v>successful</v>
      </c>
      <c r="B1859" cm="1">
        <f t="array" ref="B1859">INDEX('Master Data'!$F$2:$L$4115,SMALL(IF((INDEX('Master Data'!$F$2:$L$4115,,1)="successful"),MATCH(ROW('Master Data'!$F$2:$L$4115),ROW('Master Data'!$F$2:$L$4115)),""),ROWS($A$2:B1859)),(COLUMNS($A$2:B1859)-1)*6+1)</f>
        <v>14</v>
      </c>
      <c r="D1859" t="str" cm="1">
        <f t="array" ref="D1859">INDEX('Master Data'!$F$2:$L$4115,SMALL(IF((INDEX('Master Data'!$F$2:$L$4115,,1)="canceled"),MATCH(ROW('Master Data'!$F$2:$L$4115),ROW('Master Data'!$F$2:$L$4115)),""""),ROWS($D$1532:D1859)),(COLUMNS($D$1532:D1859)-1)*6+1)</f>
        <v>canceled</v>
      </c>
      <c r="E1859" cm="1">
        <f t="array" ref="E1859">INDEX('Master Data'!$F$2:$L$4115,SMALL(IF((INDEX('Master Data'!$F$2:$L$4115,,1)="canceled"),MATCH(ROW('Master Data'!$F$2:$L$4115),ROW('Master Data'!$F$2:$L$4115)),""),ROWS($D$1532:E1859)),(COLUMNS($D$1532:E1859)-1)*6+1)</f>
        <v>17</v>
      </c>
    </row>
    <row r="1860" spans="1:5" x14ac:dyDescent="0.25">
      <c r="A1860" t="str" cm="1">
        <f t="array" ref="A1860">INDEX('Master Data'!$F$2:$L$4115,SMALL(IF((INDEX('Master Data'!$F$2:$L$4115,,1)="successful"),MATCH(ROW('Master Data'!$F$2:$L$4115),ROW('Master Data'!$F$2:$L$4115)),""),ROWS(A$2:$A1860)),(COLUMNS($A$2:A1860)-1)*6+1)</f>
        <v>successful</v>
      </c>
      <c r="B1860" cm="1">
        <f t="array" ref="B1860">INDEX('Master Data'!$F$2:$L$4115,SMALL(IF((INDEX('Master Data'!$F$2:$L$4115,,1)="successful"),MATCH(ROW('Master Data'!$F$2:$L$4115),ROW('Master Data'!$F$2:$L$4115)),""),ROWS($A$2:B1860)),(COLUMNS($A$2:B1860)-1)*6+1)</f>
        <v>21</v>
      </c>
      <c r="D1860" t="str" cm="1">
        <f t="array" ref="D1860">INDEX('Master Data'!$F$2:$L$4115,SMALL(IF((INDEX('Master Data'!$F$2:$L$4115,,1)="canceled"),MATCH(ROW('Master Data'!$F$2:$L$4115),ROW('Master Data'!$F$2:$L$4115)),""""),ROWS($D$1532:D1860)),(COLUMNS($D$1532:D1860)-1)*6+1)</f>
        <v>canceled</v>
      </c>
      <c r="E1860" cm="1">
        <f t="array" ref="E1860">INDEX('Master Data'!$F$2:$L$4115,SMALL(IF((INDEX('Master Data'!$F$2:$L$4115,,1)="canceled"),MATCH(ROW('Master Data'!$F$2:$L$4115),ROW('Master Data'!$F$2:$L$4115)),""),ROWS($D$1532:E1860)),(COLUMNS($D$1532:E1860)-1)*6+1)</f>
        <v>0</v>
      </c>
    </row>
    <row r="1861" spans="1:5" x14ac:dyDescent="0.25">
      <c r="A1861" t="str" cm="1">
        <f t="array" ref="A1861">INDEX('Master Data'!$F$2:$L$4115,SMALL(IF((INDEX('Master Data'!$F$2:$L$4115,,1)="successful"),MATCH(ROW('Master Data'!$F$2:$L$4115),ROW('Master Data'!$F$2:$L$4115)),""),ROWS(A$2:$A1861)),(COLUMNS($A$2:A1861)-1)*6+1)</f>
        <v>successful</v>
      </c>
      <c r="B1861" cm="1">
        <f t="array" ref="B1861">INDEX('Master Data'!$F$2:$L$4115,SMALL(IF((INDEX('Master Data'!$F$2:$L$4115,,1)="successful"),MATCH(ROW('Master Data'!$F$2:$L$4115),ROW('Master Data'!$F$2:$L$4115)),""),ROWS($A$2:B1861)),(COLUMNS($A$2:B1861)-1)*6+1)</f>
        <v>69</v>
      </c>
      <c r="D1861" t="str" cm="1">
        <f t="array" ref="D1861">INDEX('Master Data'!$F$2:$L$4115,SMALL(IF((INDEX('Master Data'!$F$2:$L$4115,,1)="canceled"),MATCH(ROW('Master Data'!$F$2:$L$4115),ROW('Master Data'!$F$2:$L$4115)),""""),ROWS($D$1532:D1861)),(COLUMNS($D$1532:D1861)-1)*6+1)</f>
        <v>canceled</v>
      </c>
      <c r="E1861" cm="1">
        <f t="array" ref="E1861">INDEX('Master Data'!$F$2:$L$4115,SMALL(IF((INDEX('Master Data'!$F$2:$L$4115,,1)="canceled"),MATCH(ROW('Master Data'!$F$2:$L$4115),ROW('Master Data'!$F$2:$L$4115)),""),ROWS($D$1532:E1861)),(COLUMNS($D$1532:E1861)-1)*6+1)</f>
        <v>1</v>
      </c>
    </row>
    <row r="1862" spans="1:5" x14ac:dyDescent="0.25">
      <c r="A1862" t="str" cm="1">
        <f t="array" ref="A1862">INDEX('Master Data'!$F$2:$L$4115,SMALL(IF((INDEX('Master Data'!$F$2:$L$4115,,1)="successful"),MATCH(ROW('Master Data'!$F$2:$L$4115),ROW('Master Data'!$F$2:$L$4115)),""),ROWS(A$2:$A1862)),(COLUMNS($A$2:A1862)-1)*6+1)</f>
        <v>successful</v>
      </c>
      <c r="B1862" cm="1">
        <f t="array" ref="B1862">INDEX('Master Data'!$F$2:$L$4115,SMALL(IF((INDEX('Master Data'!$F$2:$L$4115,,1)="successful"),MATCH(ROW('Master Data'!$F$2:$L$4115),ROW('Master Data'!$F$2:$L$4115)),""),ROWS($A$2:B1862)),(COLUMNS($A$2:B1862)-1)*6+1)</f>
        <v>16</v>
      </c>
      <c r="D1862" t="str" cm="1">
        <f t="array" ref="D1862">INDEX('Master Data'!$F$2:$L$4115,SMALL(IF((INDEX('Master Data'!$F$2:$L$4115,,1)="canceled"),MATCH(ROW('Master Data'!$F$2:$L$4115),ROW('Master Data'!$F$2:$L$4115)),""""),ROWS($D$1532:D1862)),(COLUMNS($D$1532:D1862)-1)*6+1)</f>
        <v>canceled</v>
      </c>
      <c r="E1862" cm="1">
        <f t="array" ref="E1862">INDEX('Master Data'!$F$2:$L$4115,SMALL(IF((INDEX('Master Data'!$F$2:$L$4115,,1)="canceled"),MATCH(ROW('Master Data'!$F$2:$L$4115),ROW('Master Data'!$F$2:$L$4115)),""),ROWS($D$1532:E1862)),(COLUMNS($D$1532:E1862)-1)*6+1)</f>
        <v>15</v>
      </c>
    </row>
    <row r="1863" spans="1:5" x14ac:dyDescent="0.25">
      <c r="A1863" t="str" cm="1">
        <f t="array" ref="A1863">INDEX('Master Data'!$F$2:$L$4115,SMALL(IF((INDEX('Master Data'!$F$2:$L$4115,,1)="successful"),MATCH(ROW('Master Data'!$F$2:$L$4115),ROW('Master Data'!$F$2:$L$4115)),""),ROWS(A$2:$A1863)),(COLUMNS($A$2:A1863)-1)*6+1)</f>
        <v>successful</v>
      </c>
      <c r="B1863" cm="1">
        <f t="array" ref="B1863">INDEX('Master Data'!$F$2:$L$4115,SMALL(IF((INDEX('Master Data'!$F$2:$L$4115,,1)="successful"),MATCH(ROW('Master Data'!$F$2:$L$4115),ROW('Master Data'!$F$2:$L$4115)),""),ROWS($A$2:B1863)),(COLUMNS($A$2:B1863)-1)*6+1)</f>
        <v>55</v>
      </c>
      <c r="D1863" t="str" cm="1">
        <f t="array" ref="D1863">INDEX('Master Data'!$F$2:$L$4115,SMALL(IF((INDEX('Master Data'!$F$2:$L$4115,,1)="canceled"),MATCH(ROW('Master Data'!$F$2:$L$4115),ROW('Master Data'!$F$2:$L$4115)),""""),ROWS($D$1532:D1863)),(COLUMNS($D$1532:D1863)-1)*6+1)</f>
        <v>canceled</v>
      </c>
      <c r="E1863" cm="1">
        <f t="array" ref="E1863">INDEX('Master Data'!$F$2:$L$4115,SMALL(IF((INDEX('Master Data'!$F$2:$L$4115,,1)="canceled"),MATCH(ROW('Master Data'!$F$2:$L$4115),ROW('Master Data'!$F$2:$L$4115)),""),ROWS($D$1532:E1863)),(COLUMNS($D$1532:E1863)-1)*6+1)</f>
        <v>10</v>
      </c>
    </row>
    <row r="1864" spans="1:5" x14ac:dyDescent="0.25">
      <c r="A1864" t="str" cm="1">
        <f t="array" ref="A1864">INDEX('Master Data'!$F$2:$L$4115,SMALL(IF((INDEX('Master Data'!$F$2:$L$4115,,1)="successful"),MATCH(ROW('Master Data'!$F$2:$L$4115),ROW('Master Data'!$F$2:$L$4115)),""),ROWS(A$2:$A1864)),(COLUMNS($A$2:A1864)-1)*6+1)</f>
        <v>successful</v>
      </c>
      <c r="B1864" cm="1">
        <f t="array" ref="B1864">INDEX('Master Data'!$F$2:$L$4115,SMALL(IF((INDEX('Master Data'!$F$2:$L$4115,,1)="successful"),MATCH(ROW('Master Data'!$F$2:$L$4115),ROW('Master Data'!$F$2:$L$4115)),""),ROWS($A$2:B1864)),(COLUMNS($A$2:B1864)-1)*6+1)</f>
        <v>27</v>
      </c>
      <c r="D1864" t="str" cm="1">
        <f t="array" ref="D1864">INDEX('Master Data'!$F$2:$L$4115,SMALL(IF((INDEX('Master Data'!$F$2:$L$4115,,1)="canceled"),MATCH(ROW('Master Data'!$F$2:$L$4115),ROW('Master Data'!$F$2:$L$4115)),""""),ROWS($D$1532:D1864)),(COLUMNS($D$1532:D1864)-1)*6+1)</f>
        <v>canceled</v>
      </c>
      <c r="E1864" cm="1">
        <f t="array" ref="E1864">INDEX('Master Data'!$F$2:$L$4115,SMALL(IF((INDEX('Master Data'!$F$2:$L$4115,,1)="canceled"),MATCH(ROW('Master Data'!$F$2:$L$4115),ROW('Master Data'!$F$2:$L$4115)),""),ROWS($D$1532:E1864)),(COLUMNS($D$1532:E1864)-1)*6+1)</f>
        <v>3</v>
      </c>
    </row>
    <row r="1865" spans="1:5" x14ac:dyDescent="0.25">
      <c r="A1865" t="str" cm="1">
        <f t="array" ref="A1865">INDEX('Master Data'!$F$2:$L$4115,SMALL(IF((INDEX('Master Data'!$F$2:$L$4115,,1)="successful"),MATCH(ROW('Master Data'!$F$2:$L$4115),ROW('Master Data'!$F$2:$L$4115)),""),ROWS(A$2:$A1865)),(COLUMNS($A$2:A1865)-1)*6+1)</f>
        <v>successful</v>
      </c>
      <c r="B1865" cm="1">
        <f t="array" ref="B1865">INDEX('Master Data'!$F$2:$L$4115,SMALL(IF((INDEX('Master Data'!$F$2:$L$4115,,1)="successful"),MATCH(ROW('Master Data'!$F$2:$L$4115),ROW('Master Data'!$F$2:$L$4115)),""),ROWS($A$2:B1865)),(COLUMNS($A$2:B1865)-1)*6+1)</f>
        <v>36</v>
      </c>
      <c r="D1865" t="str" cm="1">
        <f t="array" ref="D1865">INDEX('Master Data'!$F$2:$L$4115,SMALL(IF((INDEX('Master Data'!$F$2:$L$4115,,1)="canceled"),MATCH(ROW('Master Data'!$F$2:$L$4115),ROW('Master Data'!$F$2:$L$4115)),""""),ROWS($D$1532:D1865)),(COLUMNS($D$1532:D1865)-1)*6+1)</f>
        <v>canceled</v>
      </c>
      <c r="E1865" cm="1">
        <f t="array" ref="E1865">INDEX('Master Data'!$F$2:$L$4115,SMALL(IF((INDEX('Master Data'!$F$2:$L$4115,,1)="canceled"),MATCH(ROW('Master Data'!$F$2:$L$4115),ROW('Master Data'!$F$2:$L$4115)),""),ROWS($D$1532:E1865)),(COLUMNS($D$1532:E1865)-1)*6+1)</f>
        <v>0</v>
      </c>
    </row>
    <row r="1866" spans="1:5" x14ac:dyDescent="0.25">
      <c r="D1866" t="str" cm="1">
        <f t="array" ref="D1866">INDEX('Master Data'!$F$2:$L$4115,SMALL(IF((INDEX('Master Data'!$F$2:$L$4115,,1)="canceled"),MATCH(ROW('Master Data'!$F$2:$L$4115),ROW('Master Data'!$F$2:$L$4115)),""""),ROWS($D$1532:D1866)),(COLUMNS($D$1532:D1866)-1)*6+1)</f>
        <v>canceled</v>
      </c>
      <c r="E1866" cm="1">
        <f t="array" ref="E1866">INDEX('Master Data'!$F$2:$L$4115,SMALL(IF((INDEX('Master Data'!$F$2:$L$4115,,1)="canceled"),MATCH(ROW('Master Data'!$F$2:$L$4115),ROW('Master Data'!$F$2:$L$4115)),""),ROWS($D$1532:E1866)),(COLUMNS($D$1532:E1866)-1)*6+1)</f>
        <v>0</v>
      </c>
    </row>
    <row r="1867" spans="1:5" x14ac:dyDescent="0.25">
      <c r="D1867" t="str" cm="1">
        <f t="array" ref="D1867">INDEX('Master Data'!$F$2:$L$4115,SMALL(IF((INDEX('Master Data'!$F$2:$L$4115,,1)="canceled"),MATCH(ROW('Master Data'!$F$2:$L$4115),ROW('Master Data'!$F$2:$L$4115)),""""),ROWS($D$1532:D1867)),(COLUMNS($D$1532:D1867)-1)*6+1)</f>
        <v>canceled</v>
      </c>
      <c r="E1867" cm="1">
        <f t="array" ref="E1867">INDEX('Master Data'!$F$2:$L$4115,SMALL(IF((INDEX('Master Data'!$F$2:$L$4115,,1)="canceled"),MATCH(ROW('Master Data'!$F$2:$L$4115),ROW('Master Data'!$F$2:$L$4115)),""),ROWS($D$1532:E1867)),(COLUMNS($D$1532:E1867)-1)*6+1)</f>
        <v>0</v>
      </c>
    </row>
    <row r="1868" spans="1:5" x14ac:dyDescent="0.25">
      <c r="D1868" t="str" cm="1">
        <f t="array" ref="D1868">INDEX('Master Data'!$F$2:$L$4115,SMALL(IF((INDEX('Master Data'!$F$2:$L$4115,,1)="canceled"),MATCH(ROW('Master Data'!$F$2:$L$4115),ROW('Master Data'!$F$2:$L$4115)),""""),ROWS($D$1532:D1868)),(COLUMNS($D$1532:D1868)-1)*6+1)</f>
        <v>canceled</v>
      </c>
      <c r="E1868" cm="1">
        <f t="array" ref="E1868">INDEX('Master Data'!$F$2:$L$4115,SMALL(IF((INDEX('Master Data'!$F$2:$L$4115,,1)="canceled"),MATCH(ROW('Master Data'!$F$2:$L$4115),ROW('Master Data'!$F$2:$L$4115)),""),ROWS($D$1532:E1868)),(COLUMNS($D$1532:E1868)-1)*6+1)</f>
        <v>0</v>
      </c>
    </row>
    <row r="1869" spans="1:5" x14ac:dyDescent="0.25">
      <c r="D1869" t="str" cm="1">
        <f t="array" ref="D1869">INDEX('Master Data'!$F$2:$L$4115,SMALL(IF((INDEX('Master Data'!$F$2:$L$4115,,1)="canceled"),MATCH(ROW('Master Data'!$F$2:$L$4115),ROW('Master Data'!$F$2:$L$4115)),""""),ROWS($D$1532:D1869)),(COLUMNS($D$1532:D1869)-1)*6+1)</f>
        <v>canceled</v>
      </c>
      <c r="E1869" cm="1">
        <f t="array" ref="E1869">INDEX('Master Data'!$F$2:$L$4115,SMALL(IF((INDEX('Master Data'!$F$2:$L$4115,,1)="canceled"),MATCH(ROW('Master Data'!$F$2:$L$4115),ROW('Master Data'!$F$2:$L$4115)),""),ROWS($D$1532:E1869)),(COLUMNS($D$1532:E1869)-1)*6+1)</f>
        <v>46</v>
      </c>
    </row>
    <row r="1870" spans="1:5" x14ac:dyDescent="0.25">
      <c r="D1870" t="str" cm="1">
        <f t="array" ref="D1870">INDEX('Master Data'!$F$2:$L$4115,SMALL(IF((INDEX('Master Data'!$F$2:$L$4115,,1)="canceled"),MATCH(ROW('Master Data'!$F$2:$L$4115),ROW('Master Data'!$F$2:$L$4115)),""""),ROWS($D$1532:D1870)),(COLUMNS($D$1532:D1870)-1)*6+1)</f>
        <v>canceled</v>
      </c>
      <c r="E1870" cm="1">
        <f t="array" ref="E1870">INDEX('Master Data'!$F$2:$L$4115,SMALL(IF((INDEX('Master Data'!$F$2:$L$4115,,1)="canceled"),MATCH(ROW('Master Data'!$F$2:$L$4115),ROW('Master Data'!$F$2:$L$4115)),""),ROWS($D$1532:E1870)),(COLUMNS($D$1532:E1870)-1)*6+1)</f>
        <v>14</v>
      </c>
    </row>
    <row r="1871" spans="1:5" x14ac:dyDescent="0.25">
      <c r="D1871" t="str" cm="1">
        <f t="array" ref="D1871">INDEX('Master Data'!$F$2:$L$4115,SMALL(IF((INDEX('Master Data'!$F$2:$L$4115,,1)="canceled"),MATCH(ROW('Master Data'!$F$2:$L$4115),ROW('Master Data'!$F$2:$L$4115)),""""),ROWS($D$1532:D1871)),(COLUMNS($D$1532:D1871)-1)*6+1)</f>
        <v>canceled</v>
      </c>
      <c r="E1871" cm="1">
        <f t="array" ref="E1871">INDEX('Master Data'!$F$2:$L$4115,SMALL(IF((INDEX('Master Data'!$F$2:$L$4115,,1)="canceled"),MATCH(ROW('Master Data'!$F$2:$L$4115),ROW('Master Data'!$F$2:$L$4115)),""),ROWS($D$1532:E1871)),(COLUMNS($D$1532:E1871)-1)*6+1)</f>
        <v>1</v>
      </c>
    </row>
    <row r="1872" spans="1:5" x14ac:dyDescent="0.25">
      <c r="D1872" t="str" cm="1">
        <f t="array" ref="D1872">INDEX('Master Data'!$F$2:$L$4115,SMALL(IF((INDEX('Master Data'!$F$2:$L$4115,,1)="canceled"),MATCH(ROW('Master Data'!$F$2:$L$4115),ROW('Master Data'!$F$2:$L$4115)),""""),ROWS($D$1532:D1872)),(COLUMNS($D$1532:D1872)-1)*6+1)</f>
        <v>canceled</v>
      </c>
      <c r="E1872" cm="1">
        <f t="array" ref="E1872">INDEX('Master Data'!$F$2:$L$4115,SMALL(IF((INDEX('Master Data'!$F$2:$L$4115,,1)="canceled"),MATCH(ROW('Master Data'!$F$2:$L$4115),ROW('Master Data'!$F$2:$L$4115)),""),ROWS($D$1532:E1872)),(COLUMNS($D$1532:E1872)-1)*6+1)</f>
        <v>0</v>
      </c>
    </row>
    <row r="1873" spans="4:5" x14ac:dyDescent="0.25">
      <c r="D1873" t="str" cm="1">
        <f t="array" ref="D1873">INDEX('Master Data'!$F$2:$L$4115,SMALL(IF((INDEX('Master Data'!$F$2:$L$4115,,1)="canceled"),MATCH(ROW('Master Data'!$F$2:$L$4115),ROW('Master Data'!$F$2:$L$4115)),""""),ROWS($D$1532:D1873)),(COLUMNS($D$1532:D1873)-1)*6+1)</f>
        <v>canceled</v>
      </c>
      <c r="E1873" cm="1">
        <f t="array" ref="E1873">INDEX('Master Data'!$F$2:$L$4115,SMALL(IF((INDEX('Master Data'!$F$2:$L$4115,,1)="canceled"),MATCH(ROW('Master Data'!$F$2:$L$4115),ROW('Master Data'!$F$2:$L$4115)),""),ROWS($D$1532:E1873)),(COLUMNS($D$1532:E1873)-1)*6+1)</f>
        <v>17</v>
      </c>
    </row>
    <row r="1874" spans="4:5" x14ac:dyDescent="0.25">
      <c r="D1874" t="str" cm="1">
        <f t="array" ref="D1874">INDEX('Master Data'!$F$2:$L$4115,SMALL(IF((INDEX('Master Data'!$F$2:$L$4115,,1)="canceled"),MATCH(ROW('Master Data'!$F$2:$L$4115),ROW('Master Data'!$F$2:$L$4115)),""""),ROWS($D$1532:D1874)),(COLUMNS($D$1532:D1874)-1)*6+1)</f>
        <v>canceled</v>
      </c>
      <c r="E1874" cm="1">
        <f t="array" ref="E1874">INDEX('Master Data'!$F$2:$L$4115,SMALL(IF((INDEX('Master Data'!$F$2:$L$4115,,1)="canceled"),MATCH(ROW('Master Data'!$F$2:$L$4115),ROW('Master Data'!$F$2:$L$4115)),""),ROWS($D$1532:E1874)),(COLUMNS($D$1532:E1874)-1)*6+1)</f>
        <v>1</v>
      </c>
    </row>
    <row r="1875" spans="4:5" x14ac:dyDescent="0.25">
      <c r="D1875" t="str" cm="1">
        <f t="array" ref="D1875">INDEX('Master Data'!$F$2:$L$4115,SMALL(IF((INDEX('Master Data'!$F$2:$L$4115,,1)="canceled"),MATCH(ROW('Master Data'!$F$2:$L$4115),ROW('Master Data'!$F$2:$L$4115)),""""),ROWS($D$1532:D1875)),(COLUMNS($D$1532:D1875)-1)*6+1)</f>
        <v>canceled</v>
      </c>
      <c r="E1875" cm="1">
        <f t="array" ref="E1875">INDEX('Master Data'!$F$2:$L$4115,SMALL(IF((INDEX('Master Data'!$F$2:$L$4115,,1)="canceled"),MATCH(ROW('Master Data'!$F$2:$L$4115),ROW('Master Data'!$F$2:$L$4115)),""),ROWS($D$1532:E1875)),(COLUMNS($D$1532:E1875)-1)*6+1)</f>
        <v>0</v>
      </c>
    </row>
    <row r="1876" spans="4:5" x14ac:dyDescent="0.25">
      <c r="D1876" t="str" cm="1">
        <f t="array" ref="D1876">INDEX('Master Data'!$F$2:$L$4115,SMALL(IF((INDEX('Master Data'!$F$2:$L$4115,,1)="canceled"),MATCH(ROW('Master Data'!$F$2:$L$4115),ROW('Master Data'!$F$2:$L$4115)),""""),ROWS($D$1532:D1876)),(COLUMNS($D$1532:D1876)-1)*6+1)</f>
        <v>canceled</v>
      </c>
      <c r="E1876" cm="1">
        <f t="array" ref="E1876">INDEX('Master Data'!$F$2:$L$4115,SMALL(IF((INDEX('Master Data'!$F$2:$L$4115,,1)="canceled"),MATCH(ROW('Master Data'!$F$2:$L$4115),ROW('Master Data'!$F$2:$L$4115)),""),ROWS($D$1532:E1876)),(COLUMNS($D$1532:E1876)-1)*6+1)</f>
        <v>0</v>
      </c>
    </row>
    <row r="1877" spans="4:5" x14ac:dyDescent="0.25">
      <c r="D1877" t="str" cm="1">
        <f t="array" ref="D1877">INDEX('Master Data'!$F$2:$L$4115,SMALL(IF((INDEX('Master Data'!$F$2:$L$4115,,1)="canceled"),MATCH(ROW('Master Data'!$F$2:$L$4115),ROW('Master Data'!$F$2:$L$4115)),""""),ROWS($D$1532:D1877)),(COLUMNS($D$1532:D1877)-1)*6+1)</f>
        <v>canceled</v>
      </c>
      <c r="E1877" cm="1">
        <f t="array" ref="E1877">INDEX('Master Data'!$F$2:$L$4115,SMALL(IF((INDEX('Master Data'!$F$2:$L$4115,,1)="canceled"),MATCH(ROW('Master Data'!$F$2:$L$4115),ROW('Master Data'!$F$2:$L$4115)),""),ROWS($D$1532:E1877)),(COLUMNS($D$1532:E1877)-1)*6+1)</f>
        <v>0</v>
      </c>
    </row>
    <row r="1878" spans="4:5" x14ac:dyDescent="0.25">
      <c r="D1878" t="str" cm="1">
        <f t="array" ref="D1878">INDEX('Master Data'!$F$2:$L$4115,SMALL(IF((INDEX('Master Data'!$F$2:$L$4115,,1)="canceled"),MATCH(ROW('Master Data'!$F$2:$L$4115),ROW('Master Data'!$F$2:$L$4115)),""""),ROWS($D$1532:D1878)),(COLUMNS($D$1532:D1878)-1)*6+1)</f>
        <v>canceled</v>
      </c>
      <c r="E1878" cm="1">
        <f t="array" ref="E1878">INDEX('Master Data'!$F$2:$L$4115,SMALL(IF((INDEX('Master Data'!$F$2:$L$4115,,1)="canceled"),MATCH(ROW('Master Data'!$F$2:$L$4115),ROW('Master Data'!$F$2:$L$4115)),""),ROWS($D$1532:E1878)),(COLUMNS($D$1532:E1878)-1)*6+1)</f>
        <v>0</v>
      </c>
    </row>
    <row r="1879" spans="4:5" x14ac:dyDescent="0.25">
      <c r="D1879" t="str" cm="1">
        <f t="array" ref="D1879">INDEX('Master Data'!$F$2:$L$4115,SMALL(IF((INDEX('Master Data'!$F$2:$L$4115,,1)="canceled"),MATCH(ROW('Master Data'!$F$2:$L$4115),ROW('Master Data'!$F$2:$L$4115)),""""),ROWS($D$1532:D1879)),(COLUMNS($D$1532:D1879)-1)*6+1)</f>
        <v>canceled</v>
      </c>
      <c r="E1879" cm="1">
        <f t="array" ref="E1879">INDEX('Master Data'!$F$2:$L$4115,SMALL(IF((INDEX('Master Data'!$F$2:$L$4115,,1)="canceled"),MATCH(ROW('Master Data'!$F$2:$L$4115),ROW('Master Data'!$F$2:$L$4115)),""),ROWS($D$1532:E1879)),(COLUMNS($D$1532:E1879)-1)*6+1)</f>
        <v>0</v>
      </c>
    </row>
    <row r="1880" spans="4:5" x14ac:dyDescent="0.25">
      <c r="D1880" t="str" cm="1">
        <f t="array" ref="D1880">INDEX('Master Data'!$F$2:$L$4115,SMALL(IF((INDEX('Master Data'!$F$2:$L$4115,,1)="canceled"),MATCH(ROW('Master Data'!$F$2:$L$4115),ROW('Master Data'!$F$2:$L$4115)),""""),ROWS($D$1532:D1880)),(COLUMNS($D$1532:D1880)-1)*6+1)</f>
        <v>canceled</v>
      </c>
      <c r="E1880" cm="1">
        <f t="array" ref="E1880">INDEX('Master Data'!$F$2:$L$4115,SMALL(IF((INDEX('Master Data'!$F$2:$L$4115,,1)="canceled"),MATCH(ROW('Master Data'!$F$2:$L$4115),ROW('Master Data'!$F$2:$L$4115)),""),ROWS($D$1532:E1880)),(COLUMNS($D$1532:E1880)-1)*6+1)</f>
        <v>2</v>
      </c>
    </row>
  </sheetData>
  <conditionalFormatting sqref="H2 A2:C1865">
    <cfRule type="cellIs" dxfId="23" priority="17" operator="equal">
      <formula>"live"</formula>
    </cfRule>
    <cfRule type="cellIs" dxfId="22" priority="18" operator="equal">
      <formula>"canceled"</formula>
    </cfRule>
    <cfRule type="cellIs" dxfId="21" priority="19" operator="equal">
      <formula>"successful"</formula>
    </cfRule>
    <cfRule type="cellIs" dxfId="20" priority="20" operator="equal">
      <formula>"failed"</formula>
    </cfRule>
  </conditionalFormatting>
  <conditionalFormatting sqref="I2">
    <cfRule type="cellIs" dxfId="19" priority="13" operator="equal">
      <formula>"live"</formula>
    </cfRule>
    <cfRule type="cellIs" dxfId="18" priority="14" operator="equal">
      <formula>"canceled"</formula>
    </cfRule>
    <cfRule type="cellIs" dxfId="17" priority="15" operator="equal">
      <formula>"successful"</formula>
    </cfRule>
    <cfRule type="cellIs" dxfId="16" priority="16" operator="equal">
      <formula>"failed"</formula>
    </cfRule>
  </conditionalFormatting>
  <conditionalFormatting sqref="A1">
    <cfRule type="cellIs" dxfId="15" priority="9" operator="equal">
      <formula>"live"</formula>
    </cfRule>
    <cfRule type="cellIs" dxfId="14" priority="10" operator="equal">
      <formula>"canceled"</formula>
    </cfRule>
    <cfRule type="cellIs" dxfId="13" priority="11" operator="equal">
      <formula>"successful"</formula>
    </cfRule>
    <cfRule type="cellIs" dxfId="12" priority="12" operator="equal">
      <formula>"failed"</formula>
    </cfRule>
  </conditionalFormatting>
  <conditionalFormatting sqref="J2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"failed"</formula>
    </cfRule>
  </conditionalFormatting>
  <conditionalFormatting sqref="D2:E2229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82B7-1407-45E0-A667-E49D5F88734C}">
  <dimension ref="A1:H13"/>
  <sheetViews>
    <sheetView workbookViewId="0">
      <selection activeCell="N31" sqref="N31"/>
    </sheetView>
  </sheetViews>
  <sheetFormatPr defaultRowHeight="15" x14ac:dyDescent="0.25"/>
  <cols>
    <col min="1" max="1" width="28.14062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5">
      <c r="A2" s="11" t="s">
        <v>8388</v>
      </c>
      <c r="B2" s="11">
        <f>COUNTIFS(State,"successful",Goal,"&lt;1000")</f>
        <v>322</v>
      </c>
      <c r="C2" s="11">
        <f>COUNTIFS(State,"failed",Goal,"&lt;1000")</f>
        <v>113</v>
      </c>
      <c r="D2" s="11">
        <f>COUNTIFS(State,"canceled",Goal,"&lt;1000")</f>
        <v>18</v>
      </c>
      <c r="E2" s="11">
        <f>SUM(B2:D2)</f>
        <v>453</v>
      </c>
      <c r="F2" s="12">
        <f>B2/$E$2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25">
      <c r="A3" s="11" t="s">
        <v>8389</v>
      </c>
      <c r="B3" s="11">
        <f>COUNTIFS(State,"successful",Goal,"&gt;=1000",Goal,"&lt;=4999")</f>
        <v>932</v>
      </c>
      <c r="C3" s="11">
        <f>COUNTIFS(State,"failed",Goal,"&gt;=1000",Goal,"&lt;=4999")</f>
        <v>420</v>
      </c>
      <c r="D3" s="11">
        <f>COUNTIFS(State,"canceled",Goal,"&gt;=1000",Goal,"&lt;=4999")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C3/$E3</f>
        <v>0.29745042492917845</v>
      </c>
      <c r="H3" s="12">
        <f t="shared" ref="H3:H13" si="3">D3/$E3</f>
        <v>4.2492917847025496E-2</v>
      </c>
    </row>
    <row r="4" spans="1:8" x14ac:dyDescent="0.25">
      <c r="A4" s="11" t="s">
        <v>8390</v>
      </c>
      <c r="B4" s="11">
        <f>COUNTIFS(State,"successful",Goal,"&gt;=5000",Goal,"&lt;=9999")</f>
        <v>381</v>
      </c>
      <c r="C4" s="11">
        <f>COUNTIFS(State,"failed",Goal,"&gt;=5000",Goal,"&lt;=9999")</f>
        <v>283</v>
      </c>
      <c r="D4" s="11">
        <f>COUNTIFS(State,"canceled",Goal,"&gt;=5000",Goal,"&lt;=9999")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1" t="s">
        <v>8391</v>
      </c>
      <c r="B5" s="11">
        <f>COUNTIFS(State,"successful",Goal,"&gt;=10000",Goal,"&lt;=14999")</f>
        <v>168</v>
      </c>
      <c r="C5" s="11">
        <f>COUNTIFS(State,"failed",Goal,"&gt;=10000",Goal,"&lt;=14999")</f>
        <v>144</v>
      </c>
      <c r="D5" s="11">
        <f>COUNTIFS(State,"canceled",Goal,"&gt;=10000",Goal,"&lt;=14999")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1" t="s">
        <v>8392</v>
      </c>
      <c r="B6" s="11">
        <f>COUNTIFS(State,"successful",Goal,"&gt;=15000",Goal,"&lt;=19999")</f>
        <v>94</v>
      </c>
      <c r="C6" s="11">
        <f>COUNTIFS(State,"failed",Goal,"&gt;=15000",Goal,"&lt;=19999")</f>
        <v>90</v>
      </c>
      <c r="D6" s="11">
        <f>COUNTIFS(State,"canceled",Goal,"&gt;=15000",Goal,"&lt;=19999")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1" t="s">
        <v>8393</v>
      </c>
      <c r="B7" s="11">
        <f>COUNTIFS(State,"successful",Goal,"&gt;=20000",Goal,"&lt;=24999")</f>
        <v>62</v>
      </c>
      <c r="C7" s="11">
        <f>COUNTIFS(State,"failed",Goal,"&gt;=20000",Goal,"&lt;=24999")</f>
        <v>72</v>
      </c>
      <c r="D7" s="11">
        <f>COUNTIFS(State,"canceled",Goal,"&gt;=20000",Goal,"&lt;=24999")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1" t="s">
        <v>8394</v>
      </c>
      <c r="B8" s="11">
        <f>COUNTIFS(State,"successful",Goal,"&gt;=25000",Goal,"&lt;=29999")</f>
        <v>55</v>
      </c>
      <c r="C8" s="11">
        <f>COUNTIFS(State,"failed",Goal,"&gt;=25000",Goal,"&lt;=29999")</f>
        <v>64</v>
      </c>
      <c r="D8" s="11">
        <f>COUNTIFS(State,"canceled",Goal,"&gt;=25000",Goal,"&lt;=29999")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1" t="s">
        <v>8395</v>
      </c>
      <c r="B9" s="11">
        <f>COUNTIFS(State,"successful",Goal,"&gt;=30000",Goal,"&lt;=34999")</f>
        <v>32</v>
      </c>
      <c r="C9" s="11">
        <f>COUNTIFS(State,"failed",Goal,"&gt;=30000",Goal,"&lt;=34999")</f>
        <v>37</v>
      </c>
      <c r="D9" s="11">
        <f>COUNTIFS(State,"canceled",Goal,"&gt;=30000",Goal,"&lt;=34999")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1" t="s">
        <v>8396</v>
      </c>
      <c r="B10" s="11">
        <f>COUNTIFS(State,"successful",Goal,"&gt;=35000",Goal,"&lt;=39999")</f>
        <v>26</v>
      </c>
      <c r="C10" s="11">
        <f>COUNTIFS(State,"failed",Goal,"&gt;=35000",Goal,"&lt;=39999")</f>
        <v>22</v>
      </c>
      <c r="D10" s="11">
        <f>COUNTIFS(State,"canceled",Goal,"&gt;=35000",Goal,"&lt;=39999")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1" t="s">
        <v>8397</v>
      </c>
      <c r="B11" s="11">
        <f>COUNTIFS(State,"successful",Goal,"&gt;=40000",Goal,"&lt;=44999")</f>
        <v>21</v>
      </c>
      <c r="C11" s="11">
        <f>COUNTIFS(State,"failed",Goal,"&gt;=40000",Goal,"&lt;=44999")</f>
        <v>16</v>
      </c>
      <c r="D11" s="11">
        <f>COUNTIFS(State,"canceled",Goal,"&gt;=40000",Goal,"&lt;=44999")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1" t="s">
        <v>8398</v>
      </c>
      <c r="B12" s="11">
        <f>COUNTIFS(State,"successful",Goal,"&gt;=45000",Goal,"&lt;=49999")</f>
        <v>6</v>
      </c>
      <c r="C12" s="11">
        <f>COUNTIFS(State,"failed",Goal,"&gt;=45000",Goal,"&lt;=49999")</f>
        <v>11</v>
      </c>
      <c r="D12" s="11">
        <f>COUNTIFS(State,"canceled",Goal,"&gt;=45000",Goal,"&lt;=49999")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1" t="s">
        <v>8399</v>
      </c>
      <c r="B13" s="11">
        <f>COUNTIFS(State,"successful",Goal,"&gt;=50000")</f>
        <v>86</v>
      </c>
      <c r="C13" s="11">
        <f>COUNTIFS(State,"failed",Goal,"&gt;=50000")</f>
        <v>258</v>
      </c>
      <c r="D13" s="11">
        <f>COUNTIFS(State,"canceled",Goal,"&gt;=50000")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0866141732283472" right="0.70866141732283472" top="0.74803149606299213" bottom="0.74803149606299213" header="0.31496062992125984" footer="0.31496062992125984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F9B07-4BA8-4FB1-BEF4-125CFE06C790}">
  <dimension ref="A1:F14"/>
  <sheetViews>
    <sheetView workbookViewId="0">
      <selection activeCell="R27" sqref="R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7109375" bestFit="1" customWidth="1"/>
  </cols>
  <sheetData>
    <row r="1" spans="1:6" x14ac:dyDescent="0.25">
      <c r="A1" s="5" t="s">
        <v>8223</v>
      </c>
      <c r="B1" t="s">
        <v>8362</v>
      </c>
    </row>
    <row r="3" spans="1:6" x14ac:dyDescent="0.25">
      <c r="A3" s="5" t="s">
        <v>8361</v>
      </c>
      <c r="B3" s="5" t="s">
        <v>8360</v>
      </c>
    </row>
    <row r="4" spans="1:6" x14ac:dyDescent="0.25">
      <c r="A4" s="5" t="s">
        <v>8358</v>
      </c>
      <c r="B4" t="s">
        <v>8220</v>
      </c>
      <c r="C4" t="s">
        <v>8221</v>
      </c>
      <c r="D4" t="s">
        <v>8219</v>
      </c>
      <c r="E4" t="s">
        <v>8359</v>
      </c>
      <c r="F4" s="16" t="s">
        <v>8412</v>
      </c>
    </row>
    <row r="5" spans="1:6" x14ac:dyDescent="0.25">
      <c r="A5" s="6" t="s">
        <v>8308</v>
      </c>
      <c r="B5" s="7">
        <v>40</v>
      </c>
      <c r="C5" s="7">
        <v>180</v>
      </c>
      <c r="D5" s="7">
        <v>300</v>
      </c>
      <c r="E5" s="7">
        <v>520</v>
      </c>
      <c r="F5" s="10">
        <f>GETPIVOTDATA("state",$A$3,"state","successful","Category","film &amp; video")/GETPIVOTDATA("state",$A$3,"Category","film &amp; video")</f>
        <v>0.57692307692307687</v>
      </c>
    </row>
    <row r="6" spans="1:6" x14ac:dyDescent="0.25">
      <c r="A6" s="6" t="s">
        <v>8334</v>
      </c>
      <c r="B6" s="7">
        <v>20</v>
      </c>
      <c r="C6" s="7">
        <v>140</v>
      </c>
      <c r="D6" s="7">
        <v>34</v>
      </c>
      <c r="E6" s="7">
        <v>194</v>
      </c>
      <c r="F6" s="10">
        <f>GETPIVOTDATA("state",$A$3,"state","successful","Category","food")/GETPIVOTDATA("state",$A$3,"Category","food")</f>
        <v>0.17525773195876287</v>
      </c>
    </row>
    <row r="7" spans="1:6" x14ac:dyDescent="0.25">
      <c r="A7" s="6" t="s">
        <v>8331</v>
      </c>
      <c r="B7" s="7"/>
      <c r="C7" s="7">
        <v>140</v>
      </c>
      <c r="D7" s="7">
        <v>80</v>
      </c>
      <c r="E7" s="7">
        <v>220</v>
      </c>
      <c r="F7" s="10">
        <f>GETPIVOTDATA("state",$A$3,"state","successful","Category","games")/GETPIVOTDATA("state",$A$3,"Category","games")</f>
        <v>0.36363636363636365</v>
      </c>
    </row>
    <row r="8" spans="1:6" x14ac:dyDescent="0.25">
      <c r="A8" s="6" t="s">
        <v>8329</v>
      </c>
      <c r="B8" s="7">
        <v>24</v>
      </c>
      <c r="C8" s="7"/>
      <c r="D8" s="7"/>
      <c r="E8" s="7">
        <v>24</v>
      </c>
      <c r="F8" s="10">
        <f>GETPIVOTDATA("state",$A$3,"state","successful","Category","journalism")/GETPIVOTDATA("state",$A$3,"Category","journalism")</f>
        <v>0</v>
      </c>
    </row>
    <row r="9" spans="1:6" x14ac:dyDescent="0.25">
      <c r="A9" s="6" t="s">
        <v>8323</v>
      </c>
      <c r="B9" s="7">
        <v>20</v>
      </c>
      <c r="C9" s="7">
        <v>120</v>
      </c>
      <c r="D9" s="7">
        <v>540</v>
      </c>
      <c r="E9" s="7">
        <v>680</v>
      </c>
      <c r="F9" s="10">
        <f>GETPIVOTDATA("state",$A$3,"state","successful","Category","music")/GETPIVOTDATA("state",$A$3,"Category","music")</f>
        <v>0.79411764705882348</v>
      </c>
    </row>
    <row r="10" spans="1:6" x14ac:dyDescent="0.25">
      <c r="A10" s="6" t="s">
        <v>8336</v>
      </c>
      <c r="B10" s="7"/>
      <c r="C10" s="7">
        <v>117</v>
      </c>
      <c r="D10" s="7">
        <v>103</v>
      </c>
      <c r="E10" s="7">
        <v>220</v>
      </c>
      <c r="F10" s="10">
        <f>GETPIVOTDATA("state",$A$3,"state","successful","Category","photography")/GETPIVOTDATA("state",$A$3,"Category","photography")</f>
        <v>0.4681818181818182</v>
      </c>
    </row>
    <row r="11" spans="1:6" x14ac:dyDescent="0.25">
      <c r="A11" s="6" t="s">
        <v>8320</v>
      </c>
      <c r="B11" s="7">
        <v>30</v>
      </c>
      <c r="C11" s="7">
        <v>127</v>
      </c>
      <c r="D11" s="7">
        <v>80</v>
      </c>
      <c r="E11" s="7">
        <v>237</v>
      </c>
      <c r="F11" s="10">
        <f>GETPIVOTDATA("state",$A$3,"state","successful","Category","publishing")/GETPIVOTDATA("state",$A$3,"Category","publishing")</f>
        <v>0.33755274261603374</v>
      </c>
    </row>
    <row r="12" spans="1:6" x14ac:dyDescent="0.25">
      <c r="A12" s="6" t="s">
        <v>8317</v>
      </c>
      <c r="B12" s="7">
        <v>178</v>
      </c>
      <c r="C12" s="7">
        <v>213</v>
      </c>
      <c r="D12" s="7">
        <v>209</v>
      </c>
      <c r="E12" s="7">
        <v>600</v>
      </c>
      <c r="F12" s="10">
        <f>GETPIVOTDATA("state",$A$3,"state","successful","Category","technology")/GETPIVOTDATA("state",$A$3,"Category","technology")</f>
        <v>0.34833333333333333</v>
      </c>
    </row>
    <row r="13" spans="1:6" x14ac:dyDescent="0.25">
      <c r="A13" s="6" t="s">
        <v>8315</v>
      </c>
      <c r="B13" s="7">
        <v>37</v>
      </c>
      <c r="C13" s="7">
        <v>493</v>
      </c>
      <c r="D13" s="7">
        <v>839</v>
      </c>
      <c r="E13" s="7">
        <v>1369</v>
      </c>
      <c r="F13" s="10">
        <f>GETPIVOTDATA("state",$A$3,"state","successful","Category","theater")/GETPIVOTDATA("state",$A$3,"Category","theater")</f>
        <v>0.61285609934258578</v>
      </c>
    </row>
    <row r="14" spans="1:6" x14ac:dyDescent="0.25">
      <c r="A14" s="6" t="s">
        <v>8359</v>
      </c>
      <c r="B14" s="7">
        <v>349</v>
      </c>
      <c r="C14" s="7">
        <v>1530</v>
      </c>
      <c r="D14" s="7">
        <v>2185</v>
      </c>
      <c r="E14" s="7">
        <v>4064</v>
      </c>
      <c r="F14" s="17">
        <f>GETPIVOTDATA("state",$A$3,"state","successful")/GETPIVOTDATA("state",$A$3)</f>
        <v>0.53764763779527558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A7C4-CF91-4F78-B035-87DF3B744E26}">
  <dimension ref="A1:F46"/>
  <sheetViews>
    <sheetView workbookViewId="0">
      <selection activeCell="AK30" sqref="AK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7109375" bestFit="1" customWidth="1"/>
  </cols>
  <sheetData>
    <row r="1" spans="1:6" x14ac:dyDescent="0.25">
      <c r="A1" s="5" t="s">
        <v>8223</v>
      </c>
      <c r="B1" t="s">
        <v>8362</v>
      </c>
    </row>
    <row r="3" spans="1:6" x14ac:dyDescent="0.25">
      <c r="A3" s="5" t="s">
        <v>8361</v>
      </c>
      <c r="B3" s="5" t="s">
        <v>8360</v>
      </c>
    </row>
    <row r="4" spans="1:6" x14ac:dyDescent="0.25">
      <c r="A4" s="5" t="s">
        <v>8358</v>
      </c>
      <c r="B4" t="s">
        <v>8220</v>
      </c>
      <c r="C4" t="s">
        <v>8221</v>
      </c>
      <c r="D4" t="s">
        <v>8219</v>
      </c>
      <c r="E4" t="s">
        <v>8359</v>
      </c>
      <c r="F4" s="16" t="s">
        <v>8412</v>
      </c>
    </row>
    <row r="5" spans="1:6" x14ac:dyDescent="0.25">
      <c r="A5" s="6" t="s">
        <v>8314</v>
      </c>
      <c r="B5" s="7"/>
      <c r="C5" s="7">
        <v>100</v>
      </c>
      <c r="D5" s="7"/>
      <c r="E5" s="7">
        <v>100</v>
      </c>
      <c r="F5" s="10">
        <f>(GETPIVOTDATA("state",$A$3,"state","successful","Sub category","animation")/GETPIVOTDATA("state",$A$3,"Sub category","animation"))</f>
        <v>0</v>
      </c>
    </row>
    <row r="6" spans="1:6" x14ac:dyDescent="0.25">
      <c r="A6" s="6" t="s">
        <v>8342</v>
      </c>
      <c r="B6" s="7">
        <v>20</v>
      </c>
      <c r="C6" s="7"/>
      <c r="D6" s="7"/>
      <c r="E6" s="7">
        <v>20</v>
      </c>
      <c r="F6" s="10">
        <f>(GETPIVOTDATA("state",$A$3,"state","successful","Sub category","art books")/GETPIVOTDATA("state",$A$3,"Sub category","art books"))</f>
        <v>0</v>
      </c>
    </row>
    <row r="7" spans="1:6" x14ac:dyDescent="0.25">
      <c r="A7" s="6" t="s">
        <v>8330</v>
      </c>
      <c r="B7" s="7">
        <v>24</v>
      </c>
      <c r="C7" s="7"/>
      <c r="D7" s="7"/>
      <c r="E7" s="7">
        <v>24</v>
      </c>
      <c r="F7" s="10">
        <f>(GETPIVOTDATA("state",$A$3,"state","successful","Sub category","audio")/GETPIVOTDATA("state",$A$3,"Sub category","audio"))</f>
        <v>0</v>
      </c>
    </row>
    <row r="8" spans="1:6" x14ac:dyDescent="0.25">
      <c r="A8" s="6" t="s">
        <v>8356</v>
      </c>
      <c r="B8" s="7"/>
      <c r="C8" s="7">
        <v>40</v>
      </c>
      <c r="D8" s="7"/>
      <c r="E8" s="7">
        <v>40</v>
      </c>
      <c r="F8" s="10">
        <f>(GETPIVOTDATA("state",$A$3,"state","successful","Sub category","children's books")/GETPIVOTDATA("state",$A$3,"Sub category","children's books"))</f>
        <v>0</v>
      </c>
    </row>
    <row r="9" spans="1:6" x14ac:dyDescent="0.25">
      <c r="A9" s="6" t="s">
        <v>8352</v>
      </c>
      <c r="B9" s="7"/>
      <c r="C9" s="7"/>
      <c r="D9" s="7">
        <v>40</v>
      </c>
      <c r="E9" s="7">
        <v>40</v>
      </c>
      <c r="F9" s="10">
        <f>(GETPIVOTDATA("state",$A$3,"state","successful","Sub category","classical music")/GETPIVOTDATA("state",$A$3,"Sub category","classical music"))</f>
        <v>1</v>
      </c>
    </row>
    <row r="10" spans="1:6" x14ac:dyDescent="0.25">
      <c r="A10" s="6" t="s">
        <v>8313</v>
      </c>
      <c r="B10" s="7"/>
      <c r="C10" s="7"/>
      <c r="D10" s="7">
        <v>180</v>
      </c>
      <c r="E10" s="7">
        <v>180</v>
      </c>
      <c r="F10" s="10">
        <f>(GETPIVOTDATA("state",$A$3,"state","successful","Sub category","documentary")/GETPIVOTDATA("state",$A$3,"Sub category","documentary"))</f>
        <v>1</v>
      </c>
    </row>
    <row r="11" spans="1:6" x14ac:dyDescent="0.25">
      <c r="A11" s="6" t="s">
        <v>8312</v>
      </c>
      <c r="B11" s="7"/>
      <c r="C11" s="7">
        <v>80</v>
      </c>
      <c r="D11" s="7"/>
      <c r="E11" s="7">
        <v>80</v>
      </c>
      <c r="F11" s="10">
        <f>(GETPIVOTDATA("state",$A$3,"state","successful","Sub category","drama")/GETPIVOTDATA("state",$A$3,"Sub category","drama"))</f>
        <v>0</v>
      </c>
    </row>
    <row r="12" spans="1:6" x14ac:dyDescent="0.25">
      <c r="A12" s="6" t="s">
        <v>8328</v>
      </c>
      <c r="B12" s="7"/>
      <c r="C12" s="7"/>
      <c r="D12" s="7">
        <v>40</v>
      </c>
      <c r="E12" s="7">
        <v>40</v>
      </c>
      <c r="F12" s="10">
        <f>(GETPIVOTDATA("state",$A$3,"state","successful","Sub category","electronic music")/GETPIVOTDATA("state",$A$3,"Sub category","electronic music"))</f>
        <v>1</v>
      </c>
    </row>
    <row r="13" spans="1:6" x14ac:dyDescent="0.25">
      <c r="A13" s="6" t="s">
        <v>8345</v>
      </c>
      <c r="B13" s="7"/>
      <c r="C13" s="7">
        <v>40</v>
      </c>
      <c r="D13" s="7"/>
      <c r="E13" s="7">
        <v>40</v>
      </c>
      <c r="F13" s="10">
        <f>(GETPIVOTDATA("state",$A$3,"state","successful","Sub category","faith")/GETPIVOTDATA("state",$A$3,"Sub category","faith"))</f>
        <v>0</v>
      </c>
    </row>
    <row r="14" spans="1:6" x14ac:dyDescent="0.25">
      <c r="A14" s="6" t="s">
        <v>8322</v>
      </c>
      <c r="B14" s="7"/>
      <c r="C14" s="7">
        <v>40</v>
      </c>
      <c r="D14" s="7"/>
      <c r="E14" s="7">
        <v>40</v>
      </c>
      <c r="F14" s="10">
        <f>(GETPIVOTDATA("state",$A$3,"state","successful","Sub category","fiction")/GETPIVOTDATA("state",$A$3,"Sub category","fiction"))</f>
        <v>0</v>
      </c>
    </row>
    <row r="15" spans="1:6" x14ac:dyDescent="0.25">
      <c r="A15" s="6" t="s">
        <v>8335</v>
      </c>
      <c r="B15" s="7">
        <v>20</v>
      </c>
      <c r="C15" s="7">
        <v>120</v>
      </c>
      <c r="D15" s="7"/>
      <c r="E15" s="7">
        <v>140</v>
      </c>
      <c r="F15" s="10">
        <f>(GETPIVOTDATA("state",$A$3,"state","successful","Sub category","food trucks")/GETPIVOTDATA("state",$A$3,"Sub category","food trucks"))</f>
        <v>0</v>
      </c>
    </row>
    <row r="16" spans="1:6" x14ac:dyDescent="0.25">
      <c r="A16" s="6" t="s">
        <v>8346</v>
      </c>
      <c r="B16" s="7"/>
      <c r="C16" s="7">
        <v>20</v>
      </c>
      <c r="D16" s="7"/>
      <c r="E16" s="7">
        <v>20</v>
      </c>
      <c r="F16" s="10">
        <f>(GETPIVOTDATA("state",$A$3,"state","successful","Sub category","gadgets")/GETPIVOTDATA("state",$A$3,"Sub category","gadgets"))</f>
        <v>0</v>
      </c>
    </row>
    <row r="17" spans="1:6" x14ac:dyDescent="0.25">
      <c r="A17" s="6" t="s">
        <v>8347</v>
      </c>
      <c r="B17" s="7"/>
      <c r="C17" s="7"/>
      <c r="D17" s="7">
        <v>140</v>
      </c>
      <c r="E17" s="7">
        <v>140</v>
      </c>
      <c r="F17" s="10">
        <f>(GETPIVOTDATA("state",$A$3,"state","successful","Sub category","hardware")/GETPIVOTDATA("state",$A$3,"Sub category","hardware"))</f>
        <v>1</v>
      </c>
    </row>
    <row r="18" spans="1:6" x14ac:dyDescent="0.25">
      <c r="A18" s="6" t="s">
        <v>8327</v>
      </c>
      <c r="B18" s="7"/>
      <c r="C18" s="7">
        <v>20</v>
      </c>
      <c r="D18" s="7">
        <v>140</v>
      </c>
      <c r="E18" s="7">
        <v>160</v>
      </c>
      <c r="F18" s="10">
        <f>(GETPIVOTDATA("state",$A$3,"state","successful","Sub category","indie rock")/GETPIVOTDATA("state",$A$3,"Sub category","indie rock"))</f>
        <v>0.875</v>
      </c>
    </row>
    <row r="19" spans="1:6" x14ac:dyDescent="0.25">
      <c r="A19" s="6" t="s">
        <v>8326</v>
      </c>
      <c r="B19" s="7"/>
      <c r="C19" s="7">
        <v>60</v>
      </c>
      <c r="D19" s="7"/>
      <c r="E19" s="7">
        <v>60</v>
      </c>
      <c r="F19" s="10">
        <f>(GETPIVOTDATA("state",$A$3,"state","successful","Sub category","jazz")/GETPIVOTDATA("state",$A$3,"Sub category","jazz"))</f>
        <v>0</v>
      </c>
    </row>
    <row r="20" spans="1:6" x14ac:dyDescent="0.25">
      <c r="A20" s="6" t="s">
        <v>8354</v>
      </c>
      <c r="B20" s="7"/>
      <c r="C20" s="7">
        <v>11</v>
      </c>
      <c r="D20" s="7">
        <v>9</v>
      </c>
      <c r="E20" s="7">
        <v>20</v>
      </c>
      <c r="F20" s="10">
        <f>(GETPIVOTDATA("state",$A$3,"state","successful","Sub category","makerspaces")/GETPIVOTDATA("state",$A$3,"Sub category","makerspaces"))</f>
        <v>0.45</v>
      </c>
    </row>
    <row r="21" spans="1:6" x14ac:dyDescent="0.25">
      <c r="A21" s="6" t="s">
        <v>8325</v>
      </c>
      <c r="B21" s="7"/>
      <c r="C21" s="7"/>
      <c r="D21" s="7">
        <v>20</v>
      </c>
      <c r="E21" s="7">
        <v>20</v>
      </c>
      <c r="F21" s="10">
        <f>(GETPIVOTDATA("state",$A$3,"state","successful","Sub category","metal")/GETPIVOTDATA("state",$A$3,"Sub category","metal"))</f>
        <v>1</v>
      </c>
    </row>
    <row r="22" spans="1:6" x14ac:dyDescent="0.25">
      <c r="A22" s="6" t="s">
        <v>8333</v>
      </c>
      <c r="B22" s="7"/>
      <c r="C22" s="7">
        <v>40</v>
      </c>
      <c r="D22" s="7"/>
      <c r="E22" s="7">
        <v>40</v>
      </c>
      <c r="F22" s="10">
        <f>(GETPIVOTDATA("state",$A$3,"state","successful","Sub category","mobile games")/GETPIVOTDATA("state",$A$3,"Sub category","mobile games"))</f>
        <v>0</v>
      </c>
    </row>
    <row r="23" spans="1:6" x14ac:dyDescent="0.25">
      <c r="A23" s="6" t="s">
        <v>8357</v>
      </c>
      <c r="B23" s="7">
        <v>20</v>
      </c>
      <c r="C23" s="7">
        <v>60</v>
      </c>
      <c r="D23" s="7">
        <v>60</v>
      </c>
      <c r="E23" s="7">
        <v>140</v>
      </c>
      <c r="F23" s="10">
        <f>(GETPIVOTDATA("state",$A$3,"state","successful","Sub category","musical")/GETPIVOTDATA("state",$A$3,"Sub category","musical"))</f>
        <v>0.42857142857142855</v>
      </c>
    </row>
    <row r="24" spans="1:6" x14ac:dyDescent="0.25">
      <c r="A24" s="6" t="s">
        <v>8341</v>
      </c>
      <c r="B24" s="7"/>
      <c r="C24" s="7">
        <v>20</v>
      </c>
      <c r="D24" s="7"/>
      <c r="E24" s="7">
        <v>20</v>
      </c>
      <c r="F24" s="10">
        <f>(GETPIVOTDATA("state",$A$3,"state","successful","Sub category","nature")/GETPIVOTDATA("state",$A$3,"Sub category","nature"))</f>
        <v>0</v>
      </c>
    </row>
    <row r="25" spans="1:6" x14ac:dyDescent="0.25">
      <c r="A25" s="6" t="s">
        <v>8321</v>
      </c>
      <c r="B25" s="7"/>
      <c r="C25" s="7"/>
      <c r="D25" s="7">
        <v>60</v>
      </c>
      <c r="E25" s="7">
        <v>60</v>
      </c>
      <c r="F25" s="10">
        <f>(GETPIVOTDATA("state",$A$3,"state","successful","Sub category","nonfiction")/GETPIVOTDATA("state",$A$3,"Sub category","nonfiction"))</f>
        <v>1</v>
      </c>
    </row>
    <row r="26" spans="1:6" x14ac:dyDescent="0.25">
      <c r="A26" s="6" t="s">
        <v>8348</v>
      </c>
      <c r="B26" s="7"/>
      <c r="C26" s="7">
        <v>20</v>
      </c>
      <c r="D26" s="7"/>
      <c r="E26" s="7">
        <v>20</v>
      </c>
      <c r="F26" s="10">
        <f>(GETPIVOTDATA("state",$A$3,"state","successful","Sub category","people")/GETPIVOTDATA("state",$A$3,"Sub category","people"))</f>
        <v>0</v>
      </c>
    </row>
    <row r="27" spans="1:6" x14ac:dyDescent="0.25">
      <c r="A27" s="6" t="s">
        <v>8337</v>
      </c>
      <c r="B27" s="7"/>
      <c r="C27" s="7">
        <v>57</v>
      </c>
      <c r="D27" s="7">
        <v>103</v>
      </c>
      <c r="E27" s="7">
        <v>160</v>
      </c>
      <c r="F27" s="10">
        <f>(GETPIVOTDATA("state",$A$3,"state","successful","Sub category","photobooks")/GETPIVOTDATA("state",$A$3,"Sub category","photobooks"))</f>
        <v>0.64375000000000004</v>
      </c>
    </row>
    <row r="28" spans="1:6" x14ac:dyDescent="0.25">
      <c r="A28" s="6" t="s">
        <v>8343</v>
      </c>
      <c r="B28" s="7"/>
      <c r="C28" s="7">
        <v>20</v>
      </c>
      <c r="D28" s="7"/>
      <c r="E28" s="7">
        <v>20</v>
      </c>
      <c r="F28" s="10">
        <f>(GETPIVOTDATA("state",$A$3,"state","successful","Sub category","places")/GETPIVOTDATA("state",$A$3,"Sub category","places"))</f>
        <v>0</v>
      </c>
    </row>
    <row r="29" spans="1:6" x14ac:dyDescent="0.25">
      <c r="A29" s="6" t="s">
        <v>8316</v>
      </c>
      <c r="B29" s="7"/>
      <c r="C29" s="7">
        <v>353</v>
      </c>
      <c r="D29" s="7">
        <v>694</v>
      </c>
      <c r="E29" s="7">
        <v>1047</v>
      </c>
      <c r="F29" s="10">
        <f>(GETPIVOTDATA("state",$A$3,"state","successful","Sub category","plays")/GETPIVOTDATA("state",$A$3,"Sub category","plays"))</f>
        <v>0.6628462273161414</v>
      </c>
    </row>
    <row r="30" spans="1:6" x14ac:dyDescent="0.25">
      <c r="A30" s="6" t="s">
        <v>8344</v>
      </c>
      <c r="B30" s="7"/>
      <c r="C30" s="7"/>
      <c r="D30" s="7">
        <v>40</v>
      </c>
      <c r="E30" s="7">
        <v>40</v>
      </c>
      <c r="F30" s="10">
        <f>(GETPIVOTDATA("state",$A$3,"state","successful","Sub category","pop")/GETPIVOTDATA("state",$A$3,"Sub category","pop"))</f>
        <v>1</v>
      </c>
    </row>
    <row r="31" spans="1:6" x14ac:dyDescent="0.25">
      <c r="A31" s="6" t="s">
        <v>8340</v>
      </c>
      <c r="B31" s="7"/>
      <c r="C31" s="7"/>
      <c r="D31" s="7">
        <v>20</v>
      </c>
      <c r="E31" s="7">
        <v>20</v>
      </c>
      <c r="F31" s="10">
        <f>(GETPIVOTDATA("state",$A$3,"state","successful","Sub category","radio &amp; podcasts")/GETPIVOTDATA("state",$A$3,"Sub category","radio &amp; podcasts"))</f>
        <v>1</v>
      </c>
    </row>
    <row r="32" spans="1:6" x14ac:dyDescent="0.25">
      <c r="A32" s="6" t="s">
        <v>8351</v>
      </c>
      <c r="B32" s="7"/>
      <c r="C32" s="7">
        <v>20</v>
      </c>
      <c r="D32" s="7"/>
      <c r="E32" s="7">
        <v>20</v>
      </c>
      <c r="F32" s="10">
        <f>(GETPIVOTDATA("state",$A$3,"state","successful","Sub category","restaurants")/GETPIVOTDATA("state",$A$3,"Sub category","restaurants"))</f>
        <v>0</v>
      </c>
    </row>
    <row r="33" spans="1:6" x14ac:dyDescent="0.25">
      <c r="A33" s="6" t="s">
        <v>8324</v>
      </c>
      <c r="B33" s="7"/>
      <c r="C33" s="7"/>
      <c r="D33" s="7">
        <v>260</v>
      </c>
      <c r="E33" s="7">
        <v>260</v>
      </c>
      <c r="F33" s="10">
        <f>(GETPIVOTDATA("state",$A$3,"state","successful","Sub category","rock")/GETPIVOTDATA("state",$A$3,"Sub category","rock"))</f>
        <v>1</v>
      </c>
    </row>
    <row r="34" spans="1:6" x14ac:dyDescent="0.25">
      <c r="A34" s="6" t="s">
        <v>8311</v>
      </c>
      <c r="B34" s="7">
        <v>40</v>
      </c>
      <c r="C34" s="7"/>
      <c r="D34" s="7"/>
      <c r="E34" s="7">
        <v>40</v>
      </c>
      <c r="F34" s="10">
        <f>(GETPIVOTDATA("state",$A$3,"state","successful","Sub category","science fiction")/GETPIVOTDATA("state",$A$3,"Sub category","science fiction"))</f>
        <v>0</v>
      </c>
    </row>
    <row r="35" spans="1:6" x14ac:dyDescent="0.25">
      <c r="A35" s="6" t="s">
        <v>8310</v>
      </c>
      <c r="B35" s="7"/>
      <c r="C35" s="7"/>
      <c r="D35" s="7">
        <v>60</v>
      </c>
      <c r="E35" s="7">
        <v>60</v>
      </c>
      <c r="F35" s="10">
        <f>(GETPIVOTDATA("state",$A$3,"state","successful","Sub category","shorts")/GETPIVOTDATA("state",$A$3,"Sub category","shorts"))</f>
        <v>1</v>
      </c>
    </row>
    <row r="36" spans="1:6" x14ac:dyDescent="0.25">
      <c r="A36" s="6" t="s">
        <v>8350</v>
      </c>
      <c r="B36" s="7"/>
      <c r="C36" s="7"/>
      <c r="D36" s="7">
        <v>34</v>
      </c>
      <c r="E36" s="7">
        <v>34</v>
      </c>
      <c r="F36" s="10">
        <f>(GETPIVOTDATA("state",$A$3,"state","successful","Sub category","small batch")/GETPIVOTDATA("state",$A$3,"Sub category","small batch"))</f>
        <v>1</v>
      </c>
    </row>
    <row r="37" spans="1:6" x14ac:dyDescent="0.25">
      <c r="A37" s="6" t="s">
        <v>8353</v>
      </c>
      <c r="B37" s="7">
        <v>18</v>
      </c>
      <c r="C37" s="7">
        <v>2</v>
      </c>
      <c r="D37" s="7">
        <v>40</v>
      </c>
      <c r="E37" s="7">
        <v>60</v>
      </c>
      <c r="F37" s="10">
        <f>(GETPIVOTDATA("state",$A$3,"state","successful","Sub category","space exploration")/GETPIVOTDATA("state",$A$3,"Sub category","space exploration"))</f>
        <v>0.66666666666666663</v>
      </c>
    </row>
    <row r="38" spans="1:6" x14ac:dyDescent="0.25">
      <c r="A38" s="6" t="s">
        <v>8355</v>
      </c>
      <c r="B38" s="7">
        <v>17</v>
      </c>
      <c r="C38" s="7">
        <v>80</v>
      </c>
      <c r="D38" s="7">
        <v>85</v>
      </c>
      <c r="E38" s="7">
        <v>182</v>
      </c>
      <c r="F38" s="10">
        <f>(GETPIVOTDATA("state",$A$3,"state","successful","Sub category","spaces")/GETPIVOTDATA("state",$A$3,"Sub category","spaces"))</f>
        <v>0.46703296703296704</v>
      </c>
    </row>
    <row r="39" spans="1:6" x14ac:dyDescent="0.25">
      <c r="A39" s="6" t="s">
        <v>8349</v>
      </c>
      <c r="B39" s="7"/>
      <c r="C39" s="7"/>
      <c r="D39" s="7">
        <v>80</v>
      </c>
      <c r="E39" s="7">
        <v>80</v>
      </c>
      <c r="F39" s="10">
        <f>(GETPIVOTDATA("state",$A$3,"state","successful","Sub category","tabletop games")/GETPIVOTDATA("state",$A$3,"Sub category","tabletop games"))</f>
        <v>1</v>
      </c>
    </row>
    <row r="40" spans="1:6" x14ac:dyDescent="0.25">
      <c r="A40" s="6" t="s">
        <v>8309</v>
      </c>
      <c r="B40" s="7"/>
      <c r="C40" s="7"/>
      <c r="D40" s="7">
        <v>60</v>
      </c>
      <c r="E40" s="7">
        <v>60</v>
      </c>
      <c r="F40" s="10">
        <f>(GETPIVOTDATA("state",$A$3,"state","successful","Sub category","television")/GETPIVOTDATA("state",$A$3,"Sub category","television"))</f>
        <v>1</v>
      </c>
    </row>
    <row r="41" spans="1:6" x14ac:dyDescent="0.25">
      <c r="A41" s="6" t="s">
        <v>8339</v>
      </c>
      <c r="B41" s="7">
        <v>10</v>
      </c>
      <c r="C41" s="7">
        <v>47</v>
      </c>
      <c r="D41" s="7"/>
      <c r="E41" s="7">
        <v>57</v>
      </c>
      <c r="F41" s="10">
        <f>(GETPIVOTDATA("state",$A$3,"state","successful","Sub category","translations")/GETPIVOTDATA("state",$A$3,"Sub category","translations"))</f>
        <v>0</v>
      </c>
    </row>
    <row r="42" spans="1:6" x14ac:dyDescent="0.25">
      <c r="A42" s="6" t="s">
        <v>8332</v>
      </c>
      <c r="B42" s="7"/>
      <c r="C42" s="7">
        <v>100</v>
      </c>
      <c r="D42" s="7"/>
      <c r="E42" s="7">
        <v>100</v>
      </c>
      <c r="F42" s="10">
        <f>(GETPIVOTDATA("state",$A$3,"state","successful","Sub category","video games")/GETPIVOTDATA("state",$A$3,"Sub category","video games"))</f>
        <v>0</v>
      </c>
    </row>
    <row r="43" spans="1:6" x14ac:dyDescent="0.25">
      <c r="A43" s="6" t="s">
        <v>8319</v>
      </c>
      <c r="B43" s="7">
        <v>60</v>
      </c>
      <c r="C43" s="7">
        <v>120</v>
      </c>
      <c r="D43" s="7">
        <v>20</v>
      </c>
      <c r="E43" s="7">
        <v>200</v>
      </c>
      <c r="F43" s="10">
        <f>(GETPIVOTDATA("state",$A$3,"state","successful","Sub category","wearables")/GETPIVOTDATA("state",$A$3,"Sub category","wearables"))</f>
        <v>0.1</v>
      </c>
    </row>
    <row r="44" spans="1:6" x14ac:dyDescent="0.25">
      <c r="A44" s="6" t="s">
        <v>8318</v>
      </c>
      <c r="B44" s="7">
        <v>100</v>
      </c>
      <c r="C44" s="7">
        <v>60</v>
      </c>
      <c r="D44" s="7"/>
      <c r="E44" s="7">
        <v>160</v>
      </c>
      <c r="F44" s="10">
        <f>(GETPIVOTDATA("state",$A$3,"state","successful","Sub category","web")/GETPIVOTDATA("state",$A$3,"Sub category","web"))</f>
        <v>0</v>
      </c>
    </row>
    <row r="45" spans="1:6" x14ac:dyDescent="0.25">
      <c r="A45" s="6" t="s">
        <v>8338</v>
      </c>
      <c r="B45" s="7">
        <v>20</v>
      </c>
      <c r="C45" s="7"/>
      <c r="D45" s="7"/>
      <c r="E45" s="7">
        <v>20</v>
      </c>
      <c r="F45" s="10">
        <f>(GETPIVOTDATA("state",$A$3,"state","successful","Sub category","world music")/GETPIVOTDATA("state",$A$3,"Sub category","world music"))</f>
        <v>0</v>
      </c>
    </row>
    <row r="46" spans="1:6" x14ac:dyDescent="0.25">
      <c r="A46" s="6" t="s">
        <v>8359</v>
      </c>
      <c r="B46" s="7">
        <v>349</v>
      </c>
      <c r="C46" s="7">
        <v>1530</v>
      </c>
      <c r="D46" s="7">
        <v>2185</v>
      </c>
      <c r="E46" s="7">
        <v>4064</v>
      </c>
      <c r="F46" s="17">
        <f>GETPIVOTDATA("state",$A$3,"state","successful")/GETPIVOTDATA("state",$A$3)</f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DCA8-CB67-4624-9E07-EF0C56F59160}">
  <dimension ref="A1:F18"/>
  <sheetViews>
    <sheetView workbookViewId="0">
      <selection activeCell="Q35" sqref="Q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4.7109375" bestFit="1" customWidth="1"/>
    <col min="7" max="10" width="16.28515625" bestFit="1" customWidth="1"/>
    <col min="11" max="11" width="11.28515625" bestFit="1" customWidth="1"/>
    <col min="12" max="12" width="9.7109375" bestFit="1" customWidth="1"/>
    <col min="13" max="15" width="6.7109375" bestFit="1" customWidth="1"/>
    <col min="16" max="16" width="9.7109375" bestFit="1" customWidth="1"/>
    <col min="17" max="19" width="6.7109375" bestFit="1" customWidth="1"/>
    <col min="20" max="20" width="9.7109375" bestFit="1" customWidth="1"/>
    <col min="21" max="23" width="6.7109375" bestFit="1" customWidth="1"/>
    <col min="24" max="24" width="9.7109375" bestFit="1" customWidth="1"/>
    <col min="25" max="25" width="9.85546875" bestFit="1" customWidth="1"/>
    <col min="26" max="28" width="6.85546875" bestFit="1" customWidth="1"/>
    <col min="29" max="29" width="9.7109375" bestFit="1" customWidth="1"/>
    <col min="30" max="32" width="6.7109375" bestFit="1" customWidth="1"/>
    <col min="33" max="33" width="9.7109375" bestFit="1" customWidth="1"/>
    <col min="34" max="36" width="6.7109375" bestFit="1" customWidth="1"/>
    <col min="37" max="37" width="9.7109375" bestFit="1" customWidth="1"/>
    <col min="38" max="40" width="6.7109375" bestFit="1" customWidth="1"/>
    <col min="41" max="41" width="9.7109375" bestFit="1" customWidth="1"/>
    <col min="42" max="42" width="9.85546875" bestFit="1" customWidth="1"/>
    <col min="43" max="45" width="6.85546875" bestFit="1" customWidth="1"/>
    <col min="46" max="46" width="9.7109375" bestFit="1" customWidth="1"/>
    <col min="47" max="49" width="6.7109375" bestFit="1" customWidth="1"/>
    <col min="50" max="50" width="9.7109375" bestFit="1" customWidth="1"/>
    <col min="51" max="53" width="6.7109375" bestFit="1" customWidth="1"/>
    <col min="54" max="54" width="9.7109375" bestFit="1" customWidth="1"/>
    <col min="55" max="57" width="6.7109375" bestFit="1" customWidth="1"/>
    <col min="58" max="58" width="9.7109375" bestFit="1" customWidth="1"/>
    <col min="59" max="59" width="9.85546875" bestFit="1" customWidth="1"/>
    <col min="60" max="62" width="6.85546875" bestFit="1" customWidth="1"/>
    <col min="63" max="63" width="9.7109375" bestFit="1" customWidth="1"/>
    <col min="64" max="66" width="6.7109375" bestFit="1" customWidth="1"/>
    <col min="67" max="67" width="9.7109375" bestFit="1" customWidth="1"/>
    <col min="68" max="70" width="6.7109375" bestFit="1" customWidth="1"/>
    <col min="71" max="71" width="9.7109375" bestFit="1" customWidth="1"/>
    <col min="72" max="74" width="6.7109375" bestFit="1" customWidth="1"/>
    <col min="75" max="75" width="9.7109375" bestFit="1" customWidth="1"/>
    <col min="76" max="76" width="9.85546875" bestFit="1" customWidth="1"/>
    <col min="77" max="79" width="6.85546875" bestFit="1" customWidth="1"/>
    <col min="80" max="80" width="9.7109375" bestFit="1" customWidth="1"/>
    <col min="81" max="83" width="6.7109375" bestFit="1" customWidth="1"/>
    <col min="84" max="84" width="9.7109375" bestFit="1" customWidth="1"/>
    <col min="85" max="87" width="6.7109375" bestFit="1" customWidth="1"/>
    <col min="88" max="88" width="9.7109375" bestFit="1" customWidth="1"/>
    <col min="89" max="91" width="6.7109375" bestFit="1" customWidth="1"/>
    <col min="92" max="92" width="9.7109375" bestFit="1" customWidth="1"/>
    <col min="93" max="93" width="9.85546875" bestFit="1" customWidth="1"/>
    <col min="94" max="96" width="6.85546875" bestFit="1" customWidth="1"/>
    <col min="97" max="97" width="9.7109375" bestFit="1" customWidth="1"/>
    <col min="98" max="100" width="6.71093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8" width="6.7109375" bestFit="1" customWidth="1"/>
    <col min="109" max="109" width="9.7109375" bestFit="1" customWidth="1"/>
    <col min="110" max="110" width="9.85546875" bestFit="1" customWidth="1"/>
    <col min="111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2" width="9.85546875" bestFit="1" customWidth="1"/>
    <col min="133" max="133" width="11.28515625" bestFit="1" customWidth="1"/>
    <col min="134" max="4112" width="16.28515625" bestFit="1" customWidth="1"/>
    <col min="4113" max="4113" width="11.28515625" bestFit="1" customWidth="1"/>
  </cols>
  <sheetData>
    <row r="1" spans="1:6" x14ac:dyDescent="0.25">
      <c r="A1" s="5" t="s">
        <v>8379</v>
      </c>
      <c r="B1" t="s">
        <v>8362</v>
      </c>
    </row>
    <row r="2" spans="1:6" x14ac:dyDescent="0.25">
      <c r="A2" s="5" t="s">
        <v>8306</v>
      </c>
      <c r="B2" t="s">
        <v>8362</v>
      </c>
    </row>
    <row r="4" spans="1:6" x14ac:dyDescent="0.25">
      <c r="A4" s="5" t="s">
        <v>8361</v>
      </c>
      <c r="B4" s="5" t="s">
        <v>8360</v>
      </c>
    </row>
    <row r="5" spans="1:6" x14ac:dyDescent="0.25">
      <c r="A5" s="5" t="s">
        <v>8358</v>
      </c>
      <c r="B5" t="s">
        <v>8220</v>
      </c>
      <c r="C5" t="s">
        <v>8221</v>
      </c>
      <c r="D5" t="s">
        <v>8219</v>
      </c>
      <c r="E5" t="s">
        <v>8359</v>
      </c>
      <c r="F5" s="16" t="s">
        <v>8412</v>
      </c>
    </row>
    <row r="6" spans="1:6" x14ac:dyDescent="0.25">
      <c r="A6" s="9" t="s">
        <v>8373</v>
      </c>
      <c r="B6" s="7">
        <v>34</v>
      </c>
      <c r="C6" s="7">
        <v>149</v>
      </c>
      <c r="D6" s="7">
        <v>182</v>
      </c>
      <c r="E6" s="7">
        <v>365</v>
      </c>
      <c r="F6" s="10">
        <f>GETPIVOTDATA("state",$A$4,"state","successful","Date Created Conversion",1)/GETPIVOTDATA("state",$A$4,"Date Created Conversion",1)</f>
        <v>0.49863013698630138</v>
      </c>
    </row>
    <row r="7" spans="1:6" x14ac:dyDescent="0.25">
      <c r="A7" s="9" t="s">
        <v>8374</v>
      </c>
      <c r="B7" s="7">
        <v>27</v>
      </c>
      <c r="C7" s="7">
        <v>106</v>
      </c>
      <c r="D7" s="7">
        <v>202</v>
      </c>
      <c r="E7" s="7">
        <v>335</v>
      </c>
      <c r="F7" s="10">
        <f>GETPIVOTDATA("state",$A$4,"state","successful","Date Created Conversion",2)/GETPIVOTDATA("state",$A$4,"Date Created Conversion",2)</f>
        <v>0.60298507462686568</v>
      </c>
    </row>
    <row r="8" spans="1:6" x14ac:dyDescent="0.25">
      <c r="A8" s="9" t="s">
        <v>8375</v>
      </c>
      <c r="B8" s="7">
        <v>28</v>
      </c>
      <c r="C8" s="7">
        <v>108</v>
      </c>
      <c r="D8" s="7">
        <v>180</v>
      </c>
      <c r="E8" s="7">
        <v>316</v>
      </c>
      <c r="F8" s="10">
        <f>GETPIVOTDATA("state",$A$4,"state","successful","Date Created Conversion",3)/GETPIVOTDATA("state",$A$4,"Date Created Conversion",3)</f>
        <v>0.569620253164557</v>
      </c>
    </row>
    <row r="9" spans="1:6" x14ac:dyDescent="0.25">
      <c r="A9" s="9" t="s">
        <v>8376</v>
      </c>
      <c r="B9" s="7">
        <v>27</v>
      </c>
      <c r="C9" s="7">
        <v>102</v>
      </c>
      <c r="D9" s="7">
        <v>192</v>
      </c>
      <c r="E9" s="7">
        <v>321</v>
      </c>
      <c r="F9" s="10">
        <f>GETPIVOTDATA("state",$A$4,"state","successful","Date Created Conversion",4)/GETPIVOTDATA("state",$A$4,"Date Created Conversion",4)</f>
        <v>0.59813084112149528</v>
      </c>
    </row>
    <row r="10" spans="1:6" x14ac:dyDescent="0.25">
      <c r="A10" s="9" t="s">
        <v>8367</v>
      </c>
      <c r="B10" s="7">
        <v>26</v>
      </c>
      <c r="C10" s="7">
        <v>126</v>
      </c>
      <c r="D10" s="7">
        <v>234</v>
      </c>
      <c r="E10" s="7">
        <v>386</v>
      </c>
      <c r="F10" s="10">
        <f>GETPIVOTDATA("state",$A$4,"state","successful","Date Created Conversion",5)/GETPIVOTDATA("state",$A$4,"Date Created Conversion",5)</f>
        <v>0.60621761658031093</v>
      </c>
    </row>
    <row r="11" spans="1:6" x14ac:dyDescent="0.25">
      <c r="A11" s="9" t="s">
        <v>8377</v>
      </c>
      <c r="B11" s="7">
        <v>27</v>
      </c>
      <c r="C11" s="7">
        <v>147</v>
      </c>
      <c r="D11" s="7">
        <v>211</v>
      </c>
      <c r="E11" s="7">
        <v>385</v>
      </c>
      <c r="F11" s="10">
        <f>GETPIVOTDATA("state",$A$4,"state","successful","Date Created Conversion",6)/GETPIVOTDATA("state",$A$4,"Date Created Conversion",6)</f>
        <v>0.54805194805194801</v>
      </c>
    </row>
    <row r="12" spans="1:6" x14ac:dyDescent="0.25">
      <c r="A12" s="9" t="s">
        <v>8368</v>
      </c>
      <c r="B12" s="7">
        <v>43</v>
      </c>
      <c r="C12" s="7">
        <v>150</v>
      </c>
      <c r="D12" s="7">
        <v>194</v>
      </c>
      <c r="E12" s="7">
        <v>387</v>
      </c>
      <c r="F12" s="10">
        <f>GETPIVOTDATA("state",$A$4,"state","successful","Date Created Conversion",7)/GETPIVOTDATA("state",$A$4,"Date Created Conversion",7)</f>
        <v>0.50129198966408273</v>
      </c>
    </row>
    <row r="13" spans="1:6" x14ac:dyDescent="0.25">
      <c r="A13" s="9" t="s">
        <v>8369</v>
      </c>
      <c r="B13" s="7">
        <v>33</v>
      </c>
      <c r="C13" s="7">
        <v>134</v>
      </c>
      <c r="D13" s="7">
        <v>166</v>
      </c>
      <c r="E13" s="7">
        <v>333</v>
      </c>
      <c r="F13" s="10">
        <f>GETPIVOTDATA("state",$A$4,"state","successful","Date Created Conversion",8)/GETPIVOTDATA("state",$A$4,"Date Created Conversion",8)</f>
        <v>0.49849849849849848</v>
      </c>
    </row>
    <row r="14" spans="1:6" x14ac:dyDescent="0.25">
      <c r="A14" s="9" t="s">
        <v>8370</v>
      </c>
      <c r="B14" s="7">
        <v>24</v>
      </c>
      <c r="C14" s="7">
        <v>127</v>
      </c>
      <c r="D14" s="7">
        <v>147</v>
      </c>
      <c r="E14" s="7">
        <v>298</v>
      </c>
      <c r="F14" s="10">
        <f>GETPIVOTDATA("state",$A$4,"state","successful","Date Created Conversion",9)/GETPIVOTDATA("state",$A$4,"Date Created Conversion",9)</f>
        <v>0.49328859060402686</v>
      </c>
    </row>
    <row r="15" spans="1:6" x14ac:dyDescent="0.25">
      <c r="A15" s="9" t="s">
        <v>8371</v>
      </c>
      <c r="B15" s="7">
        <v>20</v>
      </c>
      <c r="C15" s="7">
        <v>149</v>
      </c>
      <c r="D15" s="7">
        <v>183</v>
      </c>
      <c r="E15" s="7">
        <v>352</v>
      </c>
      <c r="F15" s="10">
        <f>GETPIVOTDATA("state",$A$4,"state","successful","Date Created Conversion",10)/GETPIVOTDATA("state",$A$4,"Date Created Conversion",10)</f>
        <v>0.51988636363636365</v>
      </c>
    </row>
    <row r="16" spans="1:6" x14ac:dyDescent="0.25">
      <c r="A16" s="9" t="s">
        <v>8372</v>
      </c>
      <c r="B16" s="7">
        <v>37</v>
      </c>
      <c r="C16" s="7">
        <v>114</v>
      </c>
      <c r="D16" s="7">
        <v>183</v>
      </c>
      <c r="E16" s="7">
        <v>334</v>
      </c>
      <c r="F16" s="10">
        <f>GETPIVOTDATA("state",$A$4,"state","successful","Date Created Conversion",11)/GETPIVOTDATA("state",$A$4,"Date Created Conversion",11)</f>
        <v>0.54790419161676651</v>
      </c>
    </row>
    <row r="17" spans="1:6" x14ac:dyDescent="0.25">
      <c r="A17" s="9" t="s">
        <v>8378</v>
      </c>
      <c r="B17" s="7">
        <v>23</v>
      </c>
      <c r="C17" s="7">
        <v>118</v>
      </c>
      <c r="D17" s="7">
        <v>111</v>
      </c>
      <c r="E17" s="7">
        <v>252</v>
      </c>
      <c r="F17" s="10">
        <f>GETPIVOTDATA("state",$A$4,"state","successful","Date Created Conversion",12)/GETPIVOTDATA("state",$A$4,"Date Created Conversion",12)</f>
        <v>0.44047619047619047</v>
      </c>
    </row>
    <row r="18" spans="1:6" x14ac:dyDescent="0.25">
      <c r="A18" s="9" t="s">
        <v>8359</v>
      </c>
      <c r="B18" s="7">
        <v>349</v>
      </c>
      <c r="C18" s="7">
        <v>1530</v>
      </c>
      <c r="D18" s="7">
        <v>2185</v>
      </c>
      <c r="E18" s="7">
        <v>4064</v>
      </c>
      <c r="F18" s="10">
        <f>GETPIVOTDATA("state",$A$4,"state","successful")/GETPIVOTDATA("state",$A$4)</f>
        <v>0.53764763779527558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1" bestFit="1" customWidth="1"/>
    <col min="10" max="10" width="24.1406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8" width="17" customWidth="1"/>
    <col min="19" max="19" width="22" bestFit="1" customWidth="1"/>
    <col min="20" max="20" width="23.42578125" bestFit="1" customWidth="1"/>
    <col min="21" max="59" width="28" bestFit="1" customWidth="1"/>
    <col min="60" max="60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8363</v>
      </c>
      <c r="J1" s="1" t="s">
        <v>8364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E2-D2</f>
        <v>3133</v>
      </c>
      <c r="P2">
        <f t="shared" ref="P2:P65" si="1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 t="shared" ref="S2:S65" si="2">(((I2/60)/60)/24)+DATE(1970,1,1)</f>
        <v>42208.125</v>
      </c>
      <c r="T2" s="8">
        <f t="shared" ref="T2:T65" si="3"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4378</v>
      </c>
      <c r="P3">
        <f t="shared" si="1"/>
        <v>185.48101265822785</v>
      </c>
      <c r="Q3" t="str">
        <f t="shared" ref="Q3:Q66" si="4">LEFT(N3,FIND("/",N3)-1)</f>
        <v>film &amp; video</v>
      </c>
      <c r="R3" t="str">
        <f t="shared" ref="R3:R66" si="5">RIGHT(N3,LEN(N3)-FIND("/",N3))</f>
        <v>television</v>
      </c>
      <c r="S3" s="8">
        <f t="shared" si="2"/>
        <v>42796.600497685184</v>
      </c>
      <c r="T3" s="8">
        <f t="shared" si="3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25</v>
      </c>
      <c r="P4">
        <f t="shared" si="1"/>
        <v>15</v>
      </c>
      <c r="Q4" t="str">
        <f t="shared" si="4"/>
        <v>film &amp; video</v>
      </c>
      <c r="R4" t="str">
        <f t="shared" si="5"/>
        <v>television</v>
      </c>
      <c r="S4" s="8">
        <f t="shared" si="2"/>
        <v>42415.702349537038</v>
      </c>
      <c r="T4" s="8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390</v>
      </c>
      <c r="P5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8">
        <f t="shared" si="2"/>
        <v>41858.515127314815</v>
      </c>
      <c r="T5" s="8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10116.279999999999</v>
      </c>
      <c r="P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8">
        <f t="shared" si="2"/>
        <v>42357.834247685183</v>
      </c>
      <c r="T6" s="8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391</v>
      </c>
      <c r="P7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8">
        <f t="shared" si="2"/>
        <v>42580.232638888891</v>
      </c>
      <c r="T7" s="8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519</v>
      </c>
      <c r="P8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8">
        <f t="shared" si="2"/>
        <v>41804.072337962964</v>
      </c>
      <c r="T8" s="8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110</v>
      </c>
      <c r="P9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8">
        <f t="shared" si="2"/>
        <v>42556.047071759262</v>
      </c>
      <c r="T9" s="8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1.5199999999999818</v>
      </c>
      <c r="P10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8">
        <f t="shared" si="2"/>
        <v>42475.875</v>
      </c>
      <c r="T10" s="8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129.99</v>
      </c>
      <c r="P11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8">
        <f t="shared" si="2"/>
        <v>42477.103518518517</v>
      </c>
      <c r="T11" s="8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</v>
      </c>
      <c r="P12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8">
        <f t="shared" si="2"/>
        <v>41815.068043981482</v>
      </c>
      <c r="T12" s="8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1025</v>
      </c>
      <c r="P13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8">
        <f t="shared" si="2"/>
        <v>42604.125</v>
      </c>
      <c r="T13" s="8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19588</v>
      </c>
      <c r="P14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8">
        <f t="shared" si="2"/>
        <v>41836.125</v>
      </c>
      <c r="T14" s="8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2099</v>
      </c>
      <c r="P15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8">
        <f t="shared" si="2"/>
        <v>42544.852083333331</v>
      </c>
      <c r="T15" s="8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56</v>
      </c>
      <c r="P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8">
        <f t="shared" si="2"/>
        <v>41833.582638888889</v>
      </c>
      <c r="T16" s="8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132</v>
      </c>
      <c r="P17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8">
        <f t="shared" si="2"/>
        <v>42274.843055555553</v>
      </c>
      <c r="T17" s="8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29</v>
      </c>
      <c r="P18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8">
        <f t="shared" si="2"/>
        <v>41806.229166666664</v>
      </c>
      <c r="T18" s="8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</v>
      </c>
      <c r="P19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8">
        <f t="shared" si="2"/>
        <v>41947.773402777777</v>
      </c>
      <c r="T19" s="8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1896.3300000000017</v>
      </c>
      <c r="P20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8">
        <f t="shared" si="2"/>
        <v>41899.542314814818</v>
      </c>
      <c r="T20" s="8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385</v>
      </c>
      <c r="P21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8">
        <f t="shared" si="2"/>
        <v>42205.816365740742</v>
      </c>
      <c r="T21" s="8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4</v>
      </c>
      <c r="P22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8">
        <f t="shared" si="2"/>
        <v>42260.758240740746</v>
      </c>
      <c r="T22" s="8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1690</v>
      </c>
      <c r="P23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8">
        <f t="shared" si="2"/>
        <v>41908.627187500002</v>
      </c>
      <c r="T23" s="8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60</v>
      </c>
      <c r="P24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8">
        <f t="shared" si="2"/>
        <v>42005.332638888889</v>
      </c>
      <c r="T24" s="8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370</v>
      </c>
      <c r="P25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8">
        <f t="shared" si="2"/>
        <v>42124.638888888891</v>
      </c>
      <c r="T25" s="8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3082.6900000000023</v>
      </c>
      <c r="P2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8">
        <f t="shared" si="2"/>
        <v>42262.818750000006</v>
      </c>
      <c r="T26" s="8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200</v>
      </c>
      <c r="P27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8">
        <f t="shared" si="2"/>
        <v>42378.025011574078</v>
      </c>
      <c r="T27" s="8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690</v>
      </c>
      <c r="P28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8">
        <f t="shared" si="2"/>
        <v>41868.515555555554</v>
      </c>
      <c r="T28" s="8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2345</v>
      </c>
      <c r="P29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8">
        <f t="shared" si="2"/>
        <v>41959.206400462965</v>
      </c>
      <c r="T29" s="8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42</v>
      </c>
      <c r="P30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8">
        <f t="shared" si="2"/>
        <v>42354.96393518518</v>
      </c>
      <c r="T30" s="8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700</v>
      </c>
      <c r="P31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8">
        <f t="shared" si="2"/>
        <v>41842.67324074074</v>
      </c>
      <c r="T31" s="8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51.989999999999782</v>
      </c>
      <c r="P32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8">
        <f t="shared" si="2"/>
        <v>41872.292997685188</v>
      </c>
      <c r="T32" s="8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0</v>
      </c>
      <c r="P33">
        <f t="shared" si="1"/>
        <v>13</v>
      </c>
      <c r="Q33" t="str">
        <f t="shared" si="4"/>
        <v>film &amp; video</v>
      </c>
      <c r="R33" t="str">
        <f t="shared" si="5"/>
        <v>television</v>
      </c>
      <c r="S33" s="8">
        <f t="shared" si="2"/>
        <v>42394.79206018518</v>
      </c>
      <c r="T33" s="8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70</v>
      </c>
      <c r="P34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8">
        <f t="shared" si="2"/>
        <v>42503.165972222225</v>
      </c>
      <c r="T34" s="8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110</v>
      </c>
      <c r="P35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8">
        <f t="shared" si="2"/>
        <v>42316.702557870376</v>
      </c>
      <c r="T35" s="8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792</v>
      </c>
      <c r="P3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8">
        <f t="shared" si="2"/>
        <v>41856.321770833332</v>
      </c>
      <c r="T36" s="8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665</v>
      </c>
      <c r="P37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8">
        <f t="shared" si="2"/>
        <v>42122</v>
      </c>
      <c r="T37" s="8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2529</v>
      </c>
      <c r="P38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8">
        <f t="shared" si="2"/>
        <v>42098.265335648146</v>
      </c>
      <c r="T38" s="8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18357</v>
      </c>
      <c r="P39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8">
        <f t="shared" si="2"/>
        <v>42062.693043981482</v>
      </c>
      <c r="T39" s="8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251</v>
      </c>
      <c r="P40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8">
        <f t="shared" si="2"/>
        <v>41405.057222222218</v>
      </c>
      <c r="T40" s="8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7745</v>
      </c>
      <c r="P41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8">
        <f t="shared" si="2"/>
        <v>41784.957638888889</v>
      </c>
      <c r="T41" s="8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27</v>
      </c>
      <c r="P42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8">
        <f t="shared" si="2"/>
        <v>41809.166666666664</v>
      </c>
      <c r="T42" s="8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0</v>
      </c>
      <c r="P43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8">
        <f t="shared" si="2"/>
        <v>41917.568912037037</v>
      </c>
      <c r="T43" s="8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5860</v>
      </c>
      <c r="P44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8">
        <f t="shared" si="2"/>
        <v>42001.639189814814</v>
      </c>
      <c r="T44" s="8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20866</v>
      </c>
      <c r="P45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8">
        <f t="shared" si="2"/>
        <v>41833</v>
      </c>
      <c r="T45" s="8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0</v>
      </c>
      <c r="P4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8">
        <f t="shared" si="2"/>
        <v>41919.098807870374</v>
      </c>
      <c r="T46" s="8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1000</v>
      </c>
      <c r="P47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8">
        <f t="shared" si="2"/>
        <v>42487.623923611114</v>
      </c>
      <c r="T47" s="8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350</v>
      </c>
      <c r="P48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8">
        <f t="shared" si="2"/>
        <v>42353.964976851858</v>
      </c>
      <c r="T48" s="8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380.55000000000018</v>
      </c>
      <c r="P49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8">
        <f t="shared" si="2"/>
        <v>41992.861192129625</v>
      </c>
      <c r="T49" s="8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159</v>
      </c>
      <c r="P50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8">
        <f t="shared" si="2"/>
        <v>42064.5</v>
      </c>
      <c r="T50" s="8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0</v>
      </c>
      <c r="P51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8">
        <f t="shared" si="2"/>
        <v>42301.176446759258</v>
      </c>
      <c r="T51" s="8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0</v>
      </c>
      <c r="P52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8">
        <f t="shared" si="2"/>
        <v>42034.708333333328</v>
      </c>
      <c r="T52" s="8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3082</v>
      </c>
      <c r="P53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8">
        <f t="shared" si="2"/>
        <v>42226.928668981483</v>
      </c>
      <c r="T53" s="8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1621</v>
      </c>
      <c r="P54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8">
        <f t="shared" si="2"/>
        <v>41837.701921296299</v>
      </c>
      <c r="T54" s="8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289</v>
      </c>
      <c r="P55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8">
        <f t="shared" si="2"/>
        <v>41733.916666666664</v>
      </c>
      <c r="T55" s="8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100</v>
      </c>
      <c r="P5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8">
        <f t="shared" si="2"/>
        <v>42363.713206018518</v>
      </c>
      <c r="T56" s="8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2490</v>
      </c>
      <c r="P57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8">
        <f t="shared" si="2"/>
        <v>42517.968935185185</v>
      </c>
      <c r="T57" s="8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581</v>
      </c>
      <c r="P58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8">
        <f t="shared" si="2"/>
        <v>42163.666666666672</v>
      </c>
      <c r="T58" s="8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285</v>
      </c>
      <c r="P59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8">
        <f t="shared" si="2"/>
        <v>42119.83289351852</v>
      </c>
      <c r="T59" s="8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291</v>
      </c>
      <c r="P60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8">
        <f t="shared" si="2"/>
        <v>41962.786712962959</v>
      </c>
      <c r="T60" s="8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25.139999999999418</v>
      </c>
      <c r="P61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8">
        <f t="shared" si="2"/>
        <v>42261.875</v>
      </c>
      <c r="T61" s="8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148.32999999999993</v>
      </c>
      <c r="P62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8">
        <f t="shared" si="2"/>
        <v>41721</v>
      </c>
      <c r="T62" s="8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2415</v>
      </c>
      <c r="P63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8">
        <f t="shared" si="2"/>
        <v>41431.814317129632</v>
      </c>
      <c r="T63" s="8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1642</v>
      </c>
      <c r="P64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8">
        <f t="shared" si="2"/>
        <v>41336.799513888887</v>
      </c>
      <c r="T64" s="8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270.36999999999989</v>
      </c>
      <c r="P65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8">
        <f t="shared" si="2"/>
        <v>41636.207638888889</v>
      </c>
      <c r="T65" s="8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E66-D66</f>
        <v>880</v>
      </c>
      <c r="P66">
        <f t="shared" ref="P66:P129" si="7">E66/L66</f>
        <v>86.666666666666671</v>
      </c>
      <c r="Q66" t="str">
        <f t="shared" si="4"/>
        <v>film &amp; video</v>
      </c>
      <c r="R66" t="str">
        <f t="shared" si="5"/>
        <v>shorts</v>
      </c>
      <c r="S66" s="8">
        <f t="shared" ref="S66:S129" si="8">(((I66/60)/60)/24)+DATE(1970,1,1)</f>
        <v>41463.01829861111</v>
      </c>
      <c r="T66" s="8">
        <f t="shared" ref="T66:T129" si="9">(((J66/60)/60)/24)+DATE(1970,1,1)</f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527</v>
      </c>
      <c r="P67">
        <f t="shared" si="7"/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8">
        <f t="shared" si="8"/>
        <v>41862.249305555553</v>
      </c>
      <c r="T67" s="8">
        <f t="shared" si="9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372</v>
      </c>
      <c r="P68">
        <f t="shared" si="7"/>
        <v>91.230769230769226</v>
      </c>
      <c r="Q68" t="str">
        <f t="shared" si="10"/>
        <v>film &amp; video</v>
      </c>
      <c r="R68" t="str">
        <f t="shared" si="11"/>
        <v>shorts</v>
      </c>
      <c r="S68" s="8">
        <f t="shared" si="8"/>
        <v>42569.849768518514</v>
      </c>
      <c r="T68" s="8">
        <f t="shared" si="9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325</v>
      </c>
      <c r="P69">
        <f t="shared" si="7"/>
        <v>116.25</v>
      </c>
      <c r="Q69" t="str">
        <f t="shared" si="10"/>
        <v>film &amp; video</v>
      </c>
      <c r="R69" t="str">
        <f t="shared" si="11"/>
        <v>shorts</v>
      </c>
      <c r="S69" s="8">
        <f t="shared" si="8"/>
        <v>41105.583379629628</v>
      </c>
      <c r="T69" s="8">
        <f t="shared" si="9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163</v>
      </c>
      <c r="P70">
        <f t="shared" si="7"/>
        <v>21.194444444444443</v>
      </c>
      <c r="Q70" t="str">
        <f t="shared" si="10"/>
        <v>film &amp; video</v>
      </c>
      <c r="R70" t="str">
        <f t="shared" si="11"/>
        <v>shorts</v>
      </c>
      <c r="S70" s="8">
        <f t="shared" si="8"/>
        <v>41693.569340277776</v>
      </c>
      <c r="T70" s="8">
        <f t="shared" si="9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1094.2299999999996</v>
      </c>
      <c r="P71">
        <f t="shared" si="7"/>
        <v>62.327134831460668</v>
      </c>
      <c r="Q71" t="str">
        <f t="shared" si="10"/>
        <v>film &amp; video</v>
      </c>
      <c r="R71" t="str">
        <f t="shared" si="11"/>
        <v>shorts</v>
      </c>
      <c r="S71" s="8">
        <f t="shared" si="8"/>
        <v>40818.290972222225</v>
      </c>
      <c r="T71" s="8">
        <f t="shared" si="9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136</v>
      </c>
      <c r="P72">
        <f t="shared" si="7"/>
        <v>37.411764705882355</v>
      </c>
      <c r="Q72" t="str">
        <f t="shared" si="10"/>
        <v>film &amp; video</v>
      </c>
      <c r="R72" t="str">
        <f t="shared" si="11"/>
        <v>shorts</v>
      </c>
      <c r="S72" s="8">
        <f t="shared" si="8"/>
        <v>40790.896354166667</v>
      </c>
      <c r="T72" s="8">
        <f t="shared" si="9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431</v>
      </c>
      <c r="P73">
        <f t="shared" si="7"/>
        <v>69.71875</v>
      </c>
      <c r="Q73" t="str">
        <f t="shared" si="10"/>
        <v>film &amp; video</v>
      </c>
      <c r="R73" t="str">
        <f t="shared" si="11"/>
        <v>shorts</v>
      </c>
      <c r="S73" s="8">
        <f t="shared" si="8"/>
        <v>41057.271493055552</v>
      </c>
      <c r="T73" s="8">
        <f t="shared" si="9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185</v>
      </c>
      <c r="P74">
        <f t="shared" si="7"/>
        <v>58.170731707317074</v>
      </c>
      <c r="Q74" t="str">
        <f t="shared" si="10"/>
        <v>film &amp; video</v>
      </c>
      <c r="R74" t="str">
        <f t="shared" si="11"/>
        <v>shorts</v>
      </c>
      <c r="S74" s="8">
        <f t="shared" si="8"/>
        <v>41228</v>
      </c>
      <c r="T74" s="8">
        <f t="shared" si="9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0</v>
      </c>
      <c r="P75">
        <f t="shared" si="7"/>
        <v>50</v>
      </c>
      <c r="Q75" t="str">
        <f t="shared" si="10"/>
        <v>film &amp; video</v>
      </c>
      <c r="R75" t="str">
        <f t="shared" si="11"/>
        <v>shorts</v>
      </c>
      <c r="S75" s="8">
        <f t="shared" si="8"/>
        <v>40666.165972222225</v>
      </c>
      <c r="T75" s="8">
        <f t="shared" si="9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64.659999999999968</v>
      </c>
      <c r="P76">
        <f t="shared" si="7"/>
        <v>19.471034482758618</v>
      </c>
      <c r="Q76" t="str">
        <f t="shared" si="10"/>
        <v>film &amp; video</v>
      </c>
      <c r="R76" t="str">
        <f t="shared" si="11"/>
        <v>shorts</v>
      </c>
      <c r="S76" s="8">
        <f t="shared" si="8"/>
        <v>42390.487210648149</v>
      </c>
      <c r="T76" s="8">
        <f t="shared" si="9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540</v>
      </c>
      <c r="P77">
        <f t="shared" si="7"/>
        <v>85.957446808510639</v>
      </c>
      <c r="Q77" t="str">
        <f t="shared" si="10"/>
        <v>film &amp; video</v>
      </c>
      <c r="R77" t="str">
        <f t="shared" si="11"/>
        <v>shorts</v>
      </c>
      <c r="S77" s="8">
        <f t="shared" si="8"/>
        <v>41387.209166666667</v>
      </c>
      <c r="T77" s="8">
        <f t="shared" si="9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160</v>
      </c>
      <c r="P78">
        <f t="shared" si="7"/>
        <v>30.666666666666668</v>
      </c>
      <c r="Q78" t="str">
        <f t="shared" si="10"/>
        <v>film &amp; video</v>
      </c>
      <c r="R78" t="str">
        <f t="shared" si="11"/>
        <v>shorts</v>
      </c>
      <c r="S78" s="8">
        <f t="shared" si="8"/>
        <v>40904.733310185184</v>
      </c>
      <c r="T78" s="8">
        <f t="shared" si="9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1170</v>
      </c>
      <c r="P79">
        <f t="shared" si="7"/>
        <v>60.384615384615387</v>
      </c>
      <c r="Q79" t="str">
        <f t="shared" si="10"/>
        <v>film &amp; video</v>
      </c>
      <c r="R79" t="str">
        <f t="shared" si="11"/>
        <v>shorts</v>
      </c>
      <c r="S79" s="8">
        <f t="shared" si="8"/>
        <v>41050.124305555553</v>
      </c>
      <c r="T79" s="8">
        <f t="shared" si="9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1301</v>
      </c>
      <c r="P80">
        <f t="shared" si="7"/>
        <v>38.6</v>
      </c>
      <c r="Q80" t="str">
        <f t="shared" si="10"/>
        <v>film &amp; video</v>
      </c>
      <c r="R80" t="str">
        <f t="shared" si="11"/>
        <v>shorts</v>
      </c>
      <c r="S80" s="8">
        <f t="shared" si="8"/>
        <v>42614.730567129634</v>
      </c>
      <c r="T80" s="8">
        <f t="shared" si="9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351</v>
      </c>
      <c r="P81">
        <f t="shared" si="7"/>
        <v>40.268292682926827</v>
      </c>
      <c r="Q81" t="str">
        <f t="shared" si="10"/>
        <v>film &amp; video</v>
      </c>
      <c r="R81" t="str">
        <f t="shared" si="11"/>
        <v>shorts</v>
      </c>
      <c r="S81" s="8">
        <f t="shared" si="8"/>
        <v>41754.776539351849</v>
      </c>
      <c r="T81" s="8">
        <f t="shared" si="9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870</v>
      </c>
      <c r="P82">
        <f t="shared" si="7"/>
        <v>273.82978723404256</v>
      </c>
      <c r="Q82" t="str">
        <f t="shared" si="10"/>
        <v>film &amp; video</v>
      </c>
      <c r="R82" t="str">
        <f t="shared" si="11"/>
        <v>shorts</v>
      </c>
      <c r="S82" s="8">
        <f t="shared" si="8"/>
        <v>41618.083981481483</v>
      </c>
      <c r="T82" s="8">
        <f t="shared" si="9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735</v>
      </c>
      <c r="P83">
        <f t="shared" si="7"/>
        <v>53.035714285714285</v>
      </c>
      <c r="Q83" t="str">
        <f t="shared" si="10"/>
        <v>film &amp; video</v>
      </c>
      <c r="R83" t="str">
        <f t="shared" si="11"/>
        <v>shorts</v>
      </c>
      <c r="S83" s="8">
        <f t="shared" si="8"/>
        <v>41104.126388888886</v>
      </c>
      <c r="T83" s="8">
        <f t="shared" si="9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0.5</v>
      </c>
      <c r="P84">
        <f t="shared" si="7"/>
        <v>40.005000000000003</v>
      </c>
      <c r="Q84" t="str">
        <f t="shared" si="10"/>
        <v>film &amp; video</v>
      </c>
      <c r="R84" t="str">
        <f t="shared" si="11"/>
        <v>shorts</v>
      </c>
      <c r="S84" s="8">
        <f t="shared" si="8"/>
        <v>40825.820150462961</v>
      </c>
      <c r="T84" s="8">
        <f t="shared" si="9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5</v>
      </c>
      <c r="P85">
        <f t="shared" si="7"/>
        <v>15.76923076923077</v>
      </c>
      <c r="Q85" t="str">
        <f t="shared" si="10"/>
        <v>film &amp; video</v>
      </c>
      <c r="R85" t="str">
        <f t="shared" si="11"/>
        <v>shorts</v>
      </c>
      <c r="S85" s="8">
        <f t="shared" si="8"/>
        <v>42057.479166666672</v>
      </c>
      <c r="T85" s="8">
        <f t="shared" si="9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0</v>
      </c>
      <c r="P86">
        <f t="shared" si="7"/>
        <v>71.428571428571431</v>
      </c>
      <c r="Q86" t="str">
        <f t="shared" si="10"/>
        <v>film &amp; video</v>
      </c>
      <c r="R86" t="str">
        <f t="shared" si="11"/>
        <v>shorts</v>
      </c>
      <c r="S86" s="8">
        <f t="shared" si="8"/>
        <v>40678.757939814815</v>
      </c>
      <c r="T86" s="8">
        <f t="shared" si="9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306</v>
      </c>
      <c r="P87">
        <f t="shared" si="7"/>
        <v>71.714285714285708</v>
      </c>
      <c r="Q87" t="str">
        <f t="shared" si="10"/>
        <v>film &amp; video</v>
      </c>
      <c r="R87" t="str">
        <f t="shared" si="11"/>
        <v>shorts</v>
      </c>
      <c r="S87" s="8">
        <f t="shared" si="8"/>
        <v>40809.125428240739</v>
      </c>
      <c r="T87" s="8">
        <f t="shared" si="9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388</v>
      </c>
      <c r="P88">
        <f t="shared" si="7"/>
        <v>375.76470588235293</v>
      </c>
      <c r="Q88" t="str">
        <f t="shared" si="10"/>
        <v>film &amp; video</v>
      </c>
      <c r="R88" t="str">
        <f t="shared" si="11"/>
        <v>shorts</v>
      </c>
      <c r="S88" s="8">
        <f t="shared" si="8"/>
        <v>42365.59774305555</v>
      </c>
      <c r="T88" s="8">
        <f t="shared" si="9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115</v>
      </c>
      <c r="P89">
        <f t="shared" si="7"/>
        <v>104.6</v>
      </c>
      <c r="Q89" t="str">
        <f t="shared" si="10"/>
        <v>film &amp; video</v>
      </c>
      <c r="R89" t="str">
        <f t="shared" si="11"/>
        <v>shorts</v>
      </c>
      <c r="S89" s="8">
        <f t="shared" si="8"/>
        <v>40332.070138888892</v>
      </c>
      <c r="T89" s="8">
        <f t="shared" si="9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100</v>
      </c>
      <c r="P90">
        <f t="shared" si="7"/>
        <v>60</v>
      </c>
      <c r="Q90" t="str">
        <f t="shared" si="10"/>
        <v>film &amp; video</v>
      </c>
      <c r="R90" t="str">
        <f t="shared" si="11"/>
        <v>shorts</v>
      </c>
      <c r="S90" s="8">
        <f t="shared" si="8"/>
        <v>41812.65892361111</v>
      </c>
      <c r="T90" s="8">
        <f t="shared" si="9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904</v>
      </c>
      <c r="P91">
        <f t="shared" si="7"/>
        <v>123.28571428571429</v>
      </c>
      <c r="Q91" t="str">
        <f t="shared" si="10"/>
        <v>film &amp; video</v>
      </c>
      <c r="R91" t="str">
        <f t="shared" si="11"/>
        <v>shorts</v>
      </c>
      <c r="S91" s="8">
        <f t="shared" si="8"/>
        <v>41427.752222222225</v>
      </c>
      <c r="T91" s="8">
        <f t="shared" si="9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2</v>
      </c>
      <c r="P92">
        <f t="shared" si="7"/>
        <v>31.375</v>
      </c>
      <c r="Q92" t="str">
        <f t="shared" si="10"/>
        <v>film &amp; video</v>
      </c>
      <c r="R92" t="str">
        <f t="shared" si="11"/>
        <v>shorts</v>
      </c>
      <c r="S92" s="8">
        <f t="shared" si="8"/>
        <v>40736.297442129631</v>
      </c>
      <c r="T92" s="8">
        <f t="shared" si="9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600</v>
      </c>
      <c r="P93">
        <f t="shared" si="7"/>
        <v>78.260869565217391</v>
      </c>
      <c r="Q93" t="str">
        <f t="shared" si="10"/>
        <v>film &amp; video</v>
      </c>
      <c r="R93" t="str">
        <f t="shared" si="11"/>
        <v>shorts</v>
      </c>
      <c r="S93" s="8">
        <f t="shared" si="8"/>
        <v>40680.402361111112</v>
      </c>
      <c r="T93" s="8">
        <f t="shared" si="9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260</v>
      </c>
      <c r="P94">
        <f t="shared" si="7"/>
        <v>122.32558139534883</v>
      </c>
      <c r="Q94" t="str">
        <f t="shared" si="10"/>
        <v>film &amp; video</v>
      </c>
      <c r="R94" t="str">
        <f t="shared" si="11"/>
        <v>shorts</v>
      </c>
      <c r="S94" s="8">
        <f t="shared" si="8"/>
        <v>42767.333333333328</v>
      </c>
      <c r="T94" s="8">
        <f t="shared" si="9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106</v>
      </c>
      <c r="P95">
        <f t="shared" si="7"/>
        <v>73.733333333333334</v>
      </c>
      <c r="Q95" t="str">
        <f t="shared" si="10"/>
        <v>film &amp; video</v>
      </c>
      <c r="R95" t="str">
        <f t="shared" si="11"/>
        <v>shorts</v>
      </c>
      <c r="S95" s="8">
        <f t="shared" si="8"/>
        <v>41093.875</v>
      </c>
      <c r="T95" s="8">
        <f t="shared" si="9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</v>
      </c>
      <c r="P96">
        <f t="shared" si="7"/>
        <v>21.666666666666668</v>
      </c>
      <c r="Q96" t="str">
        <f t="shared" si="10"/>
        <v>film &amp; video</v>
      </c>
      <c r="R96" t="str">
        <f t="shared" si="11"/>
        <v>shorts</v>
      </c>
      <c r="S96" s="8">
        <f t="shared" si="8"/>
        <v>41736.717847222222</v>
      </c>
      <c r="T96" s="8">
        <f t="shared" si="9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110</v>
      </c>
      <c r="P97">
        <f t="shared" si="7"/>
        <v>21.904761904761905</v>
      </c>
      <c r="Q97" t="str">
        <f t="shared" si="10"/>
        <v>film &amp; video</v>
      </c>
      <c r="R97" t="str">
        <f t="shared" si="11"/>
        <v>shorts</v>
      </c>
      <c r="S97" s="8">
        <f t="shared" si="8"/>
        <v>40965.005104166667</v>
      </c>
      <c r="T97" s="8">
        <f t="shared" si="9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220</v>
      </c>
      <c r="P98">
        <f t="shared" si="7"/>
        <v>50.588235294117645</v>
      </c>
      <c r="Q98" t="str">
        <f t="shared" si="10"/>
        <v>film &amp; video</v>
      </c>
      <c r="R98" t="str">
        <f t="shared" si="11"/>
        <v>shorts</v>
      </c>
      <c r="S98" s="8">
        <f t="shared" si="8"/>
        <v>40391.125</v>
      </c>
      <c r="T98" s="8">
        <f t="shared" si="9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25</v>
      </c>
      <c r="P99">
        <f t="shared" si="7"/>
        <v>53.125</v>
      </c>
      <c r="Q99" t="str">
        <f t="shared" si="10"/>
        <v>film &amp; video</v>
      </c>
      <c r="R99" t="str">
        <f t="shared" si="11"/>
        <v>shorts</v>
      </c>
      <c r="S99" s="8">
        <f t="shared" si="8"/>
        <v>40736.135208333333</v>
      </c>
      <c r="T99" s="8">
        <f t="shared" si="9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200</v>
      </c>
      <c r="P100">
        <f t="shared" si="7"/>
        <v>56.666666666666664</v>
      </c>
      <c r="Q100" t="str">
        <f t="shared" si="10"/>
        <v>film &amp; video</v>
      </c>
      <c r="R100" t="str">
        <f t="shared" si="11"/>
        <v>shorts</v>
      </c>
      <c r="S100" s="8">
        <f t="shared" si="8"/>
        <v>41250.979166666664</v>
      </c>
      <c r="T100" s="8">
        <f t="shared" si="9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90.289999999999964</v>
      </c>
      <c r="P101">
        <f t="shared" si="7"/>
        <v>40.776666666666664</v>
      </c>
      <c r="Q101" t="str">
        <f t="shared" si="10"/>
        <v>film &amp; video</v>
      </c>
      <c r="R101" t="str">
        <f t="shared" si="11"/>
        <v>shorts</v>
      </c>
      <c r="S101" s="8">
        <f t="shared" si="8"/>
        <v>41661.902766203704</v>
      </c>
      <c r="T101" s="8">
        <f t="shared" si="9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0</v>
      </c>
      <c r="P102">
        <f t="shared" si="7"/>
        <v>192.30769230769232</v>
      </c>
      <c r="Q102" t="str">
        <f t="shared" si="10"/>
        <v>film &amp; video</v>
      </c>
      <c r="R102" t="str">
        <f t="shared" si="11"/>
        <v>shorts</v>
      </c>
      <c r="S102" s="8">
        <f t="shared" si="8"/>
        <v>41217.794976851852</v>
      </c>
      <c r="T102" s="8">
        <f t="shared" si="9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0</v>
      </c>
      <c r="P103">
        <f t="shared" si="7"/>
        <v>100</v>
      </c>
      <c r="Q103" t="str">
        <f t="shared" si="10"/>
        <v>film &amp; video</v>
      </c>
      <c r="R103" t="str">
        <f t="shared" si="11"/>
        <v>shorts</v>
      </c>
      <c r="S103" s="8">
        <f t="shared" si="8"/>
        <v>41298.776736111111</v>
      </c>
      <c r="T103" s="8">
        <f t="shared" si="9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1665</v>
      </c>
      <c r="P104">
        <f t="shared" si="7"/>
        <v>117.92307692307692</v>
      </c>
      <c r="Q104" t="str">
        <f t="shared" si="10"/>
        <v>film &amp; video</v>
      </c>
      <c r="R104" t="str">
        <f t="shared" si="11"/>
        <v>shorts</v>
      </c>
      <c r="S104" s="8">
        <f t="shared" si="8"/>
        <v>40535.131168981483</v>
      </c>
      <c r="T104" s="8">
        <f t="shared" si="9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67</v>
      </c>
      <c r="P105">
        <f t="shared" si="7"/>
        <v>27.897959183673468</v>
      </c>
      <c r="Q105" t="str">
        <f t="shared" si="10"/>
        <v>film &amp; video</v>
      </c>
      <c r="R105" t="str">
        <f t="shared" si="11"/>
        <v>shorts</v>
      </c>
      <c r="S105" s="8">
        <f t="shared" si="8"/>
        <v>41705.805902777778</v>
      </c>
      <c r="T105" s="8">
        <f t="shared" si="9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100</v>
      </c>
      <c r="P106">
        <f t="shared" si="7"/>
        <v>60</v>
      </c>
      <c r="Q106" t="str">
        <f t="shared" si="10"/>
        <v>film &amp; video</v>
      </c>
      <c r="R106" t="str">
        <f t="shared" si="11"/>
        <v>shorts</v>
      </c>
      <c r="S106" s="8">
        <f t="shared" si="8"/>
        <v>40636.041666666664</v>
      </c>
      <c r="T106" s="8">
        <f t="shared" si="9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163</v>
      </c>
      <c r="P107">
        <f t="shared" si="7"/>
        <v>39.383333333333333</v>
      </c>
      <c r="Q107" t="str">
        <f t="shared" si="10"/>
        <v>film &amp; video</v>
      </c>
      <c r="R107" t="str">
        <f t="shared" si="11"/>
        <v>shorts</v>
      </c>
      <c r="S107" s="8">
        <f t="shared" si="8"/>
        <v>42504</v>
      </c>
      <c r="T107" s="8">
        <f t="shared" si="9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25</v>
      </c>
      <c r="P108">
        <f t="shared" si="7"/>
        <v>186.11111111111111</v>
      </c>
      <c r="Q108" t="str">
        <f t="shared" si="10"/>
        <v>film &amp; video</v>
      </c>
      <c r="R108" t="str">
        <f t="shared" si="11"/>
        <v>shorts</v>
      </c>
      <c r="S108" s="8">
        <f t="shared" si="8"/>
        <v>41001.776631944449</v>
      </c>
      <c r="T108" s="8">
        <f t="shared" si="9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185</v>
      </c>
      <c r="P109">
        <f t="shared" si="7"/>
        <v>111.37681159420291</v>
      </c>
      <c r="Q109" t="str">
        <f t="shared" si="10"/>
        <v>film &amp; video</v>
      </c>
      <c r="R109" t="str">
        <f t="shared" si="11"/>
        <v>shorts</v>
      </c>
      <c r="S109" s="8">
        <f t="shared" si="8"/>
        <v>40657.982488425929</v>
      </c>
      <c r="T109" s="8">
        <f t="shared" si="9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2200</v>
      </c>
      <c r="P110">
        <f t="shared" si="7"/>
        <v>78.723404255319153</v>
      </c>
      <c r="Q110" t="str">
        <f t="shared" si="10"/>
        <v>film &amp; video</v>
      </c>
      <c r="R110" t="str">
        <f t="shared" si="11"/>
        <v>shorts</v>
      </c>
      <c r="S110" s="8">
        <f t="shared" si="8"/>
        <v>41425.613078703704</v>
      </c>
      <c r="T110" s="8">
        <f t="shared" si="9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1195</v>
      </c>
      <c r="P111">
        <f t="shared" si="7"/>
        <v>46.702127659574465</v>
      </c>
      <c r="Q111" t="str">
        <f t="shared" si="10"/>
        <v>film &amp; video</v>
      </c>
      <c r="R111" t="str">
        <f t="shared" si="11"/>
        <v>shorts</v>
      </c>
      <c r="S111" s="8">
        <f t="shared" si="8"/>
        <v>40600.025810185187</v>
      </c>
      <c r="T111" s="8">
        <f t="shared" si="9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400</v>
      </c>
      <c r="P112">
        <f t="shared" si="7"/>
        <v>65.384615384615387</v>
      </c>
      <c r="Q112" t="str">
        <f t="shared" si="10"/>
        <v>film &amp; video</v>
      </c>
      <c r="R112" t="str">
        <f t="shared" si="11"/>
        <v>shorts</v>
      </c>
      <c r="S112" s="8">
        <f t="shared" si="8"/>
        <v>41592.249305555553</v>
      </c>
      <c r="T112" s="8">
        <f t="shared" si="9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1910</v>
      </c>
      <c r="P113">
        <f t="shared" si="7"/>
        <v>102.0754716981132</v>
      </c>
      <c r="Q113" t="str">
        <f t="shared" si="10"/>
        <v>film &amp; video</v>
      </c>
      <c r="R113" t="str">
        <f t="shared" si="11"/>
        <v>shorts</v>
      </c>
      <c r="S113" s="8">
        <f t="shared" si="8"/>
        <v>42155.333182870367</v>
      </c>
      <c r="T113" s="8">
        <f t="shared" si="9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200</v>
      </c>
      <c r="P114">
        <f t="shared" si="7"/>
        <v>64.197530864197532</v>
      </c>
      <c r="Q114" t="str">
        <f t="shared" si="10"/>
        <v>film &amp; video</v>
      </c>
      <c r="R114" t="str">
        <f t="shared" si="11"/>
        <v>shorts</v>
      </c>
      <c r="S114" s="8">
        <f t="shared" si="8"/>
        <v>41742.083333333336</v>
      </c>
      <c r="T114" s="8">
        <f t="shared" si="9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2050</v>
      </c>
      <c r="P115">
        <f t="shared" si="7"/>
        <v>90.384615384615387</v>
      </c>
      <c r="Q115" t="str">
        <f t="shared" si="10"/>
        <v>film &amp; video</v>
      </c>
      <c r="R115" t="str">
        <f t="shared" si="11"/>
        <v>shorts</v>
      </c>
      <c r="S115" s="8">
        <f t="shared" si="8"/>
        <v>40761.625</v>
      </c>
      <c r="T115" s="8">
        <f t="shared" si="9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100</v>
      </c>
      <c r="P116">
        <f t="shared" si="7"/>
        <v>88.571428571428569</v>
      </c>
      <c r="Q116" t="str">
        <f t="shared" si="10"/>
        <v>film &amp; video</v>
      </c>
      <c r="R116" t="str">
        <f t="shared" si="11"/>
        <v>shorts</v>
      </c>
      <c r="S116" s="8">
        <f t="shared" si="8"/>
        <v>40921.27416666667</v>
      </c>
      <c r="T116" s="8">
        <f t="shared" si="9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182</v>
      </c>
      <c r="P117">
        <f t="shared" si="7"/>
        <v>28.727272727272727</v>
      </c>
      <c r="Q117" t="str">
        <f t="shared" si="10"/>
        <v>film &amp; video</v>
      </c>
      <c r="R117" t="str">
        <f t="shared" si="11"/>
        <v>shorts</v>
      </c>
      <c r="S117" s="8">
        <f t="shared" si="8"/>
        <v>40943.738935185182</v>
      </c>
      <c r="T117" s="8">
        <f t="shared" si="9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478</v>
      </c>
      <c r="P118">
        <f t="shared" si="7"/>
        <v>69.78947368421052</v>
      </c>
      <c r="Q118" t="str">
        <f t="shared" si="10"/>
        <v>film &amp; video</v>
      </c>
      <c r="R118" t="str">
        <f t="shared" si="11"/>
        <v>shorts</v>
      </c>
      <c r="S118" s="8">
        <f t="shared" si="8"/>
        <v>40641.455497685187</v>
      </c>
      <c r="T118" s="8">
        <f t="shared" si="9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22.220000000000255</v>
      </c>
      <c r="P119">
        <f t="shared" si="7"/>
        <v>167.48962962962963</v>
      </c>
      <c r="Q119" t="str">
        <f t="shared" si="10"/>
        <v>film &amp; video</v>
      </c>
      <c r="R119" t="str">
        <f t="shared" si="11"/>
        <v>shorts</v>
      </c>
      <c r="S119" s="8">
        <f t="shared" si="8"/>
        <v>40338.791666666664</v>
      </c>
      <c r="T119" s="8">
        <f t="shared" si="9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651.57999999999993</v>
      </c>
      <c r="P120">
        <f t="shared" si="7"/>
        <v>144.91230769230768</v>
      </c>
      <c r="Q120" t="str">
        <f t="shared" si="10"/>
        <v>film &amp; video</v>
      </c>
      <c r="R120" t="str">
        <f t="shared" si="11"/>
        <v>shorts</v>
      </c>
      <c r="S120" s="8">
        <f t="shared" si="8"/>
        <v>40753.053657407407</v>
      </c>
      <c r="T120" s="8">
        <f t="shared" si="9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148.09999999999991</v>
      </c>
      <c r="P121">
        <f t="shared" si="7"/>
        <v>91.840540540540545</v>
      </c>
      <c r="Q121" t="str">
        <f t="shared" si="10"/>
        <v>film &amp; video</v>
      </c>
      <c r="R121" t="str">
        <f t="shared" si="11"/>
        <v>shorts</v>
      </c>
      <c r="S121" s="8">
        <f t="shared" si="8"/>
        <v>40768.958333333336</v>
      </c>
      <c r="T121" s="8">
        <f t="shared" si="9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-69990</v>
      </c>
      <c r="P122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8">
        <f t="shared" si="8"/>
        <v>42646.049849537041</v>
      </c>
      <c r="T122" s="8">
        <f t="shared" si="9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-2999</v>
      </c>
      <c r="P123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8">
        <f t="shared" si="8"/>
        <v>42112.427777777775</v>
      </c>
      <c r="T123" s="8">
        <f t="shared" si="9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-100000000</v>
      </c>
      <c r="P124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8">
        <f t="shared" si="8"/>
        <v>42653.431793981479</v>
      </c>
      <c r="T124" s="8">
        <f t="shared" si="9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-54849</v>
      </c>
      <c r="P125">
        <f t="shared" si="7"/>
        <v>25.166666666666668</v>
      </c>
      <c r="Q125" t="str">
        <f t="shared" si="10"/>
        <v>film &amp; video</v>
      </c>
      <c r="R125" t="str">
        <f t="shared" si="11"/>
        <v>science fiction</v>
      </c>
      <c r="S125" s="8">
        <f t="shared" si="8"/>
        <v>41940.916666666664</v>
      </c>
      <c r="T125" s="8">
        <f t="shared" si="9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-4000</v>
      </c>
      <c r="P126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8">
        <f t="shared" si="8"/>
        <v>42139.928726851853</v>
      </c>
      <c r="T126" s="8">
        <f t="shared" si="9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-430</v>
      </c>
      <c r="P127">
        <f t="shared" si="7"/>
        <v>11.666666666666666</v>
      </c>
      <c r="Q127" t="str">
        <f t="shared" si="10"/>
        <v>film &amp; video</v>
      </c>
      <c r="R127" t="str">
        <f t="shared" si="11"/>
        <v>science fiction</v>
      </c>
      <c r="S127" s="8">
        <f t="shared" si="8"/>
        <v>42769.993981481486</v>
      </c>
      <c r="T127" s="8">
        <f t="shared" si="9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-23613</v>
      </c>
      <c r="P128">
        <f t="shared" si="7"/>
        <v>106.69230769230769</v>
      </c>
      <c r="Q128" t="str">
        <f t="shared" si="10"/>
        <v>film &amp; video</v>
      </c>
      <c r="R128" t="str">
        <f t="shared" si="11"/>
        <v>science fiction</v>
      </c>
      <c r="S128" s="8">
        <f t="shared" si="8"/>
        <v>42166.083333333328</v>
      </c>
      <c r="T128" s="8">
        <f t="shared" si="9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-7810</v>
      </c>
      <c r="P129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8">
        <f t="shared" si="8"/>
        <v>42097.582650462966</v>
      </c>
      <c r="T129" s="8">
        <f t="shared" si="9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E130-D130</f>
        <v>-98133</v>
      </c>
      <c r="P130">
        <f t="shared" ref="P130:P193" si="13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8">
        <f t="shared" ref="S130:S193" si="14">(((I130/60)/60)/24)+DATE(1970,1,1)</f>
        <v>42663.22792824074</v>
      </c>
      <c r="T130" s="8">
        <f t="shared" ref="T130:T193" si="15">(((J130/60)/60)/24)+DATE(1970,1,1)</f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-20000</v>
      </c>
      <c r="P131" t="e">
        <f t="shared" si="13"/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>
        <f t="shared" si="14"/>
        <v>41942.937303240738</v>
      </c>
      <c r="T131" s="8">
        <f t="shared" si="15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-600</v>
      </c>
      <c r="P132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4"/>
        <v>41806.844444444447</v>
      </c>
      <c r="T132" s="8">
        <f t="shared" si="15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-1200</v>
      </c>
      <c r="P133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4"/>
        <v>42557</v>
      </c>
      <c r="T133" s="8">
        <f t="shared" si="15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-72345</v>
      </c>
      <c r="P134">
        <f t="shared" si="13"/>
        <v>94.506172839506178</v>
      </c>
      <c r="Q134" t="str">
        <f t="shared" si="16"/>
        <v>film &amp; video</v>
      </c>
      <c r="R134" t="str">
        <f t="shared" si="17"/>
        <v>science fiction</v>
      </c>
      <c r="S134" s="8">
        <f t="shared" si="14"/>
        <v>41950.854247685187</v>
      </c>
      <c r="T134" s="8">
        <f t="shared" si="15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-71764</v>
      </c>
      <c r="P135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4"/>
        <v>42521.729861111111</v>
      </c>
      <c r="T135" s="8">
        <f t="shared" si="15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-5000</v>
      </c>
      <c r="P136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4"/>
        <v>42251.708333333328</v>
      </c>
      <c r="T136" s="8">
        <f t="shared" si="15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-2597</v>
      </c>
      <c r="P13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4"/>
        <v>41821.791666666664</v>
      </c>
      <c r="T137" s="8">
        <f t="shared" si="15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-3000</v>
      </c>
      <c r="P138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4"/>
        <v>42140.427777777775</v>
      </c>
      <c r="T138" s="8">
        <f t="shared" si="15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-55000</v>
      </c>
      <c r="P139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4"/>
        <v>42289.573993055557</v>
      </c>
      <c r="T139" s="8">
        <f t="shared" si="15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-145288</v>
      </c>
      <c r="P140">
        <f t="shared" si="13"/>
        <v>81.241379310344826</v>
      </c>
      <c r="Q140" t="str">
        <f t="shared" si="16"/>
        <v>film &amp; video</v>
      </c>
      <c r="R140" t="str">
        <f t="shared" si="17"/>
        <v>science fiction</v>
      </c>
      <c r="S140" s="8">
        <f t="shared" si="14"/>
        <v>42217.207638888889</v>
      </c>
      <c r="T140" s="8">
        <f t="shared" si="15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0</v>
      </c>
      <c r="P141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4"/>
        <v>42197.920972222222</v>
      </c>
      <c r="T141" s="8">
        <f t="shared" si="15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-200000</v>
      </c>
      <c r="P142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4"/>
        <v>42083.15662037037</v>
      </c>
      <c r="T142" s="8">
        <f t="shared" si="15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-10707</v>
      </c>
      <c r="P143">
        <f t="shared" si="13"/>
        <v>46.178571428571431</v>
      </c>
      <c r="Q143" t="str">
        <f t="shared" si="16"/>
        <v>film &amp; video</v>
      </c>
      <c r="R143" t="str">
        <f t="shared" si="17"/>
        <v>science fiction</v>
      </c>
      <c r="S143" s="8">
        <f t="shared" si="14"/>
        <v>42155.153043981481</v>
      </c>
      <c r="T143" s="8">
        <f t="shared" si="15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-2990</v>
      </c>
      <c r="P144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4"/>
        <v>41959.934930555552</v>
      </c>
      <c r="T144" s="8">
        <f t="shared" si="15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-5500</v>
      </c>
      <c r="P145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4"/>
        <v>42616.246527777781</v>
      </c>
      <c r="T145" s="8">
        <f t="shared" si="15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-5430</v>
      </c>
      <c r="P146">
        <f t="shared" si="13"/>
        <v>55.945945945945944</v>
      </c>
      <c r="Q146" t="str">
        <f t="shared" si="16"/>
        <v>film &amp; video</v>
      </c>
      <c r="R146" t="str">
        <f t="shared" si="17"/>
        <v>science fiction</v>
      </c>
      <c r="S146" s="8">
        <f t="shared" si="14"/>
        <v>42107.72074074074</v>
      </c>
      <c r="T146" s="8">
        <f t="shared" si="15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-4162</v>
      </c>
      <c r="P147">
        <f t="shared" si="13"/>
        <v>37.555555555555557</v>
      </c>
      <c r="Q147" t="str">
        <f t="shared" si="16"/>
        <v>film &amp; video</v>
      </c>
      <c r="R147" t="str">
        <f t="shared" si="17"/>
        <v>science fiction</v>
      </c>
      <c r="S147" s="8">
        <f t="shared" si="14"/>
        <v>42227.542268518519</v>
      </c>
      <c r="T147" s="8">
        <f t="shared" si="15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-19885</v>
      </c>
      <c r="P148">
        <f t="shared" si="13"/>
        <v>38.333333333333336</v>
      </c>
      <c r="Q148" t="str">
        <f t="shared" si="16"/>
        <v>film &amp; video</v>
      </c>
      <c r="R148" t="str">
        <f t="shared" si="17"/>
        <v>science fiction</v>
      </c>
      <c r="S148" s="8">
        <f t="shared" si="14"/>
        <v>42753.016180555554</v>
      </c>
      <c r="T148" s="8">
        <f t="shared" si="15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-7000</v>
      </c>
      <c r="P149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4"/>
        <v>42012.762499999997</v>
      </c>
      <c r="T149" s="8">
        <f t="shared" si="15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-49960</v>
      </c>
      <c r="P150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4"/>
        <v>42427.281666666662</v>
      </c>
      <c r="T150" s="8">
        <f t="shared" si="15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-9908</v>
      </c>
      <c r="P151">
        <f t="shared" si="13"/>
        <v>15.333333333333334</v>
      </c>
      <c r="Q151" t="str">
        <f t="shared" si="16"/>
        <v>film &amp; video</v>
      </c>
      <c r="R151" t="str">
        <f t="shared" si="17"/>
        <v>science fiction</v>
      </c>
      <c r="S151" s="8">
        <f t="shared" si="14"/>
        <v>41998.333333333328</v>
      </c>
      <c r="T151" s="8">
        <f t="shared" si="15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-99888</v>
      </c>
      <c r="P152">
        <f t="shared" si="13"/>
        <v>449.43283582089555</v>
      </c>
      <c r="Q152" t="str">
        <f t="shared" si="16"/>
        <v>film &amp; video</v>
      </c>
      <c r="R152" t="str">
        <f t="shared" si="17"/>
        <v>science fiction</v>
      </c>
      <c r="S152" s="8">
        <f t="shared" si="14"/>
        <v>42150.161828703705</v>
      </c>
      <c r="T152" s="8">
        <f t="shared" si="15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-249860</v>
      </c>
      <c r="P153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4"/>
        <v>42173.550821759258</v>
      </c>
      <c r="T153" s="8">
        <f t="shared" si="15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-379970</v>
      </c>
      <c r="P154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4"/>
        <v>41905.077546296299</v>
      </c>
      <c r="T154" s="8">
        <f t="shared" si="15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-49641</v>
      </c>
      <c r="P155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4"/>
        <v>41975.627824074079</v>
      </c>
      <c r="T155" s="8">
        <f t="shared" si="15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-1460</v>
      </c>
      <c r="P156">
        <f t="shared" si="13"/>
        <v>13.333333333333334</v>
      </c>
      <c r="Q156" t="str">
        <f t="shared" si="16"/>
        <v>film &amp; video</v>
      </c>
      <c r="R156" t="str">
        <f t="shared" si="17"/>
        <v>science fiction</v>
      </c>
      <c r="S156" s="8">
        <f t="shared" si="14"/>
        <v>42158.547395833331</v>
      </c>
      <c r="T156" s="8">
        <f t="shared" si="15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-1349919</v>
      </c>
      <c r="P15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4"/>
        <v>42208.559432870374</v>
      </c>
      <c r="T157" s="8">
        <f t="shared" si="15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-33215</v>
      </c>
      <c r="P158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4"/>
        <v>41854.124953703707</v>
      </c>
      <c r="T158" s="8">
        <f t="shared" si="15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-2987</v>
      </c>
      <c r="P159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4"/>
        <v>42426.911712962959</v>
      </c>
      <c r="T159" s="8">
        <f t="shared" si="15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-5000</v>
      </c>
      <c r="P160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4"/>
        <v>41934.07671296296</v>
      </c>
      <c r="T160" s="8">
        <f t="shared" si="15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-499990</v>
      </c>
      <c r="P161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4"/>
        <v>42554.434548611112</v>
      </c>
      <c r="T161" s="8">
        <f t="shared" si="15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-5000</v>
      </c>
      <c r="P162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4"/>
        <v>42231.913090277783</v>
      </c>
      <c r="T162" s="8">
        <f t="shared" si="15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-49995</v>
      </c>
      <c r="P163">
        <f t="shared" si="13"/>
        <v>5</v>
      </c>
      <c r="Q163" t="str">
        <f t="shared" si="16"/>
        <v>film &amp; video</v>
      </c>
      <c r="R163" t="str">
        <f t="shared" si="17"/>
        <v>drama</v>
      </c>
      <c r="S163" s="8">
        <f t="shared" si="14"/>
        <v>41822.687442129631</v>
      </c>
      <c r="T163" s="8">
        <f t="shared" si="15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-2365</v>
      </c>
      <c r="P164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4"/>
        <v>41867.987500000003</v>
      </c>
      <c r="T164" s="8">
        <f t="shared" si="15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-2000000</v>
      </c>
      <c r="P165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4"/>
        <v>42278</v>
      </c>
      <c r="T165" s="8">
        <f t="shared" si="15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-119360</v>
      </c>
      <c r="P166">
        <f t="shared" si="13"/>
        <v>91.428571428571431</v>
      </c>
      <c r="Q166" t="str">
        <f t="shared" si="16"/>
        <v>film &amp; video</v>
      </c>
      <c r="R166" t="str">
        <f t="shared" si="17"/>
        <v>drama</v>
      </c>
      <c r="S166" s="8">
        <f t="shared" si="14"/>
        <v>41901.762743055559</v>
      </c>
      <c r="T166" s="8">
        <f t="shared" si="15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-17000</v>
      </c>
      <c r="P16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4"/>
        <v>42381.658842592587</v>
      </c>
      <c r="T167" s="8">
        <f t="shared" si="15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-2000</v>
      </c>
      <c r="P168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4"/>
        <v>42751.075949074075</v>
      </c>
      <c r="T168" s="8">
        <f t="shared" si="15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-109989</v>
      </c>
      <c r="P169">
        <f t="shared" si="13"/>
        <v>5.5</v>
      </c>
      <c r="Q169" t="str">
        <f t="shared" si="16"/>
        <v>film &amp; video</v>
      </c>
      <c r="R169" t="str">
        <f t="shared" si="17"/>
        <v>drama</v>
      </c>
      <c r="S169" s="8">
        <f t="shared" si="14"/>
        <v>42220.927488425921</v>
      </c>
      <c r="T169" s="8">
        <f t="shared" si="15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-7675</v>
      </c>
      <c r="P170">
        <f t="shared" si="13"/>
        <v>108.33333333333333</v>
      </c>
      <c r="Q170" t="str">
        <f t="shared" si="16"/>
        <v>film &amp; video</v>
      </c>
      <c r="R170" t="str">
        <f t="shared" si="17"/>
        <v>drama</v>
      </c>
      <c r="S170" s="8">
        <f t="shared" si="14"/>
        <v>42082.793634259258</v>
      </c>
      <c r="T170" s="8">
        <f t="shared" si="15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-1940</v>
      </c>
      <c r="P171">
        <f t="shared" si="13"/>
        <v>56</v>
      </c>
      <c r="Q171" t="str">
        <f t="shared" si="16"/>
        <v>film &amp; video</v>
      </c>
      <c r="R171" t="str">
        <f t="shared" si="17"/>
        <v>drama</v>
      </c>
      <c r="S171" s="8">
        <f t="shared" si="14"/>
        <v>41930.505312499998</v>
      </c>
      <c r="T171" s="8">
        <f t="shared" si="15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-9675</v>
      </c>
      <c r="P172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4"/>
        <v>42246.227777777778</v>
      </c>
      <c r="T172" s="8">
        <f t="shared" si="15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-49999</v>
      </c>
      <c r="P173">
        <f t="shared" si="13"/>
        <v>1</v>
      </c>
      <c r="Q173" t="str">
        <f t="shared" si="16"/>
        <v>film &amp; video</v>
      </c>
      <c r="R173" t="str">
        <f t="shared" si="17"/>
        <v>drama</v>
      </c>
      <c r="S173" s="8">
        <f t="shared" si="14"/>
        <v>42594.180717592593</v>
      </c>
      <c r="T173" s="8">
        <f t="shared" si="15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-95000</v>
      </c>
      <c r="P174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4"/>
        <v>42082.353275462956</v>
      </c>
      <c r="T174" s="8">
        <f t="shared" si="15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-1110</v>
      </c>
      <c r="P175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4"/>
        <v>42063.573009259257</v>
      </c>
      <c r="T175" s="8">
        <f t="shared" si="15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-6000</v>
      </c>
      <c r="P176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4"/>
        <v>42132.758981481486</v>
      </c>
      <c r="T176" s="8">
        <f t="shared" si="15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-18703</v>
      </c>
      <c r="P177">
        <f t="shared" si="13"/>
        <v>49.884615384615387</v>
      </c>
      <c r="Q177" t="str">
        <f t="shared" si="16"/>
        <v>film &amp; video</v>
      </c>
      <c r="R177" t="str">
        <f t="shared" si="17"/>
        <v>drama</v>
      </c>
      <c r="S177" s="8">
        <f t="shared" si="14"/>
        <v>41880.777905092589</v>
      </c>
      <c r="T177" s="8">
        <f t="shared" si="15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-1500</v>
      </c>
      <c r="P178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4"/>
        <v>42221.824062500003</v>
      </c>
      <c r="T178" s="8">
        <f t="shared" si="15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-270</v>
      </c>
      <c r="P179">
        <f t="shared" si="13"/>
        <v>25.714285714285715</v>
      </c>
      <c r="Q179" t="str">
        <f t="shared" si="16"/>
        <v>film &amp; video</v>
      </c>
      <c r="R179" t="str">
        <f t="shared" si="17"/>
        <v>drama</v>
      </c>
      <c r="S179" s="8">
        <f t="shared" si="14"/>
        <v>42087.00608796296</v>
      </c>
      <c r="T179" s="8">
        <f t="shared" si="15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-500000</v>
      </c>
      <c r="P180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4"/>
        <v>42334.997048611112</v>
      </c>
      <c r="T180" s="8">
        <f t="shared" si="15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-800</v>
      </c>
      <c r="P181">
        <f t="shared" si="13"/>
        <v>100</v>
      </c>
      <c r="Q181" t="str">
        <f t="shared" si="16"/>
        <v>film &amp; video</v>
      </c>
      <c r="R181" t="str">
        <f t="shared" si="17"/>
        <v>drama</v>
      </c>
      <c r="S181" s="8">
        <f t="shared" si="14"/>
        <v>42433.080497685187</v>
      </c>
      <c r="T181" s="8">
        <f t="shared" si="15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-799</v>
      </c>
      <c r="P182">
        <f t="shared" si="13"/>
        <v>30.846153846153847</v>
      </c>
      <c r="Q182" t="str">
        <f t="shared" si="16"/>
        <v>film &amp; video</v>
      </c>
      <c r="R182" t="str">
        <f t="shared" si="17"/>
        <v>drama</v>
      </c>
      <c r="S182" s="8">
        <f t="shared" si="14"/>
        <v>42107.791666666672</v>
      </c>
      <c r="T182" s="8">
        <f t="shared" si="15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-2701</v>
      </c>
      <c r="P183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4"/>
        <v>42177.741840277777</v>
      </c>
      <c r="T183" s="8">
        <f t="shared" si="15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-1000</v>
      </c>
      <c r="P184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4"/>
        <v>42742.011944444443</v>
      </c>
      <c r="T184" s="8">
        <f t="shared" si="15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-8018</v>
      </c>
      <c r="P185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4"/>
        <v>41969.851967592593</v>
      </c>
      <c r="T185" s="8">
        <f t="shared" si="15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-1449</v>
      </c>
      <c r="P186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4"/>
        <v>41883.165972222225</v>
      </c>
      <c r="T186" s="8">
        <f t="shared" si="15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-37800</v>
      </c>
      <c r="P18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8">
        <f t="shared" si="14"/>
        <v>42600.91133101852</v>
      </c>
      <c r="T187" s="8">
        <f t="shared" si="15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-5000</v>
      </c>
      <c r="P188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4"/>
        <v>42797.833333333328</v>
      </c>
      <c r="T188" s="8">
        <f t="shared" si="15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-4200</v>
      </c>
      <c r="P189">
        <f t="shared" si="13"/>
        <v>160</v>
      </c>
      <c r="Q189" t="str">
        <f t="shared" si="16"/>
        <v>film &amp; video</v>
      </c>
      <c r="R189" t="str">
        <f t="shared" si="17"/>
        <v>drama</v>
      </c>
      <c r="S189" s="8">
        <f t="shared" si="14"/>
        <v>42206.290972222225</v>
      </c>
      <c r="T189" s="8">
        <f t="shared" si="15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-1500</v>
      </c>
      <c r="P190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4"/>
        <v>41887.18304398148</v>
      </c>
      <c r="T190" s="8">
        <f t="shared" si="15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-499655</v>
      </c>
      <c r="P191">
        <f t="shared" si="13"/>
        <v>69</v>
      </c>
      <c r="Q191" t="str">
        <f t="shared" si="16"/>
        <v>film &amp; video</v>
      </c>
      <c r="R191" t="str">
        <f t="shared" si="17"/>
        <v>drama</v>
      </c>
      <c r="S191" s="8">
        <f t="shared" si="14"/>
        <v>42616.690706018519</v>
      </c>
      <c r="T191" s="8">
        <f t="shared" si="15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-11950</v>
      </c>
      <c r="P192">
        <f t="shared" si="13"/>
        <v>50</v>
      </c>
      <c r="Q192" t="str">
        <f t="shared" si="16"/>
        <v>film &amp; video</v>
      </c>
      <c r="R192" t="str">
        <f t="shared" si="17"/>
        <v>drama</v>
      </c>
      <c r="S192" s="8">
        <f t="shared" si="14"/>
        <v>42537.650995370372</v>
      </c>
      <c r="T192" s="8">
        <f t="shared" si="15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-4750</v>
      </c>
      <c r="P193">
        <f t="shared" si="13"/>
        <v>83.333333333333329</v>
      </c>
      <c r="Q193" t="str">
        <f t="shared" si="16"/>
        <v>film &amp; video</v>
      </c>
      <c r="R193" t="str">
        <f t="shared" si="17"/>
        <v>drama</v>
      </c>
      <c r="S193" s="8">
        <f t="shared" si="14"/>
        <v>42279.441412037035</v>
      </c>
      <c r="T193" s="8">
        <f t="shared" si="15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E194-D194</f>
        <v>-999983</v>
      </c>
      <c r="P194">
        <f t="shared" ref="P194:P257" si="19">E194/L194</f>
        <v>5.666666666666667</v>
      </c>
      <c r="Q194" t="str">
        <f t="shared" si="16"/>
        <v>film &amp; video</v>
      </c>
      <c r="R194" t="str">
        <f t="shared" si="17"/>
        <v>drama</v>
      </c>
      <c r="S194" s="8">
        <f t="shared" ref="S194:S257" si="20">(((I194/60)/60)/24)+DATE(1970,1,1)</f>
        <v>41929.792037037041</v>
      </c>
      <c r="T194" s="8">
        <f t="shared" ref="T194:T257" si="21">(((J194/60)/60)/24)+DATE(1970,1,1)</f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-1000</v>
      </c>
      <c r="P195" t="e">
        <f t="shared" si="19"/>
        <v>#DIV/0!</v>
      </c>
      <c r="Q195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8">
        <f t="shared" si="20"/>
        <v>41971.976458333331</v>
      </c>
      <c r="T195" s="8">
        <f t="shared" si="21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-2497</v>
      </c>
      <c r="P196">
        <f t="shared" si="19"/>
        <v>1</v>
      </c>
      <c r="Q196" t="str">
        <f t="shared" si="22"/>
        <v>film &amp; video</v>
      </c>
      <c r="R196" t="str">
        <f t="shared" si="23"/>
        <v>drama</v>
      </c>
      <c r="S196" s="8">
        <f t="shared" si="20"/>
        <v>42435.996886574074</v>
      </c>
      <c r="T196" s="8">
        <f t="shared" si="21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-2000000</v>
      </c>
      <c r="P19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8">
        <f t="shared" si="20"/>
        <v>42195.67050925926</v>
      </c>
      <c r="T197" s="8">
        <f t="shared" si="21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-2035</v>
      </c>
      <c r="P198">
        <f t="shared" si="19"/>
        <v>77.10526315789474</v>
      </c>
      <c r="Q198" t="str">
        <f t="shared" si="22"/>
        <v>film &amp; video</v>
      </c>
      <c r="R198" t="str">
        <f t="shared" si="23"/>
        <v>drama</v>
      </c>
      <c r="S198" s="8">
        <f t="shared" si="20"/>
        <v>42287.875</v>
      </c>
      <c r="T198" s="8">
        <f t="shared" si="21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-2238</v>
      </c>
      <c r="P199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8">
        <f t="shared" si="20"/>
        <v>42783.875</v>
      </c>
      <c r="T199" s="8">
        <f t="shared" si="21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-24721</v>
      </c>
      <c r="P200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8">
        <f t="shared" si="20"/>
        <v>41917.383356481485</v>
      </c>
      <c r="T200" s="8">
        <f t="shared" si="21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-10000</v>
      </c>
      <c r="P201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8">
        <f t="shared" si="20"/>
        <v>42614.123865740738</v>
      </c>
      <c r="T201" s="8">
        <f t="shared" si="21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-4428.45</v>
      </c>
      <c r="P202">
        <f t="shared" si="19"/>
        <v>87.308333333333337</v>
      </c>
      <c r="Q202" t="str">
        <f t="shared" si="22"/>
        <v>film &amp; video</v>
      </c>
      <c r="R202" t="str">
        <f t="shared" si="23"/>
        <v>drama</v>
      </c>
      <c r="S202" s="8">
        <f t="shared" si="20"/>
        <v>41897.083368055559</v>
      </c>
      <c r="T202" s="8">
        <f t="shared" si="21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-270</v>
      </c>
      <c r="P203">
        <f t="shared" si="19"/>
        <v>54.285714285714285</v>
      </c>
      <c r="Q203" t="str">
        <f t="shared" si="22"/>
        <v>film &amp; video</v>
      </c>
      <c r="R203" t="str">
        <f t="shared" si="23"/>
        <v>drama</v>
      </c>
      <c r="S203" s="8">
        <f t="shared" si="20"/>
        <v>42043.818622685183</v>
      </c>
      <c r="T203" s="8">
        <f t="shared" si="21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-6000</v>
      </c>
      <c r="P204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8">
        <f t="shared" si="20"/>
        <v>42285.874305555553</v>
      </c>
      <c r="T204" s="8">
        <f t="shared" si="21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-1754</v>
      </c>
      <c r="P205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8">
        <f t="shared" si="20"/>
        <v>42033.847962962958</v>
      </c>
      <c r="T205" s="8">
        <f t="shared" si="21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-147835</v>
      </c>
      <c r="P206">
        <f t="shared" si="19"/>
        <v>117.68368136117556</v>
      </c>
      <c r="Q206" t="str">
        <f t="shared" si="22"/>
        <v>film &amp; video</v>
      </c>
      <c r="R206" t="str">
        <f t="shared" si="23"/>
        <v>drama</v>
      </c>
      <c r="S206" s="8">
        <f t="shared" si="20"/>
        <v>42586.583368055552</v>
      </c>
      <c r="T206" s="8">
        <f t="shared" si="21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-6700</v>
      </c>
      <c r="P207">
        <f t="shared" si="19"/>
        <v>76.470588235294116</v>
      </c>
      <c r="Q207" t="str">
        <f t="shared" si="22"/>
        <v>film &amp; video</v>
      </c>
      <c r="R207" t="str">
        <f t="shared" si="23"/>
        <v>drama</v>
      </c>
      <c r="S207" s="8">
        <f t="shared" si="20"/>
        <v>42283.632199074069</v>
      </c>
      <c r="T207" s="8">
        <f t="shared" si="21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-12700</v>
      </c>
      <c r="P208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8">
        <f t="shared" si="20"/>
        <v>42588.004432870366</v>
      </c>
      <c r="T208" s="8">
        <f t="shared" si="21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-11870</v>
      </c>
      <c r="P209">
        <f t="shared" si="19"/>
        <v>163.84615384615384</v>
      </c>
      <c r="Q209" t="str">
        <f t="shared" si="22"/>
        <v>film &amp; video</v>
      </c>
      <c r="R209" t="str">
        <f t="shared" si="23"/>
        <v>drama</v>
      </c>
      <c r="S209" s="8">
        <f t="shared" si="20"/>
        <v>42008.197199074071</v>
      </c>
      <c r="T209" s="8">
        <f t="shared" si="21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-50000</v>
      </c>
      <c r="P210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8">
        <f t="shared" si="20"/>
        <v>41989.369988425926</v>
      </c>
      <c r="T210" s="8">
        <f t="shared" si="21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-25000</v>
      </c>
      <c r="P211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8">
        <f t="shared" si="20"/>
        <v>42195.922858796301</v>
      </c>
      <c r="T211" s="8">
        <f t="shared" si="21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-8970</v>
      </c>
      <c r="P212">
        <f t="shared" si="19"/>
        <v>91.818181818181813</v>
      </c>
      <c r="Q212" t="str">
        <f t="shared" si="22"/>
        <v>film &amp; video</v>
      </c>
      <c r="R212" t="str">
        <f t="shared" si="23"/>
        <v>drama</v>
      </c>
      <c r="S212" s="8">
        <f t="shared" si="20"/>
        <v>42278.208333333328</v>
      </c>
      <c r="T212" s="8">
        <f t="shared" si="21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-2770</v>
      </c>
      <c r="P213">
        <f t="shared" si="19"/>
        <v>185.83333333333334</v>
      </c>
      <c r="Q213" t="str">
        <f t="shared" si="22"/>
        <v>film &amp; video</v>
      </c>
      <c r="R213" t="str">
        <f t="shared" si="23"/>
        <v>drama</v>
      </c>
      <c r="S213" s="8">
        <f t="shared" si="20"/>
        <v>42266.159918981488</v>
      </c>
      <c r="T213" s="8">
        <f t="shared" si="21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-6299</v>
      </c>
      <c r="P214">
        <f t="shared" si="19"/>
        <v>1</v>
      </c>
      <c r="Q214" t="str">
        <f t="shared" si="22"/>
        <v>film &amp; video</v>
      </c>
      <c r="R214" t="str">
        <f t="shared" si="23"/>
        <v>drama</v>
      </c>
      <c r="S214" s="8">
        <f t="shared" si="20"/>
        <v>42476.839351851857</v>
      </c>
      <c r="T214" s="8">
        <f t="shared" si="21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-49980</v>
      </c>
      <c r="P215">
        <f t="shared" si="19"/>
        <v>20</v>
      </c>
      <c r="Q215" t="str">
        <f t="shared" si="22"/>
        <v>film &amp; video</v>
      </c>
      <c r="R215" t="str">
        <f t="shared" si="23"/>
        <v>drama</v>
      </c>
      <c r="S215" s="8">
        <f t="shared" si="20"/>
        <v>42232.587974537033</v>
      </c>
      <c r="T215" s="8">
        <f t="shared" si="21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-12499</v>
      </c>
      <c r="P216">
        <f t="shared" si="19"/>
        <v>1</v>
      </c>
      <c r="Q216" t="str">
        <f t="shared" si="22"/>
        <v>film &amp; video</v>
      </c>
      <c r="R216" t="str">
        <f t="shared" si="23"/>
        <v>drama</v>
      </c>
      <c r="S216" s="8">
        <f t="shared" si="20"/>
        <v>42069.64061342593</v>
      </c>
      <c r="T216" s="8">
        <f t="shared" si="21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-4390</v>
      </c>
      <c r="P217">
        <f t="shared" si="19"/>
        <v>10</v>
      </c>
      <c r="Q217" t="str">
        <f t="shared" si="22"/>
        <v>film &amp; video</v>
      </c>
      <c r="R217" t="str">
        <f t="shared" si="23"/>
        <v>drama</v>
      </c>
      <c r="S217" s="8">
        <f t="shared" si="20"/>
        <v>42417.999305555553</v>
      </c>
      <c r="T217" s="8">
        <f t="shared" si="21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-22150.78</v>
      </c>
      <c r="P218">
        <f t="shared" si="19"/>
        <v>331.53833333333336</v>
      </c>
      <c r="Q218" t="str">
        <f t="shared" si="22"/>
        <v>film &amp; video</v>
      </c>
      <c r="R218" t="str">
        <f t="shared" si="23"/>
        <v>drama</v>
      </c>
      <c r="S218" s="8">
        <f t="shared" si="20"/>
        <v>42116.917094907403</v>
      </c>
      <c r="T218" s="8">
        <f t="shared" si="21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-88057</v>
      </c>
      <c r="P219">
        <f t="shared" si="19"/>
        <v>314.28947368421052</v>
      </c>
      <c r="Q219" t="str">
        <f t="shared" si="22"/>
        <v>film &amp; video</v>
      </c>
      <c r="R219" t="str">
        <f t="shared" si="23"/>
        <v>drama</v>
      </c>
      <c r="S219" s="8">
        <f t="shared" si="20"/>
        <v>42001.64061342593</v>
      </c>
      <c r="T219" s="8">
        <f t="shared" si="21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-4900</v>
      </c>
      <c r="P220">
        <f t="shared" si="19"/>
        <v>100</v>
      </c>
      <c r="Q220" t="str">
        <f t="shared" si="22"/>
        <v>film &amp; video</v>
      </c>
      <c r="R220" t="str">
        <f t="shared" si="23"/>
        <v>drama</v>
      </c>
      <c r="S220" s="8">
        <f t="shared" si="20"/>
        <v>42139.628344907411</v>
      </c>
      <c r="T220" s="8">
        <f t="shared" si="21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-41185</v>
      </c>
      <c r="P221">
        <f t="shared" si="19"/>
        <v>115.98684210526316</v>
      </c>
      <c r="Q221" t="str">
        <f t="shared" si="22"/>
        <v>film &amp; video</v>
      </c>
      <c r="R221" t="str">
        <f t="shared" si="23"/>
        <v>drama</v>
      </c>
      <c r="S221" s="8">
        <f t="shared" si="20"/>
        <v>42461.290972222225</v>
      </c>
      <c r="T221" s="8">
        <f t="shared" si="21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-49640</v>
      </c>
      <c r="P222">
        <f t="shared" si="19"/>
        <v>120</v>
      </c>
      <c r="Q222" t="str">
        <f t="shared" si="22"/>
        <v>film &amp; video</v>
      </c>
      <c r="R222" t="str">
        <f t="shared" si="23"/>
        <v>drama</v>
      </c>
      <c r="S222" s="8">
        <f t="shared" si="20"/>
        <v>42236.837499999994</v>
      </c>
      <c r="T222" s="8">
        <f t="shared" si="21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-50000</v>
      </c>
      <c r="P223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8">
        <f t="shared" si="20"/>
        <v>42091.79587962963</v>
      </c>
      <c r="T223" s="8">
        <f t="shared" si="21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-870</v>
      </c>
      <c r="P224">
        <f t="shared" si="19"/>
        <v>65</v>
      </c>
      <c r="Q224" t="str">
        <f t="shared" si="22"/>
        <v>film &amp; video</v>
      </c>
      <c r="R224" t="str">
        <f t="shared" si="23"/>
        <v>drama</v>
      </c>
      <c r="S224" s="8">
        <f t="shared" si="20"/>
        <v>42090.110416666663</v>
      </c>
      <c r="T224" s="8">
        <f t="shared" si="21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-1500000</v>
      </c>
      <c r="P225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8">
        <f t="shared" si="20"/>
        <v>42512.045138888891</v>
      </c>
      <c r="T225" s="8">
        <f t="shared" si="21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-6000000</v>
      </c>
      <c r="P226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8">
        <f t="shared" si="20"/>
        <v>42195.235254629632</v>
      </c>
      <c r="T226" s="8">
        <f t="shared" si="21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-200</v>
      </c>
      <c r="P22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8">
        <f t="shared" si="20"/>
        <v>42468.919606481482</v>
      </c>
      <c r="T227" s="8">
        <f t="shared" si="21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-28750</v>
      </c>
      <c r="P228">
        <f t="shared" si="19"/>
        <v>125</v>
      </c>
      <c r="Q228" t="str">
        <f t="shared" si="22"/>
        <v>film &amp; video</v>
      </c>
      <c r="R228" t="str">
        <f t="shared" si="23"/>
        <v>drama</v>
      </c>
      <c r="S228" s="8">
        <f t="shared" si="20"/>
        <v>42155.395138888889</v>
      </c>
      <c r="T228" s="8">
        <f t="shared" si="21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-28000</v>
      </c>
      <c r="P229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8">
        <f t="shared" si="20"/>
        <v>42194.893993055557</v>
      </c>
      <c r="T229" s="8">
        <f t="shared" si="21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-8000</v>
      </c>
      <c r="P230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8">
        <f t="shared" si="20"/>
        <v>42156.686400462961</v>
      </c>
      <c r="T230" s="8">
        <f t="shared" si="21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-3000</v>
      </c>
      <c r="P231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8">
        <f t="shared" si="20"/>
        <v>42413.933993055558</v>
      </c>
      <c r="T231" s="8">
        <f t="shared" si="21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-14940</v>
      </c>
      <c r="P232">
        <f t="shared" si="19"/>
        <v>30</v>
      </c>
      <c r="Q232" t="str">
        <f t="shared" si="22"/>
        <v>film &amp; video</v>
      </c>
      <c r="R232" t="str">
        <f t="shared" si="23"/>
        <v>drama</v>
      </c>
      <c r="S232" s="8">
        <f t="shared" si="20"/>
        <v>42159.777210648142</v>
      </c>
      <c r="T232" s="8">
        <f t="shared" si="21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-1500000</v>
      </c>
      <c r="P233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8">
        <f t="shared" si="20"/>
        <v>42371.958923611113</v>
      </c>
      <c r="T233" s="8">
        <f t="shared" si="21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-3890</v>
      </c>
      <c r="P234">
        <f t="shared" si="19"/>
        <v>15.714285714285714</v>
      </c>
      <c r="Q234" t="str">
        <f t="shared" si="22"/>
        <v>film &amp; video</v>
      </c>
      <c r="R234" t="str">
        <f t="shared" si="23"/>
        <v>drama</v>
      </c>
      <c r="S234" s="8">
        <f t="shared" si="20"/>
        <v>42062.82576388889</v>
      </c>
      <c r="T234" s="8">
        <f t="shared" si="21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-350000</v>
      </c>
      <c r="P235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8">
        <f t="shared" si="20"/>
        <v>42642.911712962959</v>
      </c>
      <c r="T235" s="8">
        <f t="shared" si="21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-599</v>
      </c>
      <c r="P236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8">
        <f t="shared" si="20"/>
        <v>42176.035405092596</v>
      </c>
      <c r="T236" s="8">
        <f t="shared" si="21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-10000</v>
      </c>
      <c r="P23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8">
        <f t="shared" si="20"/>
        <v>42194.908530092594</v>
      </c>
      <c r="T237" s="8">
        <f t="shared" si="21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-150000</v>
      </c>
      <c r="P238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8">
        <f t="shared" si="20"/>
        <v>42374</v>
      </c>
      <c r="T238" s="8">
        <f t="shared" si="21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-14950</v>
      </c>
      <c r="P239">
        <f t="shared" si="19"/>
        <v>50</v>
      </c>
      <c r="Q239" t="str">
        <f t="shared" si="22"/>
        <v>film &amp; video</v>
      </c>
      <c r="R239" t="str">
        <f t="shared" si="23"/>
        <v>drama</v>
      </c>
      <c r="S239" s="8">
        <f t="shared" si="20"/>
        <v>42437.577187499999</v>
      </c>
      <c r="T239" s="8">
        <f t="shared" si="21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-26000</v>
      </c>
      <c r="P240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8">
        <f t="shared" si="20"/>
        <v>42734.375</v>
      </c>
      <c r="T240" s="8">
        <f t="shared" si="21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-750</v>
      </c>
      <c r="P241">
        <f t="shared" si="19"/>
        <v>50</v>
      </c>
      <c r="Q241" t="str">
        <f t="shared" si="22"/>
        <v>film &amp; video</v>
      </c>
      <c r="R241" t="str">
        <f t="shared" si="23"/>
        <v>drama</v>
      </c>
      <c r="S241" s="8">
        <f t="shared" si="20"/>
        <v>42316.5</v>
      </c>
      <c r="T241" s="8">
        <f t="shared" si="21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1145.1200000000008</v>
      </c>
      <c r="P242">
        <f t="shared" si="19"/>
        <v>117.84759124087591</v>
      </c>
      <c r="Q242" t="str">
        <f t="shared" si="22"/>
        <v>film &amp; video</v>
      </c>
      <c r="R242" t="str">
        <f t="shared" si="23"/>
        <v>documentary</v>
      </c>
      <c r="S242" s="8">
        <f t="shared" si="20"/>
        <v>41399.708460648151</v>
      </c>
      <c r="T242" s="8">
        <f t="shared" si="21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4600</v>
      </c>
      <c r="P243">
        <f t="shared" si="19"/>
        <v>109.04255319148936</v>
      </c>
      <c r="Q243" t="str">
        <f t="shared" si="22"/>
        <v>film &amp; video</v>
      </c>
      <c r="R243" t="str">
        <f t="shared" si="23"/>
        <v>documentary</v>
      </c>
      <c r="S243" s="8">
        <f t="shared" si="20"/>
        <v>41994.697962962964</v>
      </c>
      <c r="T243" s="8">
        <f t="shared" si="21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1750</v>
      </c>
      <c r="P244">
        <f t="shared" si="19"/>
        <v>73.019801980198025</v>
      </c>
      <c r="Q244" t="str">
        <f t="shared" si="22"/>
        <v>film &amp; video</v>
      </c>
      <c r="R244" t="str">
        <f t="shared" si="23"/>
        <v>documentary</v>
      </c>
      <c r="S244" s="8">
        <f t="shared" si="20"/>
        <v>40897.492939814816</v>
      </c>
      <c r="T244" s="8">
        <f t="shared" si="21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648</v>
      </c>
      <c r="P245">
        <f t="shared" si="19"/>
        <v>78.195121951219505</v>
      </c>
      <c r="Q245" t="str">
        <f t="shared" si="22"/>
        <v>film &amp; video</v>
      </c>
      <c r="R245" t="str">
        <f t="shared" si="23"/>
        <v>documentary</v>
      </c>
      <c r="S245" s="8">
        <f t="shared" si="20"/>
        <v>41692.047500000001</v>
      </c>
      <c r="T245" s="8">
        <f t="shared" si="21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481.5</v>
      </c>
      <c r="P246">
        <f t="shared" si="19"/>
        <v>47.398809523809526</v>
      </c>
      <c r="Q246" t="str">
        <f t="shared" si="22"/>
        <v>film &amp; video</v>
      </c>
      <c r="R246" t="str">
        <f t="shared" si="23"/>
        <v>documentary</v>
      </c>
      <c r="S246" s="8" t="e">
        <f>#REF!</f>
        <v>#REF!</v>
      </c>
      <c r="T246" s="8">
        <f t="shared" si="21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186</v>
      </c>
      <c r="P247">
        <f t="shared" si="19"/>
        <v>54.020833333333336</v>
      </c>
      <c r="Q247" t="str">
        <f t="shared" si="22"/>
        <v>film &amp; video</v>
      </c>
      <c r="R247" t="str">
        <f t="shared" si="23"/>
        <v>documentary</v>
      </c>
      <c r="S247" s="8">
        <f t="shared" si="20"/>
        <v>41137.053067129629</v>
      </c>
      <c r="T247" s="8">
        <f t="shared" si="21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10273</v>
      </c>
      <c r="P248">
        <f t="shared" si="19"/>
        <v>68.488789237668158</v>
      </c>
      <c r="Q248" t="str">
        <f t="shared" si="22"/>
        <v>film &amp; video</v>
      </c>
      <c r="R248" t="str">
        <f t="shared" si="23"/>
        <v>documentary</v>
      </c>
      <c r="S248" s="8">
        <f t="shared" si="20"/>
        <v>40530.405150462961</v>
      </c>
      <c r="T248" s="8">
        <f t="shared" si="21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1705</v>
      </c>
      <c r="P249">
        <f t="shared" si="19"/>
        <v>108.14516129032258</v>
      </c>
      <c r="Q249" t="str">
        <f t="shared" si="22"/>
        <v>film &amp; video</v>
      </c>
      <c r="R249" t="str">
        <f t="shared" si="23"/>
        <v>documentary</v>
      </c>
      <c r="S249" s="8">
        <f t="shared" si="20"/>
        <v>40467.152083333334</v>
      </c>
      <c r="T249" s="8">
        <f t="shared" si="21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1133</v>
      </c>
      <c r="P250">
        <f t="shared" si="19"/>
        <v>589.95205479452056</v>
      </c>
      <c r="Q250" t="str">
        <f t="shared" si="22"/>
        <v>film &amp; video</v>
      </c>
      <c r="R250" t="str">
        <f t="shared" si="23"/>
        <v>documentary</v>
      </c>
      <c r="S250" s="8">
        <f t="shared" si="20"/>
        <v>40915.774409722224</v>
      </c>
      <c r="T250" s="8">
        <f t="shared" si="21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1292</v>
      </c>
      <c r="P251">
        <f t="shared" si="19"/>
        <v>48.051063829787232</v>
      </c>
      <c r="Q251" t="str">
        <f t="shared" si="22"/>
        <v>film &amp; video</v>
      </c>
      <c r="R251" t="str">
        <f t="shared" si="23"/>
        <v>documentary</v>
      </c>
      <c r="S251" s="8">
        <f t="shared" si="20"/>
        <v>40412.736111111109</v>
      </c>
      <c r="T251" s="8">
        <f t="shared" si="21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1675</v>
      </c>
      <c r="P252">
        <f t="shared" si="19"/>
        <v>72.482837528604122</v>
      </c>
      <c r="Q252" t="str">
        <f t="shared" si="22"/>
        <v>film &amp; video</v>
      </c>
      <c r="R252" t="str">
        <f t="shared" si="23"/>
        <v>documentary</v>
      </c>
      <c r="S252" s="8">
        <f t="shared" si="20"/>
        <v>41431.565868055557</v>
      </c>
      <c r="T252" s="8">
        <f t="shared" si="21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895</v>
      </c>
      <c r="P253">
        <f t="shared" si="19"/>
        <v>57.077922077922075</v>
      </c>
      <c r="Q253" t="str">
        <f t="shared" si="22"/>
        <v>film &amp; video</v>
      </c>
      <c r="R253" t="str">
        <f t="shared" si="23"/>
        <v>documentary</v>
      </c>
      <c r="S253" s="8">
        <f t="shared" si="20"/>
        <v>41045.791666666664</v>
      </c>
      <c r="T253" s="8">
        <f t="shared" si="21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4228</v>
      </c>
      <c r="P254">
        <f t="shared" si="19"/>
        <v>85.444444444444443</v>
      </c>
      <c r="Q254" t="str">
        <f t="shared" si="22"/>
        <v>film &amp; video</v>
      </c>
      <c r="R254" t="str">
        <f t="shared" si="23"/>
        <v>documentary</v>
      </c>
      <c r="S254" s="8">
        <f t="shared" si="20"/>
        <v>40330.165972222225</v>
      </c>
      <c r="T254" s="8">
        <f t="shared" si="21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11</v>
      </c>
      <c r="P255">
        <f t="shared" si="19"/>
        <v>215.85714285714286</v>
      </c>
      <c r="Q255" t="str">
        <f t="shared" si="22"/>
        <v>film &amp; video</v>
      </c>
      <c r="R255" t="str">
        <f t="shared" si="23"/>
        <v>documentary</v>
      </c>
      <c r="S255" s="8">
        <f t="shared" si="20"/>
        <v>40954.650868055556</v>
      </c>
      <c r="T255" s="8">
        <f t="shared" si="21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4067.34</v>
      </c>
      <c r="P256">
        <f t="shared" si="19"/>
        <v>89.38643312101911</v>
      </c>
      <c r="Q256" t="str">
        <f t="shared" si="22"/>
        <v>film &amp; video</v>
      </c>
      <c r="R256" t="str">
        <f t="shared" si="23"/>
        <v>documentary</v>
      </c>
      <c r="S256" s="8">
        <f t="shared" si="20"/>
        <v>42294.083333333328</v>
      </c>
      <c r="T256" s="8">
        <f t="shared" si="21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538.65999999999985</v>
      </c>
      <c r="P257">
        <f t="shared" si="19"/>
        <v>45.418404255319146</v>
      </c>
      <c r="Q257" t="str">
        <f t="shared" si="22"/>
        <v>film &amp; video</v>
      </c>
      <c r="R257" t="str">
        <f t="shared" si="23"/>
        <v>documentary</v>
      </c>
      <c r="S257" s="8">
        <f t="shared" si="20"/>
        <v>40618.48474537037</v>
      </c>
      <c r="T257" s="8">
        <f t="shared" si="21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E258-D258</f>
        <v>5083</v>
      </c>
      <c r="P258">
        <f t="shared" ref="P258:P321" si="25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8">
        <f t="shared" ref="S258:S321" si="26">(((I258/60)/60)/24)+DATE(1970,1,1)</f>
        <v>41349.769293981481</v>
      </c>
      <c r="T258" s="8">
        <f t="shared" ref="T258:T321" si="27">(((J258/60)/60)/24)+DATE(1970,1,1)</f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2354.2699999999968</v>
      </c>
      <c r="P259">
        <f t="shared" si="25"/>
        <v>66.70405357142856</v>
      </c>
      <c r="Q259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8">
        <f t="shared" si="26"/>
        <v>42509.626875000002</v>
      </c>
      <c r="T259" s="8">
        <f t="shared" si="27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27342</v>
      </c>
      <c r="P260">
        <f t="shared" si="25"/>
        <v>83.345930232558146</v>
      </c>
      <c r="Q260" t="str">
        <f t="shared" si="28"/>
        <v>film &amp; video</v>
      </c>
      <c r="R260" t="str">
        <f t="shared" si="29"/>
        <v>documentary</v>
      </c>
      <c r="S260" s="8">
        <f t="shared" si="26"/>
        <v>40712.051689814813</v>
      </c>
      <c r="T260" s="8">
        <f t="shared" si="27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23953.42</v>
      </c>
      <c r="P261">
        <f t="shared" si="25"/>
        <v>105.04609341825902</v>
      </c>
      <c r="Q261" t="str">
        <f t="shared" si="28"/>
        <v>film &amp; video</v>
      </c>
      <c r="R261" t="str">
        <f t="shared" si="29"/>
        <v>documentary</v>
      </c>
      <c r="S261" s="8">
        <f t="shared" si="26"/>
        <v>42102.738067129627</v>
      </c>
      <c r="T261" s="8">
        <f t="shared" si="27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640</v>
      </c>
      <c r="P262">
        <f t="shared" si="25"/>
        <v>120.90909090909091</v>
      </c>
      <c r="Q262" t="str">
        <f t="shared" si="28"/>
        <v>film &amp; video</v>
      </c>
      <c r="R262" t="str">
        <f t="shared" si="29"/>
        <v>documentary</v>
      </c>
      <c r="S262" s="8">
        <f t="shared" si="26"/>
        <v>40376.415972222225</v>
      </c>
      <c r="T262" s="8">
        <f t="shared" si="27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1480</v>
      </c>
      <c r="P263">
        <f t="shared" si="25"/>
        <v>97.63636363636364</v>
      </c>
      <c r="Q263" t="str">
        <f t="shared" si="28"/>
        <v>film &amp; video</v>
      </c>
      <c r="R263" t="str">
        <f t="shared" si="29"/>
        <v>documentary</v>
      </c>
      <c r="S263" s="8">
        <f t="shared" si="26"/>
        <v>41067.621527777781</v>
      </c>
      <c r="T263" s="8">
        <f t="shared" si="27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3500</v>
      </c>
      <c r="P264">
        <f t="shared" si="25"/>
        <v>41.379310344827587</v>
      </c>
      <c r="Q264" t="str">
        <f t="shared" si="28"/>
        <v>film &amp; video</v>
      </c>
      <c r="R264" t="str">
        <f t="shared" si="29"/>
        <v>documentary</v>
      </c>
      <c r="S264" s="8">
        <f t="shared" si="26"/>
        <v>40600.24800925926</v>
      </c>
      <c r="T264" s="8">
        <f t="shared" si="27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4520.2700000000004</v>
      </c>
      <c r="P265">
        <f t="shared" si="25"/>
        <v>30.654485981308412</v>
      </c>
      <c r="Q265" t="str">
        <f t="shared" si="28"/>
        <v>film &amp; video</v>
      </c>
      <c r="R265" t="str">
        <f t="shared" si="29"/>
        <v>documentary</v>
      </c>
      <c r="S265" s="8">
        <f t="shared" si="26"/>
        <v>41179.954791666663</v>
      </c>
      <c r="T265" s="8">
        <f t="shared" si="27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910</v>
      </c>
      <c r="P266">
        <f t="shared" si="25"/>
        <v>64.945054945054949</v>
      </c>
      <c r="Q266" t="str">
        <f t="shared" si="28"/>
        <v>film &amp; video</v>
      </c>
      <c r="R266" t="str">
        <f t="shared" si="29"/>
        <v>documentary</v>
      </c>
      <c r="S266" s="8">
        <f t="shared" si="26"/>
        <v>41040.620312500003</v>
      </c>
      <c r="T266" s="8">
        <f t="shared" si="27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555</v>
      </c>
      <c r="P267">
        <f t="shared" si="25"/>
        <v>95.775862068965523</v>
      </c>
      <c r="Q267" t="str">
        <f t="shared" si="28"/>
        <v>film &amp; video</v>
      </c>
      <c r="R267" t="str">
        <f t="shared" si="29"/>
        <v>documentary</v>
      </c>
      <c r="S267" s="8">
        <f t="shared" si="26"/>
        <v>40308.844444444447</v>
      </c>
      <c r="T267" s="8">
        <f t="shared" si="27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455</v>
      </c>
      <c r="P268">
        <f t="shared" si="25"/>
        <v>40.416666666666664</v>
      </c>
      <c r="Q268" t="str">
        <f t="shared" si="28"/>
        <v>film &amp; video</v>
      </c>
      <c r="R268" t="str">
        <f t="shared" si="29"/>
        <v>documentary</v>
      </c>
      <c r="S268" s="8">
        <f t="shared" si="26"/>
        <v>40291.160416666666</v>
      </c>
      <c r="T268" s="8">
        <f t="shared" si="27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3115.4400000000005</v>
      </c>
      <c r="P269">
        <f t="shared" si="25"/>
        <v>78.578424242424248</v>
      </c>
      <c r="Q269" t="str">
        <f t="shared" si="28"/>
        <v>film &amp; video</v>
      </c>
      <c r="R269" t="str">
        <f t="shared" si="29"/>
        <v>documentary</v>
      </c>
      <c r="S269" s="8">
        <f t="shared" si="26"/>
        <v>41815.452534722222</v>
      </c>
      <c r="T269" s="8">
        <f t="shared" si="27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570</v>
      </c>
      <c r="P270">
        <f t="shared" si="25"/>
        <v>50.18018018018018</v>
      </c>
      <c r="Q270" t="str">
        <f t="shared" si="28"/>
        <v>film &amp; video</v>
      </c>
      <c r="R270" t="str">
        <f t="shared" si="29"/>
        <v>documentary</v>
      </c>
      <c r="S270" s="8">
        <f t="shared" si="26"/>
        <v>40854.194189814814</v>
      </c>
      <c r="T270" s="8">
        <f t="shared" si="27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47233.76999999999</v>
      </c>
      <c r="P271">
        <f t="shared" si="25"/>
        <v>92.251735588972423</v>
      </c>
      <c r="Q271" t="str">
        <f t="shared" si="28"/>
        <v>film &amp; video</v>
      </c>
      <c r="R271" t="str">
        <f t="shared" si="29"/>
        <v>documentary</v>
      </c>
      <c r="S271" s="8">
        <f t="shared" si="26"/>
        <v>42788.197013888886</v>
      </c>
      <c r="T271" s="8">
        <f t="shared" si="27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1210</v>
      </c>
      <c r="P272">
        <f t="shared" si="25"/>
        <v>57.540983606557376</v>
      </c>
      <c r="Q272" t="str">
        <f t="shared" si="28"/>
        <v>film &amp; video</v>
      </c>
      <c r="R272" t="str">
        <f t="shared" si="29"/>
        <v>documentary</v>
      </c>
      <c r="S272" s="8">
        <f t="shared" si="26"/>
        <v>40688.166666666664</v>
      </c>
      <c r="T272" s="8">
        <f t="shared" si="27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1404</v>
      </c>
      <c r="P273">
        <f t="shared" si="25"/>
        <v>109.42160278745645</v>
      </c>
      <c r="Q273" t="str">
        <f t="shared" si="28"/>
        <v>film &amp; video</v>
      </c>
      <c r="R273" t="str">
        <f t="shared" si="29"/>
        <v>documentary</v>
      </c>
      <c r="S273" s="8">
        <f t="shared" si="26"/>
        <v>41641.333333333336</v>
      </c>
      <c r="T273" s="8">
        <f t="shared" si="27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2323.0100000000002</v>
      </c>
      <c r="P274">
        <f t="shared" si="25"/>
        <v>81.892461538461546</v>
      </c>
      <c r="Q274" t="str">
        <f t="shared" si="28"/>
        <v>film &amp; video</v>
      </c>
      <c r="R274" t="str">
        <f t="shared" si="29"/>
        <v>documentary</v>
      </c>
      <c r="S274" s="8">
        <f t="shared" si="26"/>
        <v>40296.78402777778</v>
      </c>
      <c r="T274" s="8">
        <f t="shared" si="27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388.78999999999996</v>
      </c>
      <c r="P275">
        <f t="shared" si="25"/>
        <v>45.667711864406776</v>
      </c>
      <c r="Q275" t="str">
        <f t="shared" si="28"/>
        <v>film &amp; video</v>
      </c>
      <c r="R275" t="str">
        <f t="shared" si="29"/>
        <v>documentary</v>
      </c>
      <c r="S275" s="8">
        <f t="shared" si="26"/>
        <v>40727.498449074075</v>
      </c>
      <c r="T275" s="8">
        <f t="shared" si="27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2240</v>
      </c>
      <c r="P276">
        <f t="shared" si="25"/>
        <v>55.221238938053098</v>
      </c>
      <c r="Q276" t="str">
        <f t="shared" si="28"/>
        <v>film &amp; video</v>
      </c>
      <c r="R276" t="str">
        <f t="shared" si="29"/>
        <v>documentary</v>
      </c>
      <c r="S276" s="8">
        <f t="shared" si="26"/>
        <v>41004.290972222225</v>
      </c>
      <c r="T276" s="8">
        <f t="shared" si="27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1679</v>
      </c>
      <c r="P277">
        <f t="shared" si="25"/>
        <v>65.298192771084331</v>
      </c>
      <c r="Q277" t="str">
        <f t="shared" si="28"/>
        <v>film &amp; video</v>
      </c>
      <c r="R277" t="str">
        <f t="shared" si="29"/>
        <v>documentary</v>
      </c>
      <c r="S277" s="8">
        <f t="shared" si="26"/>
        <v>41223.073680555557</v>
      </c>
      <c r="T277" s="8">
        <f t="shared" si="27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1904</v>
      </c>
      <c r="P278">
        <f t="shared" si="25"/>
        <v>95.225806451612897</v>
      </c>
      <c r="Q278" t="str">
        <f t="shared" si="28"/>
        <v>film &amp; video</v>
      </c>
      <c r="R278" t="str">
        <f t="shared" si="29"/>
        <v>documentary</v>
      </c>
      <c r="S278" s="8">
        <f t="shared" si="26"/>
        <v>41027.040208333332</v>
      </c>
      <c r="T278" s="8">
        <f t="shared" si="27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6748</v>
      </c>
      <c r="P279">
        <f t="shared" si="25"/>
        <v>75.444794952681391</v>
      </c>
      <c r="Q279" t="str">
        <f t="shared" si="28"/>
        <v>film &amp; video</v>
      </c>
      <c r="R279" t="str">
        <f t="shared" si="29"/>
        <v>documentary</v>
      </c>
      <c r="S279" s="8">
        <f t="shared" si="26"/>
        <v>42147.891423611116</v>
      </c>
      <c r="T279" s="8">
        <f t="shared" si="27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13594</v>
      </c>
      <c r="P280">
        <f t="shared" si="25"/>
        <v>97.816867469879512</v>
      </c>
      <c r="Q280" t="str">
        <f t="shared" si="28"/>
        <v>film &amp; video</v>
      </c>
      <c r="R280" t="str">
        <f t="shared" si="29"/>
        <v>documentary</v>
      </c>
      <c r="S280" s="8">
        <f t="shared" si="26"/>
        <v>41194.040960648148</v>
      </c>
      <c r="T280" s="8">
        <f t="shared" si="27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9744.11</v>
      </c>
      <c r="P281">
        <f t="shared" si="25"/>
        <v>87.685606557377056</v>
      </c>
      <c r="Q281" t="str">
        <f t="shared" si="28"/>
        <v>film &amp; video</v>
      </c>
      <c r="R281" t="str">
        <f t="shared" si="29"/>
        <v>documentary</v>
      </c>
      <c r="S281" s="8">
        <f t="shared" si="26"/>
        <v>42793.084027777775</v>
      </c>
      <c r="T281" s="8">
        <f t="shared" si="27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42108</v>
      </c>
      <c r="P282">
        <f t="shared" si="25"/>
        <v>54.748948106591868</v>
      </c>
      <c r="Q282" t="str">
        <f t="shared" si="28"/>
        <v>film &amp; video</v>
      </c>
      <c r="R282" t="str">
        <f t="shared" si="29"/>
        <v>documentary</v>
      </c>
      <c r="S282" s="8">
        <f t="shared" si="26"/>
        <v>41789.590682870366</v>
      </c>
      <c r="T282" s="8">
        <f t="shared" si="27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1132.3199999999997</v>
      </c>
      <c r="P283">
        <f t="shared" si="25"/>
        <v>83.953417721518989</v>
      </c>
      <c r="Q283" t="str">
        <f t="shared" si="28"/>
        <v>film &amp; video</v>
      </c>
      <c r="R283" t="str">
        <f t="shared" si="29"/>
        <v>documentary</v>
      </c>
      <c r="S283" s="8">
        <f t="shared" si="26"/>
        <v>40035.80972222222</v>
      </c>
      <c r="T283" s="8">
        <f t="shared" si="27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535</v>
      </c>
      <c r="P284">
        <f t="shared" si="25"/>
        <v>254.38547486033519</v>
      </c>
      <c r="Q284" t="str">
        <f t="shared" si="28"/>
        <v>film &amp; video</v>
      </c>
      <c r="R284" t="str">
        <f t="shared" si="29"/>
        <v>documentary</v>
      </c>
      <c r="S284" s="8">
        <f t="shared" si="26"/>
        <v>40231.916666666664</v>
      </c>
      <c r="T284" s="8">
        <f t="shared" si="27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2569.0499999999993</v>
      </c>
      <c r="P285">
        <f t="shared" si="25"/>
        <v>101.8269801980198</v>
      </c>
      <c r="Q285" t="str">
        <f t="shared" si="28"/>
        <v>film &amp; video</v>
      </c>
      <c r="R285" t="str">
        <f t="shared" si="29"/>
        <v>documentary</v>
      </c>
      <c r="S285" s="8">
        <f t="shared" si="26"/>
        <v>40695.207638888889</v>
      </c>
      <c r="T285" s="8">
        <f t="shared" si="27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1850.4599999999991</v>
      </c>
      <c r="P286">
        <f t="shared" si="25"/>
        <v>55.066394736842106</v>
      </c>
      <c r="Q286" t="str">
        <f t="shared" si="28"/>
        <v>film &amp; video</v>
      </c>
      <c r="R286" t="str">
        <f t="shared" si="29"/>
        <v>documentary</v>
      </c>
      <c r="S286" s="8">
        <f t="shared" si="26"/>
        <v>40929.738194444442</v>
      </c>
      <c r="T286" s="8">
        <f t="shared" si="27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18035.509999999998</v>
      </c>
      <c r="P287">
        <f t="shared" si="25"/>
        <v>56.901438721136763</v>
      </c>
      <c r="Q287" t="str">
        <f t="shared" si="28"/>
        <v>film &amp; video</v>
      </c>
      <c r="R287" t="str">
        <f t="shared" si="29"/>
        <v>documentary</v>
      </c>
      <c r="S287" s="8">
        <f t="shared" si="26"/>
        <v>41536.756111111114</v>
      </c>
      <c r="T287" s="8">
        <f t="shared" si="27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1373</v>
      </c>
      <c r="P288">
        <f t="shared" si="25"/>
        <v>121.28148148148148</v>
      </c>
      <c r="Q288" t="str">
        <f t="shared" si="28"/>
        <v>film &amp; video</v>
      </c>
      <c r="R288" t="str">
        <f t="shared" si="29"/>
        <v>documentary</v>
      </c>
      <c r="S288" s="8">
        <f t="shared" si="26"/>
        <v>41358.774583333332</v>
      </c>
      <c r="T288" s="8">
        <f t="shared" si="27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11445</v>
      </c>
      <c r="P289">
        <f t="shared" si="25"/>
        <v>91.189655172413794</v>
      </c>
      <c r="Q289" t="str">
        <f t="shared" si="28"/>
        <v>film &amp; video</v>
      </c>
      <c r="R289" t="str">
        <f t="shared" si="29"/>
        <v>documentary</v>
      </c>
      <c r="S289" s="8">
        <f t="shared" si="26"/>
        <v>41215.166666666664</v>
      </c>
      <c r="T289" s="8">
        <f t="shared" si="27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1605.3099999999977</v>
      </c>
      <c r="P290">
        <f t="shared" si="25"/>
        <v>115.44812080536913</v>
      </c>
      <c r="Q290" t="str">
        <f t="shared" si="28"/>
        <v>film &amp; video</v>
      </c>
      <c r="R290" t="str">
        <f t="shared" si="29"/>
        <v>documentary</v>
      </c>
      <c r="S290" s="8">
        <f t="shared" si="26"/>
        <v>41086.168900462959</v>
      </c>
      <c r="T290" s="8">
        <f t="shared" si="27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723</v>
      </c>
      <c r="P291">
        <f t="shared" si="25"/>
        <v>67.771551724137936</v>
      </c>
      <c r="Q291" t="str">
        <f t="shared" si="28"/>
        <v>film &amp; video</v>
      </c>
      <c r="R291" t="str">
        <f t="shared" si="29"/>
        <v>documentary</v>
      </c>
      <c r="S291" s="8">
        <f t="shared" si="26"/>
        <v>41580.456412037034</v>
      </c>
      <c r="T291" s="8">
        <f t="shared" si="27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300.80000000000018</v>
      </c>
      <c r="P292">
        <f t="shared" si="25"/>
        <v>28.576190476190476</v>
      </c>
      <c r="Q292" t="str">
        <f t="shared" si="28"/>
        <v>film &amp; video</v>
      </c>
      <c r="R292" t="str">
        <f t="shared" si="29"/>
        <v>documentary</v>
      </c>
      <c r="S292" s="8">
        <f t="shared" si="26"/>
        <v>40576.332638888889</v>
      </c>
      <c r="T292" s="8">
        <f t="shared" si="27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1001</v>
      </c>
      <c r="P293">
        <f t="shared" si="25"/>
        <v>46.8828125</v>
      </c>
      <c r="Q293" t="str">
        <f t="shared" si="28"/>
        <v>film &amp; video</v>
      </c>
      <c r="R293" t="str">
        <f t="shared" si="29"/>
        <v>documentary</v>
      </c>
      <c r="S293" s="8">
        <f t="shared" si="26"/>
        <v>41395.000694444447</v>
      </c>
      <c r="T293" s="8">
        <f t="shared" si="27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1130.1999999999971</v>
      </c>
      <c r="P294">
        <f t="shared" si="25"/>
        <v>154.42231237322514</v>
      </c>
      <c r="Q294" t="str">
        <f t="shared" si="28"/>
        <v>film &amp; video</v>
      </c>
      <c r="R294" t="str">
        <f t="shared" si="29"/>
        <v>documentary</v>
      </c>
      <c r="S294" s="8">
        <f t="shared" si="26"/>
        <v>40845.165972222225</v>
      </c>
      <c r="T294" s="8">
        <f t="shared" si="27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360</v>
      </c>
      <c r="P295">
        <f t="shared" si="25"/>
        <v>201.22137404580153</v>
      </c>
      <c r="Q295" t="str">
        <f t="shared" si="28"/>
        <v>film &amp; video</v>
      </c>
      <c r="R295" t="str">
        <f t="shared" si="29"/>
        <v>documentary</v>
      </c>
      <c r="S295" s="8">
        <f t="shared" si="26"/>
        <v>41749.667986111112</v>
      </c>
      <c r="T295" s="8">
        <f t="shared" si="27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0</v>
      </c>
      <c r="P296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8">
        <f t="shared" si="26"/>
        <v>40378.666666666664</v>
      </c>
      <c r="T296" s="8">
        <f t="shared" si="27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16554.559999999998</v>
      </c>
      <c r="P297">
        <f t="shared" si="25"/>
        <v>100.08204511278196</v>
      </c>
      <c r="Q297" t="str">
        <f t="shared" si="28"/>
        <v>film &amp; video</v>
      </c>
      <c r="R297" t="str">
        <f t="shared" si="29"/>
        <v>documentary</v>
      </c>
      <c r="S297" s="8">
        <f t="shared" si="26"/>
        <v>41579</v>
      </c>
      <c r="T297" s="8">
        <f t="shared" si="27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4681.5499999999993</v>
      </c>
      <c r="P298">
        <f t="shared" si="25"/>
        <v>230.08953488372092</v>
      </c>
      <c r="Q298" t="str">
        <f t="shared" si="28"/>
        <v>film &amp; video</v>
      </c>
      <c r="R298" t="str">
        <f t="shared" si="29"/>
        <v>documentary</v>
      </c>
      <c r="S298" s="8">
        <f t="shared" si="26"/>
        <v>41159.475497685184</v>
      </c>
      <c r="T298" s="8">
        <f t="shared" si="27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128</v>
      </c>
      <c r="P299">
        <f t="shared" si="25"/>
        <v>141.74647887323943</v>
      </c>
      <c r="Q299" t="str">
        <f t="shared" si="28"/>
        <v>film &amp; video</v>
      </c>
      <c r="R299" t="str">
        <f t="shared" si="29"/>
        <v>documentary</v>
      </c>
      <c r="S299" s="8">
        <f t="shared" si="26"/>
        <v>42125.165972222225</v>
      </c>
      <c r="T299" s="8">
        <f t="shared" si="27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11254.839999999997</v>
      </c>
      <c r="P300">
        <f t="shared" si="25"/>
        <v>56.344351395730705</v>
      </c>
      <c r="Q300" t="str">
        <f t="shared" si="28"/>
        <v>film &amp; video</v>
      </c>
      <c r="R300" t="str">
        <f t="shared" si="29"/>
        <v>documentary</v>
      </c>
      <c r="S300" s="8">
        <f t="shared" si="26"/>
        <v>41768.875</v>
      </c>
      <c r="T300" s="8">
        <f t="shared" si="27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7895.25</v>
      </c>
      <c r="P301">
        <f t="shared" si="25"/>
        <v>73.341188524590166</v>
      </c>
      <c r="Q301" t="str">
        <f t="shared" si="28"/>
        <v>film &amp; video</v>
      </c>
      <c r="R301" t="str">
        <f t="shared" si="29"/>
        <v>documentary</v>
      </c>
      <c r="S301" s="8">
        <f t="shared" si="26"/>
        <v>40499.266898148147</v>
      </c>
      <c r="T301" s="8">
        <f t="shared" si="27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430.65999999999985</v>
      </c>
      <c r="P302">
        <f t="shared" si="25"/>
        <v>85.337785234899329</v>
      </c>
      <c r="Q302" t="str">
        <f t="shared" si="28"/>
        <v>film &amp; video</v>
      </c>
      <c r="R302" t="str">
        <f t="shared" si="29"/>
        <v>documentary</v>
      </c>
      <c r="S302" s="8">
        <f t="shared" si="26"/>
        <v>40657.959930555553</v>
      </c>
      <c r="T302" s="8">
        <f t="shared" si="27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2435.5499999999993</v>
      </c>
      <c r="P303">
        <f t="shared" si="25"/>
        <v>61.496215139442228</v>
      </c>
      <c r="Q303" t="str">
        <f t="shared" si="28"/>
        <v>film &amp; video</v>
      </c>
      <c r="R303" t="str">
        <f t="shared" si="29"/>
        <v>documentary</v>
      </c>
      <c r="S303" s="8">
        <f t="shared" si="26"/>
        <v>41352.696006944447</v>
      </c>
      <c r="T303" s="8">
        <f t="shared" si="27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46</v>
      </c>
      <c r="P304">
        <f t="shared" si="25"/>
        <v>93.018518518518519</v>
      </c>
      <c r="Q304" t="str">
        <f t="shared" si="28"/>
        <v>film &amp; video</v>
      </c>
      <c r="R304" t="str">
        <f t="shared" si="29"/>
        <v>documentary</v>
      </c>
      <c r="S304" s="8">
        <f t="shared" si="26"/>
        <v>40963.856921296298</v>
      </c>
      <c r="T304" s="8">
        <f t="shared" si="27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1124</v>
      </c>
      <c r="P305">
        <f t="shared" si="25"/>
        <v>50.292682926829265</v>
      </c>
      <c r="Q305" t="str">
        <f t="shared" si="28"/>
        <v>film &amp; video</v>
      </c>
      <c r="R305" t="str">
        <f t="shared" si="29"/>
        <v>documentary</v>
      </c>
      <c r="S305" s="8">
        <f t="shared" si="26"/>
        <v>41062.071134259262</v>
      </c>
      <c r="T305" s="8">
        <f t="shared" si="27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4476</v>
      </c>
      <c r="P306">
        <f t="shared" si="25"/>
        <v>106.43243243243244</v>
      </c>
      <c r="Q306" t="str">
        <f t="shared" si="28"/>
        <v>film &amp; video</v>
      </c>
      <c r="R306" t="str">
        <f t="shared" si="29"/>
        <v>documentary</v>
      </c>
      <c r="S306" s="8">
        <f t="shared" si="26"/>
        <v>41153.083333333336</v>
      </c>
      <c r="T306" s="8">
        <f t="shared" si="27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2275</v>
      </c>
      <c r="P307">
        <f t="shared" si="25"/>
        <v>51.719576719576722</v>
      </c>
      <c r="Q307" t="str">
        <f t="shared" si="28"/>
        <v>film &amp; video</v>
      </c>
      <c r="R307" t="str">
        <f t="shared" si="29"/>
        <v>documentary</v>
      </c>
      <c r="S307" s="8">
        <f t="shared" si="26"/>
        <v>40978.630196759259</v>
      </c>
      <c r="T307" s="8">
        <f t="shared" si="27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1929</v>
      </c>
      <c r="P308">
        <f t="shared" si="25"/>
        <v>36.612499999999997</v>
      </c>
      <c r="Q308" t="str">
        <f t="shared" si="28"/>
        <v>film &amp; video</v>
      </c>
      <c r="R308" t="str">
        <f t="shared" si="29"/>
        <v>documentary</v>
      </c>
      <c r="S308" s="8">
        <f t="shared" si="26"/>
        <v>41353.795520833337</v>
      </c>
      <c r="T308" s="8">
        <f t="shared" si="27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2490</v>
      </c>
      <c r="P309">
        <f t="shared" si="25"/>
        <v>42.517361111111114</v>
      </c>
      <c r="Q309" t="str">
        <f t="shared" si="28"/>
        <v>film &amp; video</v>
      </c>
      <c r="R309" t="str">
        <f t="shared" si="29"/>
        <v>documentary</v>
      </c>
      <c r="S309" s="8">
        <f t="shared" si="26"/>
        <v>41312.944456018515</v>
      </c>
      <c r="T309" s="8">
        <f t="shared" si="27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668</v>
      </c>
      <c r="P310">
        <f t="shared" si="25"/>
        <v>62.712871287128714</v>
      </c>
      <c r="Q310" t="str">
        <f t="shared" si="28"/>
        <v>film &amp; video</v>
      </c>
      <c r="R310" t="str">
        <f t="shared" si="29"/>
        <v>documentary</v>
      </c>
      <c r="S310" s="8">
        <f t="shared" si="26"/>
        <v>40612.694560185184</v>
      </c>
      <c r="T310" s="8">
        <f t="shared" si="27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3410</v>
      </c>
      <c r="P311">
        <f t="shared" si="25"/>
        <v>89.957983193277315</v>
      </c>
      <c r="Q311" t="str">
        <f t="shared" si="28"/>
        <v>film &amp; video</v>
      </c>
      <c r="R311" t="str">
        <f t="shared" si="29"/>
        <v>documentary</v>
      </c>
      <c r="S311" s="8">
        <f t="shared" si="26"/>
        <v>41155.751550925925</v>
      </c>
      <c r="T311" s="8">
        <f t="shared" si="27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41.289999999999964</v>
      </c>
      <c r="P312">
        <f t="shared" si="25"/>
        <v>28.924722222222222</v>
      </c>
      <c r="Q312" t="str">
        <f t="shared" si="28"/>
        <v>film &amp; video</v>
      </c>
      <c r="R312" t="str">
        <f t="shared" si="29"/>
        <v>documentary</v>
      </c>
      <c r="S312" s="8">
        <f t="shared" si="26"/>
        <v>40836.083333333336</v>
      </c>
      <c r="T312" s="8">
        <f t="shared" si="27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820.33000000000175</v>
      </c>
      <c r="P313">
        <f t="shared" si="25"/>
        <v>138.8022</v>
      </c>
      <c r="Q313" t="str">
        <f t="shared" si="28"/>
        <v>film &amp; video</v>
      </c>
      <c r="R313" t="str">
        <f t="shared" si="29"/>
        <v>documentary</v>
      </c>
      <c r="S313" s="8">
        <f t="shared" si="26"/>
        <v>40909.332638888889</v>
      </c>
      <c r="T313" s="8">
        <f t="shared" si="27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950</v>
      </c>
      <c r="P314">
        <f t="shared" si="25"/>
        <v>61.301369863013697</v>
      </c>
      <c r="Q314" t="str">
        <f t="shared" si="28"/>
        <v>film &amp; video</v>
      </c>
      <c r="R314" t="str">
        <f t="shared" si="29"/>
        <v>documentary</v>
      </c>
      <c r="S314" s="8">
        <f t="shared" si="26"/>
        <v>41378.877685185187</v>
      </c>
      <c r="T314" s="8">
        <f t="shared" si="27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805</v>
      </c>
      <c r="P315">
        <f t="shared" si="25"/>
        <v>80.202702702702709</v>
      </c>
      <c r="Q315" t="str">
        <f t="shared" si="28"/>
        <v>film &amp; video</v>
      </c>
      <c r="R315" t="str">
        <f t="shared" si="29"/>
        <v>documentary</v>
      </c>
      <c r="S315" s="8">
        <f t="shared" si="26"/>
        <v>40401.665972222225</v>
      </c>
      <c r="T315" s="8">
        <f t="shared" si="27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2851.5</v>
      </c>
      <c r="P316">
        <f t="shared" si="25"/>
        <v>32.095833333333331</v>
      </c>
      <c r="Q316" t="str">
        <f t="shared" si="28"/>
        <v>film &amp; video</v>
      </c>
      <c r="R316" t="str">
        <f t="shared" si="29"/>
        <v>documentary</v>
      </c>
      <c r="S316" s="8">
        <f t="shared" si="26"/>
        <v>41334.833194444444</v>
      </c>
      <c r="T316" s="8">
        <f t="shared" si="27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312</v>
      </c>
      <c r="P317">
        <f t="shared" si="25"/>
        <v>200.88888888888889</v>
      </c>
      <c r="Q317" t="str">
        <f t="shared" si="28"/>
        <v>film &amp; video</v>
      </c>
      <c r="R317" t="str">
        <f t="shared" si="29"/>
        <v>documentary</v>
      </c>
      <c r="S317" s="8">
        <f t="shared" si="26"/>
        <v>41143.77238425926</v>
      </c>
      <c r="T317" s="8">
        <f t="shared" si="27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2066</v>
      </c>
      <c r="P318">
        <f t="shared" si="25"/>
        <v>108.01265822784811</v>
      </c>
      <c r="Q318" t="str">
        <f t="shared" si="28"/>
        <v>film &amp; video</v>
      </c>
      <c r="R318" t="str">
        <f t="shared" si="29"/>
        <v>documentary</v>
      </c>
      <c r="S318" s="8">
        <f t="shared" si="26"/>
        <v>41984.207638888889</v>
      </c>
      <c r="T318" s="8">
        <f t="shared" si="27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241</v>
      </c>
      <c r="P319">
        <f t="shared" si="25"/>
        <v>95.699367088607602</v>
      </c>
      <c r="Q319" t="str">
        <f t="shared" si="28"/>
        <v>film &amp; video</v>
      </c>
      <c r="R319" t="str">
        <f t="shared" si="29"/>
        <v>documentary</v>
      </c>
      <c r="S319" s="8">
        <f t="shared" si="26"/>
        <v>41619.676886574074</v>
      </c>
      <c r="T319" s="8">
        <f t="shared" si="27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9166</v>
      </c>
      <c r="P320">
        <f t="shared" si="25"/>
        <v>49.880281690140848</v>
      </c>
      <c r="Q320" t="str">
        <f t="shared" si="28"/>
        <v>film &amp; video</v>
      </c>
      <c r="R320" t="str">
        <f t="shared" si="29"/>
        <v>documentary</v>
      </c>
      <c r="S320" s="8">
        <f t="shared" si="26"/>
        <v>41359.997118055559</v>
      </c>
      <c r="T320" s="8">
        <f t="shared" si="27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634</v>
      </c>
      <c r="P321">
        <f t="shared" si="25"/>
        <v>110.47058823529412</v>
      </c>
      <c r="Q321" t="str">
        <f t="shared" si="28"/>
        <v>film &amp; video</v>
      </c>
      <c r="R321" t="str">
        <f t="shared" si="29"/>
        <v>documentary</v>
      </c>
      <c r="S321" s="8">
        <f t="shared" si="26"/>
        <v>40211.332638888889</v>
      </c>
      <c r="T321" s="8">
        <f t="shared" si="27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E322-D322</f>
        <v>1316</v>
      </c>
      <c r="P322">
        <f t="shared" ref="P322:P385" si="31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8">
        <f t="shared" ref="S322:S385" si="32">(((I322/60)/60)/24)+DATE(1970,1,1)</f>
        <v>42360.958333333328</v>
      </c>
      <c r="T322" s="8">
        <f t="shared" ref="T322:T385" si="33">(((J322/60)/60)/24)+DATE(1970,1,1)</f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932</v>
      </c>
      <c r="P323">
        <f t="shared" si="31"/>
        <v>106.62314540059347</v>
      </c>
      <c r="Q32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8">
        <f t="shared" si="32"/>
        <v>42682.488263888896</v>
      </c>
      <c r="T323" s="8">
        <f t="shared" si="33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1978</v>
      </c>
      <c r="P324">
        <f t="shared" si="31"/>
        <v>145.04301075268816</v>
      </c>
      <c r="Q324" t="str">
        <f t="shared" si="34"/>
        <v>film &amp; video</v>
      </c>
      <c r="R324" t="str">
        <f t="shared" si="35"/>
        <v>documentary</v>
      </c>
      <c r="S324" s="8">
        <f t="shared" si="32"/>
        <v>42503.57</v>
      </c>
      <c r="T324" s="8">
        <f t="shared" si="3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1246</v>
      </c>
      <c r="P325">
        <f t="shared" si="31"/>
        <v>114.58620689655173</v>
      </c>
      <c r="Q325" t="str">
        <f t="shared" si="34"/>
        <v>film &amp; video</v>
      </c>
      <c r="R325" t="str">
        <f t="shared" si="35"/>
        <v>documentary</v>
      </c>
      <c r="S325" s="8">
        <f t="shared" si="32"/>
        <v>42725.332638888889</v>
      </c>
      <c r="T325" s="8">
        <f t="shared" si="3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136</v>
      </c>
      <c r="P326">
        <f t="shared" si="31"/>
        <v>105.3170731707317</v>
      </c>
      <c r="Q326" t="str">
        <f t="shared" si="34"/>
        <v>film &amp; video</v>
      </c>
      <c r="R326" t="str">
        <f t="shared" si="35"/>
        <v>documentary</v>
      </c>
      <c r="S326" s="8">
        <f t="shared" si="32"/>
        <v>42217.626250000001</v>
      </c>
      <c r="T326" s="8">
        <f t="shared" si="3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2198</v>
      </c>
      <c r="P327">
        <f t="shared" si="31"/>
        <v>70.921195652173907</v>
      </c>
      <c r="Q327" t="str">
        <f t="shared" si="34"/>
        <v>film &amp; video</v>
      </c>
      <c r="R327" t="str">
        <f t="shared" si="35"/>
        <v>documentary</v>
      </c>
      <c r="S327" s="8">
        <f t="shared" si="32"/>
        <v>42724.187881944439</v>
      </c>
      <c r="T327" s="8">
        <f t="shared" si="3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19394.600000000006</v>
      </c>
      <c r="P328">
        <f t="shared" si="31"/>
        <v>147.17167680278018</v>
      </c>
      <c r="Q328" t="str">
        <f t="shared" si="34"/>
        <v>film &amp; video</v>
      </c>
      <c r="R328" t="str">
        <f t="shared" si="35"/>
        <v>documentary</v>
      </c>
      <c r="S328" s="8">
        <f t="shared" si="32"/>
        <v>42808.956250000003</v>
      </c>
      <c r="T328" s="8">
        <f t="shared" si="3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1456</v>
      </c>
      <c r="P329">
        <f t="shared" si="31"/>
        <v>160.47058823529412</v>
      </c>
      <c r="Q329" t="str">
        <f t="shared" si="34"/>
        <v>film &amp; video</v>
      </c>
      <c r="R329" t="str">
        <f t="shared" si="35"/>
        <v>documentary</v>
      </c>
      <c r="S329" s="8">
        <f t="shared" si="32"/>
        <v>42085.333333333328</v>
      </c>
      <c r="T329" s="8">
        <f t="shared" si="3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2710.8000000000029</v>
      </c>
      <c r="P330">
        <f t="shared" si="31"/>
        <v>156.04578313253012</v>
      </c>
      <c r="Q330" t="str">
        <f t="shared" si="34"/>
        <v>film &amp; video</v>
      </c>
      <c r="R330" t="str">
        <f t="shared" si="35"/>
        <v>documentary</v>
      </c>
      <c r="S330" s="8">
        <f t="shared" si="32"/>
        <v>42309.166666666672</v>
      </c>
      <c r="T330" s="8">
        <f t="shared" si="3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550</v>
      </c>
      <c r="P331">
        <f t="shared" si="31"/>
        <v>63.17365269461078</v>
      </c>
      <c r="Q331" t="str">
        <f t="shared" si="34"/>
        <v>film &amp; video</v>
      </c>
      <c r="R331" t="str">
        <f t="shared" si="35"/>
        <v>documentary</v>
      </c>
      <c r="S331" s="8">
        <f t="shared" si="32"/>
        <v>42315.166666666672</v>
      </c>
      <c r="T331" s="8">
        <f t="shared" si="3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640</v>
      </c>
      <c r="P332">
        <f t="shared" si="31"/>
        <v>104.82352941176471</v>
      </c>
      <c r="Q332" t="str">
        <f t="shared" si="34"/>
        <v>film &amp; video</v>
      </c>
      <c r="R332" t="str">
        <f t="shared" si="35"/>
        <v>documentary</v>
      </c>
      <c r="S332" s="8">
        <f t="shared" si="32"/>
        <v>41411.165972222225</v>
      </c>
      <c r="T332" s="8">
        <f t="shared" si="3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2642</v>
      </c>
      <c r="P333">
        <f t="shared" si="31"/>
        <v>97.356164383561648</v>
      </c>
      <c r="Q333" t="str">
        <f t="shared" si="34"/>
        <v>film &amp; video</v>
      </c>
      <c r="R333" t="str">
        <f t="shared" si="35"/>
        <v>documentary</v>
      </c>
      <c r="S333" s="8">
        <f t="shared" si="32"/>
        <v>42538.581412037034</v>
      </c>
      <c r="T333" s="8">
        <f t="shared" si="3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13015</v>
      </c>
      <c r="P334">
        <f t="shared" si="31"/>
        <v>203.63063063063063</v>
      </c>
      <c r="Q334" t="str">
        <f t="shared" si="34"/>
        <v>film &amp; video</v>
      </c>
      <c r="R334" t="str">
        <f t="shared" si="35"/>
        <v>documentary</v>
      </c>
      <c r="S334" s="8">
        <f t="shared" si="32"/>
        <v>42305.333333333328</v>
      </c>
      <c r="T334" s="8">
        <f t="shared" si="3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10091</v>
      </c>
      <c r="P335">
        <f t="shared" si="31"/>
        <v>188.31203007518798</v>
      </c>
      <c r="Q335" t="str">
        <f t="shared" si="34"/>
        <v>film &amp; video</v>
      </c>
      <c r="R335" t="str">
        <f t="shared" si="35"/>
        <v>documentary</v>
      </c>
      <c r="S335" s="8">
        <f t="shared" si="32"/>
        <v>42467.59480324074</v>
      </c>
      <c r="T335" s="8">
        <f t="shared" si="3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119</v>
      </c>
      <c r="P336">
        <f t="shared" si="31"/>
        <v>146.65217391304347</v>
      </c>
      <c r="Q336" t="str">
        <f t="shared" si="34"/>
        <v>film &amp; video</v>
      </c>
      <c r="R336" t="str">
        <f t="shared" si="35"/>
        <v>documentary</v>
      </c>
      <c r="S336" s="8">
        <f t="shared" si="32"/>
        <v>42139.791666666672</v>
      </c>
      <c r="T336" s="8">
        <f t="shared" si="3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235</v>
      </c>
      <c r="P337">
        <f t="shared" si="31"/>
        <v>109.1875</v>
      </c>
      <c r="Q337" t="str">
        <f t="shared" si="34"/>
        <v>film &amp; video</v>
      </c>
      <c r="R337" t="str">
        <f t="shared" si="35"/>
        <v>documentary</v>
      </c>
      <c r="S337" s="8">
        <f t="shared" si="32"/>
        <v>42132.916666666672</v>
      </c>
      <c r="T337" s="8">
        <f t="shared" si="3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4209.7799999999988</v>
      </c>
      <c r="P338">
        <f t="shared" si="31"/>
        <v>59.249046653144013</v>
      </c>
      <c r="Q338" t="str">
        <f t="shared" si="34"/>
        <v>film &amp; video</v>
      </c>
      <c r="R338" t="str">
        <f t="shared" si="35"/>
        <v>documentary</v>
      </c>
      <c r="S338" s="8">
        <f t="shared" si="32"/>
        <v>42321.637939814813</v>
      </c>
      <c r="T338" s="8">
        <f t="shared" si="3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35.050000000000182</v>
      </c>
      <c r="P339">
        <f t="shared" si="31"/>
        <v>97.904838709677421</v>
      </c>
      <c r="Q339" t="str">
        <f t="shared" si="34"/>
        <v>film &amp; video</v>
      </c>
      <c r="R339" t="str">
        <f t="shared" si="35"/>
        <v>documentary</v>
      </c>
      <c r="S339" s="8">
        <f t="shared" si="32"/>
        <v>42077.086898148147</v>
      </c>
      <c r="T339" s="8">
        <f t="shared" si="3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1520.0400000000009</v>
      </c>
      <c r="P340">
        <f t="shared" si="31"/>
        <v>70.000169491525426</v>
      </c>
      <c r="Q340" t="str">
        <f t="shared" si="34"/>
        <v>film &amp; video</v>
      </c>
      <c r="R340" t="str">
        <f t="shared" si="35"/>
        <v>documentary</v>
      </c>
      <c r="S340" s="8">
        <f t="shared" si="32"/>
        <v>42616.041666666672</v>
      </c>
      <c r="T340" s="8">
        <f t="shared" si="3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485</v>
      </c>
      <c r="P341">
        <f t="shared" si="31"/>
        <v>72.865168539325836</v>
      </c>
      <c r="Q341" t="str">
        <f t="shared" si="34"/>
        <v>film &amp; video</v>
      </c>
      <c r="R341" t="str">
        <f t="shared" si="35"/>
        <v>documentary</v>
      </c>
      <c r="S341" s="8">
        <f t="shared" si="32"/>
        <v>42123.760046296295</v>
      </c>
      <c r="T341" s="8">
        <f t="shared" si="3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8758</v>
      </c>
      <c r="P342">
        <f t="shared" si="31"/>
        <v>146.34782608695653</v>
      </c>
      <c r="Q342" t="str">
        <f t="shared" si="34"/>
        <v>film &amp; video</v>
      </c>
      <c r="R342" t="str">
        <f t="shared" si="35"/>
        <v>documentary</v>
      </c>
      <c r="S342" s="8">
        <f t="shared" si="32"/>
        <v>42802.875</v>
      </c>
      <c r="T342" s="8">
        <f t="shared" si="3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235</v>
      </c>
      <c r="P343">
        <f t="shared" si="31"/>
        <v>67.909090909090907</v>
      </c>
      <c r="Q343" t="str">
        <f t="shared" si="34"/>
        <v>film &amp; video</v>
      </c>
      <c r="R343" t="str">
        <f t="shared" si="35"/>
        <v>documentary</v>
      </c>
      <c r="S343" s="8">
        <f t="shared" si="32"/>
        <v>41913.165972222225</v>
      </c>
      <c r="T343" s="8">
        <f t="shared" si="3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201.5199999999968</v>
      </c>
      <c r="P344">
        <f t="shared" si="31"/>
        <v>169.85083076923075</v>
      </c>
      <c r="Q344" t="str">
        <f t="shared" si="34"/>
        <v>film &amp; video</v>
      </c>
      <c r="R344" t="str">
        <f t="shared" si="35"/>
        <v>documentary</v>
      </c>
      <c r="S344" s="8">
        <f t="shared" si="32"/>
        <v>42489.780844907407</v>
      </c>
      <c r="T344" s="8">
        <f t="shared" si="3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608.59000000000015</v>
      </c>
      <c r="P345">
        <f t="shared" si="31"/>
        <v>58.413339694656486</v>
      </c>
      <c r="Q345" t="str">
        <f t="shared" si="34"/>
        <v>film &amp; video</v>
      </c>
      <c r="R345" t="str">
        <f t="shared" si="35"/>
        <v>documentary</v>
      </c>
      <c r="S345" s="8">
        <f t="shared" si="32"/>
        <v>41957.125</v>
      </c>
      <c r="T345" s="8">
        <f t="shared" si="3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698</v>
      </c>
      <c r="P346">
        <f t="shared" si="31"/>
        <v>119.99298245614035</v>
      </c>
      <c r="Q346" t="str">
        <f t="shared" si="34"/>
        <v>film &amp; video</v>
      </c>
      <c r="R346" t="str">
        <f t="shared" si="35"/>
        <v>documentary</v>
      </c>
      <c r="S346" s="8">
        <f t="shared" si="32"/>
        <v>42156.097222222219</v>
      </c>
      <c r="T346" s="8">
        <f t="shared" si="3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3375</v>
      </c>
      <c r="P347">
        <f t="shared" si="31"/>
        <v>99.860335195530723</v>
      </c>
      <c r="Q347" t="str">
        <f t="shared" si="34"/>
        <v>film &amp; video</v>
      </c>
      <c r="R347" t="str">
        <f t="shared" si="35"/>
        <v>documentary</v>
      </c>
      <c r="S347" s="8">
        <f t="shared" si="32"/>
        <v>42144.944328703699</v>
      </c>
      <c r="T347" s="8">
        <f t="shared" si="3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7028.880000000001</v>
      </c>
      <c r="P348">
        <f t="shared" si="31"/>
        <v>90.579148936170213</v>
      </c>
      <c r="Q348" t="str">
        <f t="shared" si="34"/>
        <v>film &amp; video</v>
      </c>
      <c r="R348" t="str">
        <f t="shared" si="35"/>
        <v>documentary</v>
      </c>
      <c r="S348" s="8">
        <f t="shared" si="32"/>
        <v>42291.500243055561</v>
      </c>
      <c r="T348" s="8">
        <f t="shared" si="3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4636.1999999999971</v>
      </c>
      <c r="P349">
        <f t="shared" si="31"/>
        <v>117.77361477572559</v>
      </c>
      <c r="Q349" t="str">
        <f t="shared" si="34"/>
        <v>film &amp; video</v>
      </c>
      <c r="R349" t="str">
        <f t="shared" si="35"/>
        <v>documentary</v>
      </c>
      <c r="S349" s="8">
        <f t="shared" si="32"/>
        <v>42322.537141203706</v>
      </c>
      <c r="T349" s="8">
        <f t="shared" si="3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300</v>
      </c>
      <c r="P350">
        <f t="shared" si="31"/>
        <v>86.554621848739501</v>
      </c>
      <c r="Q350" t="str">
        <f t="shared" si="34"/>
        <v>film &amp; video</v>
      </c>
      <c r="R350" t="str">
        <f t="shared" si="35"/>
        <v>documentary</v>
      </c>
      <c r="S350" s="8">
        <f t="shared" si="32"/>
        <v>42237.58699074074</v>
      </c>
      <c r="T350" s="8">
        <f t="shared" si="3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747.18000000000029</v>
      </c>
      <c r="P351">
        <f t="shared" si="31"/>
        <v>71.899281437125751</v>
      </c>
      <c r="Q351" t="str">
        <f t="shared" si="34"/>
        <v>film &amp; video</v>
      </c>
      <c r="R351" t="str">
        <f t="shared" si="35"/>
        <v>documentary</v>
      </c>
      <c r="S351" s="8">
        <f t="shared" si="32"/>
        <v>42790.498935185184</v>
      </c>
      <c r="T351" s="8">
        <f t="shared" si="3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3690</v>
      </c>
      <c r="P352">
        <f t="shared" si="31"/>
        <v>129.81900452488688</v>
      </c>
      <c r="Q352" t="str">
        <f t="shared" si="34"/>
        <v>film &amp; video</v>
      </c>
      <c r="R352" t="str">
        <f t="shared" si="35"/>
        <v>documentary</v>
      </c>
      <c r="S352" s="8">
        <f t="shared" si="32"/>
        <v>42624.165972222225</v>
      </c>
      <c r="T352" s="8">
        <f t="shared" si="3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9296</v>
      </c>
      <c r="P353">
        <f t="shared" si="31"/>
        <v>44.912863070539416</v>
      </c>
      <c r="Q353" t="str">
        <f t="shared" si="34"/>
        <v>film &amp; video</v>
      </c>
      <c r="R353" t="str">
        <f t="shared" si="35"/>
        <v>documentary</v>
      </c>
      <c r="S353" s="8">
        <f t="shared" si="32"/>
        <v>42467.923078703709</v>
      </c>
      <c r="T353" s="8">
        <f t="shared" si="3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1656</v>
      </c>
      <c r="P354">
        <f t="shared" si="31"/>
        <v>40.755244755244753</v>
      </c>
      <c r="Q354" t="str">
        <f t="shared" si="34"/>
        <v>film &amp; video</v>
      </c>
      <c r="R354" t="str">
        <f t="shared" si="35"/>
        <v>documentary</v>
      </c>
      <c r="S354" s="8">
        <f t="shared" si="32"/>
        <v>41920.167453703703</v>
      </c>
      <c r="T354" s="8">
        <f t="shared" si="3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5035.18</v>
      </c>
      <c r="P355">
        <f t="shared" si="31"/>
        <v>103.52394779771615</v>
      </c>
      <c r="Q355" t="str">
        <f t="shared" si="34"/>
        <v>film &amp; video</v>
      </c>
      <c r="R355" t="str">
        <f t="shared" si="35"/>
        <v>documentary</v>
      </c>
      <c r="S355" s="8">
        <f t="shared" si="32"/>
        <v>42327.833553240736</v>
      </c>
      <c r="T355" s="8">
        <f t="shared" si="3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138</v>
      </c>
      <c r="P356">
        <f t="shared" si="31"/>
        <v>125.44827586206897</v>
      </c>
      <c r="Q356" t="str">
        <f t="shared" si="34"/>
        <v>film &amp; video</v>
      </c>
      <c r="R356" t="str">
        <f t="shared" si="35"/>
        <v>documentary</v>
      </c>
      <c r="S356" s="8">
        <f t="shared" si="32"/>
        <v>42468.786122685182</v>
      </c>
      <c r="T356" s="8">
        <f t="shared" si="3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5690</v>
      </c>
      <c r="P357">
        <f t="shared" si="31"/>
        <v>246.60606060606059</v>
      </c>
      <c r="Q357" t="str">
        <f t="shared" si="34"/>
        <v>film &amp; video</v>
      </c>
      <c r="R357" t="str">
        <f t="shared" si="35"/>
        <v>documentary</v>
      </c>
      <c r="S357" s="8">
        <f t="shared" si="32"/>
        <v>41974.3355787037</v>
      </c>
      <c r="T357" s="8">
        <f t="shared" si="3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201.93000000000029</v>
      </c>
      <c r="P358">
        <f t="shared" si="31"/>
        <v>79.401340206185566</v>
      </c>
      <c r="Q358" t="str">
        <f t="shared" si="34"/>
        <v>film &amp; video</v>
      </c>
      <c r="R358" t="str">
        <f t="shared" si="35"/>
        <v>documentary</v>
      </c>
      <c r="S358" s="8">
        <f t="shared" si="32"/>
        <v>42445.761493055557</v>
      </c>
      <c r="T358" s="8">
        <f t="shared" si="3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11100</v>
      </c>
      <c r="P359">
        <f t="shared" si="31"/>
        <v>86.138613861386133</v>
      </c>
      <c r="Q359" t="str">
        <f t="shared" si="34"/>
        <v>film &amp; video</v>
      </c>
      <c r="R359" t="str">
        <f t="shared" si="35"/>
        <v>documentary</v>
      </c>
      <c r="S359" s="8">
        <f t="shared" si="32"/>
        <v>42118.222187499996</v>
      </c>
      <c r="T359" s="8">
        <f t="shared" si="3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1544</v>
      </c>
      <c r="P360">
        <f t="shared" si="31"/>
        <v>193.04868913857678</v>
      </c>
      <c r="Q360" t="str">
        <f t="shared" si="34"/>
        <v>film &amp; video</v>
      </c>
      <c r="R360" t="str">
        <f t="shared" si="35"/>
        <v>documentary</v>
      </c>
      <c r="S360" s="8">
        <f t="shared" si="32"/>
        <v>42536.625</v>
      </c>
      <c r="T360" s="8">
        <f t="shared" si="3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1175</v>
      </c>
      <c r="P361">
        <f t="shared" si="31"/>
        <v>84.023178807947019</v>
      </c>
      <c r="Q361" t="str">
        <f t="shared" si="34"/>
        <v>film &amp; video</v>
      </c>
      <c r="R361" t="str">
        <f t="shared" si="35"/>
        <v>documentary</v>
      </c>
      <c r="S361" s="8">
        <f t="shared" si="32"/>
        <v>41957.216666666667</v>
      </c>
      <c r="T361" s="8">
        <f t="shared" si="3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165</v>
      </c>
      <c r="P362">
        <f t="shared" si="31"/>
        <v>139.82758620689654</v>
      </c>
      <c r="Q362" t="str">
        <f t="shared" si="34"/>
        <v>film &amp; video</v>
      </c>
      <c r="R362" t="str">
        <f t="shared" si="35"/>
        <v>documentary</v>
      </c>
      <c r="S362" s="8">
        <f t="shared" si="32"/>
        <v>42208.132638888885</v>
      </c>
      <c r="T362" s="8">
        <f t="shared" si="3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3876.9499999999971</v>
      </c>
      <c r="P363">
        <f t="shared" si="31"/>
        <v>109.82189265536722</v>
      </c>
      <c r="Q363" t="str">
        <f t="shared" si="34"/>
        <v>film &amp; video</v>
      </c>
      <c r="R363" t="str">
        <f t="shared" si="35"/>
        <v>documentary</v>
      </c>
      <c r="S363" s="8">
        <f t="shared" si="32"/>
        <v>41966.042893518519</v>
      </c>
      <c r="T363" s="8">
        <f t="shared" si="3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2335</v>
      </c>
      <c r="P364">
        <f t="shared" si="31"/>
        <v>139.53488372093022</v>
      </c>
      <c r="Q364" t="str">
        <f t="shared" si="34"/>
        <v>film &amp; video</v>
      </c>
      <c r="R364" t="str">
        <f t="shared" si="35"/>
        <v>documentary</v>
      </c>
      <c r="S364" s="8">
        <f t="shared" si="32"/>
        <v>41859</v>
      </c>
      <c r="T364" s="8">
        <f t="shared" si="3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119</v>
      </c>
      <c r="P365">
        <f t="shared" si="31"/>
        <v>347.84615384615387</v>
      </c>
      <c r="Q365" t="str">
        <f t="shared" si="34"/>
        <v>film &amp; video</v>
      </c>
      <c r="R365" t="str">
        <f t="shared" si="35"/>
        <v>documentary</v>
      </c>
      <c r="S365" s="8">
        <f t="shared" si="32"/>
        <v>40300.806944444441</v>
      </c>
      <c r="T365" s="8">
        <f t="shared" si="3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711.30000000000018</v>
      </c>
      <c r="P366">
        <f t="shared" si="31"/>
        <v>68.24159292035398</v>
      </c>
      <c r="Q366" t="str">
        <f t="shared" si="34"/>
        <v>film &amp; video</v>
      </c>
      <c r="R366" t="str">
        <f t="shared" si="35"/>
        <v>documentary</v>
      </c>
      <c r="S366" s="8">
        <f t="shared" si="32"/>
        <v>41811.165972222225</v>
      </c>
      <c r="T366" s="8">
        <f t="shared" si="3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596</v>
      </c>
      <c r="P367">
        <f t="shared" si="31"/>
        <v>239.93846153846152</v>
      </c>
      <c r="Q367" t="str">
        <f t="shared" si="34"/>
        <v>film &amp; video</v>
      </c>
      <c r="R367" t="str">
        <f t="shared" si="35"/>
        <v>documentary</v>
      </c>
      <c r="S367" s="8">
        <f t="shared" si="32"/>
        <v>41698.606469907405</v>
      </c>
      <c r="T367" s="8">
        <f t="shared" si="3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500</v>
      </c>
      <c r="P368">
        <f t="shared" si="31"/>
        <v>287.31343283582089</v>
      </c>
      <c r="Q368" t="str">
        <f t="shared" si="34"/>
        <v>film &amp; video</v>
      </c>
      <c r="R368" t="str">
        <f t="shared" si="35"/>
        <v>documentary</v>
      </c>
      <c r="S368" s="8">
        <f t="shared" si="32"/>
        <v>41049.793032407404</v>
      </c>
      <c r="T368" s="8">
        <f t="shared" si="3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335.01000000000022</v>
      </c>
      <c r="P369">
        <f t="shared" si="31"/>
        <v>86.84882352941176</v>
      </c>
      <c r="Q369" t="str">
        <f t="shared" si="34"/>
        <v>film &amp; video</v>
      </c>
      <c r="R369" t="str">
        <f t="shared" si="35"/>
        <v>documentary</v>
      </c>
      <c r="S369" s="8">
        <f t="shared" si="32"/>
        <v>41395.207638888889</v>
      </c>
      <c r="T369" s="8">
        <f t="shared" si="3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514</v>
      </c>
      <c r="P370">
        <f t="shared" si="31"/>
        <v>81.84905660377359</v>
      </c>
      <c r="Q370" t="str">
        <f t="shared" si="34"/>
        <v>film &amp; video</v>
      </c>
      <c r="R370" t="str">
        <f t="shared" si="35"/>
        <v>documentary</v>
      </c>
      <c r="S370" s="8">
        <f t="shared" si="32"/>
        <v>42078.563912037032</v>
      </c>
      <c r="T370" s="8">
        <f t="shared" si="3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660.11999999999989</v>
      </c>
      <c r="P371">
        <f t="shared" si="31"/>
        <v>42.874970059880241</v>
      </c>
      <c r="Q371" t="str">
        <f t="shared" si="34"/>
        <v>film &amp; video</v>
      </c>
      <c r="R371" t="str">
        <f t="shared" si="35"/>
        <v>documentary</v>
      </c>
      <c r="S371" s="8">
        <f t="shared" si="32"/>
        <v>40923.551724537036</v>
      </c>
      <c r="T371" s="8">
        <f t="shared" si="3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5505</v>
      </c>
      <c r="P372">
        <f t="shared" si="31"/>
        <v>709.41860465116281</v>
      </c>
      <c r="Q372" t="str">
        <f t="shared" si="34"/>
        <v>film &amp; video</v>
      </c>
      <c r="R372" t="str">
        <f t="shared" si="35"/>
        <v>documentary</v>
      </c>
      <c r="S372" s="8">
        <f t="shared" si="32"/>
        <v>42741.795138888891</v>
      </c>
      <c r="T372" s="8">
        <f t="shared" si="3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21253</v>
      </c>
      <c r="P373">
        <f t="shared" si="31"/>
        <v>161.25517890772127</v>
      </c>
      <c r="Q373" t="str">
        <f t="shared" si="34"/>
        <v>film &amp; video</v>
      </c>
      <c r="R373" t="str">
        <f t="shared" si="35"/>
        <v>documentary</v>
      </c>
      <c r="S373" s="8">
        <f t="shared" si="32"/>
        <v>41306.767812500002</v>
      </c>
      <c r="T373" s="8">
        <f t="shared" si="3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76</v>
      </c>
      <c r="P374">
        <f t="shared" si="31"/>
        <v>41.777777777777779</v>
      </c>
      <c r="Q374" t="str">
        <f t="shared" si="34"/>
        <v>film &amp; video</v>
      </c>
      <c r="R374" t="str">
        <f t="shared" si="35"/>
        <v>documentary</v>
      </c>
      <c r="S374" s="8">
        <f t="shared" si="32"/>
        <v>42465.666666666672</v>
      </c>
      <c r="T374" s="8">
        <f t="shared" si="3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500</v>
      </c>
      <c r="P375">
        <f t="shared" si="31"/>
        <v>89.887640449438209</v>
      </c>
      <c r="Q375" t="str">
        <f t="shared" si="34"/>
        <v>film &amp; video</v>
      </c>
      <c r="R375" t="str">
        <f t="shared" si="35"/>
        <v>documentary</v>
      </c>
      <c r="S375" s="8">
        <f t="shared" si="32"/>
        <v>41108.91201388889</v>
      </c>
      <c r="T375" s="8">
        <f t="shared" si="3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1839</v>
      </c>
      <c r="P376">
        <f t="shared" si="31"/>
        <v>45.051724137931032</v>
      </c>
      <c r="Q376" t="str">
        <f t="shared" si="34"/>
        <v>film &amp; video</v>
      </c>
      <c r="R376" t="str">
        <f t="shared" si="35"/>
        <v>documentary</v>
      </c>
      <c r="S376" s="8">
        <f t="shared" si="32"/>
        <v>40802.889247685183</v>
      </c>
      <c r="T376" s="8">
        <f t="shared" si="3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100</v>
      </c>
      <c r="P377">
        <f t="shared" si="31"/>
        <v>42.857142857142854</v>
      </c>
      <c r="Q377" t="str">
        <f t="shared" si="34"/>
        <v>film &amp; video</v>
      </c>
      <c r="R377" t="str">
        <f t="shared" si="35"/>
        <v>documentary</v>
      </c>
      <c r="S377" s="8">
        <f t="shared" si="32"/>
        <v>41699.720833333333</v>
      </c>
      <c r="T377" s="8">
        <f t="shared" si="3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146</v>
      </c>
      <c r="P378">
        <f t="shared" si="31"/>
        <v>54.083333333333336</v>
      </c>
      <c r="Q378" t="str">
        <f t="shared" si="34"/>
        <v>film &amp; video</v>
      </c>
      <c r="R378" t="str">
        <f t="shared" si="35"/>
        <v>documentary</v>
      </c>
      <c r="S378" s="8">
        <f t="shared" si="32"/>
        <v>42607.452731481477</v>
      </c>
      <c r="T378" s="8">
        <f t="shared" si="3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1728</v>
      </c>
      <c r="P379">
        <f t="shared" si="31"/>
        <v>103.21804511278195</v>
      </c>
      <c r="Q379" t="str">
        <f t="shared" si="34"/>
        <v>film &amp; video</v>
      </c>
      <c r="R379" t="str">
        <f t="shared" si="35"/>
        <v>documentary</v>
      </c>
      <c r="S379" s="8">
        <f t="shared" si="32"/>
        <v>42322.292361111111</v>
      </c>
      <c r="T379" s="8">
        <f t="shared" si="3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353</v>
      </c>
      <c r="P380">
        <f t="shared" si="31"/>
        <v>40.397590361445786</v>
      </c>
      <c r="Q380" t="str">
        <f t="shared" si="34"/>
        <v>film &amp; video</v>
      </c>
      <c r="R380" t="str">
        <f t="shared" si="35"/>
        <v>documentary</v>
      </c>
      <c r="S380" s="8">
        <f t="shared" si="32"/>
        <v>42394.994444444441</v>
      </c>
      <c r="T380" s="8">
        <f t="shared" si="3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2412</v>
      </c>
      <c r="P381">
        <f t="shared" si="31"/>
        <v>116.85906040268456</v>
      </c>
      <c r="Q381" t="str">
        <f t="shared" si="34"/>
        <v>film &amp; video</v>
      </c>
      <c r="R381" t="str">
        <f t="shared" si="35"/>
        <v>documentary</v>
      </c>
      <c r="S381" s="8">
        <f t="shared" si="32"/>
        <v>41032.688333333332</v>
      </c>
      <c r="T381" s="8">
        <f t="shared" si="3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1660</v>
      </c>
      <c r="P382">
        <f t="shared" si="31"/>
        <v>115.51020408163265</v>
      </c>
      <c r="Q382" t="str">
        <f t="shared" si="34"/>
        <v>film &amp; video</v>
      </c>
      <c r="R382" t="str">
        <f t="shared" si="35"/>
        <v>documentary</v>
      </c>
      <c r="S382" s="8">
        <f t="shared" si="32"/>
        <v>42392.719814814816</v>
      </c>
      <c r="T382" s="8">
        <f t="shared" si="3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1182.5</v>
      </c>
      <c r="P383">
        <f t="shared" si="31"/>
        <v>104.31274900398407</v>
      </c>
      <c r="Q383" t="str">
        <f t="shared" si="34"/>
        <v>film &amp; video</v>
      </c>
      <c r="R383" t="str">
        <f t="shared" si="35"/>
        <v>documentary</v>
      </c>
      <c r="S383" s="8">
        <f t="shared" si="32"/>
        <v>41120.208333333336</v>
      </c>
      <c r="T383" s="8">
        <f t="shared" si="3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935</v>
      </c>
      <c r="P384">
        <f t="shared" si="31"/>
        <v>69.772727272727266</v>
      </c>
      <c r="Q384" t="str">
        <f t="shared" si="34"/>
        <v>film &amp; video</v>
      </c>
      <c r="R384" t="str">
        <f t="shared" si="35"/>
        <v>documentary</v>
      </c>
      <c r="S384" s="8">
        <f t="shared" si="32"/>
        <v>41158.709490740745</v>
      </c>
      <c r="T384" s="8">
        <f t="shared" si="3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1066</v>
      </c>
      <c r="P385">
        <f t="shared" si="31"/>
        <v>43.020833333333336</v>
      </c>
      <c r="Q385" t="str">
        <f t="shared" si="34"/>
        <v>film &amp; video</v>
      </c>
      <c r="R385" t="str">
        <f t="shared" si="35"/>
        <v>documentary</v>
      </c>
      <c r="S385" s="8">
        <f t="shared" si="32"/>
        <v>41778.117581018516</v>
      </c>
      <c r="T385" s="8">
        <f t="shared" si="3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E386-D386</f>
        <v>2421</v>
      </c>
      <c r="P386">
        <f t="shared" ref="P386:P449" si="37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8">
        <f t="shared" ref="S386:S449" si="38">(((I386/60)/60)/24)+DATE(1970,1,1)</f>
        <v>42010.781793981485</v>
      </c>
      <c r="T386" s="8">
        <f t="shared" ref="T386:T449" si="39">(((J386/60)/60)/24)+DATE(1970,1,1)</f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1495.5</v>
      </c>
      <c r="P387">
        <f t="shared" si="37"/>
        <v>111.79535864978902</v>
      </c>
      <c r="Q387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8">
        <f t="shared" si="38"/>
        <v>41964.626168981486</v>
      </c>
      <c r="T387" s="8">
        <f t="shared" si="39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</v>
      </c>
      <c r="P388">
        <f t="shared" si="37"/>
        <v>46.230769230769234</v>
      </c>
      <c r="Q388" t="str">
        <f t="shared" si="40"/>
        <v>film &amp; video</v>
      </c>
      <c r="R388" t="str">
        <f t="shared" si="41"/>
        <v>documentary</v>
      </c>
      <c r="S388" s="8">
        <f t="shared" si="38"/>
        <v>42226.951284722221</v>
      </c>
      <c r="T388" s="8">
        <f t="shared" si="39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43316</v>
      </c>
      <c r="P389">
        <f t="shared" si="37"/>
        <v>144.69039145907473</v>
      </c>
      <c r="Q389" t="str">
        <f t="shared" si="40"/>
        <v>film &amp; video</v>
      </c>
      <c r="R389" t="str">
        <f t="shared" si="41"/>
        <v>documentary</v>
      </c>
      <c r="S389" s="8">
        <f t="shared" si="38"/>
        <v>42231.25</v>
      </c>
      <c r="T389" s="8">
        <f t="shared" si="39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1308</v>
      </c>
      <c r="P390">
        <f t="shared" si="37"/>
        <v>88.845070422535215</v>
      </c>
      <c r="Q390" t="str">
        <f t="shared" si="40"/>
        <v>film &amp; video</v>
      </c>
      <c r="R390" t="str">
        <f t="shared" si="41"/>
        <v>documentary</v>
      </c>
      <c r="S390" s="8">
        <f t="shared" si="38"/>
        <v>42579.076157407413</v>
      </c>
      <c r="T390" s="8">
        <f t="shared" si="39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55444.119999999995</v>
      </c>
      <c r="P391">
        <f t="shared" si="37"/>
        <v>81.75107284768211</v>
      </c>
      <c r="Q391" t="str">
        <f t="shared" si="40"/>
        <v>film &amp; video</v>
      </c>
      <c r="R391" t="str">
        <f t="shared" si="41"/>
        <v>documentary</v>
      </c>
      <c r="S391" s="8">
        <f t="shared" si="38"/>
        <v>41705.957638888889</v>
      </c>
      <c r="T391" s="8">
        <f t="shared" si="39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0</v>
      </c>
      <c r="P392">
        <f t="shared" si="37"/>
        <v>71.428571428571431</v>
      </c>
      <c r="Q392" t="str">
        <f t="shared" si="40"/>
        <v>film &amp; video</v>
      </c>
      <c r="R392" t="str">
        <f t="shared" si="41"/>
        <v>documentary</v>
      </c>
      <c r="S392" s="8">
        <f t="shared" si="38"/>
        <v>42132.036712962959</v>
      </c>
      <c r="T392" s="8">
        <f t="shared" si="39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122</v>
      </c>
      <c r="P393">
        <f t="shared" si="37"/>
        <v>104.25906735751295</v>
      </c>
      <c r="Q393" t="str">
        <f t="shared" si="40"/>
        <v>film &amp; video</v>
      </c>
      <c r="R393" t="str">
        <f t="shared" si="41"/>
        <v>documentary</v>
      </c>
      <c r="S393" s="8">
        <f t="shared" si="38"/>
        <v>40895.040972222225</v>
      </c>
      <c r="T393" s="8">
        <f t="shared" si="39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167</v>
      </c>
      <c r="P394">
        <f t="shared" si="37"/>
        <v>90.616504854368927</v>
      </c>
      <c r="Q394" t="str">
        <f t="shared" si="40"/>
        <v>film &amp; video</v>
      </c>
      <c r="R394" t="str">
        <f t="shared" si="41"/>
        <v>documentary</v>
      </c>
      <c r="S394" s="8">
        <f t="shared" si="38"/>
        <v>40794.125</v>
      </c>
      <c r="T394" s="8">
        <f t="shared" si="39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5223</v>
      </c>
      <c r="P395">
        <f t="shared" si="37"/>
        <v>157.33048433048432</v>
      </c>
      <c r="Q395" t="str">
        <f t="shared" si="40"/>
        <v>film &amp; video</v>
      </c>
      <c r="R395" t="str">
        <f t="shared" si="41"/>
        <v>documentary</v>
      </c>
      <c r="S395" s="8">
        <f t="shared" si="38"/>
        <v>41557.708935185183</v>
      </c>
      <c r="T395" s="8">
        <f t="shared" si="39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559</v>
      </c>
      <c r="P396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8">
        <f t="shared" si="38"/>
        <v>42477.776412037041</v>
      </c>
      <c r="T396" s="8">
        <f t="shared" si="39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804.45000000000073</v>
      </c>
      <c r="P397">
        <f t="shared" si="37"/>
        <v>58.719836956521746</v>
      </c>
      <c r="Q397" t="str">
        <f t="shared" si="40"/>
        <v>film &amp; video</v>
      </c>
      <c r="R397" t="str">
        <f t="shared" si="41"/>
        <v>documentary</v>
      </c>
      <c r="S397" s="8">
        <f t="shared" si="38"/>
        <v>41026.897222222222</v>
      </c>
      <c r="T397" s="8">
        <f t="shared" si="39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1000</v>
      </c>
      <c r="P398">
        <f t="shared" si="37"/>
        <v>81.632653061224488</v>
      </c>
      <c r="Q398" t="str">
        <f t="shared" si="40"/>
        <v>film &amp; video</v>
      </c>
      <c r="R398" t="str">
        <f t="shared" si="41"/>
        <v>documentary</v>
      </c>
      <c r="S398" s="8">
        <f t="shared" si="38"/>
        <v>41097.564884259256</v>
      </c>
      <c r="T398" s="8">
        <f t="shared" si="39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485.35000000000036</v>
      </c>
      <c r="P399">
        <f t="shared" si="37"/>
        <v>56.460043668122275</v>
      </c>
      <c r="Q399" t="str">
        <f t="shared" si="40"/>
        <v>film &amp; video</v>
      </c>
      <c r="R399" t="str">
        <f t="shared" si="41"/>
        <v>documentary</v>
      </c>
      <c r="S399" s="8">
        <f t="shared" si="38"/>
        <v>40422.155555555553</v>
      </c>
      <c r="T399" s="8">
        <f t="shared" si="39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1887</v>
      </c>
      <c r="P400">
        <f t="shared" si="37"/>
        <v>140.1044776119403</v>
      </c>
      <c r="Q400" t="str">
        <f t="shared" si="40"/>
        <v>film &amp; video</v>
      </c>
      <c r="R400" t="str">
        <f t="shared" si="41"/>
        <v>documentary</v>
      </c>
      <c r="S400" s="8">
        <f t="shared" si="38"/>
        <v>42123.793124999997</v>
      </c>
      <c r="T400" s="8">
        <f t="shared" si="39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1361</v>
      </c>
      <c r="P401">
        <f t="shared" si="37"/>
        <v>224.85263157894738</v>
      </c>
      <c r="Q401" t="str">
        <f t="shared" si="40"/>
        <v>film &amp; video</v>
      </c>
      <c r="R401" t="str">
        <f t="shared" si="41"/>
        <v>documentary</v>
      </c>
      <c r="S401" s="8">
        <f t="shared" si="38"/>
        <v>42718.5</v>
      </c>
      <c r="T401" s="8">
        <f t="shared" si="39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1230.25</v>
      </c>
      <c r="P402">
        <f t="shared" si="37"/>
        <v>181.13306451612902</v>
      </c>
      <c r="Q402" t="str">
        <f t="shared" si="40"/>
        <v>film &amp; video</v>
      </c>
      <c r="R402" t="str">
        <f t="shared" si="41"/>
        <v>documentary</v>
      </c>
      <c r="S402" s="8">
        <f t="shared" si="38"/>
        <v>41776.145833333336</v>
      </c>
      <c r="T402" s="8">
        <f t="shared" si="39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1906</v>
      </c>
      <c r="P403">
        <f t="shared" si="37"/>
        <v>711.04109589041093</v>
      </c>
      <c r="Q403" t="str">
        <f t="shared" si="40"/>
        <v>film &amp; video</v>
      </c>
      <c r="R403" t="str">
        <f t="shared" si="41"/>
        <v>documentary</v>
      </c>
      <c r="S403" s="8">
        <f t="shared" si="38"/>
        <v>40762.842245370368</v>
      </c>
      <c r="T403" s="8">
        <f t="shared" si="39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833</v>
      </c>
      <c r="P404">
        <f t="shared" si="37"/>
        <v>65.883720930232556</v>
      </c>
      <c r="Q404" t="str">
        <f t="shared" si="40"/>
        <v>film &amp; video</v>
      </c>
      <c r="R404" t="str">
        <f t="shared" si="41"/>
        <v>documentary</v>
      </c>
      <c r="S404" s="8">
        <f t="shared" si="38"/>
        <v>42313.58121527778</v>
      </c>
      <c r="T404" s="8">
        <f t="shared" si="39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263</v>
      </c>
      <c r="P405">
        <f t="shared" si="37"/>
        <v>75.185714285714283</v>
      </c>
      <c r="Q405" t="str">
        <f t="shared" si="40"/>
        <v>film &amp; video</v>
      </c>
      <c r="R405" t="str">
        <f t="shared" si="41"/>
        <v>documentary</v>
      </c>
      <c r="S405" s="8">
        <f t="shared" si="38"/>
        <v>40765.297222222223</v>
      </c>
      <c r="T405" s="8">
        <f t="shared" si="39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1082</v>
      </c>
      <c r="P406">
        <f t="shared" si="37"/>
        <v>133.14391143911439</v>
      </c>
      <c r="Q406" t="str">
        <f t="shared" si="40"/>
        <v>film &amp; video</v>
      </c>
      <c r="R406" t="str">
        <f t="shared" si="41"/>
        <v>documentary</v>
      </c>
      <c r="S406" s="8">
        <f t="shared" si="38"/>
        <v>41675.961111111108</v>
      </c>
      <c r="T406" s="8">
        <f t="shared" si="39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216</v>
      </c>
      <c r="P40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8">
        <f t="shared" si="38"/>
        <v>41704.08494212963</v>
      </c>
      <c r="T407" s="8">
        <f t="shared" si="39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215.73000000000002</v>
      </c>
      <c r="P408">
        <f t="shared" si="37"/>
        <v>86.163714285714292</v>
      </c>
      <c r="Q408" t="str">
        <f t="shared" si="40"/>
        <v>film &amp; video</v>
      </c>
      <c r="R408" t="str">
        <f t="shared" si="41"/>
        <v>documentary</v>
      </c>
      <c r="S408" s="8">
        <f t="shared" si="38"/>
        <v>40672.249305555553</v>
      </c>
      <c r="T408" s="8">
        <f t="shared" si="39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31</v>
      </c>
      <c r="P409">
        <f t="shared" si="37"/>
        <v>92.318181818181813</v>
      </c>
      <c r="Q409" t="str">
        <f t="shared" si="40"/>
        <v>film &amp; video</v>
      </c>
      <c r="R409" t="str">
        <f t="shared" si="41"/>
        <v>documentary</v>
      </c>
      <c r="S409" s="8">
        <f t="shared" si="38"/>
        <v>40866.912615740745</v>
      </c>
      <c r="T409" s="8">
        <f t="shared" si="39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86.260000000000218</v>
      </c>
      <c r="P410">
        <f t="shared" si="37"/>
        <v>160.16473684210527</v>
      </c>
      <c r="Q410" t="str">
        <f t="shared" si="40"/>
        <v>film &amp; video</v>
      </c>
      <c r="R410" t="str">
        <f t="shared" si="41"/>
        <v>documentary</v>
      </c>
      <c r="S410" s="8">
        <f t="shared" si="38"/>
        <v>41583.777662037035</v>
      </c>
      <c r="T410" s="8">
        <f t="shared" si="39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184</v>
      </c>
      <c r="P411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8">
        <f t="shared" si="38"/>
        <v>42573.862777777773</v>
      </c>
      <c r="T411" s="8">
        <f t="shared" si="39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283</v>
      </c>
      <c r="P412">
        <f t="shared" si="37"/>
        <v>183.28571428571428</v>
      </c>
      <c r="Q412" t="str">
        <f t="shared" si="40"/>
        <v>film &amp; video</v>
      </c>
      <c r="R412" t="str">
        <f t="shared" si="41"/>
        <v>documentary</v>
      </c>
      <c r="S412" s="8">
        <f t="shared" si="38"/>
        <v>42173.981446759266</v>
      </c>
      <c r="T412" s="8">
        <f t="shared" si="39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315</v>
      </c>
      <c r="P413">
        <f t="shared" si="37"/>
        <v>125.78838174273859</v>
      </c>
      <c r="Q413" t="str">
        <f t="shared" si="40"/>
        <v>film &amp; video</v>
      </c>
      <c r="R413" t="str">
        <f t="shared" si="41"/>
        <v>documentary</v>
      </c>
      <c r="S413" s="8">
        <f t="shared" si="38"/>
        <v>41630.208333333336</v>
      </c>
      <c r="T413" s="8">
        <f t="shared" si="39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671</v>
      </c>
      <c r="P414">
        <f t="shared" si="37"/>
        <v>57.654545454545456</v>
      </c>
      <c r="Q414" t="str">
        <f t="shared" si="40"/>
        <v>film &amp; video</v>
      </c>
      <c r="R414" t="str">
        <f t="shared" si="41"/>
        <v>documentary</v>
      </c>
      <c r="S414" s="8">
        <f t="shared" si="38"/>
        <v>41115.742800925924</v>
      </c>
      <c r="T414" s="8">
        <f t="shared" si="39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651</v>
      </c>
      <c r="P415">
        <f t="shared" si="37"/>
        <v>78.660818713450297</v>
      </c>
      <c r="Q415" t="str">
        <f t="shared" si="40"/>
        <v>film &amp; video</v>
      </c>
      <c r="R415" t="str">
        <f t="shared" si="41"/>
        <v>documentary</v>
      </c>
      <c r="S415" s="8">
        <f t="shared" si="38"/>
        <v>41109.877442129626</v>
      </c>
      <c r="T415" s="8">
        <f t="shared" si="39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528</v>
      </c>
      <c r="P416">
        <f t="shared" si="37"/>
        <v>91.480769230769226</v>
      </c>
      <c r="Q416" t="str">
        <f t="shared" si="40"/>
        <v>film &amp; video</v>
      </c>
      <c r="R416" t="str">
        <f t="shared" si="41"/>
        <v>documentary</v>
      </c>
      <c r="S416" s="8">
        <f t="shared" si="38"/>
        <v>41559.063252314816</v>
      </c>
      <c r="T416" s="8">
        <f t="shared" si="39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30.059999999999945</v>
      </c>
      <c r="P417">
        <f t="shared" si="37"/>
        <v>68.09809523809524</v>
      </c>
      <c r="Q417" t="str">
        <f t="shared" si="40"/>
        <v>film &amp; video</v>
      </c>
      <c r="R417" t="str">
        <f t="shared" si="41"/>
        <v>documentary</v>
      </c>
      <c r="S417" s="8">
        <f t="shared" si="38"/>
        <v>41929.5</v>
      </c>
      <c r="T417" s="8">
        <f t="shared" si="39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202.17000000000007</v>
      </c>
      <c r="P418">
        <f t="shared" si="37"/>
        <v>48.086800000000004</v>
      </c>
      <c r="Q418" t="str">
        <f t="shared" si="40"/>
        <v>film &amp; video</v>
      </c>
      <c r="R418" t="str">
        <f t="shared" si="41"/>
        <v>documentary</v>
      </c>
      <c r="S418" s="8">
        <f t="shared" si="38"/>
        <v>41678.396192129629</v>
      </c>
      <c r="T418" s="8">
        <f t="shared" si="39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26</v>
      </c>
      <c r="P419">
        <f t="shared" si="37"/>
        <v>202.42307692307693</v>
      </c>
      <c r="Q419" t="str">
        <f t="shared" si="40"/>
        <v>film &amp; video</v>
      </c>
      <c r="R419" t="str">
        <f t="shared" si="41"/>
        <v>documentary</v>
      </c>
      <c r="S419" s="8">
        <f t="shared" si="38"/>
        <v>41372.189583333333</v>
      </c>
      <c r="T419" s="8">
        <f t="shared" si="39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142</v>
      </c>
      <c r="P420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8">
        <f t="shared" si="38"/>
        <v>42208.282372685186</v>
      </c>
      <c r="T420" s="8">
        <f t="shared" si="39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35</v>
      </c>
      <c r="P421">
        <f t="shared" si="37"/>
        <v>110.06849315068493</v>
      </c>
      <c r="Q421" t="str">
        <f t="shared" si="40"/>
        <v>film &amp; video</v>
      </c>
      <c r="R421" t="str">
        <f t="shared" si="41"/>
        <v>documentary</v>
      </c>
      <c r="S421" s="8">
        <f t="shared" si="38"/>
        <v>41454.842442129629</v>
      </c>
      <c r="T421" s="8">
        <f t="shared" si="39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-3285.5</v>
      </c>
      <c r="P422">
        <f t="shared" si="37"/>
        <v>4.833333333333333</v>
      </c>
      <c r="Q422" t="str">
        <f t="shared" si="40"/>
        <v>film &amp; video</v>
      </c>
      <c r="R422" t="str">
        <f t="shared" si="41"/>
        <v>animation</v>
      </c>
      <c r="S422" s="8">
        <f t="shared" si="38"/>
        <v>41712.194803240738</v>
      </c>
      <c r="T422" s="8">
        <f t="shared" si="39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-14699</v>
      </c>
      <c r="P423">
        <f t="shared" si="37"/>
        <v>50.166666666666664</v>
      </c>
      <c r="Q423" t="str">
        <f t="shared" si="40"/>
        <v>film &amp; video</v>
      </c>
      <c r="R423" t="str">
        <f t="shared" si="41"/>
        <v>animation</v>
      </c>
      <c r="S423" s="8">
        <f t="shared" si="38"/>
        <v>42237.491388888884</v>
      </c>
      <c r="T423" s="8">
        <f t="shared" si="39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-39570</v>
      </c>
      <c r="P424">
        <f t="shared" si="37"/>
        <v>35.833333333333336</v>
      </c>
      <c r="Q424" t="str">
        <f t="shared" si="40"/>
        <v>film &amp; video</v>
      </c>
      <c r="R424" t="str">
        <f t="shared" si="41"/>
        <v>animation</v>
      </c>
      <c r="S424" s="8">
        <f t="shared" si="38"/>
        <v>41893.260381944441</v>
      </c>
      <c r="T424" s="8">
        <f t="shared" si="39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-19847</v>
      </c>
      <c r="P425">
        <f t="shared" si="37"/>
        <v>11.76923076923077</v>
      </c>
      <c r="Q425" t="str">
        <f t="shared" si="40"/>
        <v>film &amp; video</v>
      </c>
      <c r="R425" t="str">
        <f t="shared" si="41"/>
        <v>animation</v>
      </c>
      <c r="S425" s="8">
        <f t="shared" si="38"/>
        <v>41430.92627314815</v>
      </c>
      <c r="T425" s="8">
        <f t="shared" si="39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-2796.1</v>
      </c>
      <c r="P426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8">
        <f t="shared" si="38"/>
        <v>40994.334479166668</v>
      </c>
      <c r="T426" s="8">
        <f t="shared" si="39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-49994</v>
      </c>
      <c r="P42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8">
        <f t="shared" si="38"/>
        <v>42335.902824074074</v>
      </c>
      <c r="T427" s="8">
        <f t="shared" si="39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-9867</v>
      </c>
      <c r="P428">
        <f t="shared" si="37"/>
        <v>16.625</v>
      </c>
      <c r="Q428" t="str">
        <f t="shared" si="40"/>
        <v>film &amp; video</v>
      </c>
      <c r="R428" t="str">
        <f t="shared" si="41"/>
        <v>animation</v>
      </c>
      <c r="S428" s="8">
        <f t="shared" si="38"/>
        <v>42430.711967592593</v>
      </c>
      <c r="T428" s="8">
        <f t="shared" si="39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-6500</v>
      </c>
      <c r="P429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8">
        <f t="shared" si="38"/>
        <v>42299.790972222225</v>
      </c>
      <c r="T429" s="8">
        <f t="shared" si="39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-11324</v>
      </c>
      <c r="P430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8">
        <f t="shared" si="38"/>
        <v>41806.916666666664</v>
      </c>
      <c r="T430" s="8">
        <f t="shared" si="39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-5000</v>
      </c>
      <c r="P431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8">
        <f t="shared" si="38"/>
        <v>40144.207638888889</v>
      </c>
      <c r="T431" s="8">
        <f t="shared" si="39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-976</v>
      </c>
      <c r="P432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8">
        <f t="shared" si="38"/>
        <v>41528.107256944444</v>
      </c>
      <c r="T432" s="8">
        <f t="shared" si="39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-2585</v>
      </c>
      <c r="P433">
        <f t="shared" si="37"/>
        <v>51.875</v>
      </c>
      <c r="Q433" t="str">
        <f t="shared" si="40"/>
        <v>film &amp; video</v>
      </c>
      <c r="R433" t="str">
        <f t="shared" si="41"/>
        <v>animation</v>
      </c>
      <c r="S433" s="8">
        <f t="shared" si="38"/>
        <v>42556.871331018512</v>
      </c>
      <c r="T433" s="8">
        <f t="shared" si="39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-5430</v>
      </c>
      <c r="P434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8">
        <f t="shared" si="38"/>
        <v>42298.726631944446</v>
      </c>
      <c r="T434" s="8">
        <f t="shared" si="39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-3000</v>
      </c>
      <c r="P435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8">
        <f t="shared" si="38"/>
        <v>42288.629884259266</v>
      </c>
      <c r="T435" s="8">
        <f t="shared" si="39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-2375</v>
      </c>
      <c r="P436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8">
        <f t="shared" si="38"/>
        <v>41609.876180555555</v>
      </c>
      <c r="T436" s="8">
        <f t="shared" si="39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-109997</v>
      </c>
      <c r="P43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8">
        <f t="shared" si="38"/>
        <v>41530.747453703705</v>
      </c>
      <c r="T437" s="8">
        <f t="shared" si="39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-1000</v>
      </c>
      <c r="P438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8">
        <f t="shared" si="38"/>
        <v>41486.36241898148</v>
      </c>
      <c r="T438" s="8">
        <f t="shared" si="39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-7000</v>
      </c>
      <c r="P439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8">
        <f t="shared" si="38"/>
        <v>42651.31858796296</v>
      </c>
      <c r="T439" s="8">
        <f t="shared" si="39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-18124</v>
      </c>
      <c r="P440">
        <f t="shared" si="37"/>
        <v>170.54545454545453</v>
      </c>
      <c r="Q440" t="str">
        <f t="shared" si="40"/>
        <v>film &amp; video</v>
      </c>
      <c r="R440" t="str">
        <f t="shared" si="41"/>
        <v>animation</v>
      </c>
      <c r="S440" s="8">
        <f t="shared" si="38"/>
        <v>42326.302754629629</v>
      </c>
      <c r="T440" s="8">
        <f t="shared" si="39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-450</v>
      </c>
      <c r="P441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8">
        <f t="shared" si="38"/>
        <v>41929.761782407404</v>
      </c>
      <c r="T441" s="8">
        <f t="shared" si="39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-4995</v>
      </c>
      <c r="P442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8">
        <f t="shared" si="38"/>
        <v>42453.943900462968</v>
      </c>
      <c r="T442" s="8">
        <f t="shared" si="39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-400</v>
      </c>
      <c r="P443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8">
        <f t="shared" si="38"/>
        <v>41580.793935185182</v>
      </c>
      <c r="T443" s="8">
        <f t="shared" si="39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-10309</v>
      </c>
      <c r="P444">
        <f t="shared" si="37"/>
        <v>393.58823529411762</v>
      </c>
      <c r="Q444" t="str">
        <f t="shared" si="40"/>
        <v>film &amp; video</v>
      </c>
      <c r="R444" t="str">
        <f t="shared" si="41"/>
        <v>animation</v>
      </c>
      <c r="S444" s="8">
        <f t="shared" si="38"/>
        <v>42054.888692129629</v>
      </c>
      <c r="T444" s="8">
        <f t="shared" si="39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-9990</v>
      </c>
      <c r="P445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8">
        <f t="shared" si="38"/>
        <v>41680.015057870369</v>
      </c>
      <c r="T445" s="8">
        <f t="shared" si="39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-950</v>
      </c>
      <c r="P446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8">
        <f t="shared" si="38"/>
        <v>40954.906956018516</v>
      </c>
      <c r="T446" s="8">
        <f t="shared" si="39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-59998</v>
      </c>
      <c r="P44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8">
        <f t="shared" si="38"/>
        <v>42145.335358796292</v>
      </c>
      <c r="T447" s="8">
        <f t="shared" si="39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-9734</v>
      </c>
      <c r="P448">
        <f t="shared" si="37"/>
        <v>47.875</v>
      </c>
      <c r="Q448" t="str">
        <f t="shared" si="40"/>
        <v>film &amp; video</v>
      </c>
      <c r="R448" t="str">
        <f t="shared" si="41"/>
        <v>animation</v>
      </c>
      <c r="S448" s="8">
        <f t="shared" si="38"/>
        <v>42067.083564814813</v>
      </c>
      <c r="T448" s="8">
        <f t="shared" si="39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-29995</v>
      </c>
      <c r="P449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8">
        <f t="shared" si="38"/>
        <v>41356.513460648144</v>
      </c>
      <c r="T449" s="8">
        <f t="shared" si="39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E450-D450</f>
        <v>-2417.9899999999998</v>
      </c>
      <c r="P450">
        <f t="shared" ref="P450:P513" si="43">E450/L450</f>
        <v>20.502500000000001</v>
      </c>
      <c r="Q450" t="str">
        <f t="shared" si="40"/>
        <v>film &amp; video</v>
      </c>
      <c r="R450" t="str">
        <f t="shared" si="41"/>
        <v>animation</v>
      </c>
      <c r="S450" s="8">
        <f t="shared" ref="S450:S513" si="44">(((I450/60)/60)/24)+DATE(1970,1,1)</f>
        <v>41773.758043981477</v>
      </c>
      <c r="T450" s="8">
        <f t="shared" ref="T450:T513" si="45">(((J450/60)/60)/24)+DATE(1970,1,1)</f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-1955</v>
      </c>
      <c r="P451">
        <f t="shared" si="43"/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8">
        <f t="shared" si="44"/>
        <v>41564.568113425928</v>
      </c>
      <c r="T451" s="8">
        <f t="shared" si="45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-49604</v>
      </c>
      <c r="P452">
        <f t="shared" si="43"/>
        <v>56.571428571428569</v>
      </c>
      <c r="Q452" t="str">
        <f t="shared" si="46"/>
        <v>film &amp; video</v>
      </c>
      <c r="R452" t="str">
        <f t="shared" si="47"/>
        <v>animation</v>
      </c>
      <c r="S452" s="8">
        <f t="shared" si="44"/>
        <v>41684.946759259255</v>
      </c>
      <c r="T452" s="8">
        <f t="shared" si="45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-20000</v>
      </c>
      <c r="P453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8">
        <f t="shared" si="44"/>
        <v>41664.715173611112</v>
      </c>
      <c r="T453" s="8">
        <f t="shared" si="45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-270</v>
      </c>
      <c r="P454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8">
        <f t="shared" si="44"/>
        <v>42137.703877314809</v>
      </c>
      <c r="T454" s="8">
        <f t="shared" si="45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-94849</v>
      </c>
      <c r="P455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8">
        <f t="shared" si="44"/>
        <v>42054.824988425928</v>
      </c>
      <c r="T455" s="8">
        <f t="shared" si="45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-9918</v>
      </c>
      <c r="P456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8">
        <f t="shared" si="44"/>
        <v>41969.551388888889</v>
      </c>
      <c r="T456" s="8">
        <f t="shared" si="45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-64955</v>
      </c>
      <c r="P45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8">
        <f t="shared" si="44"/>
        <v>41016.021527777775</v>
      </c>
      <c r="T457" s="8">
        <f t="shared" si="45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-8827</v>
      </c>
      <c r="P458">
        <f t="shared" si="43"/>
        <v>20.333333333333332</v>
      </c>
      <c r="Q458" t="str">
        <f t="shared" si="46"/>
        <v>film &amp; video</v>
      </c>
      <c r="R458" t="str">
        <f t="shared" si="47"/>
        <v>animation</v>
      </c>
      <c r="S458" s="8">
        <f t="shared" si="44"/>
        <v>41569.165972222225</v>
      </c>
      <c r="T458" s="8">
        <f t="shared" si="45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-20000</v>
      </c>
      <c r="P459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8">
        <f t="shared" si="44"/>
        <v>41867.767500000002</v>
      </c>
      <c r="T459" s="8">
        <f t="shared" si="45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-9179</v>
      </c>
      <c r="P460">
        <f t="shared" si="43"/>
        <v>16.755102040816325</v>
      </c>
      <c r="Q460" t="str">
        <f t="shared" si="46"/>
        <v>film &amp; video</v>
      </c>
      <c r="R460" t="str">
        <f t="shared" si="47"/>
        <v>animation</v>
      </c>
      <c r="S460" s="8">
        <f t="shared" si="44"/>
        <v>41408.69976851852</v>
      </c>
      <c r="T460" s="8">
        <f t="shared" si="45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-38975</v>
      </c>
      <c r="P461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8">
        <f t="shared" si="44"/>
        <v>40860.682025462964</v>
      </c>
      <c r="T461" s="8">
        <f t="shared" si="45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-8475</v>
      </c>
      <c r="P462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8">
        <f t="shared" si="44"/>
        <v>41791.166666666664</v>
      </c>
      <c r="T462" s="8">
        <f t="shared" si="45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-550</v>
      </c>
      <c r="P463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8">
        <f t="shared" si="44"/>
        <v>41427.84684027778</v>
      </c>
      <c r="T463" s="8">
        <f t="shared" si="45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-100000</v>
      </c>
      <c r="P464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8">
        <f t="shared" si="44"/>
        <v>40765.126631944448</v>
      </c>
      <c r="T464" s="8">
        <f t="shared" si="45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-53750</v>
      </c>
      <c r="P465">
        <f t="shared" si="43"/>
        <v>113.63636363636364</v>
      </c>
      <c r="Q465" t="str">
        <f t="shared" si="46"/>
        <v>film &amp; video</v>
      </c>
      <c r="R465" t="str">
        <f t="shared" si="47"/>
        <v>animation</v>
      </c>
      <c r="S465" s="8">
        <f t="shared" si="44"/>
        <v>40810.710104166668</v>
      </c>
      <c r="T465" s="8">
        <f t="shared" si="45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-1009</v>
      </c>
      <c r="P466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8">
        <f t="shared" si="44"/>
        <v>42508.848784722228</v>
      </c>
      <c r="T466" s="8">
        <f t="shared" si="45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-374</v>
      </c>
      <c r="P46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8">
        <f t="shared" si="44"/>
        <v>41817.120069444441</v>
      </c>
      <c r="T467" s="8">
        <f t="shared" si="45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-9924</v>
      </c>
      <c r="P468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8">
        <f t="shared" si="44"/>
        <v>41159.942870370374</v>
      </c>
      <c r="T468" s="8">
        <f t="shared" si="45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-15685</v>
      </c>
      <c r="P469">
        <f t="shared" si="43"/>
        <v>110.64102564102564</v>
      </c>
      <c r="Q469" t="str">
        <f t="shared" si="46"/>
        <v>film &amp; video</v>
      </c>
      <c r="R469" t="str">
        <f t="shared" si="47"/>
        <v>animation</v>
      </c>
      <c r="S469" s="8">
        <f t="shared" si="44"/>
        <v>41180.679791666669</v>
      </c>
      <c r="T469" s="8">
        <f t="shared" si="45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-7500</v>
      </c>
      <c r="P470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8">
        <f t="shared" si="44"/>
        <v>41101.160474537035</v>
      </c>
      <c r="T470" s="8">
        <f t="shared" si="45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-6000</v>
      </c>
      <c r="P471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8">
        <f t="shared" si="44"/>
        <v>41887.989861111113</v>
      </c>
      <c r="T471" s="8">
        <f t="shared" si="45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-4949</v>
      </c>
      <c r="P472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8">
        <f t="shared" si="44"/>
        <v>41655.166666666664</v>
      </c>
      <c r="T472" s="8">
        <f t="shared" si="45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-48459</v>
      </c>
      <c r="P473">
        <f t="shared" si="43"/>
        <v>38.476470588235294</v>
      </c>
      <c r="Q473" t="str">
        <f t="shared" si="46"/>
        <v>film &amp; video</v>
      </c>
      <c r="R473" t="str">
        <f t="shared" si="47"/>
        <v>animation</v>
      </c>
      <c r="S473" s="8">
        <f t="shared" si="44"/>
        <v>41748.680312500001</v>
      </c>
      <c r="T473" s="8">
        <f t="shared" si="45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-659</v>
      </c>
      <c r="P474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8">
        <f t="shared" si="44"/>
        <v>41874.922662037039</v>
      </c>
      <c r="T474" s="8">
        <f t="shared" si="45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-29139</v>
      </c>
      <c r="P475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8">
        <f t="shared" si="44"/>
        <v>41899.698136574072</v>
      </c>
      <c r="T475" s="8">
        <f t="shared" si="45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-3299</v>
      </c>
      <c r="P476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8">
        <f t="shared" si="44"/>
        <v>42783.329039351855</v>
      </c>
      <c r="T476" s="8">
        <f t="shared" si="45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-2000</v>
      </c>
      <c r="P47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8">
        <f t="shared" si="44"/>
        <v>42130.086145833338</v>
      </c>
      <c r="T477" s="8">
        <f t="shared" si="45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-215093.41</v>
      </c>
      <c r="P478">
        <f t="shared" si="43"/>
        <v>39.569274193548388</v>
      </c>
      <c r="Q478" t="str">
        <f t="shared" si="46"/>
        <v>film &amp; video</v>
      </c>
      <c r="R478" t="str">
        <f t="shared" si="47"/>
        <v>animation</v>
      </c>
      <c r="S478" s="8">
        <f t="shared" si="44"/>
        <v>41793.165972222225</v>
      </c>
      <c r="T478" s="8">
        <f t="shared" si="45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-1500</v>
      </c>
      <c r="P479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8">
        <f t="shared" si="44"/>
        <v>41047.83488425926</v>
      </c>
      <c r="T479" s="8">
        <f t="shared" si="45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-10000</v>
      </c>
      <c r="P480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8">
        <f t="shared" si="44"/>
        <v>42095.869317129633</v>
      </c>
      <c r="T480" s="8">
        <f t="shared" si="45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-10116</v>
      </c>
      <c r="P481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8">
        <f t="shared" si="44"/>
        <v>41964.449479166666</v>
      </c>
      <c r="T481" s="8">
        <f t="shared" si="45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-32236</v>
      </c>
      <c r="P482">
        <f t="shared" si="43"/>
        <v>55.457142857142856</v>
      </c>
      <c r="Q482" t="str">
        <f t="shared" si="46"/>
        <v>film &amp; video</v>
      </c>
      <c r="R482" t="str">
        <f t="shared" si="47"/>
        <v>animation</v>
      </c>
      <c r="S482" s="8">
        <f t="shared" si="44"/>
        <v>41495.500173611108</v>
      </c>
      <c r="T482" s="8">
        <f t="shared" si="45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-28170</v>
      </c>
      <c r="P483">
        <f t="shared" si="43"/>
        <v>87.142857142857139</v>
      </c>
      <c r="Q483" t="str">
        <f t="shared" si="46"/>
        <v>film &amp; video</v>
      </c>
      <c r="R483" t="str">
        <f t="shared" si="47"/>
        <v>animation</v>
      </c>
      <c r="S483" s="8">
        <f t="shared" si="44"/>
        <v>41192.672326388885</v>
      </c>
      <c r="T483" s="8">
        <f t="shared" si="45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-9990</v>
      </c>
      <c r="P484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8">
        <f t="shared" si="44"/>
        <v>42474.606944444444</v>
      </c>
      <c r="T484" s="8">
        <f t="shared" si="45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-7470</v>
      </c>
      <c r="P485">
        <f t="shared" si="43"/>
        <v>51.224489795918366</v>
      </c>
      <c r="Q485" t="str">
        <f t="shared" si="46"/>
        <v>film &amp; video</v>
      </c>
      <c r="R485" t="str">
        <f t="shared" si="47"/>
        <v>animation</v>
      </c>
      <c r="S485" s="8">
        <f t="shared" si="44"/>
        <v>41303.197592592594</v>
      </c>
      <c r="T485" s="8">
        <f t="shared" si="45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-79851</v>
      </c>
      <c r="P486">
        <f t="shared" si="43"/>
        <v>13.545454545454545</v>
      </c>
      <c r="Q486" t="str">
        <f t="shared" si="46"/>
        <v>film &amp; video</v>
      </c>
      <c r="R486" t="str">
        <f t="shared" si="47"/>
        <v>animation</v>
      </c>
      <c r="S486" s="8">
        <f t="shared" si="44"/>
        <v>42313.981157407412</v>
      </c>
      <c r="T486" s="8">
        <f t="shared" si="45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-29640.989999999998</v>
      </c>
      <c r="P487">
        <f t="shared" si="43"/>
        <v>66.520080000000007</v>
      </c>
      <c r="Q487" t="str">
        <f t="shared" si="46"/>
        <v>film &amp; video</v>
      </c>
      <c r="R487" t="str">
        <f t="shared" si="47"/>
        <v>animation</v>
      </c>
      <c r="S487" s="8">
        <f t="shared" si="44"/>
        <v>41411.50577546296</v>
      </c>
      <c r="T487" s="8">
        <f t="shared" si="45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-549950</v>
      </c>
      <c r="P488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8">
        <f t="shared" si="44"/>
        <v>41791.94258101852</v>
      </c>
      <c r="T488" s="8">
        <f t="shared" si="45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-50000</v>
      </c>
      <c r="P489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8">
        <f t="shared" si="44"/>
        <v>42729.636504629627</v>
      </c>
      <c r="T489" s="8">
        <f t="shared" si="45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-12000</v>
      </c>
      <c r="P490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8">
        <f t="shared" si="44"/>
        <v>42744.054398148146</v>
      </c>
      <c r="T490" s="8">
        <f t="shared" si="45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-74782</v>
      </c>
      <c r="P491">
        <f t="shared" si="43"/>
        <v>71.666666666666671</v>
      </c>
      <c r="Q491" t="str">
        <f t="shared" si="46"/>
        <v>film &amp; video</v>
      </c>
      <c r="R491" t="str">
        <f t="shared" si="47"/>
        <v>animation</v>
      </c>
      <c r="S491" s="8">
        <f t="shared" si="44"/>
        <v>40913.481249999997</v>
      </c>
      <c r="T491" s="8">
        <f t="shared" si="45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-1000</v>
      </c>
      <c r="P492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8">
        <f t="shared" si="44"/>
        <v>41143.968576388892</v>
      </c>
      <c r="T492" s="8">
        <f t="shared" si="45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-10000</v>
      </c>
      <c r="P493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8">
        <f t="shared" si="44"/>
        <v>42396.982627314821</v>
      </c>
      <c r="T493" s="8">
        <f t="shared" si="45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-10000000</v>
      </c>
      <c r="P494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8">
        <f t="shared" si="44"/>
        <v>42656.03506944445</v>
      </c>
      <c r="T494" s="8">
        <f t="shared" si="45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-30000</v>
      </c>
      <c r="P495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8">
        <f t="shared" si="44"/>
        <v>42144.726134259254</v>
      </c>
      <c r="T495" s="8">
        <f t="shared" si="45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-19969</v>
      </c>
      <c r="P496">
        <f t="shared" si="43"/>
        <v>10.333333333333334</v>
      </c>
      <c r="Q496" t="str">
        <f t="shared" si="46"/>
        <v>film &amp; video</v>
      </c>
      <c r="R496" t="str">
        <f t="shared" si="47"/>
        <v>animation</v>
      </c>
      <c r="S496" s="8">
        <f t="shared" si="44"/>
        <v>41823.125</v>
      </c>
      <c r="T496" s="8">
        <f t="shared" si="45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-7000</v>
      </c>
      <c r="P49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8">
        <f t="shared" si="44"/>
        <v>42201.827604166669</v>
      </c>
      <c r="T497" s="8">
        <f t="shared" si="45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-59999</v>
      </c>
      <c r="P498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8">
        <f t="shared" si="44"/>
        <v>41680.93141203704</v>
      </c>
      <c r="T498" s="8">
        <f t="shared" si="45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-4450</v>
      </c>
      <c r="P499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8">
        <f t="shared" si="44"/>
        <v>41998.208333333328</v>
      </c>
      <c r="T499" s="8">
        <f t="shared" si="45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-62114</v>
      </c>
      <c r="P500">
        <f t="shared" si="43"/>
        <v>136.09090909090909</v>
      </c>
      <c r="Q500" t="str">
        <f t="shared" si="46"/>
        <v>film &amp; video</v>
      </c>
      <c r="R500" t="str">
        <f t="shared" si="47"/>
        <v>animation</v>
      </c>
      <c r="S500" s="8">
        <f t="shared" si="44"/>
        <v>40900.762141203704</v>
      </c>
      <c r="T500" s="8">
        <f t="shared" si="45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-18090</v>
      </c>
      <c r="P501">
        <f t="shared" si="43"/>
        <v>73.461538461538467</v>
      </c>
      <c r="Q501" t="str">
        <f t="shared" si="46"/>
        <v>film &amp; video</v>
      </c>
      <c r="R501" t="str">
        <f t="shared" si="47"/>
        <v>animation</v>
      </c>
      <c r="S501" s="8">
        <f t="shared" si="44"/>
        <v>40098.874305555553</v>
      </c>
      <c r="T501" s="8">
        <f t="shared" si="45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-6285</v>
      </c>
      <c r="P502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8">
        <f t="shared" si="44"/>
        <v>40306.927777777775</v>
      </c>
      <c r="T502" s="8">
        <f t="shared" si="45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-10000</v>
      </c>
      <c r="P503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8">
        <f t="shared" si="44"/>
        <v>40733.234386574077</v>
      </c>
      <c r="T503" s="8">
        <f t="shared" si="45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-19770</v>
      </c>
      <c r="P504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8">
        <f t="shared" si="44"/>
        <v>40986.511863425927</v>
      </c>
      <c r="T504" s="8">
        <f t="shared" si="45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-6386</v>
      </c>
      <c r="P505">
        <f t="shared" si="43"/>
        <v>12.666666666666666</v>
      </c>
      <c r="Q505" t="str">
        <f t="shared" si="46"/>
        <v>film &amp; video</v>
      </c>
      <c r="R505" t="str">
        <f t="shared" si="47"/>
        <v>animation</v>
      </c>
      <c r="S505" s="8">
        <f t="shared" si="44"/>
        <v>42021.526655092588</v>
      </c>
      <c r="T505" s="8">
        <f t="shared" si="45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-24165</v>
      </c>
      <c r="P506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8">
        <f t="shared" si="44"/>
        <v>41009.941979166666</v>
      </c>
      <c r="T506" s="8">
        <f t="shared" si="45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-11948</v>
      </c>
      <c r="P507">
        <f t="shared" si="43"/>
        <v>3.7142857142857144</v>
      </c>
      <c r="Q507" t="str">
        <f t="shared" si="46"/>
        <v>film &amp; video</v>
      </c>
      <c r="R507" t="str">
        <f t="shared" si="47"/>
        <v>animation</v>
      </c>
      <c r="S507" s="8">
        <f t="shared" si="44"/>
        <v>42363.098217592589</v>
      </c>
      <c r="T507" s="8">
        <f t="shared" si="45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-199750</v>
      </c>
      <c r="P508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8">
        <f t="shared" si="44"/>
        <v>41496.552314814813</v>
      </c>
      <c r="T508" s="8">
        <f t="shared" si="45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-19360</v>
      </c>
      <c r="P509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8">
        <f t="shared" si="44"/>
        <v>41201.958993055552</v>
      </c>
      <c r="T509" s="8">
        <f t="shared" si="45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-49600</v>
      </c>
      <c r="P510">
        <f t="shared" si="43"/>
        <v>133.33333333333334</v>
      </c>
      <c r="Q510" t="str">
        <f t="shared" si="46"/>
        <v>film &amp; video</v>
      </c>
      <c r="R510" t="str">
        <f t="shared" si="47"/>
        <v>animation</v>
      </c>
      <c r="S510" s="8">
        <f t="shared" si="44"/>
        <v>41054.593055555553</v>
      </c>
      <c r="T510" s="8">
        <f t="shared" si="45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-4990</v>
      </c>
      <c r="P511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8">
        <f t="shared" si="44"/>
        <v>42183.631597222222</v>
      </c>
      <c r="T511" s="8">
        <f t="shared" si="45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-14000</v>
      </c>
      <c r="P512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8">
        <f t="shared" si="44"/>
        <v>42430.176377314812</v>
      </c>
      <c r="T512" s="8">
        <f t="shared" si="45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-4850</v>
      </c>
      <c r="P513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8">
        <f t="shared" si="44"/>
        <v>41370.261365740742</v>
      </c>
      <c r="T513" s="8">
        <f t="shared" si="45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E514-D514</f>
        <v>-7989</v>
      </c>
      <c r="P514">
        <f t="shared" ref="P514:P577" si="49">E514/L514</f>
        <v>5.5</v>
      </c>
      <c r="Q514" t="str">
        <f t="shared" si="46"/>
        <v>film &amp; video</v>
      </c>
      <c r="R514" t="str">
        <f t="shared" si="47"/>
        <v>animation</v>
      </c>
      <c r="S514" s="8">
        <f t="shared" ref="S514:S577" si="50">(((I514/60)/60)/24)+DATE(1970,1,1)</f>
        <v>42694.783877314811</v>
      </c>
      <c r="T514" s="8">
        <f t="shared" ref="T514:T577" si="51">(((J514/60)/60)/24)+DATE(1970,1,1)</f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-43038</v>
      </c>
      <c r="P515">
        <f t="shared" si="49"/>
        <v>102.38235294117646</v>
      </c>
      <c r="Q515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8">
        <f t="shared" si="50"/>
        <v>42597.291666666672</v>
      </c>
      <c r="T515" s="8">
        <f t="shared" si="51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-1450</v>
      </c>
      <c r="P516">
        <f t="shared" si="49"/>
        <v>16.666666666666668</v>
      </c>
      <c r="Q516" t="str">
        <f t="shared" si="52"/>
        <v>film &amp; video</v>
      </c>
      <c r="R516" t="str">
        <f t="shared" si="53"/>
        <v>animation</v>
      </c>
      <c r="S516" s="8">
        <f t="shared" si="50"/>
        <v>41860.613969907405</v>
      </c>
      <c r="T516" s="8">
        <f t="shared" si="51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-72349</v>
      </c>
      <c r="P517">
        <f t="shared" si="49"/>
        <v>725.02941176470586</v>
      </c>
      <c r="Q517" t="str">
        <f t="shared" si="52"/>
        <v>film &amp; video</v>
      </c>
      <c r="R517" t="str">
        <f t="shared" si="53"/>
        <v>animation</v>
      </c>
      <c r="S517" s="8">
        <f t="shared" si="50"/>
        <v>42367.490752314814</v>
      </c>
      <c r="T517" s="8">
        <f t="shared" si="51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-5000</v>
      </c>
      <c r="P518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8">
        <f t="shared" si="50"/>
        <v>42151.778703703705</v>
      </c>
      <c r="T518" s="8">
        <f t="shared" si="51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-14795</v>
      </c>
      <c r="P519">
        <f t="shared" si="49"/>
        <v>68.333333333333329</v>
      </c>
      <c r="Q519" t="str">
        <f t="shared" si="52"/>
        <v>film &amp; video</v>
      </c>
      <c r="R519" t="str">
        <f t="shared" si="53"/>
        <v>animation</v>
      </c>
      <c r="S519" s="8">
        <f t="shared" si="50"/>
        <v>42768.615289351852</v>
      </c>
      <c r="T519" s="8">
        <f t="shared" si="51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-7175</v>
      </c>
      <c r="P520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8">
        <f t="shared" si="50"/>
        <v>42253.615277777775</v>
      </c>
      <c r="T520" s="8">
        <f t="shared" si="51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-9255</v>
      </c>
      <c r="P521">
        <f t="shared" si="49"/>
        <v>39.228571428571428</v>
      </c>
      <c r="Q521" t="str">
        <f t="shared" si="52"/>
        <v>film &amp; video</v>
      </c>
      <c r="R521" t="str">
        <f t="shared" si="53"/>
        <v>animation</v>
      </c>
      <c r="S521" s="8">
        <f t="shared" si="50"/>
        <v>41248.391446759262</v>
      </c>
      <c r="T521" s="8">
        <f t="shared" si="51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105</v>
      </c>
      <c r="P522">
        <f t="shared" si="49"/>
        <v>150.14705882352942</v>
      </c>
      <c r="Q522" t="str">
        <f t="shared" si="52"/>
        <v>theater</v>
      </c>
      <c r="R522" t="str">
        <f t="shared" si="53"/>
        <v>plays</v>
      </c>
      <c r="S522" s="8">
        <f t="shared" si="50"/>
        <v>42348.702094907407</v>
      </c>
      <c r="T522" s="8">
        <f t="shared" si="51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232</v>
      </c>
      <c r="P523">
        <f t="shared" si="49"/>
        <v>93.428571428571431</v>
      </c>
      <c r="Q523" t="str">
        <f t="shared" si="52"/>
        <v>theater</v>
      </c>
      <c r="R523" t="str">
        <f t="shared" si="53"/>
        <v>plays</v>
      </c>
      <c r="S523" s="8">
        <f t="shared" si="50"/>
        <v>42675.207638888889</v>
      </c>
      <c r="T523" s="8">
        <f t="shared" si="51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440</v>
      </c>
      <c r="P524">
        <f t="shared" si="49"/>
        <v>110.96774193548387</v>
      </c>
      <c r="Q524" t="str">
        <f t="shared" si="52"/>
        <v>theater</v>
      </c>
      <c r="R524" t="str">
        <f t="shared" si="53"/>
        <v>plays</v>
      </c>
      <c r="S524" s="8">
        <f t="shared" si="50"/>
        <v>42449.999131944445</v>
      </c>
      <c r="T524" s="8">
        <f t="shared" si="51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1030</v>
      </c>
      <c r="P525">
        <f t="shared" si="49"/>
        <v>71.785714285714292</v>
      </c>
      <c r="Q525" t="str">
        <f t="shared" si="52"/>
        <v>theater</v>
      </c>
      <c r="R525" t="str">
        <f t="shared" si="53"/>
        <v>plays</v>
      </c>
      <c r="S525" s="8">
        <f t="shared" si="50"/>
        <v>42268.13282407407</v>
      </c>
      <c r="T525" s="8">
        <f t="shared" si="51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303.55000000000018</v>
      </c>
      <c r="P526">
        <f t="shared" si="49"/>
        <v>29.258076923076924</v>
      </c>
      <c r="Q526" t="str">
        <f t="shared" si="52"/>
        <v>theater</v>
      </c>
      <c r="R526" t="str">
        <f t="shared" si="53"/>
        <v>plays</v>
      </c>
      <c r="S526" s="8">
        <f t="shared" si="50"/>
        <v>42522.717233796298</v>
      </c>
      <c r="T526" s="8">
        <f t="shared" si="51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0</v>
      </c>
      <c r="P527">
        <f t="shared" si="49"/>
        <v>1000</v>
      </c>
      <c r="Q527" t="str">
        <f t="shared" si="52"/>
        <v>theater</v>
      </c>
      <c r="R527" t="str">
        <f t="shared" si="53"/>
        <v>plays</v>
      </c>
      <c r="S527" s="8">
        <f t="shared" si="50"/>
        <v>41895.400937500002</v>
      </c>
      <c r="T527" s="8">
        <f t="shared" si="51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210</v>
      </c>
      <c r="P528">
        <f t="shared" si="49"/>
        <v>74.347826086956516</v>
      </c>
      <c r="Q528" t="str">
        <f t="shared" si="52"/>
        <v>theater</v>
      </c>
      <c r="R528" t="str">
        <f t="shared" si="53"/>
        <v>plays</v>
      </c>
      <c r="S528" s="8">
        <f t="shared" si="50"/>
        <v>42223.708333333328</v>
      </c>
      <c r="T528" s="8">
        <f t="shared" si="51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85</v>
      </c>
      <c r="P529">
        <f t="shared" si="49"/>
        <v>63.829113924050631</v>
      </c>
      <c r="Q529" t="str">
        <f t="shared" si="52"/>
        <v>theater</v>
      </c>
      <c r="R529" t="str">
        <f t="shared" si="53"/>
        <v>plays</v>
      </c>
      <c r="S529" s="8">
        <f t="shared" si="50"/>
        <v>42783.670138888891</v>
      </c>
      <c r="T529" s="8">
        <f t="shared" si="51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180</v>
      </c>
      <c r="P530">
        <f t="shared" si="49"/>
        <v>44.333333333333336</v>
      </c>
      <c r="Q530" t="str">
        <f t="shared" si="52"/>
        <v>theater</v>
      </c>
      <c r="R530" t="str">
        <f t="shared" si="53"/>
        <v>plays</v>
      </c>
      <c r="S530" s="8">
        <f t="shared" si="50"/>
        <v>42176.888888888891</v>
      </c>
      <c r="T530" s="8">
        <f t="shared" si="51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365</v>
      </c>
      <c r="P531">
        <f t="shared" si="49"/>
        <v>86.944444444444443</v>
      </c>
      <c r="Q531" t="str">
        <f t="shared" si="52"/>
        <v>theater</v>
      </c>
      <c r="R531" t="str">
        <f t="shared" si="53"/>
        <v>plays</v>
      </c>
      <c r="S531" s="8">
        <f t="shared" si="50"/>
        <v>42746.208333333328</v>
      </c>
      <c r="T531" s="8">
        <f t="shared" si="51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265</v>
      </c>
      <c r="P532">
        <f t="shared" si="49"/>
        <v>126.55172413793103</v>
      </c>
      <c r="Q532" t="str">
        <f t="shared" si="52"/>
        <v>theater</v>
      </c>
      <c r="R532" t="str">
        <f t="shared" si="53"/>
        <v>plays</v>
      </c>
      <c r="S532" s="8">
        <f t="shared" si="50"/>
        <v>42179.083333333328</v>
      </c>
      <c r="T532" s="8">
        <f t="shared" si="51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0</v>
      </c>
      <c r="P533">
        <f t="shared" si="49"/>
        <v>129.03225806451613</v>
      </c>
      <c r="Q533" t="str">
        <f t="shared" si="52"/>
        <v>theater</v>
      </c>
      <c r="R533" t="str">
        <f t="shared" si="53"/>
        <v>plays</v>
      </c>
      <c r="S533" s="8">
        <f t="shared" si="50"/>
        <v>42721.290972222225</v>
      </c>
      <c r="T533" s="8">
        <f t="shared" si="51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2325</v>
      </c>
      <c r="P534">
        <f t="shared" si="49"/>
        <v>71.242774566473983</v>
      </c>
      <c r="Q534" t="str">
        <f t="shared" si="52"/>
        <v>theater</v>
      </c>
      <c r="R534" t="str">
        <f t="shared" si="53"/>
        <v>plays</v>
      </c>
      <c r="S534" s="8">
        <f t="shared" si="50"/>
        <v>42503.007037037038</v>
      </c>
      <c r="T534" s="8">
        <f t="shared" si="51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4</v>
      </c>
      <c r="P535">
        <f t="shared" si="49"/>
        <v>117.88235294117646</v>
      </c>
      <c r="Q535" t="str">
        <f t="shared" si="52"/>
        <v>theater</v>
      </c>
      <c r="R535" t="str">
        <f t="shared" si="53"/>
        <v>plays</v>
      </c>
      <c r="S535" s="8">
        <f t="shared" si="50"/>
        <v>42506.43478009259</v>
      </c>
      <c r="T535" s="8">
        <f t="shared" si="51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700</v>
      </c>
      <c r="P536">
        <f t="shared" si="49"/>
        <v>327.08333333333331</v>
      </c>
      <c r="Q536" t="str">
        <f t="shared" si="52"/>
        <v>theater</v>
      </c>
      <c r="R536" t="str">
        <f t="shared" si="53"/>
        <v>plays</v>
      </c>
      <c r="S536" s="8">
        <f t="shared" si="50"/>
        <v>42309.958333333328</v>
      </c>
      <c r="T536" s="8">
        <f t="shared" si="51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50</v>
      </c>
      <c r="P537">
        <f t="shared" si="49"/>
        <v>34.745762711864408</v>
      </c>
      <c r="Q537" t="str">
        <f t="shared" si="52"/>
        <v>theater</v>
      </c>
      <c r="R537" t="str">
        <f t="shared" si="53"/>
        <v>plays</v>
      </c>
      <c r="S537" s="8">
        <f t="shared" si="50"/>
        <v>42741.545196759253</v>
      </c>
      <c r="T537" s="8">
        <f t="shared" si="51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602.5</v>
      </c>
      <c r="P538">
        <f t="shared" si="49"/>
        <v>100.06410256410257</v>
      </c>
      <c r="Q538" t="str">
        <f t="shared" si="52"/>
        <v>theater</v>
      </c>
      <c r="R538" t="str">
        <f t="shared" si="53"/>
        <v>plays</v>
      </c>
      <c r="S538" s="8">
        <f t="shared" si="50"/>
        <v>42219.75</v>
      </c>
      <c r="T538" s="8">
        <f t="shared" si="51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410</v>
      </c>
      <c r="P539">
        <f t="shared" si="49"/>
        <v>40.847457627118644</v>
      </c>
      <c r="Q539" t="str">
        <f t="shared" si="52"/>
        <v>theater</v>
      </c>
      <c r="R539" t="str">
        <f t="shared" si="53"/>
        <v>plays</v>
      </c>
      <c r="S539" s="8">
        <f t="shared" si="50"/>
        <v>42312.810081018513</v>
      </c>
      <c r="T539" s="8">
        <f t="shared" si="51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10121</v>
      </c>
      <c r="P540">
        <f t="shared" si="49"/>
        <v>252.01666666666668</v>
      </c>
      <c r="Q540" t="str">
        <f t="shared" si="52"/>
        <v>theater</v>
      </c>
      <c r="R540" t="str">
        <f t="shared" si="53"/>
        <v>plays</v>
      </c>
      <c r="S540" s="8">
        <f t="shared" si="50"/>
        <v>42503.794710648144</v>
      </c>
      <c r="T540" s="8">
        <f t="shared" si="51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3.2200000000000273</v>
      </c>
      <c r="P541">
        <f t="shared" si="49"/>
        <v>25.161000000000001</v>
      </c>
      <c r="Q541" t="str">
        <f t="shared" si="52"/>
        <v>theater</v>
      </c>
      <c r="R541" t="str">
        <f t="shared" si="53"/>
        <v>plays</v>
      </c>
      <c r="S541" s="8">
        <f t="shared" si="50"/>
        <v>42556.049849537041</v>
      </c>
      <c r="T541" s="8">
        <f t="shared" si="51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-14999</v>
      </c>
      <c r="P542">
        <f t="shared" si="49"/>
        <v>1</v>
      </c>
      <c r="Q542" t="str">
        <f t="shared" si="52"/>
        <v>technology</v>
      </c>
      <c r="R542" t="str">
        <f t="shared" si="53"/>
        <v>web</v>
      </c>
      <c r="S542" s="8">
        <f t="shared" si="50"/>
        <v>42039.817199074074</v>
      </c>
      <c r="T542" s="8">
        <f t="shared" si="51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-4475</v>
      </c>
      <c r="P543">
        <f t="shared" si="49"/>
        <v>25</v>
      </c>
      <c r="Q543" t="str">
        <f t="shared" si="52"/>
        <v>technology</v>
      </c>
      <c r="R543" t="str">
        <f t="shared" si="53"/>
        <v>web</v>
      </c>
      <c r="S543" s="8">
        <f t="shared" si="50"/>
        <v>42306.046689814815</v>
      </c>
      <c r="T543" s="8">
        <f t="shared" si="51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-249999</v>
      </c>
      <c r="P544">
        <f t="shared" si="49"/>
        <v>1</v>
      </c>
      <c r="Q544" t="str">
        <f t="shared" si="52"/>
        <v>technology</v>
      </c>
      <c r="R544" t="str">
        <f t="shared" si="53"/>
        <v>web</v>
      </c>
      <c r="S544" s="8">
        <f t="shared" si="50"/>
        <v>42493.695787037039</v>
      </c>
      <c r="T544" s="8">
        <f t="shared" si="51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-21930</v>
      </c>
      <c r="P545">
        <f t="shared" si="49"/>
        <v>35</v>
      </c>
      <c r="Q545" t="str">
        <f t="shared" si="52"/>
        <v>technology</v>
      </c>
      <c r="R545" t="str">
        <f t="shared" si="53"/>
        <v>web</v>
      </c>
      <c r="S545" s="8">
        <f t="shared" si="50"/>
        <v>41944.092152777775</v>
      </c>
      <c r="T545" s="8">
        <f t="shared" si="51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-494</v>
      </c>
      <c r="P546">
        <f t="shared" si="49"/>
        <v>3</v>
      </c>
      <c r="Q546" t="str">
        <f t="shared" si="52"/>
        <v>technology</v>
      </c>
      <c r="R546" t="str">
        <f t="shared" si="53"/>
        <v>web</v>
      </c>
      <c r="S546" s="8">
        <f t="shared" si="50"/>
        <v>42555.656944444447</v>
      </c>
      <c r="T546" s="8">
        <f t="shared" si="51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-36308</v>
      </c>
      <c r="P547">
        <f t="shared" si="49"/>
        <v>402.70588235294116</v>
      </c>
      <c r="Q547" t="str">
        <f t="shared" si="52"/>
        <v>technology</v>
      </c>
      <c r="R547" t="str">
        <f t="shared" si="53"/>
        <v>web</v>
      </c>
      <c r="S547" s="8">
        <f t="shared" si="50"/>
        <v>42323.634131944447</v>
      </c>
      <c r="T547" s="8">
        <f t="shared" si="51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-59948</v>
      </c>
      <c r="P548">
        <f t="shared" si="49"/>
        <v>26</v>
      </c>
      <c r="Q548" t="str">
        <f t="shared" si="52"/>
        <v>technology</v>
      </c>
      <c r="R548" t="str">
        <f t="shared" si="53"/>
        <v>web</v>
      </c>
      <c r="S548" s="8">
        <f t="shared" si="50"/>
        <v>42294.667997685188</v>
      </c>
      <c r="T548" s="8">
        <f t="shared" si="51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-7500</v>
      </c>
      <c r="P549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8">
        <f t="shared" si="50"/>
        <v>42410.696342592593</v>
      </c>
      <c r="T549" s="8">
        <f t="shared" si="51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-9991</v>
      </c>
      <c r="P550">
        <f t="shared" si="49"/>
        <v>9</v>
      </c>
      <c r="Q550" t="str">
        <f t="shared" si="52"/>
        <v>technology</v>
      </c>
      <c r="R550" t="str">
        <f t="shared" si="53"/>
        <v>web</v>
      </c>
      <c r="S550" s="8">
        <f t="shared" si="50"/>
        <v>42306.903333333335</v>
      </c>
      <c r="T550" s="8">
        <f t="shared" si="51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-2432</v>
      </c>
      <c r="P551">
        <f t="shared" si="49"/>
        <v>8.5</v>
      </c>
      <c r="Q551" t="str">
        <f t="shared" si="52"/>
        <v>technology</v>
      </c>
      <c r="R551" t="str">
        <f t="shared" si="53"/>
        <v>web</v>
      </c>
      <c r="S551" s="8">
        <f t="shared" si="50"/>
        <v>42193.636828703704</v>
      </c>
      <c r="T551" s="8">
        <f t="shared" si="51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-4965</v>
      </c>
      <c r="P552">
        <f t="shared" si="49"/>
        <v>8.75</v>
      </c>
      <c r="Q552" t="str">
        <f t="shared" si="52"/>
        <v>technology</v>
      </c>
      <c r="R552" t="str">
        <f t="shared" si="53"/>
        <v>web</v>
      </c>
      <c r="S552" s="8">
        <f t="shared" si="50"/>
        <v>42766.208333333328</v>
      </c>
      <c r="T552" s="8">
        <f t="shared" si="51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-71219</v>
      </c>
      <c r="P553">
        <f t="shared" si="49"/>
        <v>135.03571428571428</v>
      </c>
      <c r="Q553" t="str">
        <f t="shared" si="52"/>
        <v>technology</v>
      </c>
      <c r="R553" t="str">
        <f t="shared" si="53"/>
        <v>web</v>
      </c>
      <c r="S553" s="8">
        <f t="shared" si="50"/>
        <v>42217.745138888888</v>
      </c>
      <c r="T553" s="8">
        <f t="shared" si="51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-45000</v>
      </c>
      <c r="P554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8">
        <f t="shared" si="50"/>
        <v>42378.616851851853</v>
      </c>
      <c r="T554" s="8">
        <f t="shared" si="51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-24877</v>
      </c>
      <c r="P555">
        <f t="shared" si="49"/>
        <v>20.5</v>
      </c>
      <c r="Q555" t="str">
        <f t="shared" si="52"/>
        <v>technology</v>
      </c>
      <c r="R555" t="str">
        <f t="shared" si="53"/>
        <v>web</v>
      </c>
      <c r="S555" s="8">
        <f t="shared" si="50"/>
        <v>41957.761469907404</v>
      </c>
      <c r="T555" s="8">
        <f t="shared" si="51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-2454</v>
      </c>
      <c r="P556">
        <f t="shared" si="49"/>
        <v>64.36363636363636</v>
      </c>
      <c r="Q556" t="str">
        <f t="shared" si="52"/>
        <v>technology</v>
      </c>
      <c r="R556" t="str">
        <f t="shared" si="53"/>
        <v>web</v>
      </c>
      <c r="S556" s="8">
        <f t="shared" si="50"/>
        <v>41931.684861111113</v>
      </c>
      <c r="T556" s="8">
        <f t="shared" si="51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-7500</v>
      </c>
      <c r="P55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8">
        <f t="shared" si="50"/>
        <v>42533.353506944448</v>
      </c>
      <c r="T557" s="8">
        <f t="shared" si="51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-7800</v>
      </c>
      <c r="P558">
        <f t="shared" si="49"/>
        <v>200</v>
      </c>
      <c r="Q558" t="str">
        <f t="shared" si="52"/>
        <v>technology</v>
      </c>
      <c r="R558" t="str">
        <f t="shared" si="53"/>
        <v>web</v>
      </c>
      <c r="S558" s="8">
        <f t="shared" si="50"/>
        <v>42375.860150462962</v>
      </c>
      <c r="T558" s="8">
        <f t="shared" si="51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-148634</v>
      </c>
      <c r="P559">
        <f t="shared" si="49"/>
        <v>68.3</v>
      </c>
      <c r="Q559" t="str">
        <f t="shared" si="52"/>
        <v>technology</v>
      </c>
      <c r="R559" t="str">
        <f t="shared" si="53"/>
        <v>web</v>
      </c>
      <c r="S559" s="8">
        <f t="shared" si="50"/>
        <v>42706.983831018515</v>
      </c>
      <c r="T559" s="8">
        <f t="shared" si="51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-750</v>
      </c>
      <c r="P560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8">
        <f t="shared" si="50"/>
        <v>42087.841493055559</v>
      </c>
      <c r="T560" s="8">
        <f t="shared" si="51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-239950</v>
      </c>
      <c r="P561">
        <f t="shared" si="49"/>
        <v>50</v>
      </c>
      <c r="Q561" t="str">
        <f t="shared" si="52"/>
        <v>technology</v>
      </c>
      <c r="R561" t="str">
        <f t="shared" si="53"/>
        <v>web</v>
      </c>
      <c r="S561" s="8">
        <f t="shared" si="50"/>
        <v>42351.283101851848</v>
      </c>
      <c r="T561" s="8">
        <f t="shared" si="51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-99988</v>
      </c>
      <c r="P562">
        <f t="shared" si="49"/>
        <v>4</v>
      </c>
      <c r="Q562" t="str">
        <f t="shared" si="52"/>
        <v>technology</v>
      </c>
      <c r="R562" t="str">
        <f t="shared" si="53"/>
        <v>web</v>
      </c>
      <c r="S562" s="8">
        <f t="shared" si="50"/>
        <v>41990.771354166667</v>
      </c>
      <c r="T562" s="8">
        <f t="shared" si="51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-14945</v>
      </c>
      <c r="P563">
        <f t="shared" si="49"/>
        <v>27.5</v>
      </c>
      <c r="Q563" t="str">
        <f t="shared" si="52"/>
        <v>technology</v>
      </c>
      <c r="R563" t="str">
        <f t="shared" si="53"/>
        <v>web</v>
      </c>
      <c r="S563" s="8">
        <f t="shared" si="50"/>
        <v>42303.658715277779</v>
      </c>
      <c r="T563" s="8">
        <f t="shared" si="51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-50000</v>
      </c>
      <c r="P564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8">
        <f t="shared" si="50"/>
        <v>42722.389062500006</v>
      </c>
      <c r="T564" s="8">
        <f t="shared" si="51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-74932</v>
      </c>
      <c r="P565">
        <f t="shared" si="49"/>
        <v>34</v>
      </c>
      <c r="Q565" t="str">
        <f t="shared" si="52"/>
        <v>technology</v>
      </c>
      <c r="R565" t="str">
        <f t="shared" si="53"/>
        <v>web</v>
      </c>
      <c r="S565" s="8">
        <f t="shared" si="50"/>
        <v>42052.069988425923</v>
      </c>
      <c r="T565" s="8">
        <f t="shared" si="51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-17999</v>
      </c>
      <c r="P566">
        <f t="shared" si="49"/>
        <v>1</v>
      </c>
      <c r="Q566" t="str">
        <f t="shared" si="52"/>
        <v>technology</v>
      </c>
      <c r="R566" t="str">
        <f t="shared" si="53"/>
        <v>web</v>
      </c>
      <c r="S566" s="8">
        <f t="shared" si="50"/>
        <v>42441.942997685182</v>
      </c>
      <c r="T566" s="8">
        <f t="shared" si="51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-25000</v>
      </c>
      <c r="P56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8">
        <f t="shared" si="50"/>
        <v>42195.785289351858</v>
      </c>
      <c r="T567" s="8">
        <f t="shared" si="51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-4999</v>
      </c>
      <c r="P568">
        <f t="shared" si="49"/>
        <v>1</v>
      </c>
      <c r="Q568" t="str">
        <f t="shared" si="52"/>
        <v>technology</v>
      </c>
      <c r="R568" t="str">
        <f t="shared" si="53"/>
        <v>web</v>
      </c>
      <c r="S568" s="8">
        <f t="shared" si="50"/>
        <v>42565.68440972222</v>
      </c>
      <c r="T568" s="8">
        <f t="shared" si="51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-10000</v>
      </c>
      <c r="P569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8">
        <f t="shared" si="50"/>
        <v>42005.842523148152</v>
      </c>
      <c r="T569" s="8">
        <f t="shared" si="51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-24255</v>
      </c>
      <c r="P570">
        <f t="shared" si="49"/>
        <v>49</v>
      </c>
      <c r="Q570" t="str">
        <f t="shared" si="52"/>
        <v>technology</v>
      </c>
      <c r="R570" t="str">
        <f t="shared" si="53"/>
        <v>web</v>
      </c>
      <c r="S570" s="8">
        <f t="shared" si="50"/>
        <v>42385.458333333328</v>
      </c>
      <c r="T570" s="8">
        <f t="shared" si="51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-2480</v>
      </c>
      <c r="P571">
        <f t="shared" si="49"/>
        <v>20</v>
      </c>
      <c r="Q571" t="str">
        <f t="shared" si="52"/>
        <v>technology</v>
      </c>
      <c r="R571" t="str">
        <f t="shared" si="53"/>
        <v>web</v>
      </c>
      <c r="S571" s="8">
        <f t="shared" si="50"/>
        <v>42370.847361111111</v>
      </c>
      <c r="T571" s="8">
        <f t="shared" si="51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-84858</v>
      </c>
      <c r="P572">
        <f t="shared" si="49"/>
        <v>142</v>
      </c>
      <c r="Q572" t="str">
        <f t="shared" si="52"/>
        <v>technology</v>
      </c>
      <c r="R572" t="str">
        <f t="shared" si="53"/>
        <v>web</v>
      </c>
      <c r="S572" s="8">
        <f t="shared" si="50"/>
        <v>42418.798252314817</v>
      </c>
      <c r="T572" s="8">
        <f t="shared" si="51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-24894</v>
      </c>
      <c r="P573">
        <f t="shared" si="49"/>
        <v>53</v>
      </c>
      <c r="Q573" t="str">
        <f t="shared" si="52"/>
        <v>technology</v>
      </c>
      <c r="R573" t="str">
        <f t="shared" si="53"/>
        <v>web</v>
      </c>
      <c r="S573" s="8">
        <f t="shared" si="50"/>
        <v>42212.165972222225</v>
      </c>
      <c r="T573" s="8">
        <f t="shared" si="51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-2500</v>
      </c>
      <c r="P574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8">
        <f t="shared" si="50"/>
        <v>42312.757962962962</v>
      </c>
      <c r="T574" s="8">
        <f t="shared" si="51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-88542</v>
      </c>
      <c r="P575">
        <f t="shared" si="49"/>
        <v>38.444444444444443</v>
      </c>
      <c r="Q575" t="str">
        <f t="shared" si="52"/>
        <v>technology</v>
      </c>
      <c r="R575" t="str">
        <f t="shared" si="53"/>
        <v>web</v>
      </c>
      <c r="S575" s="8">
        <f t="shared" si="50"/>
        <v>42022.05</v>
      </c>
      <c r="T575" s="8">
        <f t="shared" si="51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-11100</v>
      </c>
      <c r="P576">
        <f t="shared" si="49"/>
        <v>20</v>
      </c>
      <c r="Q576" t="str">
        <f t="shared" si="52"/>
        <v>technology</v>
      </c>
      <c r="R576" t="str">
        <f t="shared" si="53"/>
        <v>web</v>
      </c>
      <c r="S576" s="8">
        <f t="shared" si="50"/>
        <v>42662.443368055552</v>
      </c>
      <c r="T576" s="8">
        <f t="shared" si="51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-59741</v>
      </c>
      <c r="P577">
        <f t="shared" si="49"/>
        <v>64.75</v>
      </c>
      <c r="Q577" t="str">
        <f t="shared" si="52"/>
        <v>technology</v>
      </c>
      <c r="R577" t="str">
        <f t="shared" si="53"/>
        <v>web</v>
      </c>
      <c r="S577" s="8">
        <f t="shared" si="50"/>
        <v>42168.692627314813</v>
      </c>
      <c r="T577" s="8">
        <f t="shared" si="51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E578-D578</f>
        <v>-79999</v>
      </c>
      <c r="P578">
        <f t="shared" ref="P578:P641" si="55">E578/L578</f>
        <v>1</v>
      </c>
      <c r="Q578" t="str">
        <f t="shared" si="52"/>
        <v>technology</v>
      </c>
      <c r="R578" t="str">
        <f t="shared" si="53"/>
        <v>web</v>
      </c>
      <c r="S578" s="8">
        <f t="shared" ref="S578:S641" si="56">(((I578/60)/60)/24)+DATE(1970,1,1)</f>
        <v>42091.43</v>
      </c>
      <c r="T578" s="8">
        <f t="shared" ref="T578:T641" si="57">(((J578/60)/60)/24)+DATE(1970,1,1)</f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-4990</v>
      </c>
      <c r="P579">
        <f t="shared" si="55"/>
        <v>10</v>
      </c>
      <c r="Q579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8">
        <f t="shared" si="56"/>
        <v>42510.589143518519</v>
      </c>
      <c r="T579" s="8">
        <f t="shared" si="57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-124986</v>
      </c>
      <c r="P580">
        <f t="shared" si="55"/>
        <v>2</v>
      </c>
      <c r="Q580" t="str">
        <f t="shared" si="58"/>
        <v>technology</v>
      </c>
      <c r="R580" t="str">
        <f t="shared" si="59"/>
        <v>web</v>
      </c>
      <c r="S580" s="8">
        <f t="shared" si="56"/>
        <v>42254.578622685185</v>
      </c>
      <c r="T580" s="8">
        <f t="shared" si="57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-11825</v>
      </c>
      <c r="P581">
        <f t="shared" si="55"/>
        <v>35</v>
      </c>
      <c r="Q581" t="str">
        <f t="shared" si="58"/>
        <v>technology</v>
      </c>
      <c r="R581" t="str">
        <f t="shared" si="59"/>
        <v>web</v>
      </c>
      <c r="S581" s="8">
        <f t="shared" si="56"/>
        <v>41998.852118055554</v>
      </c>
      <c r="T581" s="8">
        <f t="shared" si="57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-2999</v>
      </c>
      <c r="P582">
        <f t="shared" si="55"/>
        <v>1</v>
      </c>
      <c r="Q582" t="str">
        <f t="shared" si="58"/>
        <v>technology</v>
      </c>
      <c r="R582" t="str">
        <f t="shared" si="59"/>
        <v>web</v>
      </c>
      <c r="S582" s="8">
        <f t="shared" si="56"/>
        <v>42635.908182870371</v>
      </c>
      <c r="T582" s="8">
        <f t="shared" si="57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-400</v>
      </c>
      <c r="P583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8">
        <f t="shared" si="56"/>
        <v>42218.012777777782</v>
      </c>
      <c r="T583" s="8">
        <f t="shared" si="57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-100000</v>
      </c>
      <c r="P584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8">
        <f t="shared" si="56"/>
        <v>42078.75</v>
      </c>
      <c r="T584" s="8">
        <f t="shared" si="57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-8999</v>
      </c>
      <c r="P585">
        <f t="shared" si="55"/>
        <v>1</v>
      </c>
      <c r="Q585" t="str">
        <f t="shared" si="58"/>
        <v>technology</v>
      </c>
      <c r="R585" t="str">
        <f t="shared" si="59"/>
        <v>web</v>
      </c>
      <c r="S585" s="8">
        <f t="shared" si="56"/>
        <v>42082.896840277783</v>
      </c>
      <c r="T585" s="8">
        <f t="shared" si="57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-990</v>
      </c>
      <c r="P586">
        <f t="shared" si="55"/>
        <v>5</v>
      </c>
      <c r="Q586" t="str">
        <f t="shared" si="58"/>
        <v>technology</v>
      </c>
      <c r="R586" t="str">
        <f t="shared" si="59"/>
        <v>web</v>
      </c>
      <c r="S586" s="8">
        <f t="shared" si="56"/>
        <v>42079.674953703703</v>
      </c>
      <c r="T586" s="8">
        <f t="shared" si="57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-9000</v>
      </c>
      <c r="P58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8">
        <f t="shared" si="56"/>
        <v>42339</v>
      </c>
      <c r="T587" s="8">
        <f t="shared" si="57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-9944</v>
      </c>
      <c r="P588">
        <f t="shared" si="55"/>
        <v>14</v>
      </c>
      <c r="Q588" t="str">
        <f t="shared" si="58"/>
        <v>technology</v>
      </c>
      <c r="R588" t="str">
        <f t="shared" si="59"/>
        <v>web</v>
      </c>
      <c r="S588" s="8">
        <f t="shared" si="56"/>
        <v>42050.854247685187</v>
      </c>
      <c r="T588" s="8">
        <f t="shared" si="57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-27275</v>
      </c>
      <c r="P589">
        <f t="shared" si="55"/>
        <v>389.28571428571428</v>
      </c>
      <c r="Q589" t="str">
        <f t="shared" si="58"/>
        <v>technology</v>
      </c>
      <c r="R589" t="str">
        <f t="shared" si="59"/>
        <v>web</v>
      </c>
      <c r="S589" s="8">
        <f t="shared" si="56"/>
        <v>42110.757326388892</v>
      </c>
      <c r="T589" s="8">
        <f t="shared" si="57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-8699</v>
      </c>
      <c r="P590">
        <f t="shared" si="55"/>
        <v>150.5</v>
      </c>
      <c r="Q590" t="str">
        <f t="shared" si="58"/>
        <v>technology</v>
      </c>
      <c r="R590" t="str">
        <f t="shared" si="59"/>
        <v>web</v>
      </c>
      <c r="S590" s="8">
        <f t="shared" si="56"/>
        <v>42691.811180555553</v>
      </c>
      <c r="T590" s="8">
        <f t="shared" si="57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-7499</v>
      </c>
      <c r="P591">
        <f t="shared" si="55"/>
        <v>1</v>
      </c>
      <c r="Q591" t="str">
        <f t="shared" si="58"/>
        <v>technology</v>
      </c>
      <c r="R591" t="str">
        <f t="shared" si="59"/>
        <v>web</v>
      </c>
      <c r="S591" s="8">
        <f t="shared" si="56"/>
        <v>42193.614571759259</v>
      </c>
      <c r="T591" s="8">
        <f t="shared" si="57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-4777</v>
      </c>
      <c r="P592">
        <f t="shared" si="55"/>
        <v>24.777777777777779</v>
      </c>
      <c r="Q592" t="str">
        <f t="shared" si="58"/>
        <v>technology</v>
      </c>
      <c r="R592" t="str">
        <f t="shared" si="59"/>
        <v>web</v>
      </c>
      <c r="S592" s="8">
        <f t="shared" si="56"/>
        <v>42408.542361111111</v>
      </c>
      <c r="T592" s="8">
        <f t="shared" si="57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-99939</v>
      </c>
      <c r="P593">
        <f t="shared" si="55"/>
        <v>30.5</v>
      </c>
      <c r="Q593" t="str">
        <f t="shared" si="58"/>
        <v>technology</v>
      </c>
      <c r="R593" t="str">
        <f t="shared" si="59"/>
        <v>web</v>
      </c>
      <c r="S593" s="8">
        <f t="shared" si="56"/>
        <v>42207.543171296296</v>
      </c>
      <c r="T593" s="8">
        <f t="shared" si="57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-7250</v>
      </c>
      <c r="P594">
        <f t="shared" si="55"/>
        <v>250</v>
      </c>
      <c r="Q594" t="str">
        <f t="shared" si="58"/>
        <v>technology</v>
      </c>
      <c r="R594" t="str">
        <f t="shared" si="59"/>
        <v>web</v>
      </c>
      <c r="S594" s="8">
        <f t="shared" si="56"/>
        <v>41976.232175925921</v>
      </c>
      <c r="T594" s="8">
        <f t="shared" si="57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-385</v>
      </c>
      <c r="P595">
        <f t="shared" si="55"/>
        <v>16.428571428571427</v>
      </c>
      <c r="Q595" t="str">
        <f t="shared" si="58"/>
        <v>technology</v>
      </c>
      <c r="R595" t="str">
        <f t="shared" si="59"/>
        <v>web</v>
      </c>
      <c r="S595" s="8">
        <f t="shared" si="56"/>
        <v>42100.635937500003</v>
      </c>
      <c r="T595" s="8">
        <f t="shared" si="57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-24974</v>
      </c>
      <c r="P596">
        <f t="shared" si="55"/>
        <v>13</v>
      </c>
      <c r="Q596" t="str">
        <f t="shared" si="58"/>
        <v>technology</v>
      </c>
      <c r="R596" t="str">
        <f t="shared" si="59"/>
        <v>web</v>
      </c>
      <c r="S596" s="8">
        <f t="shared" si="56"/>
        <v>42476.780162037037</v>
      </c>
      <c r="T596" s="8">
        <f t="shared" si="57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-99574</v>
      </c>
      <c r="P597">
        <f t="shared" si="55"/>
        <v>53.25</v>
      </c>
      <c r="Q597" t="str">
        <f t="shared" si="58"/>
        <v>technology</v>
      </c>
      <c r="R597" t="str">
        <f t="shared" si="59"/>
        <v>web</v>
      </c>
      <c r="S597" s="8">
        <f t="shared" si="56"/>
        <v>42128.069884259254</v>
      </c>
      <c r="T597" s="8">
        <f t="shared" si="57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-19994</v>
      </c>
      <c r="P598">
        <f t="shared" si="55"/>
        <v>3</v>
      </c>
      <c r="Q598" t="str">
        <f t="shared" si="58"/>
        <v>technology</v>
      </c>
      <c r="R598" t="str">
        <f t="shared" si="59"/>
        <v>web</v>
      </c>
      <c r="S598" s="8">
        <f t="shared" si="56"/>
        <v>42676.896898148145</v>
      </c>
      <c r="T598" s="8">
        <f t="shared" si="57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-7480</v>
      </c>
      <c r="P599">
        <f t="shared" si="55"/>
        <v>10</v>
      </c>
      <c r="Q599" t="str">
        <f t="shared" si="58"/>
        <v>technology</v>
      </c>
      <c r="R599" t="str">
        <f t="shared" si="59"/>
        <v>web</v>
      </c>
      <c r="S599" s="8">
        <f t="shared" si="56"/>
        <v>42582.666666666672</v>
      </c>
      <c r="T599" s="8">
        <f t="shared" si="57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-1650</v>
      </c>
      <c r="P600">
        <f t="shared" si="55"/>
        <v>121.42857142857143</v>
      </c>
      <c r="Q600" t="str">
        <f t="shared" si="58"/>
        <v>technology</v>
      </c>
      <c r="R600" t="str">
        <f t="shared" si="59"/>
        <v>web</v>
      </c>
      <c r="S600" s="8">
        <f t="shared" si="56"/>
        <v>41978.00209490741</v>
      </c>
      <c r="T600" s="8">
        <f t="shared" si="57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-49969</v>
      </c>
      <c r="P601">
        <f t="shared" si="55"/>
        <v>15.5</v>
      </c>
      <c r="Q601" t="str">
        <f t="shared" si="58"/>
        <v>technology</v>
      </c>
      <c r="R601" t="str">
        <f t="shared" si="59"/>
        <v>web</v>
      </c>
      <c r="S601" s="8">
        <f t="shared" si="56"/>
        <v>42071.636111111111</v>
      </c>
      <c r="T601" s="8">
        <f t="shared" si="57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-4900</v>
      </c>
      <c r="P602">
        <f t="shared" si="55"/>
        <v>100</v>
      </c>
      <c r="Q602" t="str">
        <f t="shared" si="58"/>
        <v>technology</v>
      </c>
      <c r="R602" t="str">
        <f t="shared" si="59"/>
        <v>web</v>
      </c>
      <c r="S602" s="8">
        <f t="shared" si="56"/>
        <v>42133.798171296294</v>
      </c>
      <c r="T602" s="8">
        <f t="shared" si="57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-9860</v>
      </c>
      <c r="P603">
        <f t="shared" si="55"/>
        <v>23.333333333333332</v>
      </c>
      <c r="Q603" t="str">
        <f t="shared" si="58"/>
        <v>technology</v>
      </c>
      <c r="R603" t="str">
        <f t="shared" si="59"/>
        <v>web</v>
      </c>
      <c r="S603" s="8">
        <f t="shared" si="56"/>
        <v>41999.858090277776</v>
      </c>
      <c r="T603" s="8">
        <f t="shared" si="57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-70000</v>
      </c>
      <c r="P604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8">
        <f t="shared" si="56"/>
        <v>42173.79415509259</v>
      </c>
      <c r="T604" s="8">
        <f t="shared" si="57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-14409.98</v>
      </c>
      <c r="P605">
        <f t="shared" si="55"/>
        <v>45.386153846153846</v>
      </c>
      <c r="Q605" t="str">
        <f t="shared" si="58"/>
        <v>technology</v>
      </c>
      <c r="R605" t="str">
        <f t="shared" si="59"/>
        <v>web</v>
      </c>
      <c r="S605" s="8">
        <f t="shared" si="56"/>
        <v>41865.639155092591</v>
      </c>
      <c r="T605" s="8">
        <f t="shared" si="57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-1500</v>
      </c>
      <c r="P606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8">
        <f t="shared" si="56"/>
        <v>41879.035370370373</v>
      </c>
      <c r="T606" s="8">
        <f t="shared" si="57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-4869</v>
      </c>
      <c r="P607">
        <f t="shared" si="55"/>
        <v>16.375</v>
      </c>
      <c r="Q607" t="str">
        <f t="shared" si="58"/>
        <v>technology</v>
      </c>
      <c r="R607" t="str">
        <f t="shared" si="59"/>
        <v>web</v>
      </c>
      <c r="S607" s="8">
        <f t="shared" si="56"/>
        <v>42239.357731481476</v>
      </c>
      <c r="T607" s="8">
        <f t="shared" si="57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-4990</v>
      </c>
      <c r="P608">
        <f t="shared" si="55"/>
        <v>10</v>
      </c>
      <c r="Q608" t="str">
        <f t="shared" si="58"/>
        <v>technology</v>
      </c>
      <c r="R608" t="str">
        <f t="shared" si="59"/>
        <v>web</v>
      </c>
      <c r="S608" s="8">
        <f t="shared" si="56"/>
        <v>42148.625</v>
      </c>
      <c r="T608" s="8">
        <f t="shared" si="57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-250</v>
      </c>
      <c r="P609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8">
        <f t="shared" si="56"/>
        <v>42330.867314814815</v>
      </c>
      <c r="T609" s="8">
        <f t="shared" si="57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-148539</v>
      </c>
      <c r="P610">
        <f t="shared" si="55"/>
        <v>292.2</v>
      </c>
      <c r="Q610" t="str">
        <f t="shared" si="58"/>
        <v>technology</v>
      </c>
      <c r="R610" t="str">
        <f t="shared" si="59"/>
        <v>web</v>
      </c>
      <c r="S610" s="8">
        <f t="shared" si="56"/>
        <v>42170.921064814815</v>
      </c>
      <c r="T610" s="8">
        <f t="shared" si="57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-775</v>
      </c>
      <c r="P611">
        <f t="shared" si="55"/>
        <v>5</v>
      </c>
      <c r="Q611" t="str">
        <f t="shared" si="58"/>
        <v>technology</v>
      </c>
      <c r="R611" t="str">
        <f t="shared" si="59"/>
        <v>web</v>
      </c>
      <c r="S611" s="8">
        <f t="shared" si="56"/>
        <v>42337.075740740736</v>
      </c>
      <c r="T611" s="8">
        <f t="shared" si="57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-13803</v>
      </c>
      <c r="P612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8">
        <f t="shared" si="56"/>
        <v>42116.83085648148</v>
      </c>
      <c r="T612" s="8">
        <f t="shared" si="57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-80000</v>
      </c>
      <c r="P613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8">
        <f t="shared" si="56"/>
        <v>42388.560613425929</v>
      </c>
      <c r="T613" s="8">
        <f t="shared" si="57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-10000</v>
      </c>
      <c r="P614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8">
        <f t="shared" si="56"/>
        <v>42615.031782407401</v>
      </c>
      <c r="T614" s="8">
        <f t="shared" si="57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-47182</v>
      </c>
      <c r="P615">
        <f t="shared" si="55"/>
        <v>105.93388429752066</v>
      </c>
      <c r="Q615" t="str">
        <f t="shared" si="58"/>
        <v>technology</v>
      </c>
      <c r="R615" t="str">
        <f t="shared" si="59"/>
        <v>web</v>
      </c>
      <c r="S615" s="8">
        <f t="shared" si="56"/>
        <v>42278.207638888889</v>
      </c>
      <c r="T615" s="8">
        <f t="shared" si="57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-10000</v>
      </c>
      <c r="P616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8">
        <f t="shared" si="56"/>
        <v>42545.061805555553</v>
      </c>
      <c r="T616" s="8">
        <f t="shared" si="57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-515</v>
      </c>
      <c r="P61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8">
        <f t="shared" si="56"/>
        <v>42272.122210648144</v>
      </c>
      <c r="T617" s="8">
        <f t="shared" si="57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-5000</v>
      </c>
      <c r="P618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8">
        <f t="shared" si="56"/>
        <v>42791.376238425932</v>
      </c>
      <c r="T618" s="8">
        <f t="shared" si="57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-1940</v>
      </c>
      <c r="P619">
        <f t="shared" si="55"/>
        <v>20</v>
      </c>
      <c r="Q619" t="str">
        <f t="shared" si="58"/>
        <v>technology</v>
      </c>
      <c r="R619" t="str">
        <f t="shared" si="59"/>
        <v>web</v>
      </c>
      <c r="S619" s="8">
        <f t="shared" si="56"/>
        <v>42132.343090277776</v>
      </c>
      <c r="T619" s="8">
        <f t="shared" si="57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-400</v>
      </c>
      <c r="P620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8">
        <f t="shared" si="56"/>
        <v>42347.810219907406</v>
      </c>
      <c r="T620" s="8">
        <f t="shared" si="57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-2499999</v>
      </c>
      <c r="P621">
        <f t="shared" si="55"/>
        <v>1</v>
      </c>
      <c r="Q621" t="str">
        <f t="shared" si="58"/>
        <v>technology</v>
      </c>
      <c r="R621" t="str">
        <f t="shared" si="59"/>
        <v>web</v>
      </c>
      <c r="S621" s="8">
        <f t="shared" si="56"/>
        <v>41968.692013888889</v>
      </c>
      <c r="T621" s="8">
        <f t="shared" si="57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-29700</v>
      </c>
      <c r="P622">
        <f t="shared" si="55"/>
        <v>300</v>
      </c>
      <c r="Q622" t="str">
        <f t="shared" si="58"/>
        <v>technology</v>
      </c>
      <c r="R622" t="str">
        <f t="shared" si="59"/>
        <v>web</v>
      </c>
      <c r="S622" s="8">
        <f t="shared" si="56"/>
        <v>41876.716874999998</v>
      </c>
      <c r="T622" s="8">
        <f t="shared" si="57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-24739</v>
      </c>
      <c r="P623">
        <f t="shared" si="55"/>
        <v>87</v>
      </c>
      <c r="Q623" t="str">
        <f t="shared" si="58"/>
        <v>technology</v>
      </c>
      <c r="R623" t="str">
        <f t="shared" si="59"/>
        <v>web</v>
      </c>
      <c r="S623" s="8">
        <f t="shared" si="56"/>
        <v>42558.987696759257</v>
      </c>
      <c r="T623" s="8">
        <f t="shared" si="57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-5659</v>
      </c>
      <c r="P624">
        <f t="shared" si="55"/>
        <v>37.888888888888886</v>
      </c>
      <c r="Q624" t="str">
        <f t="shared" si="58"/>
        <v>technology</v>
      </c>
      <c r="R624" t="str">
        <f t="shared" si="59"/>
        <v>web</v>
      </c>
      <c r="S624" s="8">
        <f t="shared" si="56"/>
        <v>42552.774745370371</v>
      </c>
      <c r="T624" s="8">
        <f t="shared" si="57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-75000</v>
      </c>
      <c r="P625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8">
        <f t="shared" si="56"/>
        <v>42152.009224537032</v>
      </c>
      <c r="T625" s="8">
        <f t="shared" si="57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-5000</v>
      </c>
      <c r="P626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8">
        <f t="shared" si="56"/>
        <v>42138.988900462966</v>
      </c>
      <c r="T626" s="8">
        <f t="shared" si="57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-25000</v>
      </c>
      <c r="P62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8">
        <f t="shared" si="56"/>
        <v>42820.853900462964</v>
      </c>
      <c r="T627" s="8">
        <f t="shared" si="57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-20655</v>
      </c>
      <c r="P628">
        <f t="shared" si="55"/>
        <v>111.41025641025641</v>
      </c>
      <c r="Q628" t="str">
        <f t="shared" si="58"/>
        <v>technology</v>
      </c>
      <c r="R628" t="str">
        <f t="shared" si="59"/>
        <v>web</v>
      </c>
      <c r="S628" s="8">
        <f t="shared" si="56"/>
        <v>42231.556944444441</v>
      </c>
      <c r="T628" s="8">
        <f t="shared" si="57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-449910</v>
      </c>
      <c r="P629">
        <f t="shared" si="55"/>
        <v>90</v>
      </c>
      <c r="Q629" t="str">
        <f t="shared" si="58"/>
        <v>technology</v>
      </c>
      <c r="R629" t="str">
        <f t="shared" si="59"/>
        <v>web</v>
      </c>
      <c r="S629" s="8">
        <f t="shared" si="56"/>
        <v>42443.958333333328</v>
      </c>
      <c r="T629" s="8">
        <f t="shared" si="57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-5000</v>
      </c>
      <c r="P630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8">
        <f t="shared" si="56"/>
        <v>41833.692789351851</v>
      </c>
      <c r="T630" s="8">
        <f t="shared" si="57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-199650</v>
      </c>
      <c r="P631">
        <f t="shared" si="55"/>
        <v>116.66666666666667</v>
      </c>
      <c r="Q631" t="str">
        <f t="shared" si="58"/>
        <v>technology</v>
      </c>
      <c r="R631" t="str">
        <f t="shared" si="59"/>
        <v>web</v>
      </c>
      <c r="S631" s="8">
        <f t="shared" si="56"/>
        <v>42504.637824074074</v>
      </c>
      <c r="T631" s="8">
        <f t="shared" si="57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-11989</v>
      </c>
      <c r="P632">
        <f t="shared" si="55"/>
        <v>10</v>
      </c>
      <c r="Q632" t="str">
        <f t="shared" si="58"/>
        <v>technology</v>
      </c>
      <c r="R632" t="str">
        <f t="shared" si="59"/>
        <v>web</v>
      </c>
      <c r="S632" s="8">
        <f t="shared" si="56"/>
        <v>42253.215277777781</v>
      </c>
      <c r="T632" s="8">
        <f t="shared" si="57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-49310</v>
      </c>
      <c r="P633">
        <f t="shared" si="55"/>
        <v>76.666666666666671</v>
      </c>
      <c r="Q633" t="str">
        <f t="shared" si="58"/>
        <v>technology</v>
      </c>
      <c r="R633" t="str">
        <f t="shared" si="59"/>
        <v>web</v>
      </c>
      <c r="S633" s="8">
        <f t="shared" si="56"/>
        <v>42518.772326388891</v>
      </c>
      <c r="T633" s="8">
        <f t="shared" si="57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-20000</v>
      </c>
      <c r="P634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8">
        <f t="shared" si="56"/>
        <v>42333.700983796298</v>
      </c>
      <c r="T634" s="8">
        <f t="shared" si="57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-8755</v>
      </c>
      <c r="P635">
        <f t="shared" si="55"/>
        <v>49.8</v>
      </c>
      <c r="Q635" t="str">
        <f t="shared" si="58"/>
        <v>technology</v>
      </c>
      <c r="R635" t="str">
        <f t="shared" si="59"/>
        <v>web</v>
      </c>
      <c r="S635" s="8">
        <f t="shared" si="56"/>
        <v>42538.958333333328</v>
      </c>
      <c r="T635" s="8">
        <f t="shared" si="57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-4999</v>
      </c>
      <c r="P636">
        <f t="shared" si="55"/>
        <v>1</v>
      </c>
      <c r="Q636" t="str">
        <f t="shared" si="58"/>
        <v>technology</v>
      </c>
      <c r="R636" t="str">
        <f t="shared" si="59"/>
        <v>web</v>
      </c>
      <c r="S636" s="8">
        <f t="shared" si="56"/>
        <v>42061.928576388891</v>
      </c>
      <c r="T636" s="8">
        <f t="shared" si="57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-24998</v>
      </c>
      <c r="P637">
        <f t="shared" si="55"/>
        <v>2</v>
      </c>
      <c r="Q637" t="str">
        <f t="shared" si="58"/>
        <v>technology</v>
      </c>
      <c r="R637" t="str">
        <f t="shared" si="59"/>
        <v>web</v>
      </c>
      <c r="S637" s="8">
        <f t="shared" si="56"/>
        <v>42106.092152777783</v>
      </c>
      <c r="T637" s="8">
        <f t="shared" si="57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-1996</v>
      </c>
      <c r="P638">
        <f t="shared" si="55"/>
        <v>4</v>
      </c>
      <c r="Q638" t="str">
        <f t="shared" si="58"/>
        <v>technology</v>
      </c>
      <c r="R638" t="str">
        <f t="shared" si="59"/>
        <v>web</v>
      </c>
      <c r="S638" s="8">
        <f t="shared" si="56"/>
        <v>42161.44930555555</v>
      </c>
      <c r="T638" s="8">
        <f t="shared" si="57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-100000</v>
      </c>
      <c r="P639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8">
        <f t="shared" si="56"/>
        <v>42791.961111111115</v>
      </c>
      <c r="T639" s="8">
        <f t="shared" si="57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-199982</v>
      </c>
      <c r="P640">
        <f t="shared" si="55"/>
        <v>3</v>
      </c>
      <c r="Q640" t="str">
        <f t="shared" si="58"/>
        <v>technology</v>
      </c>
      <c r="R640" t="str">
        <f t="shared" si="59"/>
        <v>web</v>
      </c>
      <c r="S640" s="8">
        <f t="shared" si="56"/>
        <v>42819.55164351852</v>
      </c>
      <c r="T640" s="8">
        <f t="shared" si="57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-999999</v>
      </c>
      <c r="P641">
        <f t="shared" si="55"/>
        <v>1</v>
      </c>
      <c r="Q641" t="str">
        <f t="shared" si="58"/>
        <v>technology</v>
      </c>
      <c r="R641" t="str">
        <f t="shared" si="59"/>
        <v>web</v>
      </c>
      <c r="S641" s="8">
        <f t="shared" si="56"/>
        <v>41925.583275462966</v>
      </c>
      <c r="T641" s="8">
        <f t="shared" si="57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E642-D642</f>
        <v>31</v>
      </c>
      <c r="P642">
        <f t="shared" ref="P642:P705" si="61">E642/L642</f>
        <v>50.5</v>
      </c>
      <c r="Q642" t="str">
        <f t="shared" si="58"/>
        <v>technology</v>
      </c>
      <c r="R642" t="str">
        <f t="shared" si="59"/>
        <v>wearables</v>
      </c>
      <c r="S642" s="8">
        <f t="shared" ref="S642:S705" si="62">(((I642/60)/60)/24)+DATE(1970,1,1)</f>
        <v>42698.958333333328</v>
      </c>
      <c r="T642" s="8">
        <f t="shared" ref="T642:T705" si="63">(((J642/60)/60)/24)+DATE(1970,1,1)</f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7665</v>
      </c>
      <c r="P643">
        <f t="shared" si="61"/>
        <v>151.31746031746033</v>
      </c>
      <c r="Q64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8">
        <f t="shared" si="62"/>
        <v>42229.57</v>
      </c>
      <c r="T643" s="8">
        <f t="shared" si="63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272097</v>
      </c>
      <c r="P644">
        <f t="shared" si="61"/>
        <v>134.3592456301748</v>
      </c>
      <c r="Q644" t="str">
        <f t="shared" si="64"/>
        <v>technology</v>
      </c>
      <c r="R644" t="str">
        <f t="shared" si="65"/>
        <v>wearables</v>
      </c>
      <c r="S644" s="8">
        <f t="shared" si="62"/>
        <v>42235.651319444441</v>
      </c>
      <c r="T644" s="8">
        <f t="shared" si="6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1452</v>
      </c>
      <c r="P645">
        <f t="shared" si="61"/>
        <v>174.02631578947367</v>
      </c>
      <c r="Q645" t="str">
        <f t="shared" si="64"/>
        <v>technology</v>
      </c>
      <c r="R645" t="str">
        <f t="shared" si="65"/>
        <v>wearables</v>
      </c>
      <c r="S645" s="8">
        <f t="shared" si="62"/>
        <v>42155.642071759255</v>
      </c>
      <c r="T645" s="8">
        <f t="shared" si="6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50029.479999999996</v>
      </c>
      <c r="P646">
        <f t="shared" si="61"/>
        <v>73.486268364348675</v>
      </c>
      <c r="Q646" t="str">
        <f t="shared" si="64"/>
        <v>technology</v>
      </c>
      <c r="R646" t="str">
        <f t="shared" si="65"/>
        <v>wearables</v>
      </c>
      <c r="S646" s="8">
        <f t="shared" si="62"/>
        <v>41941.041666666664</v>
      </c>
      <c r="T646" s="8">
        <f t="shared" si="6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3574</v>
      </c>
      <c r="P647">
        <f t="shared" si="61"/>
        <v>23.518987341772153</v>
      </c>
      <c r="Q647" t="str">
        <f t="shared" si="64"/>
        <v>technology</v>
      </c>
      <c r="R647" t="str">
        <f t="shared" si="65"/>
        <v>wearables</v>
      </c>
      <c r="S647" s="8">
        <f t="shared" si="62"/>
        <v>42594.026319444441</v>
      </c>
      <c r="T647" s="8">
        <f t="shared" si="6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255.01</v>
      </c>
      <c r="P648">
        <f t="shared" si="61"/>
        <v>39.074444444444445</v>
      </c>
      <c r="Q648" t="str">
        <f t="shared" si="64"/>
        <v>technology</v>
      </c>
      <c r="R648" t="str">
        <f t="shared" si="65"/>
        <v>wearables</v>
      </c>
      <c r="S648" s="8">
        <f t="shared" si="62"/>
        <v>41862.852627314816</v>
      </c>
      <c r="T648" s="8">
        <f t="shared" si="6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141</v>
      </c>
      <c r="P649">
        <f t="shared" si="61"/>
        <v>125.94117647058823</v>
      </c>
      <c r="Q649" t="str">
        <f t="shared" si="64"/>
        <v>technology</v>
      </c>
      <c r="R649" t="str">
        <f t="shared" si="65"/>
        <v>wearables</v>
      </c>
      <c r="S649" s="8">
        <f t="shared" si="62"/>
        <v>42446.726261574076</v>
      </c>
      <c r="T649" s="8">
        <f t="shared" si="6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9388</v>
      </c>
      <c r="P650">
        <f t="shared" si="61"/>
        <v>1644</v>
      </c>
      <c r="Q650" t="str">
        <f t="shared" si="64"/>
        <v>technology</v>
      </c>
      <c r="R650" t="str">
        <f t="shared" si="65"/>
        <v>wearables</v>
      </c>
      <c r="S650" s="8">
        <f t="shared" si="62"/>
        <v>41926.693379629629</v>
      </c>
      <c r="T650" s="8">
        <f t="shared" si="6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999</v>
      </c>
      <c r="P651">
        <f t="shared" si="61"/>
        <v>42.670731707317074</v>
      </c>
      <c r="Q651" t="str">
        <f t="shared" si="64"/>
        <v>technology</v>
      </c>
      <c r="R651" t="str">
        <f t="shared" si="65"/>
        <v>wearables</v>
      </c>
      <c r="S651" s="8">
        <f t="shared" si="62"/>
        <v>41898.912187499998</v>
      </c>
      <c r="T651" s="8">
        <f t="shared" si="6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186</v>
      </c>
      <c r="P652">
        <f t="shared" si="61"/>
        <v>35.125</v>
      </c>
      <c r="Q652" t="str">
        <f t="shared" si="64"/>
        <v>technology</v>
      </c>
      <c r="R652" t="str">
        <f t="shared" si="65"/>
        <v>wearables</v>
      </c>
      <c r="S652" s="8">
        <f t="shared" si="62"/>
        <v>41992.078518518523</v>
      </c>
      <c r="T652" s="8">
        <f t="shared" si="6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132</v>
      </c>
      <c r="P653">
        <f t="shared" si="61"/>
        <v>239.35238095238094</v>
      </c>
      <c r="Q653" t="str">
        <f t="shared" si="64"/>
        <v>technology</v>
      </c>
      <c r="R653" t="str">
        <f t="shared" si="65"/>
        <v>wearables</v>
      </c>
      <c r="S653" s="8">
        <f t="shared" si="62"/>
        <v>41986.017488425925</v>
      </c>
      <c r="T653" s="8">
        <f t="shared" si="6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14</v>
      </c>
      <c r="P654">
        <f t="shared" si="61"/>
        <v>107.64285714285714</v>
      </c>
      <c r="Q654" t="str">
        <f t="shared" si="64"/>
        <v>technology</v>
      </c>
      <c r="R654" t="str">
        <f t="shared" si="65"/>
        <v>wearables</v>
      </c>
      <c r="S654" s="8">
        <f t="shared" si="62"/>
        <v>42705.732060185182</v>
      </c>
      <c r="T654" s="8">
        <f t="shared" si="6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31084.5</v>
      </c>
      <c r="P655">
        <f t="shared" si="61"/>
        <v>95.830623306233065</v>
      </c>
      <c r="Q655" t="str">
        <f t="shared" si="64"/>
        <v>technology</v>
      </c>
      <c r="R655" t="str">
        <f t="shared" si="65"/>
        <v>wearables</v>
      </c>
      <c r="S655" s="8">
        <f t="shared" si="62"/>
        <v>42236.618518518517</v>
      </c>
      <c r="T655" s="8">
        <f t="shared" si="6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20075</v>
      </c>
      <c r="P656">
        <f t="shared" si="61"/>
        <v>31.663376110562684</v>
      </c>
      <c r="Q656" t="str">
        <f t="shared" si="64"/>
        <v>technology</v>
      </c>
      <c r="R656" t="str">
        <f t="shared" si="65"/>
        <v>wearables</v>
      </c>
      <c r="S656" s="8">
        <f t="shared" si="62"/>
        <v>42193.957326388889</v>
      </c>
      <c r="T656" s="8">
        <f t="shared" si="6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3751</v>
      </c>
      <c r="P657">
        <f t="shared" si="61"/>
        <v>42.886861313868614</v>
      </c>
      <c r="Q657" t="str">
        <f t="shared" si="64"/>
        <v>technology</v>
      </c>
      <c r="R657" t="str">
        <f t="shared" si="65"/>
        <v>wearables</v>
      </c>
      <c r="S657" s="8">
        <f t="shared" si="62"/>
        <v>42075.915648148148</v>
      </c>
      <c r="T657" s="8">
        <f t="shared" si="6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5678</v>
      </c>
      <c r="P658">
        <f t="shared" si="61"/>
        <v>122.73563218390805</v>
      </c>
      <c r="Q658" t="str">
        <f t="shared" si="64"/>
        <v>technology</v>
      </c>
      <c r="R658" t="str">
        <f t="shared" si="65"/>
        <v>wearables</v>
      </c>
      <c r="S658" s="8">
        <f t="shared" si="62"/>
        <v>42477.762951388882</v>
      </c>
      <c r="T658" s="8">
        <f t="shared" si="6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3855</v>
      </c>
      <c r="P659">
        <f t="shared" si="61"/>
        <v>190.45454545454547</v>
      </c>
      <c r="Q659" t="str">
        <f t="shared" si="64"/>
        <v>technology</v>
      </c>
      <c r="R659" t="str">
        <f t="shared" si="65"/>
        <v>wearables</v>
      </c>
      <c r="S659" s="8">
        <f t="shared" si="62"/>
        <v>42361.84574074074</v>
      </c>
      <c r="T659" s="8">
        <f t="shared" si="6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1289</v>
      </c>
      <c r="P660">
        <f t="shared" si="61"/>
        <v>109.33695652173913</v>
      </c>
      <c r="Q660" t="str">
        <f t="shared" si="64"/>
        <v>technology</v>
      </c>
      <c r="R660" t="str">
        <f t="shared" si="65"/>
        <v>wearables</v>
      </c>
      <c r="S660" s="8">
        <f t="shared" si="62"/>
        <v>42211.75</v>
      </c>
      <c r="T660" s="8">
        <f t="shared" si="6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17</v>
      </c>
      <c r="P661">
        <f t="shared" si="61"/>
        <v>143.66666666666666</v>
      </c>
      <c r="Q661" t="str">
        <f t="shared" si="64"/>
        <v>technology</v>
      </c>
      <c r="R661" t="str">
        <f t="shared" si="65"/>
        <v>wearables</v>
      </c>
      <c r="S661" s="8">
        <f t="shared" si="62"/>
        <v>42239.593692129631</v>
      </c>
      <c r="T661" s="8">
        <f t="shared" si="6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-48471</v>
      </c>
      <c r="P662">
        <f t="shared" si="61"/>
        <v>84.944444444444443</v>
      </c>
      <c r="Q662" t="str">
        <f t="shared" si="64"/>
        <v>technology</v>
      </c>
      <c r="R662" t="str">
        <f t="shared" si="65"/>
        <v>wearables</v>
      </c>
      <c r="S662" s="8">
        <f t="shared" si="62"/>
        <v>41952.783321759263</v>
      </c>
      <c r="T662" s="8">
        <f t="shared" si="6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-9905</v>
      </c>
      <c r="P663">
        <f t="shared" si="61"/>
        <v>10.555555555555555</v>
      </c>
      <c r="Q663" t="str">
        <f t="shared" si="64"/>
        <v>technology</v>
      </c>
      <c r="R663" t="str">
        <f t="shared" si="65"/>
        <v>wearables</v>
      </c>
      <c r="S663" s="8">
        <f t="shared" si="62"/>
        <v>42666.645358796297</v>
      </c>
      <c r="T663" s="8">
        <f t="shared" si="6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-38844</v>
      </c>
      <c r="P664">
        <f t="shared" si="61"/>
        <v>39</v>
      </c>
      <c r="Q664" t="str">
        <f t="shared" si="64"/>
        <v>technology</v>
      </c>
      <c r="R664" t="str">
        <f t="shared" si="65"/>
        <v>wearables</v>
      </c>
      <c r="S664" s="8">
        <f t="shared" si="62"/>
        <v>42020.438043981485</v>
      </c>
      <c r="T664" s="8">
        <f t="shared" si="6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-199300</v>
      </c>
      <c r="P665">
        <f t="shared" si="61"/>
        <v>100</v>
      </c>
      <c r="Q665" t="str">
        <f t="shared" si="64"/>
        <v>technology</v>
      </c>
      <c r="R665" t="str">
        <f t="shared" si="65"/>
        <v>wearables</v>
      </c>
      <c r="S665" s="8">
        <f t="shared" si="62"/>
        <v>42203.843240740738</v>
      </c>
      <c r="T665" s="8">
        <f t="shared" si="6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-11096</v>
      </c>
      <c r="P666">
        <f t="shared" si="61"/>
        <v>31.172413793103448</v>
      </c>
      <c r="Q666" t="str">
        <f t="shared" si="64"/>
        <v>technology</v>
      </c>
      <c r="R666" t="str">
        <f t="shared" si="65"/>
        <v>wearables</v>
      </c>
      <c r="S666" s="8">
        <f t="shared" si="62"/>
        <v>42107.666377314818</v>
      </c>
      <c r="T666" s="8">
        <f t="shared" si="6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-8136</v>
      </c>
      <c r="P667">
        <f t="shared" si="61"/>
        <v>155.33333333333334</v>
      </c>
      <c r="Q667" t="str">
        <f t="shared" si="64"/>
        <v>technology</v>
      </c>
      <c r="R667" t="str">
        <f t="shared" si="65"/>
        <v>wearables</v>
      </c>
      <c r="S667" s="8">
        <f t="shared" si="62"/>
        <v>42748.711354166662</v>
      </c>
      <c r="T667" s="8">
        <f t="shared" si="6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-199992</v>
      </c>
      <c r="P668">
        <f t="shared" si="61"/>
        <v>2</v>
      </c>
      <c r="Q668" t="str">
        <f t="shared" si="64"/>
        <v>technology</v>
      </c>
      <c r="R668" t="str">
        <f t="shared" si="65"/>
        <v>wearables</v>
      </c>
      <c r="S668" s="8">
        <f t="shared" si="62"/>
        <v>41868.832152777781</v>
      </c>
      <c r="T668" s="8">
        <f t="shared" si="6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-44990</v>
      </c>
      <c r="P669">
        <f t="shared" si="61"/>
        <v>178.92857142857142</v>
      </c>
      <c r="Q669" t="str">
        <f t="shared" si="64"/>
        <v>technology</v>
      </c>
      <c r="R669" t="str">
        <f t="shared" si="65"/>
        <v>wearables</v>
      </c>
      <c r="S669" s="8">
        <f t="shared" si="62"/>
        <v>42672.373414351852</v>
      </c>
      <c r="T669" s="8">
        <f t="shared" si="6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-14316</v>
      </c>
      <c r="P670">
        <f t="shared" si="61"/>
        <v>27.36</v>
      </c>
      <c r="Q670" t="str">
        <f t="shared" si="64"/>
        <v>technology</v>
      </c>
      <c r="R670" t="str">
        <f t="shared" si="65"/>
        <v>wearables</v>
      </c>
      <c r="S670" s="8">
        <f t="shared" si="62"/>
        <v>42135.831273148149</v>
      </c>
      <c r="T670" s="8">
        <f t="shared" si="6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-156985</v>
      </c>
      <c r="P671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8">
        <f t="shared" si="62"/>
        <v>42557.625671296293</v>
      </c>
      <c r="T671" s="8">
        <f t="shared" si="6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-63651</v>
      </c>
      <c r="P672">
        <f t="shared" si="61"/>
        <v>84.99677419354839</v>
      </c>
      <c r="Q672" t="str">
        <f t="shared" si="64"/>
        <v>technology</v>
      </c>
      <c r="R672" t="str">
        <f t="shared" si="65"/>
        <v>wearables</v>
      </c>
      <c r="S672" s="8">
        <f t="shared" si="62"/>
        <v>42540.340277777781</v>
      </c>
      <c r="T672" s="8">
        <f t="shared" si="6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-18172</v>
      </c>
      <c r="P673">
        <f t="shared" si="61"/>
        <v>788.5333333333333</v>
      </c>
      <c r="Q673" t="str">
        <f t="shared" si="64"/>
        <v>technology</v>
      </c>
      <c r="R673" t="str">
        <f t="shared" si="65"/>
        <v>wearables</v>
      </c>
      <c r="S673" s="8">
        <f t="shared" si="62"/>
        <v>42018.166666666672</v>
      </c>
      <c r="T673" s="8">
        <f t="shared" si="6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-39186</v>
      </c>
      <c r="P674">
        <f t="shared" si="61"/>
        <v>50.29767441860465</v>
      </c>
      <c r="Q674" t="str">
        <f t="shared" si="64"/>
        <v>technology</v>
      </c>
      <c r="R674" t="str">
        <f t="shared" si="65"/>
        <v>wearables</v>
      </c>
      <c r="S674" s="8">
        <f t="shared" si="62"/>
        <v>42005.207638888889</v>
      </c>
      <c r="T674" s="8">
        <f t="shared" si="6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-99795</v>
      </c>
      <c r="P675">
        <f t="shared" si="61"/>
        <v>68.333333333333329</v>
      </c>
      <c r="Q675" t="str">
        <f t="shared" si="64"/>
        <v>technology</v>
      </c>
      <c r="R675" t="str">
        <f t="shared" si="65"/>
        <v>wearables</v>
      </c>
      <c r="S675" s="8">
        <f t="shared" si="62"/>
        <v>41883.840474537035</v>
      </c>
      <c r="T675" s="8">
        <f t="shared" si="6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-49985</v>
      </c>
      <c r="P676">
        <f t="shared" si="61"/>
        <v>7.5</v>
      </c>
      <c r="Q676" t="str">
        <f t="shared" si="64"/>
        <v>technology</v>
      </c>
      <c r="R676" t="str">
        <f t="shared" si="65"/>
        <v>wearables</v>
      </c>
      <c r="S676" s="8">
        <f t="shared" si="62"/>
        <v>41863.116053240738</v>
      </c>
      <c r="T676" s="8">
        <f t="shared" si="6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-5109</v>
      </c>
      <c r="P677">
        <f t="shared" si="61"/>
        <v>34.269230769230766</v>
      </c>
      <c r="Q677" t="str">
        <f t="shared" si="64"/>
        <v>technology</v>
      </c>
      <c r="R677" t="str">
        <f t="shared" si="65"/>
        <v>wearables</v>
      </c>
      <c r="S677" s="8">
        <f t="shared" si="62"/>
        <v>42005.290972222225</v>
      </c>
      <c r="T677" s="8">
        <f t="shared" si="6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-98529</v>
      </c>
      <c r="P678">
        <f t="shared" si="61"/>
        <v>61.291666666666664</v>
      </c>
      <c r="Q678" t="str">
        <f t="shared" si="64"/>
        <v>technology</v>
      </c>
      <c r="R678" t="str">
        <f t="shared" si="65"/>
        <v>wearables</v>
      </c>
      <c r="S678" s="8">
        <f t="shared" si="62"/>
        <v>42042.768298611118</v>
      </c>
      <c r="T678" s="8">
        <f t="shared" si="6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-37208</v>
      </c>
      <c r="P679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8">
        <f t="shared" si="62"/>
        <v>42549.403877314813</v>
      </c>
      <c r="T679" s="8">
        <f t="shared" si="6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-27892</v>
      </c>
      <c r="P680">
        <f t="shared" si="61"/>
        <v>65.17647058823529</v>
      </c>
      <c r="Q680" t="str">
        <f t="shared" si="64"/>
        <v>technology</v>
      </c>
      <c r="R680" t="str">
        <f t="shared" si="65"/>
        <v>wearables</v>
      </c>
      <c r="S680" s="8">
        <f t="shared" si="62"/>
        <v>42511.376597222217</v>
      </c>
      <c r="T680" s="8">
        <f t="shared" si="6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-48173</v>
      </c>
      <c r="P681">
        <f t="shared" si="61"/>
        <v>93.90425531914893</v>
      </c>
      <c r="Q681" t="str">
        <f t="shared" si="64"/>
        <v>technology</v>
      </c>
      <c r="R681" t="str">
        <f t="shared" si="65"/>
        <v>wearables</v>
      </c>
      <c r="S681" s="8">
        <f t="shared" si="62"/>
        <v>42616.695706018523</v>
      </c>
      <c r="T681" s="8">
        <f t="shared" si="6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-55566</v>
      </c>
      <c r="P682">
        <f t="shared" si="61"/>
        <v>150.65116279069767</v>
      </c>
      <c r="Q682" t="str">
        <f t="shared" si="64"/>
        <v>technology</v>
      </c>
      <c r="R682" t="str">
        <f t="shared" si="65"/>
        <v>wearables</v>
      </c>
      <c r="S682" s="8">
        <f t="shared" si="62"/>
        <v>41899.501516203702</v>
      </c>
      <c r="T682" s="8">
        <f t="shared" si="6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-2499</v>
      </c>
      <c r="P683">
        <f t="shared" si="61"/>
        <v>1</v>
      </c>
      <c r="Q683" t="str">
        <f t="shared" si="64"/>
        <v>technology</v>
      </c>
      <c r="R683" t="str">
        <f t="shared" si="65"/>
        <v>wearables</v>
      </c>
      <c r="S683" s="8">
        <f t="shared" si="62"/>
        <v>42669.805601851855</v>
      </c>
      <c r="T683" s="8">
        <f t="shared" si="6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-49947</v>
      </c>
      <c r="P684">
        <f t="shared" si="61"/>
        <v>13.25</v>
      </c>
      <c r="Q684" t="str">
        <f t="shared" si="64"/>
        <v>technology</v>
      </c>
      <c r="R684" t="str">
        <f t="shared" si="65"/>
        <v>wearables</v>
      </c>
      <c r="S684" s="8">
        <f t="shared" si="62"/>
        <v>42808.723634259266</v>
      </c>
      <c r="T684" s="8">
        <f t="shared" si="6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-34702</v>
      </c>
      <c r="P685">
        <f t="shared" si="61"/>
        <v>99.333333333333329</v>
      </c>
      <c r="Q685" t="str">
        <f t="shared" si="64"/>
        <v>technology</v>
      </c>
      <c r="R685" t="str">
        <f t="shared" si="65"/>
        <v>wearables</v>
      </c>
      <c r="S685" s="8">
        <f t="shared" si="62"/>
        <v>42674.900046296301</v>
      </c>
      <c r="T685" s="8">
        <f t="shared" si="6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-296052</v>
      </c>
      <c r="P686">
        <f t="shared" si="61"/>
        <v>177.39259259259259</v>
      </c>
      <c r="Q686" t="str">
        <f t="shared" si="64"/>
        <v>technology</v>
      </c>
      <c r="R686" t="str">
        <f t="shared" si="65"/>
        <v>wearables</v>
      </c>
      <c r="S686" s="8">
        <f t="shared" si="62"/>
        <v>41845.125</v>
      </c>
      <c r="T686" s="8">
        <f t="shared" si="6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-1447</v>
      </c>
      <c r="P687">
        <f t="shared" si="61"/>
        <v>55.3</v>
      </c>
      <c r="Q687" t="str">
        <f t="shared" si="64"/>
        <v>technology</v>
      </c>
      <c r="R687" t="str">
        <f t="shared" si="65"/>
        <v>wearables</v>
      </c>
      <c r="S687" s="8">
        <f t="shared" si="62"/>
        <v>42016.866574074069</v>
      </c>
      <c r="T687" s="8">
        <f t="shared" si="6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-500000</v>
      </c>
      <c r="P688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8">
        <f t="shared" si="62"/>
        <v>42219.673263888893</v>
      </c>
      <c r="T688" s="8">
        <f t="shared" si="6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-96450</v>
      </c>
      <c r="P689">
        <f t="shared" si="61"/>
        <v>591.66666666666663</v>
      </c>
      <c r="Q689" t="str">
        <f t="shared" si="64"/>
        <v>technology</v>
      </c>
      <c r="R689" t="str">
        <f t="shared" si="65"/>
        <v>wearables</v>
      </c>
      <c r="S689" s="8">
        <f t="shared" si="62"/>
        <v>42771.750613425931</v>
      </c>
      <c r="T689" s="8">
        <f t="shared" si="6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-5402</v>
      </c>
      <c r="P690">
        <f t="shared" si="61"/>
        <v>405.5</v>
      </c>
      <c r="Q690" t="str">
        <f t="shared" si="64"/>
        <v>technology</v>
      </c>
      <c r="R690" t="str">
        <f t="shared" si="65"/>
        <v>wearables</v>
      </c>
      <c r="S690" s="8">
        <f t="shared" si="62"/>
        <v>42292.104780092588</v>
      </c>
      <c r="T690" s="8">
        <f t="shared" si="6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-84702.5</v>
      </c>
      <c r="P691">
        <f t="shared" si="61"/>
        <v>343.14732142857144</v>
      </c>
      <c r="Q691" t="str">
        <f t="shared" si="64"/>
        <v>technology</v>
      </c>
      <c r="R691" t="str">
        <f t="shared" si="65"/>
        <v>wearables</v>
      </c>
      <c r="S691" s="8">
        <f t="shared" si="62"/>
        <v>42712.207638888889</v>
      </c>
      <c r="T691" s="8">
        <f t="shared" si="6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-17532</v>
      </c>
      <c r="P692">
        <f t="shared" si="61"/>
        <v>72.588235294117652</v>
      </c>
      <c r="Q692" t="str">
        <f t="shared" si="64"/>
        <v>technology</v>
      </c>
      <c r="R692" t="str">
        <f t="shared" si="65"/>
        <v>wearables</v>
      </c>
      <c r="S692" s="8">
        <f t="shared" si="62"/>
        <v>42622.25</v>
      </c>
      <c r="T692" s="8">
        <f t="shared" si="6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-49740</v>
      </c>
      <c r="P693">
        <f t="shared" si="61"/>
        <v>26</v>
      </c>
      <c r="Q693" t="str">
        <f t="shared" si="64"/>
        <v>technology</v>
      </c>
      <c r="R693" t="str">
        <f t="shared" si="65"/>
        <v>wearables</v>
      </c>
      <c r="S693" s="8">
        <f t="shared" si="62"/>
        <v>42186.028310185182</v>
      </c>
      <c r="T693" s="8">
        <f t="shared" si="6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-18694</v>
      </c>
      <c r="P694">
        <f t="shared" si="61"/>
        <v>6.4975124378109452</v>
      </c>
      <c r="Q694" t="str">
        <f t="shared" si="64"/>
        <v>technology</v>
      </c>
      <c r="R694" t="str">
        <f t="shared" si="65"/>
        <v>wearables</v>
      </c>
      <c r="S694" s="8">
        <f t="shared" si="62"/>
        <v>42726.37572916667</v>
      </c>
      <c r="T694" s="8">
        <f t="shared" si="6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-64662</v>
      </c>
      <c r="P695">
        <f t="shared" si="61"/>
        <v>119.38513513513513</v>
      </c>
      <c r="Q695" t="str">
        <f t="shared" si="64"/>
        <v>technology</v>
      </c>
      <c r="R695" t="str">
        <f t="shared" si="65"/>
        <v>wearables</v>
      </c>
      <c r="S695" s="8">
        <f t="shared" si="62"/>
        <v>42124.808182870373</v>
      </c>
      <c r="T695" s="8">
        <f t="shared" si="6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-149410</v>
      </c>
      <c r="P696">
        <f t="shared" si="61"/>
        <v>84.285714285714292</v>
      </c>
      <c r="Q696" t="str">
        <f t="shared" si="64"/>
        <v>technology</v>
      </c>
      <c r="R696" t="str">
        <f t="shared" si="65"/>
        <v>wearables</v>
      </c>
      <c r="S696" s="8">
        <f t="shared" si="62"/>
        <v>42767.663877314815</v>
      </c>
      <c r="T696" s="8">
        <f t="shared" si="6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-59364</v>
      </c>
      <c r="P697">
        <f t="shared" si="61"/>
        <v>90.857142857142861</v>
      </c>
      <c r="Q697" t="str">
        <f t="shared" si="64"/>
        <v>technology</v>
      </c>
      <c r="R697" t="str">
        <f t="shared" si="65"/>
        <v>wearables</v>
      </c>
      <c r="S697" s="8">
        <f t="shared" si="62"/>
        <v>41943.521064814813</v>
      </c>
      <c r="T697" s="8">
        <f t="shared" si="6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-174999</v>
      </c>
      <c r="P698">
        <f t="shared" si="61"/>
        <v>1</v>
      </c>
      <c r="Q698" t="str">
        <f t="shared" si="64"/>
        <v>technology</v>
      </c>
      <c r="R698" t="str">
        <f t="shared" si="65"/>
        <v>wearables</v>
      </c>
      <c r="S698" s="8">
        <f t="shared" si="62"/>
        <v>41845.927106481482</v>
      </c>
      <c r="T698" s="8">
        <f t="shared" si="6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-2681</v>
      </c>
      <c r="P699">
        <f t="shared" si="61"/>
        <v>20.342105263157894</v>
      </c>
      <c r="Q699" t="str">
        <f t="shared" si="64"/>
        <v>technology</v>
      </c>
      <c r="R699" t="str">
        <f t="shared" si="65"/>
        <v>wearables</v>
      </c>
      <c r="S699" s="8">
        <f t="shared" si="62"/>
        <v>42403.523020833338</v>
      </c>
      <c r="T699" s="8">
        <f t="shared" si="6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-84610</v>
      </c>
      <c r="P700">
        <f t="shared" si="61"/>
        <v>530.68965517241384</v>
      </c>
      <c r="Q700" t="str">
        <f t="shared" si="64"/>
        <v>technology</v>
      </c>
      <c r="R700" t="str">
        <f t="shared" si="65"/>
        <v>wearables</v>
      </c>
      <c r="S700" s="8">
        <f t="shared" si="62"/>
        <v>41900.083333333336</v>
      </c>
      <c r="T700" s="8">
        <f t="shared" si="6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-22851.259999999995</v>
      </c>
      <c r="P701">
        <f t="shared" si="61"/>
        <v>120.39184269662923</v>
      </c>
      <c r="Q701" t="str">
        <f t="shared" si="64"/>
        <v>technology</v>
      </c>
      <c r="R701" t="str">
        <f t="shared" si="65"/>
        <v>wearables</v>
      </c>
      <c r="S701" s="8">
        <f t="shared" si="62"/>
        <v>41600.666666666664</v>
      </c>
      <c r="T701" s="8">
        <f t="shared" si="6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-14597</v>
      </c>
      <c r="P702">
        <f t="shared" si="61"/>
        <v>13</v>
      </c>
      <c r="Q702" t="str">
        <f t="shared" si="64"/>
        <v>technology</v>
      </c>
      <c r="R702" t="str">
        <f t="shared" si="65"/>
        <v>wearables</v>
      </c>
      <c r="S702" s="8">
        <f t="shared" si="62"/>
        <v>42745.688437500001</v>
      </c>
      <c r="T702" s="8">
        <f t="shared" si="6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-16882</v>
      </c>
      <c r="P703">
        <f t="shared" si="61"/>
        <v>291.33333333333331</v>
      </c>
      <c r="Q703" t="str">
        <f t="shared" si="64"/>
        <v>technology</v>
      </c>
      <c r="R703" t="str">
        <f t="shared" si="65"/>
        <v>wearables</v>
      </c>
      <c r="S703" s="8">
        <f t="shared" si="62"/>
        <v>41843.662962962961</v>
      </c>
      <c r="T703" s="8">
        <f t="shared" si="6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-10377.99</v>
      </c>
      <c r="P704">
        <f t="shared" si="61"/>
        <v>124.9191891891892</v>
      </c>
      <c r="Q704" t="str">
        <f t="shared" si="64"/>
        <v>technology</v>
      </c>
      <c r="R704" t="str">
        <f t="shared" si="65"/>
        <v>wearables</v>
      </c>
      <c r="S704" s="8">
        <f t="shared" si="62"/>
        <v>42698.768368055549</v>
      </c>
      <c r="T704" s="8">
        <f t="shared" si="6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-14163</v>
      </c>
      <c r="P705">
        <f t="shared" si="61"/>
        <v>119.57142857142857</v>
      </c>
      <c r="Q705" t="str">
        <f t="shared" si="64"/>
        <v>technology</v>
      </c>
      <c r="R705" t="str">
        <f t="shared" si="65"/>
        <v>wearables</v>
      </c>
      <c r="S705" s="8">
        <f t="shared" si="62"/>
        <v>42766.98055555555</v>
      </c>
      <c r="T705" s="8">
        <f t="shared" si="6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E706-D706</f>
        <v>-54519</v>
      </c>
      <c r="P706">
        <f t="shared" ref="P706:P769" si="67">E706/L706</f>
        <v>120.25</v>
      </c>
      <c r="Q706" t="str">
        <f t="shared" si="64"/>
        <v>technology</v>
      </c>
      <c r="R706" t="str">
        <f t="shared" si="65"/>
        <v>wearables</v>
      </c>
      <c r="S706" s="8">
        <f t="shared" ref="S706:S769" si="68">(((I706/60)/60)/24)+DATE(1970,1,1)</f>
        <v>42786.192916666667</v>
      </c>
      <c r="T706" s="8">
        <f t="shared" ref="T706:T769" si="69">(((J706/60)/60)/24)+DATE(1970,1,1)</f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-99023</v>
      </c>
      <c r="P707">
        <f t="shared" si="67"/>
        <v>195.4</v>
      </c>
      <c r="Q707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8">
        <f t="shared" si="68"/>
        <v>42756.491643518515</v>
      </c>
      <c r="T707" s="8">
        <f t="shared" si="69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-100000</v>
      </c>
      <c r="P708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8">
        <f t="shared" si="68"/>
        <v>42718.777083333334</v>
      </c>
      <c r="T708" s="8">
        <f t="shared" si="69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-14329.400000000001</v>
      </c>
      <c r="P709">
        <f t="shared" si="67"/>
        <v>117.69868421052631</v>
      </c>
      <c r="Q709" t="str">
        <f t="shared" si="70"/>
        <v>technology</v>
      </c>
      <c r="R709" t="str">
        <f t="shared" si="71"/>
        <v>wearables</v>
      </c>
      <c r="S709" s="8">
        <f t="shared" si="68"/>
        <v>42736.663506944446</v>
      </c>
      <c r="T709" s="8">
        <f t="shared" si="69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-31163</v>
      </c>
      <c r="P710">
        <f t="shared" si="67"/>
        <v>23.948509485094849</v>
      </c>
      <c r="Q710" t="str">
        <f t="shared" si="70"/>
        <v>technology</v>
      </c>
      <c r="R710" t="str">
        <f t="shared" si="71"/>
        <v>wearables</v>
      </c>
      <c r="S710" s="8">
        <f t="shared" si="68"/>
        <v>41895.581018518518</v>
      </c>
      <c r="T710" s="8">
        <f t="shared" si="69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-14939</v>
      </c>
      <c r="P711">
        <f t="shared" si="67"/>
        <v>30.5</v>
      </c>
      <c r="Q711" t="str">
        <f t="shared" si="70"/>
        <v>technology</v>
      </c>
      <c r="R711" t="str">
        <f t="shared" si="71"/>
        <v>wearables</v>
      </c>
      <c r="S711" s="8">
        <f t="shared" si="68"/>
        <v>41978.041192129633</v>
      </c>
      <c r="T711" s="8">
        <f t="shared" si="69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-1200</v>
      </c>
      <c r="P712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8">
        <f t="shared" si="68"/>
        <v>41871.030555555553</v>
      </c>
      <c r="T712" s="8">
        <f t="shared" si="69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-66209</v>
      </c>
      <c r="P713">
        <f t="shared" si="67"/>
        <v>99.973372781065095</v>
      </c>
      <c r="Q713" t="str">
        <f t="shared" si="70"/>
        <v>technology</v>
      </c>
      <c r="R713" t="str">
        <f t="shared" si="71"/>
        <v>wearables</v>
      </c>
      <c r="S713" s="8">
        <f t="shared" si="68"/>
        <v>42718.500787037032</v>
      </c>
      <c r="T713" s="8">
        <f t="shared" si="69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-48395</v>
      </c>
      <c r="P714">
        <f t="shared" si="67"/>
        <v>26.25</v>
      </c>
      <c r="Q714" t="str">
        <f t="shared" si="70"/>
        <v>technology</v>
      </c>
      <c r="R714" t="str">
        <f t="shared" si="71"/>
        <v>wearables</v>
      </c>
      <c r="S714" s="8">
        <f t="shared" si="68"/>
        <v>42414.680925925932</v>
      </c>
      <c r="T714" s="8">
        <f t="shared" si="69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-24801</v>
      </c>
      <c r="P715">
        <f t="shared" si="67"/>
        <v>199</v>
      </c>
      <c r="Q715" t="str">
        <f t="shared" si="70"/>
        <v>technology</v>
      </c>
      <c r="R715" t="str">
        <f t="shared" si="71"/>
        <v>wearables</v>
      </c>
      <c r="S715" s="8">
        <f t="shared" si="68"/>
        <v>42526.529305555552</v>
      </c>
      <c r="T715" s="8">
        <f t="shared" si="69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-12751</v>
      </c>
      <c r="P716">
        <f t="shared" si="67"/>
        <v>80.321428571428569</v>
      </c>
      <c r="Q716" t="str">
        <f t="shared" si="70"/>
        <v>technology</v>
      </c>
      <c r="R716" t="str">
        <f t="shared" si="71"/>
        <v>wearables</v>
      </c>
      <c r="S716" s="8">
        <f t="shared" si="68"/>
        <v>42794.787986111114</v>
      </c>
      <c r="T716" s="8">
        <f t="shared" si="69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-26111</v>
      </c>
      <c r="P71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8">
        <f t="shared" si="68"/>
        <v>42313.132407407407</v>
      </c>
      <c r="T717" s="8">
        <f t="shared" si="69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-6285</v>
      </c>
      <c r="P718">
        <f t="shared" si="67"/>
        <v>44.6875</v>
      </c>
      <c r="Q718" t="str">
        <f t="shared" si="70"/>
        <v>technology</v>
      </c>
      <c r="R718" t="str">
        <f t="shared" si="71"/>
        <v>wearables</v>
      </c>
      <c r="S718" s="8">
        <f t="shared" si="68"/>
        <v>41974</v>
      </c>
      <c r="T718" s="8">
        <f t="shared" si="69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-99695</v>
      </c>
      <c r="P719">
        <f t="shared" si="67"/>
        <v>76.25</v>
      </c>
      <c r="Q719" t="str">
        <f t="shared" si="70"/>
        <v>technology</v>
      </c>
      <c r="R719" t="str">
        <f t="shared" si="71"/>
        <v>wearables</v>
      </c>
      <c r="S719" s="8">
        <f t="shared" si="68"/>
        <v>41887.854189814818</v>
      </c>
      <c r="T719" s="8">
        <f t="shared" si="69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-11910</v>
      </c>
      <c r="P720">
        <f t="shared" si="67"/>
        <v>22.5</v>
      </c>
      <c r="Q720" t="str">
        <f t="shared" si="70"/>
        <v>technology</v>
      </c>
      <c r="R720" t="str">
        <f t="shared" si="71"/>
        <v>wearables</v>
      </c>
      <c r="S720" s="8">
        <f t="shared" si="68"/>
        <v>42784.249305555553</v>
      </c>
      <c r="T720" s="8">
        <f t="shared" si="69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-14806</v>
      </c>
      <c r="P721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8">
        <f t="shared" si="68"/>
        <v>42423.040231481486</v>
      </c>
      <c r="T721" s="8">
        <f t="shared" si="69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835</v>
      </c>
      <c r="P722">
        <f t="shared" si="67"/>
        <v>66.707317073170728</v>
      </c>
      <c r="Q722" t="str">
        <f t="shared" si="70"/>
        <v>publishing</v>
      </c>
      <c r="R722" t="str">
        <f t="shared" si="71"/>
        <v>nonfiction</v>
      </c>
      <c r="S722" s="8">
        <f t="shared" si="68"/>
        <v>40937.649201388893</v>
      </c>
      <c r="T722" s="8">
        <f t="shared" si="69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1813</v>
      </c>
      <c r="P723">
        <f t="shared" si="67"/>
        <v>84.142857142857139</v>
      </c>
      <c r="Q723" t="str">
        <f t="shared" si="70"/>
        <v>publishing</v>
      </c>
      <c r="R723" t="str">
        <f t="shared" si="71"/>
        <v>nonfiction</v>
      </c>
      <c r="S723" s="8">
        <f t="shared" si="68"/>
        <v>41852.571840277778</v>
      </c>
      <c r="T723" s="8">
        <f t="shared" si="69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8006</v>
      </c>
      <c r="P724">
        <f t="shared" si="67"/>
        <v>215.72549019607843</v>
      </c>
      <c r="Q724" t="str">
        <f t="shared" si="70"/>
        <v>publishing</v>
      </c>
      <c r="R724" t="str">
        <f t="shared" si="71"/>
        <v>nonfiction</v>
      </c>
      <c r="S724" s="8">
        <f t="shared" si="68"/>
        <v>41007.76363425926</v>
      </c>
      <c r="T724" s="8">
        <f t="shared" si="69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469</v>
      </c>
      <c r="P725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8">
        <f t="shared" si="68"/>
        <v>42215.165972222225</v>
      </c>
      <c r="T725" s="8">
        <f t="shared" si="69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383.01000000000022</v>
      </c>
      <c r="P726">
        <f t="shared" si="67"/>
        <v>51.62944055944056</v>
      </c>
      <c r="Q726" t="str">
        <f t="shared" si="70"/>
        <v>publishing</v>
      </c>
      <c r="R726" t="str">
        <f t="shared" si="71"/>
        <v>nonfiction</v>
      </c>
      <c r="S726" s="8">
        <f t="shared" si="68"/>
        <v>40724.638460648144</v>
      </c>
      <c r="T726" s="8">
        <f t="shared" si="69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70</v>
      </c>
      <c r="P727">
        <f t="shared" si="67"/>
        <v>143.35714285714286</v>
      </c>
      <c r="Q727" t="str">
        <f t="shared" si="70"/>
        <v>publishing</v>
      </c>
      <c r="R727" t="str">
        <f t="shared" si="71"/>
        <v>nonfiction</v>
      </c>
      <c r="S727" s="8">
        <f t="shared" si="68"/>
        <v>42351.626296296294</v>
      </c>
      <c r="T727" s="8">
        <f t="shared" si="69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35</v>
      </c>
      <c r="P728">
        <f t="shared" si="67"/>
        <v>72.428571428571431</v>
      </c>
      <c r="Q728" t="str">
        <f t="shared" si="70"/>
        <v>publishing</v>
      </c>
      <c r="R728" t="str">
        <f t="shared" si="71"/>
        <v>nonfiction</v>
      </c>
      <c r="S728" s="8">
        <f t="shared" si="68"/>
        <v>41376.042673611111</v>
      </c>
      <c r="T728" s="8">
        <f t="shared" si="69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1943</v>
      </c>
      <c r="P729">
        <f t="shared" si="67"/>
        <v>36.530201342281877</v>
      </c>
      <c r="Q729" t="str">
        <f t="shared" si="70"/>
        <v>publishing</v>
      </c>
      <c r="R729" t="str">
        <f t="shared" si="71"/>
        <v>nonfiction</v>
      </c>
      <c r="S729" s="8">
        <f t="shared" si="68"/>
        <v>41288.888888888891</v>
      </c>
      <c r="T729" s="8">
        <f t="shared" si="69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417.44999999999982</v>
      </c>
      <c r="P730">
        <f t="shared" si="67"/>
        <v>60.903461538461535</v>
      </c>
      <c r="Q730" t="str">
        <f t="shared" si="70"/>
        <v>publishing</v>
      </c>
      <c r="R730" t="str">
        <f t="shared" si="71"/>
        <v>nonfiction</v>
      </c>
      <c r="S730" s="8">
        <f t="shared" si="68"/>
        <v>40776.837465277778</v>
      </c>
      <c r="T730" s="8">
        <f t="shared" si="69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1226</v>
      </c>
      <c r="P731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8">
        <f t="shared" si="68"/>
        <v>41171.185891203706</v>
      </c>
      <c r="T731" s="8">
        <f t="shared" si="69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6438</v>
      </c>
      <c r="P732">
        <f t="shared" si="67"/>
        <v>99.766037735849054</v>
      </c>
      <c r="Q732" t="str">
        <f t="shared" si="70"/>
        <v>publishing</v>
      </c>
      <c r="R732" t="str">
        <f t="shared" si="71"/>
        <v>nonfiction</v>
      </c>
      <c r="S732" s="8">
        <f t="shared" si="68"/>
        <v>40884.745266203703</v>
      </c>
      <c r="T732" s="8">
        <f t="shared" si="69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1300</v>
      </c>
      <c r="P733">
        <f t="shared" si="67"/>
        <v>88.732394366197184</v>
      </c>
      <c r="Q733" t="str">
        <f t="shared" si="70"/>
        <v>publishing</v>
      </c>
      <c r="R733" t="str">
        <f t="shared" si="71"/>
        <v>nonfiction</v>
      </c>
      <c r="S733" s="8">
        <f t="shared" si="68"/>
        <v>40930.25</v>
      </c>
      <c r="T733" s="8">
        <f t="shared" si="69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24</v>
      </c>
      <c r="P734">
        <f t="shared" si="67"/>
        <v>4.9230769230769234</v>
      </c>
      <c r="Q734" t="str">
        <f t="shared" si="70"/>
        <v>publishing</v>
      </c>
      <c r="R734" t="str">
        <f t="shared" si="71"/>
        <v>nonfiction</v>
      </c>
      <c r="S734" s="8">
        <f t="shared" si="68"/>
        <v>41546.424317129626</v>
      </c>
      <c r="T734" s="8">
        <f t="shared" si="69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512</v>
      </c>
      <c r="P735">
        <f t="shared" si="67"/>
        <v>17.822485207100591</v>
      </c>
      <c r="Q735" t="str">
        <f t="shared" si="70"/>
        <v>publishing</v>
      </c>
      <c r="R735" t="str">
        <f t="shared" si="71"/>
        <v>nonfiction</v>
      </c>
      <c r="S735" s="8">
        <f t="shared" si="68"/>
        <v>41628.420046296298</v>
      </c>
      <c r="T735" s="8">
        <f t="shared" si="69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2170</v>
      </c>
      <c r="P736">
        <f t="shared" si="67"/>
        <v>187.19298245614036</v>
      </c>
      <c r="Q736" t="str">
        <f t="shared" si="70"/>
        <v>publishing</v>
      </c>
      <c r="R736" t="str">
        <f t="shared" si="71"/>
        <v>nonfiction</v>
      </c>
      <c r="S736" s="8">
        <f t="shared" si="68"/>
        <v>42133.208333333328</v>
      </c>
      <c r="T736" s="8">
        <f t="shared" si="69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6771</v>
      </c>
      <c r="P737">
        <f t="shared" si="67"/>
        <v>234.80786026200875</v>
      </c>
      <c r="Q737" t="str">
        <f t="shared" si="70"/>
        <v>publishing</v>
      </c>
      <c r="R737" t="str">
        <f t="shared" si="71"/>
        <v>nonfiction</v>
      </c>
      <c r="S737" s="8">
        <f t="shared" si="68"/>
        <v>41977.027083333334</v>
      </c>
      <c r="T737" s="8">
        <f t="shared" si="69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7745</v>
      </c>
      <c r="P738">
        <f t="shared" si="67"/>
        <v>105.04629629629629</v>
      </c>
      <c r="Q738" t="str">
        <f t="shared" si="70"/>
        <v>publishing</v>
      </c>
      <c r="R738" t="str">
        <f t="shared" si="71"/>
        <v>nonfiction</v>
      </c>
      <c r="S738" s="8">
        <f t="shared" si="68"/>
        <v>41599.207638888889</v>
      </c>
      <c r="T738" s="8">
        <f t="shared" si="69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1120</v>
      </c>
      <c r="P739">
        <f t="shared" si="67"/>
        <v>56.666666666666664</v>
      </c>
      <c r="Q739" t="str">
        <f t="shared" si="70"/>
        <v>publishing</v>
      </c>
      <c r="R739" t="str">
        <f t="shared" si="71"/>
        <v>nonfiction</v>
      </c>
      <c r="S739" s="8">
        <f t="shared" si="68"/>
        <v>41684.833333333336</v>
      </c>
      <c r="T739" s="8">
        <f t="shared" si="69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101</v>
      </c>
      <c r="P740">
        <f t="shared" si="67"/>
        <v>39.048780487804876</v>
      </c>
      <c r="Q740" t="str">
        <f t="shared" si="70"/>
        <v>publishing</v>
      </c>
      <c r="R740" t="str">
        <f t="shared" si="71"/>
        <v>nonfiction</v>
      </c>
      <c r="S740" s="8">
        <f t="shared" si="68"/>
        <v>41974.207638888889</v>
      </c>
      <c r="T740" s="8">
        <f t="shared" si="69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3500</v>
      </c>
      <c r="P741">
        <f t="shared" si="67"/>
        <v>68.345323741007192</v>
      </c>
      <c r="Q741" t="str">
        <f t="shared" si="70"/>
        <v>publishing</v>
      </c>
      <c r="R741" t="str">
        <f t="shared" si="71"/>
        <v>nonfiction</v>
      </c>
      <c r="S741" s="8">
        <f t="shared" si="68"/>
        <v>41862.502650462964</v>
      </c>
      <c r="T741" s="8">
        <f t="shared" si="69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222</v>
      </c>
      <c r="P742">
        <f t="shared" si="67"/>
        <v>169.57894736842104</v>
      </c>
      <c r="Q742" t="str">
        <f t="shared" si="70"/>
        <v>publishing</v>
      </c>
      <c r="R742" t="str">
        <f t="shared" si="71"/>
        <v>nonfiction</v>
      </c>
      <c r="S742" s="8">
        <f t="shared" si="68"/>
        <v>42176.146782407406</v>
      </c>
      <c r="T742" s="8">
        <f t="shared" si="69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293.79999999999927</v>
      </c>
      <c r="P743">
        <f t="shared" si="67"/>
        <v>141.42340425531913</v>
      </c>
      <c r="Q743" t="str">
        <f t="shared" si="70"/>
        <v>publishing</v>
      </c>
      <c r="R743" t="str">
        <f t="shared" si="71"/>
        <v>nonfiction</v>
      </c>
      <c r="S743" s="8">
        <f t="shared" si="68"/>
        <v>41436.648217592592</v>
      </c>
      <c r="T743" s="8">
        <f t="shared" si="69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150</v>
      </c>
      <c r="P744">
        <f t="shared" si="67"/>
        <v>67.391304347826093</v>
      </c>
      <c r="Q744" t="str">
        <f t="shared" si="70"/>
        <v>publishing</v>
      </c>
      <c r="R744" t="str">
        <f t="shared" si="71"/>
        <v>nonfiction</v>
      </c>
      <c r="S744" s="8">
        <f t="shared" si="68"/>
        <v>41719.876296296294</v>
      </c>
      <c r="T744" s="8">
        <f t="shared" si="69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264</v>
      </c>
      <c r="P745">
        <f t="shared" si="67"/>
        <v>54.266666666666666</v>
      </c>
      <c r="Q745" t="str">
        <f t="shared" si="70"/>
        <v>publishing</v>
      </c>
      <c r="R745" t="str">
        <f t="shared" si="71"/>
        <v>nonfiction</v>
      </c>
      <c r="S745" s="8">
        <f t="shared" si="68"/>
        <v>41015.875</v>
      </c>
      <c r="T745" s="8">
        <f t="shared" si="69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116</v>
      </c>
      <c r="P746">
        <f t="shared" si="67"/>
        <v>82.516129032258064</v>
      </c>
      <c r="Q746" t="str">
        <f t="shared" si="70"/>
        <v>publishing</v>
      </c>
      <c r="R746" t="str">
        <f t="shared" si="71"/>
        <v>nonfiction</v>
      </c>
      <c r="S746" s="8">
        <f t="shared" si="68"/>
        <v>41256.95721064815</v>
      </c>
      <c r="T746" s="8">
        <f t="shared" si="69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1756</v>
      </c>
      <c r="P747">
        <f t="shared" si="67"/>
        <v>53.729729729729726</v>
      </c>
      <c r="Q747" t="str">
        <f t="shared" si="70"/>
        <v>publishing</v>
      </c>
      <c r="R747" t="str">
        <f t="shared" si="71"/>
        <v>nonfiction</v>
      </c>
      <c r="S747" s="8">
        <f t="shared" si="68"/>
        <v>41397.572280092594</v>
      </c>
      <c r="T747" s="8">
        <f t="shared" si="69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331</v>
      </c>
      <c r="P748">
        <f t="shared" si="67"/>
        <v>34.206185567010309</v>
      </c>
      <c r="Q748" t="str">
        <f t="shared" si="70"/>
        <v>publishing</v>
      </c>
      <c r="R748" t="str">
        <f t="shared" si="71"/>
        <v>nonfiction</v>
      </c>
      <c r="S748" s="8">
        <f t="shared" si="68"/>
        <v>41175.165972222225</v>
      </c>
      <c r="T748" s="8">
        <f t="shared" si="69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3</v>
      </c>
      <c r="P749">
        <f t="shared" si="67"/>
        <v>127.32727272727273</v>
      </c>
      <c r="Q749" t="str">
        <f t="shared" si="70"/>
        <v>publishing</v>
      </c>
      <c r="R749" t="str">
        <f t="shared" si="71"/>
        <v>nonfiction</v>
      </c>
      <c r="S749" s="8">
        <f t="shared" si="68"/>
        <v>42019.454166666663</v>
      </c>
      <c r="T749" s="8">
        <f t="shared" si="69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5</v>
      </c>
      <c r="P750">
        <f t="shared" si="67"/>
        <v>45.56818181818182</v>
      </c>
      <c r="Q750" t="str">
        <f t="shared" si="70"/>
        <v>publishing</v>
      </c>
      <c r="R750" t="str">
        <f t="shared" si="71"/>
        <v>nonfiction</v>
      </c>
      <c r="S750" s="8">
        <f t="shared" si="68"/>
        <v>41861.846828703703</v>
      </c>
      <c r="T750" s="8">
        <f t="shared" si="69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556</v>
      </c>
      <c r="P751">
        <f t="shared" si="67"/>
        <v>95.963636363636368</v>
      </c>
      <c r="Q751" t="str">
        <f t="shared" si="70"/>
        <v>publishing</v>
      </c>
      <c r="R751" t="str">
        <f t="shared" si="71"/>
        <v>nonfiction</v>
      </c>
      <c r="S751" s="8">
        <f t="shared" si="68"/>
        <v>42763.94131944445</v>
      </c>
      <c r="T751" s="8">
        <f t="shared" si="69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115</v>
      </c>
      <c r="P752">
        <f t="shared" si="67"/>
        <v>77.271186440677965</v>
      </c>
      <c r="Q752" t="str">
        <f t="shared" si="70"/>
        <v>publishing</v>
      </c>
      <c r="R752" t="str">
        <f t="shared" si="71"/>
        <v>nonfiction</v>
      </c>
      <c r="S752" s="8">
        <f t="shared" si="68"/>
        <v>41329.878148148149</v>
      </c>
      <c r="T752" s="8">
        <f t="shared" si="69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555</v>
      </c>
      <c r="P753">
        <f t="shared" si="67"/>
        <v>57.338709677419352</v>
      </c>
      <c r="Q753" t="str">
        <f t="shared" si="70"/>
        <v>publishing</v>
      </c>
      <c r="R753" t="str">
        <f t="shared" si="71"/>
        <v>nonfiction</v>
      </c>
      <c r="S753" s="8">
        <f t="shared" si="68"/>
        <v>40759.630497685182</v>
      </c>
      <c r="T753" s="8">
        <f t="shared" si="69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585</v>
      </c>
      <c r="P754">
        <f t="shared" si="67"/>
        <v>53.19047619047619</v>
      </c>
      <c r="Q754" t="str">
        <f t="shared" si="70"/>
        <v>publishing</v>
      </c>
      <c r="R754" t="str">
        <f t="shared" si="71"/>
        <v>nonfiction</v>
      </c>
      <c r="S754" s="8">
        <f t="shared" si="68"/>
        <v>42659.458333333328</v>
      </c>
      <c r="T754" s="8">
        <f t="shared" si="69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2800</v>
      </c>
      <c r="P755">
        <f t="shared" si="67"/>
        <v>492.30769230769232</v>
      </c>
      <c r="Q755" t="str">
        <f t="shared" si="70"/>
        <v>publishing</v>
      </c>
      <c r="R755" t="str">
        <f t="shared" si="71"/>
        <v>nonfiction</v>
      </c>
      <c r="S755" s="8">
        <f t="shared" si="68"/>
        <v>42049.590173611112</v>
      </c>
      <c r="T755" s="8">
        <f t="shared" si="69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75</v>
      </c>
      <c r="P756">
        <f t="shared" si="67"/>
        <v>42.346938775510203</v>
      </c>
      <c r="Q756" t="str">
        <f t="shared" si="70"/>
        <v>publishing</v>
      </c>
      <c r="R756" t="str">
        <f t="shared" si="71"/>
        <v>nonfiction</v>
      </c>
      <c r="S756" s="8">
        <f t="shared" si="68"/>
        <v>41279.749085648145</v>
      </c>
      <c r="T756" s="8">
        <f t="shared" si="69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47.690000000000055</v>
      </c>
      <c r="P757">
        <f t="shared" si="67"/>
        <v>37.466029411764708</v>
      </c>
      <c r="Q757" t="str">
        <f t="shared" si="70"/>
        <v>publishing</v>
      </c>
      <c r="R757" t="str">
        <f t="shared" si="71"/>
        <v>nonfiction</v>
      </c>
      <c r="S757" s="8">
        <f t="shared" si="68"/>
        <v>41414.02847222222</v>
      </c>
      <c r="T757" s="8">
        <f t="shared" si="69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124</v>
      </c>
      <c r="P758">
        <f t="shared" si="67"/>
        <v>37.454545454545453</v>
      </c>
      <c r="Q758" t="str">
        <f t="shared" si="70"/>
        <v>publishing</v>
      </c>
      <c r="R758" t="str">
        <f t="shared" si="71"/>
        <v>nonfiction</v>
      </c>
      <c r="S758" s="8">
        <f t="shared" si="68"/>
        <v>40651.725219907406</v>
      </c>
      <c r="T758" s="8">
        <f t="shared" si="69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345</v>
      </c>
      <c r="P759">
        <f t="shared" si="67"/>
        <v>33.055555555555557</v>
      </c>
      <c r="Q759" t="str">
        <f t="shared" si="70"/>
        <v>publishing</v>
      </c>
      <c r="R759" t="str">
        <f t="shared" si="71"/>
        <v>nonfiction</v>
      </c>
      <c r="S759" s="8">
        <f t="shared" si="68"/>
        <v>41249.054560185185</v>
      </c>
      <c r="T759" s="8">
        <f t="shared" si="69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50</v>
      </c>
      <c r="P760">
        <f t="shared" si="67"/>
        <v>134.21052631578948</v>
      </c>
      <c r="Q760" t="str">
        <f t="shared" si="70"/>
        <v>publishing</v>
      </c>
      <c r="R760" t="str">
        <f t="shared" si="71"/>
        <v>nonfiction</v>
      </c>
      <c r="S760" s="8">
        <f t="shared" si="68"/>
        <v>40459.836435185185</v>
      </c>
      <c r="T760" s="8">
        <f t="shared" si="69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96</v>
      </c>
      <c r="P761">
        <f t="shared" si="67"/>
        <v>51.474747474747474</v>
      </c>
      <c r="Q761" t="str">
        <f t="shared" si="70"/>
        <v>publishing</v>
      </c>
      <c r="R761" t="str">
        <f t="shared" si="71"/>
        <v>nonfiction</v>
      </c>
      <c r="S761" s="8">
        <f t="shared" si="68"/>
        <v>41829.330312500002</v>
      </c>
      <c r="T761" s="8">
        <f t="shared" si="69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-2200</v>
      </c>
      <c r="P762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8">
        <f t="shared" si="68"/>
        <v>42700.805706018517</v>
      </c>
      <c r="T762" s="8">
        <f t="shared" si="69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-4765</v>
      </c>
      <c r="P763">
        <f t="shared" si="67"/>
        <v>39.166666666666664</v>
      </c>
      <c r="Q763" t="str">
        <f t="shared" si="70"/>
        <v>publishing</v>
      </c>
      <c r="R763" t="str">
        <f t="shared" si="71"/>
        <v>fiction</v>
      </c>
      <c r="S763" s="8">
        <f t="shared" si="68"/>
        <v>41672.751458333332</v>
      </c>
      <c r="T763" s="8">
        <f t="shared" si="69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-3500</v>
      </c>
      <c r="P764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8">
        <f t="shared" si="68"/>
        <v>42708.25</v>
      </c>
      <c r="T764" s="8">
        <f t="shared" si="69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-4285</v>
      </c>
      <c r="P765">
        <f t="shared" si="67"/>
        <v>5</v>
      </c>
      <c r="Q765" t="str">
        <f t="shared" si="70"/>
        <v>publishing</v>
      </c>
      <c r="R765" t="str">
        <f t="shared" si="71"/>
        <v>fiction</v>
      </c>
      <c r="S765" s="8">
        <f t="shared" si="68"/>
        <v>41501.446851851848</v>
      </c>
      <c r="T765" s="8">
        <f t="shared" si="69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-5000</v>
      </c>
      <c r="P766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8">
        <f t="shared" si="68"/>
        <v>42257.173159722224</v>
      </c>
      <c r="T766" s="8">
        <f t="shared" si="69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-4479</v>
      </c>
      <c r="P767">
        <f t="shared" si="67"/>
        <v>57.295454545454547</v>
      </c>
      <c r="Q767" t="str">
        <f t="shared" si="70"/>
        <v>publishing</v>
      </c>
      <c r="R767" t="str">
        <f t="shared" si="71"/>
        <v>fiction</v>
      </c>
      <c r="S767" s="8">
        <f t="shared" si="68"/>
        <v>41931.542638888888</v>
      </c>
      <c r="T767" s="8">
        <f t="shared" si="69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-4000</v>
      </c>
      <c r="P768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8">
        <f t="shared" si="68"/>
        <v>42051.783368055556</v>
      </c>
      <c r="T768" s="8">
        <f t="shared" si="69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-4823</v>
      </c>
      <c r="P769">
        <f t="shared" si="67"/>
        <v>59</v>
      </c>
      <c r="Q769" t="str">
        <f t="shared" si="70"/>
        <v>publishing</v>
      </c>
      <c r="R769" t="str">
        <f t="shared" si="71"/>
        <v>fiction</v>
      </c>
      <c r="S769" s="8">
        <f t="shared" si="68"/>
        <v>42145.143634259264</v>
      </c>
      <c r="T769" s="8">
        <f t="shared" si="69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E770-D770</f>
        <v>-2500</v>
      </c>
      <c r="P770" t="e">
        <f t="shared" ref="P770:P833" si="73">E770/L770</f>
        <v>#DIV/0!</v>
      </c>
      <c r="Q770" t="str">
        <f t="shared" si="70"/>
        <v>publishing</v>
      </c>
      <c r="R770" t="str">
        <f t="shared" si="71"/>
        <v>fiction</v>
      </c>
      <c r="S770" s="8">
        <f t="shared" ref="S770:S833" si="74">(((I770/60)/60)/24)+DATE(1970,1,1)</f>
        <v>41624.207060185188</v>
      </c>
      <c r="T770" s="8">
        <f t="shared" ref="T770:T833" si="75">(((J770/60)/60)/24)+DATE(1970,1,1)</f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-2344</v>
      </c>
      <c r="P771">
        <f t="shared" si="73"/>
        <v>31.846153846153847</v>
      </c>
      <c r="Q771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8">
        <f t="shared" si="74"/>
        <v>41634.996458333335</v>
      </c>
      <c r="T771" s="8">
        <f t="shared" si="75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-17500</v>
      </c>
      <c r="P772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8">
        <f t="shared" si="74"/>
        <v>41329.999641203707</v>
      </c>
      <c r="T772" s="8">
        <f t="shared" si="75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-37990</v>
      </c>
      <c r="P773">
        <f t="shared" si="73"/>
        <v>10</v>
      </c>
      <c r="Q773" t="str">
        <f t="shared" si="76"/>
        <v>publishing</v>
      </c>
      <c r="R773" t="str">
        <f t="shared" si="77"/>
        <v>fiction</v>
      </c>
      <c r="S773" s="8">
        <f t="shared" si="74"/>
        <v>42399.824097222227</v>
      </c>
      <c r="T773" s="8">
        <f t="shared" si="75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-1450</v>
      </c>
      <c r="P774">
        <f t="shared" si="73"/>
        <v>50</v>
      </c>
      <c r="Q774" t="str">
        <f t="shared" si="76"/>
        <v>publishing</v>
      </c>
      <c r="R774" t="str">
        <f t="shared" si="77"/>
        <v>fiction</v>
      </c>
      <c r="S774" s="8">
        <f t="shared" si="74"/>
        <v>40118.165972222225</v>
      </c>
      <c r="T774" s="8">
        <f t="shared" si="75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-3727</v>
      </c>
      <c r="P775">
        <f t="shared" si="73"/>
        <v>16</v>
      </c>
      <c r="Q775" t="str">
        <f t="shared" si="76"/>
        <v>publishing</v>
      </c>
      <c r="R775" t="str">
        <f t="shared" si="77"/>
        <v>fiction</v>
      </c>
      <c r="S775" s="8">
        <f t="shared" si="74"/>
        <v>42134.959027777775</v>
      </c>
      <c r="T775" s="8">
        <f t="shared" si="75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-149</v>
      </c>
      <c r="P776">
        <f t="shared" si="73"/>
        <v>39</v>
      </c>
      <c r="Q776" t="str">
        <f t="shared" si="76"/>
        <v>publishing</v>
      </c>
      <c r="R776" t="str">
        <f t="shared" si="77"/>
        <v>fiction</v>
      </c>
      <c r="S776" s="8">
        <f t="shared" si="74"/>
        <v>41693.780300925922</v>
      </c>
      <c r="T776" s="8">
        <f t="shared" si="75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-9830</v>
      </c>
      <c r="P777">
        <f t="shared" si="73"/>
        <v>34</v>
      </c>
      <c r="Q777" t="str">
        <f t="shared" si="76"/>
        <v>publishing</v>
      </c>
      <c r="R777" t="str">
        <f t="shared" si="77"/>
        <v>fiction</v>
      </c>
      <c r="S777" s="8">
        <f t="shared" si="74"/>
        <v>40893.060127314813</v>
      </c>
      <c r="T777" s="8">
        <f t="shared" si="75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-3402</v>
      </c>
      <c r="P778">
        <f t="shared" si="73"/>
        <v>63.122807017543863</v>
      </c>
      <c r="Q778" t="str">
        <f t="shared" si="76"/>
        <v>publishing</v>
      </c>
      <c r="R778" t="str">
        <f t="shared" si="77"/>
        <v>fiction</v>
      </c>
      <c r="S778" s="8">
        <f t="shared" si="74"/>
        <v>42288.208333333328</v>
      </c>
      <c r="T778" s="8">
        <f t="shared" si="75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-2979</v>
      </c>
      <c r="P779">
        <f t="shared" si="73"/>
        <v>7</v>
      </c>
      <c r="Q779" t="str">
        <f t="shared" si="76"/>
        <v>publishing</v>
      </c>
      <c r="R779" t="str">
        <f t="shared" si="77"/>
        <v>fiction</v>
      </c>
      <c r="S779" s="8">
        <f t="shared" si="74"/>
        <v>41486.981215277774</v>
      </c>
      <c r="T779" s="8">
        <f t="shared" si="75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-498</v>
      </c>
      <c r="P780">
        <f t="shared" si="73"/>
        <v>2</v>
      </c>
      <c r="Q780" t="str">
        <f t="shared" si="76"/>
        <v>publishing</v>
      </c>
      <c r="R780" t="str">
        <f t="shared" si="77"/>
        <v>fiction</v>
      </c>
      <c r="S780" s="8">
        <f t="shared" si="74"/>
        <v>41759.702314814815</v>
      </c>
      <c r="T780" s="8">
        <f t="shared" si="75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-14600</v>
      </c>
      <c r="P781">
        <f t="shared" si="73"/>
        <v>66.666666666666671</v>
      </c>
      <c r="Q781" t="str">
        <f t="shared" si="76"/>
        <v>publishing</v>
      </c>
      <c r="R781" t="str">
        <f t="shared" si="77"/>
        <v>fiction</v>
      </c>
      <c r="S781" s="8">
        <f t="shared" si="74"/>
        <v>40466.166666666664</v>
      </c>
      <c r="T781" s="8">
        <f t="shared" si="75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40</v>
      </c>
      <c r="P782">
        <f t="shared" si="73"/>
        <v>38.518518518518519</v>
      </c>
      <c r="Q782" t="str">
        <f t="shared" si="76"/>
        <v>music</v>
      </c>
      <c r="R782" t="str">
        <f t="shared" si="77"/>
        <v>rock</v>
      </c>
      <c r="S782" s="8">
        <f t="shared" si="74"/>
        <v>40666.673900462964</v>
      </c>
      <c r="T782" s="8">
        <f t="shared" si="75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265.23</v>
      </c>
      <c r="P783">
        <f t="shared" si="73"/>
        <v>42.609200000000001</v>
      </c>
      <c r="Q783" t="str">
        <f t="shared" si="76"/>
        <v>music</v>
      </c>
      <c r="R783" t="str">
        <f t="shared" si="77"/>
        <v>rock</v>
      </c>
      <c r="S783" s="8">
        <f t="shared" si="74"/>
        <v>41433.000856481485</v>
      </c>
      <c r="T783" s="8">
        <f t="shared" si="75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0</v>
      </c>
      <c r="P784">
        <f t="shared" si="73"/>
        <v>50</v>
      </c>
      <c r="Q784" t="str">
        <f t="shared" si="76"/>
        <v>music</v>
      </c>
      <c r="R784" t="str">
        <f t="shared" si="77"/>
        <v>rock</v>
      </c>
      <c r="S784" s="8">
        <f t="shared" si="74"/>
        <v>41146.758125</v>
      </c>
      <c r="T784" s="8">
        <f t="shared" si="75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722</v>
      </c>
      <c r="P785">
        <f t="shared" si="73"/>
        <v>63.485714285714288</v>
      </c>
      <c r="Q785" t="str">
        <f t="shared" si="76"/>
        <v>music</v>
      </c>
      <c r="R785" t="str">
        <f t="shared" si="77"/>
        <v>rock</v>
      </c>
      <c r="S785" s="8">
        <f t="shared" si="74"/>
        <v>41026.916666666664</v>
      </c>
      <c r="T785" s="8">
        <f t="shared" si="75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25</v>
      </c>
      <c r="P786">
        <f t="shared" si="73"/>
        <v>102.5</v>
      </c>
      <c r="Q786" t="str">
        <f t="shared" si="76"/>
        <v>music</v>
      </c>
      <c r="R786" t="str">
        <f t="shared" si="77"/>
        <v>rock</v>
      </c>
      <c r="S786" s="8">
        <f t="shared" si="74"/>
        <v>41715.107858796298</v>
      </c>
      <c r="T786" s="8">
        <f t="shared" si="75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403.14</v>
      </c>
      <c r="P787">
        <f t="shared" si="73"/>
        <v>31.142758620689655</v>
      </c>
      <c r="Q787" t="str">
        <f t="shared" si="76"/>
        <v>music</v>
      </c>
      <c r="R787" t="str">
        <f t="shared" si="77"/>
        <v>rock</v>
      </c>
      <c r="S787" s="8">
        <f t="shared" si="74"/>
        <v>41333.593923611108</v>
      </c>
      <c r="T787" s="8">
        <f t="shared" si="75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2140</v>
      </c>
      <c r="P788">
        <f t="shared" si="73"/>
        <v>162.27272727272728</v>
      </c>
      <c r="Q788" t="str">
        <f t="shared" si="76"/>
        <v>music</v>
      </c>
      <c r="R788" t="str">
        <f t="shared" si="77"/>
        <v>rock</v>
      </c>
      <c r="S788" s="8">
        <f t="shared" si="74"/>
        <v>41040.657638888886</v>
      </c>
      <c r="T788" s="8">
        <f t="shared" si="75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170</v>
      </c>
      <c r="P789">
        <f t="shared" si="73"/>
        <v>80.588235294117652</v>
      </c>
      <c r="Q789" t="str">
        <f t="shared" si="76"/>
        <v>music</v>
      </c>
      <c r="R789" t="str">
        <f t="shared" si="77"/>
        <v>rock</v>
      </c>
      <c r="S789" s="8">
        <f t="shared" si="74"/>
        <v>41579.627615740741</v>
      </c>
      <c r="T789" s="8">
        <f t="shared" si="75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1035.05</v>
      </c>
      <c r="P790">
        <f t="shared" si="73"/>
        <v>59.85441176470588</v>
      </c>
      <c r="Q790" t="str">
        <f t="shared" si="76"/>
        <v>music</v>
      </c>
      <c r="R790" t="str">
        <f t="shared" si="77"/>
        <v>rock</v>
      </c>
      <c r="S790" s="8">
        <f t="shared" si="74"/>
        <v>41097.165972222225</v>
      </c>
      <c r="T790" s="8">
        <f t="shared" si="75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160</v>
      </c>
      <c r="P791">
        <f t="shared" si="73"/>
        <v>132.85714285714286</v>
      </c>
      <c r="Q791" t="str">
        <f t="shared" si="76"/>
        <v>music</v>
      </c>
      <c r="R791" t="str">
        <f t="shared" si="77"/>
        <v>rock</v>
      </c>
      <c r="S791" s="8">
        <f t="shared" si="74"/>
        <v>41295.332638888889</v>
      </c>
      <c r="T791" s="8">
        <f t="shared" si="75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4437.4599999999991</v>
      </c>
      <c r="P792">
        <f t="shared" si="73"/>
        <v>92.547820512820508</v>
      </c>
      <c r="Q792" t="str">
        <f t="shared" si="76"/>
        <v>music</v>
      </c>
      <c r="R792" t="str">
        <f t="shared" si="77"/>
        <v>rock</v>
      </c>
      <c r="S792" s="8">
        <f t="shared" si="74"/>
        <v>41306.047905092593</v>
      </c>
      <c r="T792" s="8">
        <f t="shared" si="75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290</v>
      </c>
      <c r="P793">
        <f t="shared" si="73"/>
        <v>60.859375</v>
      </c>
      <c r="Q793" t="str">
        <f t="shared" si="76"/>
        <v>music</v>
      </c>
      <c r="R793" t="str">
        <f t="shared" si="77"/>
        <v>rock</v>
      </c>
      <c r="S793" s="8">
        <f t="shared" si="74"/>
        <v>41591.249305555553</v>
      </c>
      <c r="T793" s="8">
        <f t="shared" si="75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11.110000000000127</v>
      </c>
      <c r="P794">
        <f t="shared" si="73"/>
        <v>41.851833333333339</v>
      </c>
      <c r="Q794" t="str">
        <f t="shared" si="76"/>
        <v>music</v>
      </c>
      <c r="R794" t="str">
        <f t="shared" si="77"/>
        <v>rock</v>
      </c>
      <c r="S794" s="8">
        <f t="shared" si="74"/>
        <v>41585.915312500001</v>
      </c>
      <c r="T794" s="8">
        <f t="shared" si="75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76.429999999999836</v>
      </c>
      <c r="P795">
        <f t="shared" si="73"/>
        <v>88.325937499999995</v>
      </c>
      <c r="Q795" t="str">
        <f t="shared" si="76"/>
        <v>music</v>
      </c>
      <c r="R795" t="str">
        <f t="shared" si="77"/>
        <v>rock</v>
      </c>
      <c r="S795" s="8">
        <f t="shared" si="74"/>
        <v>41458.207638888889</v>
      </c>
      <c r="T795" s="8">
        <f t="shared" si="75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425</v>
      </c>
      <c r="P796">
        <f t="shared" si="73"/>
        <v>158.96226415094338</v>
      </c>
      <c r="Q796" t="str">
        <f t="shared" si="76"/>
        <v>music</v>
      </c>
      <c r="R796" t="str">
        <f t="shared" si="77"/>
        <v>rock</v>
      </c>
      <c r="S796" s="8">
        <f t="shared" si="74"/>
        <v>40791.712500000001</v>
      </c>
      <c r="T796" s="8">
        <f t="shared" si="75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1650</v>
      </c>
      <c r="P797">
        <f t="shared" si="73"/>
        <v>85.054347826086953</v>
      </c>
      <c r="Q797" t="str">
        <f t="shared" si="76"/>
        <v>music</v>
      </c>
      <c r="R797" t="str">
        <f t="shared" si="77"/>
        <v>rock</v>
      </c>
      <c r="S797" s="8">
        <f t="shared" si="74"/>
        <v>41006.207638888889</v>
      </c>
      <c r="T797" s="8">
        <f t="shared" si="75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135</v>
      </c>
      <c r="P798">
        <f t="shared" si="73"/>
        <v>112.61111111111111</v>
      </c>
      <c r="Q798" t="str">
        <f t="shared" si="76"/>
        <v>music</v>
      </c>
      <c r="R798" t="str">
        <f t="shared" si="77"/>
        <v>rock</v>
      </c>
      <c r="S798" s="8">
        <f t="shared" si="74"/>
        <v>41532.881944444445</v>
      </c>
      <c r="T798" s="8">
        <f t="shared" si="75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226</v>
      </c>
      <c r="P799">
        <f t="shared" si="73"/>
        <v>45.436619718309856</v>
      </c>
      <c r="Q799" t="str">
        <f t="shared" si="76"/>
        <v>music</v>
      </c>
      <c r="R799" t="str">
        <f t="shared" si="77"/>
        <v>rock</v>
      </c>
      <c r="S799" s="8">
        <f t="shared" si="74"/>
        <v>41028.166666666664</v>
      </c>
      <c r="T799" s="8">
        <f t="shared" si="75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521</v>
      </c>
      <c r="P800">
        <f t="shared" si="73"/>
        <v>46.218390804597703</v>
      </c>
      <c r="Q800" t="str">
        <f t="shared" si="76"/>
        <v>music</v>
      </c>
      <c r="R800" t="str">
        <f t="shared" si="77"/>
        <v>rock</v>
      </c>
      <c r="S800" s="8">
        <f t="shared" si="74"/>
        <v>41912.590127314819</v>
      </c>
      <c r="T800" s="8">
        <f t="shared" si="75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</v>
      </c>
      <c r="P801">
        <f t="shared" si="73"/>
        <v>178.60714285714286</v>
      </c>
      <c r="Q801" t="str">
        <f t="shared" si="76"/>
        <v>music</v>
      </c>
      <c r="R801" t="str">
        <f t="shared" si="77"/>
        <v>rock</v>
      </c>
      <c r="S801" s="8">
        <f t="shared" si="74"/>
        <v>41026.667199074072</v>
      </c>
      <c r="T801" s="8">
        <f t="shared" si="75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782</v>
      </c>
      <c r="P802">
        <f t="shared" si="73"/>
        <v>40.75</v>
      </c>
      <c r="Q802" t="str">
        <f t="shared" si="76"/>
        <v>music</v>
      </c>
      <c r="R802" t="str">
        <f t="shared" si="77"/>
        <v>rock</v>
      </c>
      <c r="S802" s="8">
        <f t="shared" si="74"/>
        <v>41893.433495370373</v>
      </c>
      <c r="T802" s="8">
        <f t="shared" si="75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230.42999999999984</v>
      </c>
      <c r="P803">
        <f t="shared" si="73"/>
        <v>43.733921568627444</v>
      </c>
      <c r="Q803" t="str">
        <f t="shared" si="76"/>
        <v>music</v>
      </c>
      <c r="R803" t="str">
        <f t="shared" si="77"/>
        <v>rock</v>
      </c>
      <c r="S803" s="8">
        <f t="shared" si="74"/>
        <v>40725.795370370368</v>
      </c>
      <c r="T803" s="8">
        <f t="shared" si="75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80</v>
      </c>
      <c r="P804">
        <f t="shared" si="73"/>
        <v>81.066666666666663</v>
      </c>
      <c r="Q804" t="str">
        <f t="shared" si="76"/>
        <v>music</v>
      </c>
      <c r="R804" t="str">
        <f t="shared" si="77"/>
        <v>rock</v>
      </c>
      <c r="S804" s="8">
        <f t="shared" si="74"/>
        <v>41169.170138888891</v>
      </c>
      <c r="T804" s="8">
        <f t="shared" si="75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535</v>
      </c>
      <c r="P805">
        <f t="shared" si="73"/>
        <v>74.60526315789474</v>
      </c>
      <c r="Q805" t="str">
        <f t="shared" si="76"/>
        <v>music</v>
      </c>
      <c r="R805" t="str">
        <f t="shared" si="77"/>
        <v>rock</v>
      </c>
      <c r="S805" s="8">
        <f t="shared" si="74"/>
        <v>40692.041666666664</v>
      </c>
      <c r="T805" s="8">
        <f t="shared" si="75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0</v>
      </c>
      <c r="P806">
        <f t="shared" si="73"/>
        <v>305.55555555555554</v>
      </c>
      <c r="Q806" t="str">
        <f t="shared" si="76"/>
        <v>music</v>
      </c>
      <c r="R806" t="str">
        <f t="shared" si="77"/>
        <v>rock</v>
      </c>
      <c r="S806" s="8">
        <f t="shared" si="74"/>
        <v>40747.165972222225</v>
      </c>
      <c r="T806" s="8">
        <f t="shared" si="75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150</v>
      </c>
      <c r="P807">
        <f t="shared" si="73"/>
        <v>58.333333333333336</v>
      </c>
      <c r="Q807" t="str">
        <f t="shared" si="76"/>
        <v>music</v>
      </c>
      <c r="R807" t="str">
        <f t="shared" si="77"/>
        <v>rock</v>
      </c>
      <c r="S807" s="8">
        <f t="shared" si="74"/>
        <v>40740.958333333336</v>
      </c>
      <c r="T807" s="8">
        <f t="shared" si="75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355</v>
      </c>
      <c r="P808">
        <f t="shared" si="73"/>
        <v>117.67605633802818</v>
      </c>
      <c r="Q808" t="str">
        <f t="shared" si="76"/>
        <v>music</v>
      </c>
      <c r="R808" t="str">
        <f t="shared" si="77"/>
        <v>rock</v>
      </c>
      <c r="S808" s="8">
        <f t="shared" si="74"/>
        <v>40793.691423611112</v>
      </c>
      <c r="T808" s="8">
        <f t="shared" si="75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205</v>
      </c>
      <c r="P809">
        <f t="shared" si="73"/>
        <v>73.771929824561397</v>
      </c>
      <c r="Q809" t="str">
        <f t="shared" si="76"/>
        <v>music</v>
      </c>
      <c r="R809" t="str">
        <f t="shared" si="77"/>
        <v>rock</v>
      </c>
      <c r="S809" s="8">
        <f t="shared" si="74"/>
        <v>42795.083333333328</v>
      </c>
      <c r="T809" s="8">
        <f t="shared" si="75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0</v>
      </c>
      <c r="P810">
        <f t="shared" si="73"/>
        <v>104.65116279069767</v>
      </c>
      <c r="Q810" t="str">
        <f t="shared" si="76"/>
        <v>music</v>
      </c>
      <c r="R810" t="str">
        <f t="shared" si="77"/>
        <v>rock</v>
      </c>
      <c r="S810" s="8">
        <f t="shared" si="74"/>
        <v>41995.207638888889</v>
      </c>
      <c r="T810" s="8">
        <f t="shared" si="75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151</v>
      </c>
      <c r="P811">
        <f t="shared" si="73"/>
        <v>79.82692307692308</v>
      </c>
      <c r="Q811" t="str">
        <f t="shared" si="76"/>
        <v>music</v>
      </c>
      <c r="R811" t="str">
        <f t="shared" si="77"/>
        <v>rock</v>
      </c>
      <c r="S811" s="8">
        <f t="shared" si="74"/>
        <v>41658.833680555559</v>
      </c>
      <c r="T811" s="8">
        <f t="shared" si="75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75</v>
      </c>
      <c r="P812">
        <f t="shared" si="73"/>
        <v>58.333333333333336</v>
      </c>
      <c r="Q812" t="str">
        <f t="shared" si="76"/>
        <v>music</v>
      </c>
      <c r="R812" t="str">
        <f t="shared" si="77"/>
        <v>rock</v>
      </c>
      <c r="S812" s="8">
        <f t="shared" si="74"/>
        <v>41153.056273148148</v>
      </c>
      <c r="T812" s="8">
        <f t="shared" si="75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40</v>
      </c>
      <c r="P813">
        <f t="shared" si="73"/>
        <v>86.666666666666671</v>
      </c>
      <c r="Q813" t="str">
        <f t="shared" si="76"/>
        <v>music</v>
      </c>
      <c r="R813" t="str">
        <f t="shared" si="77"/>
        <v>rock</v>
      </c>
      <c r="S813" s="8">
        <f t="shared" si="74"/>
        <v>41465.702777777777</v>
      </c>
      <c r="T813" s="8">
        <f t="shared" si="75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311</v>
      </c>
      <c r="P814">
        <f t="shared" si="73"/>
        <v>27.606060606060606</v>
      </c>
      <c r="Q814" t="str">
        <f t="shared" si="76"/>
        <v>music</v>
      </c>
      <c r="R814" t="str">
        <f t="shared" si="77"/>
        <v>rock</v>
      </c>
      <c r="S814" s="8">
        <f t="shared" si="74"/>
        <v>41334.581944444442</v>
      </c>
      <c r="T814" s="8">
        <f t="shared" si="75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899.94</v>
      </c>
      <c r="P815">
        <f t="shared" si="73"/>
        <v>24.999375000000001</v>
      </c>
      <c r="Q815" t="str">
        <f t="shared" si="76"/>
        <v>music</v>
      </c>
      <c r="R815" t="str">
        <f t="shared" si="77"/>
        <v>rock</v>
      </c>
      <c r="S815" s="8">
        <f t="shared" si="74"/>
        <v>41110.960243055553</v>
      </c>
      <c r="T815" s="8">
        <f t="shared" si="75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273</v>
      </c>
      <c r="P816">
        <f t="shared" si="73"/>
        <v>45.464285714285715</v>
      </c>
      <c r="Q816" t="str">
        <f t="shared" si="76"/>
        <v>music</v>
      </c>
      <c r="R816" t="str">
        <f t="shared" si="77"/>
        <v>rock</v>
      </c>
      <c r="S816" s="8">
        <f t="shared" si="74"/>
        <v>40694.75277777778</v>
      </c>
      <c r="T816" s="8">
        <f t="shared" si="75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280</v>
      </c>
      <c r="P817">
        <f t="shared" si="73"/>
        <v>99.534883720930239</v>
      </c>
      <c r="Q817" t="str">
        <f t="shared" si="76"/>
        <v>music</v>
      </c>
      <c r="R817" t="str">
        <f t="shared" si="77"/>
        <v>rock</v>
      </c>
      <c r="S817" s="8">
        <f t="shared" si="74"/>
        <v>41944.917858796296</v>
      </c>
      <c r="T817" s="8">
        <f t="shared" si="75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1058.5500000000002</v>
      </c>
      <c r="P818">
        <f t="shared" si="73"/>
        <v>39.31</v>
      </c>
      <c r="Q818" t="str">
        <f t="shared" si="76"/>
        <v>music</v>
      </c>
      <c r="R818" t="str">
        <f t="shared" si="77"/>
        <v>rock</v>
      </c>
      <c r="S818" s="8">
        <f t="shared" si="74"/>
        <v>41373.270833333336</v>
      </c>
      <c r="T818" s="8">
        <f t="shared" si="75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556.65999999999985</v>
      </c>
      <c r="P819">
        <f t="shared" si="73"/>
        <v>89.419999999999987</v>
      </c>
      <c r="Q819" t="str">
        <f t="shared" si="76"/>
        <v>music</v>
      </c>
      <c r="R819" t="str">
        <f t="shared" si="77"/>
        <v>rock</v>
      </c>
      <c r="S819" s="8">
        <f t="shared" si="74"/>
        <v>40979.207638888889</v>
      </c>
      <c r="T819" s="8">
        <f t="shared" si="75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195</v>
      </c>
      <c r="P820">
        <f t="shared" si="73"/>
        <v>28.684210526315791</v>
      </c>
      <c r="Q820" t="str">
        <f t="shared" si="76"/>
        <v>music</v>
      </c>
      <c r="R820" t="str">
        <f t="shared" si="77"/>
        <v>rock</v>
      </c>
      <c r="S820" s="8">
        <f t="shared" si="74"/>
        <v>41128.709027777775</v>
      </c>
      <c r="T820" s="8">
        <f t="shared" si="75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35</v>
      </c>
      <c r="P821">
        <f t="shared" si="73"/>
        <v>31.071428571428573</v>
      </c>
      <c r="Q821" t="str">
        <f t="shared" si="76"/>
        <v>music</v>
      </c>
      <c r="R821" t="str">
        <f t="shared" si="77"/>
        <v>rock</v>
      </c>
      <c r="S821" s="8">
        <f t="shared" si="74"/>
        <v>41629.197222222225</v>
      </c>
      <c r="T821" s="8">
        <f t="shared" si="75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681</v>
      </c>
      <c r="P822">
        <f t="shared" si="73"/>
        <v>70.55263157894737</v>
      </c>
      <c r="Q822" t="str">
        <f t="shared" si="76"/>
        <v>music</v>
      </c>
      <c r="R822" t="str">
        <f t="shared" si="77"/>
        <v>rock</v>
      </c>
      <c r="S822" s="8">
        <f t="shared" si="74"/>
        <v>41799.208333333336</v>
      </c>
      <c r="T822" s="8">
        <f t="shared" si="75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0</v>
      </c>
      <c r="P823">
        <f t="shared" si="73"/>
        <v>224.12820512820514</v>
      </c>
      <c r="Q823" t="str">
        <f t="shared" si="76"/>
        <v>music</v>
      </c>
      <c r="R823" t="str">
        <f t="shared" si="77"/>
        <v>rock</v>
      </c>
      <c r="S823" s="8">
        <f t="shared" si="74"/>
        <v>42128.167361111111</v>
      </c>
      <c r="T823" s="8">
        <f t="shared" si="75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575</v>
      </c>
      <c r="P824">
        <f t="shared" si="73"/>
        <v>51.811594202898547</v>
      </c>
      <c r="Q824" t="str">
        <f t="shared" si="76"/>
        <v>music</v>
      </c>
      <c r="R824" t="str">
        <f t="shared" si="77"/>
        <v>rock</v>
      </c>
      <c r="S824" s="8">
        <f t="shared" si="74"/>
        <v>41187.947337962964</v>
      </c>
      <c r="T824" s="8">
        <f t="shared" si="75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636</v>
      </c>
      <c r="P825">
        <f t="shared" si="73"/>
        <v>43.515151515151516</v>
      </c>
      <c r="Q825" t="str">
        <f t="shared" si="76"/>
        <v>music</v>
      </c>
      <c r="R825" t="str">
        <f t="shared" si="77"/>
        <v>rock</v>
      </c>
      <c r="S825" s="8">
        <f t="shared" si="74"/>
        <v>42085.931157407409</v>
      </c>
      <c r="T825" s="8">
        <f t="shared" si="75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550.09999999999991</v>
      </c>
      <c r="P826">
        <f t="shared" si="73"/>
        <v>39.816666666666663</v>
      </c>
      <c r="Q826" t="str">
        <f t="shared" si="76"/>
        <v>music</v>
      </c>
      <c r="R826" t="str">
        <f t="shared" si="77"/>
        <v>rock</v>
      </c>
      <c r="S826" s="8">
        <f t="shared" si="74"/>
        <v>40286.290972222225</v>
      </c>
      <c r="T826" s="8">
        <f t="shared" si="75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54</v>
      </c>
      <c r="P827">
        <f t="shared" si="73"/>
        <v>126.8080808080808</v>
      </c>
      <c r="Q827" t="str">
        <f t="shared" si="76"/>
        <v>music</v>
      </c>
      <c r="R827" t="str">
        <f t="shared" si="77"/>
        <v>rock</v>
      </c>
      <c r="S827" s="8">
        <f t="shared" si="74"/>
        <v>41211.306527777779</v>
      </c>
      <c r="T827" s="8">
        <f t="shared" si="75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80</v>
      </c>
      <c r="P828">
        <f t="shared" si="73"/>
        <v>113.87755102040816</v>
      </c>
      <c r="Q828" t="str">
        <f t="shared" si="76"/>
        <v>music</v>
      </c>
      <c r="R828" t="str">
        <f t="shared" si="77"/>
        <v>rock</v>
      </c>
      <c r="S828" s="8">
        <f t="shared" si="74"/>
        <v>40993.996874999997</v>
      </c>
      <c r="T828" s="8">
        <f t="shared" si="75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</v>
      </c>
      <c r="P829">
        <f t="shared" si="73"/>
        <v>28.181818181818183</v>
      </c>
      <c r="Q829" t="str">
        <f t="shared" si="76"/>
        <v>music</v>
      </c>
      <c r="R829" t="str">
        <f t="shared" si="77"/>
        <v>rock</v>
      </c>
      <c r="S829" s="8">
        <f t="shared" si="74"/>
        <v>40953.825694444444</v>
      </c>
      <c r="T829" s="8">
        <f t="shared" si="75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91</v>
      </c>
      <c r="P830">
        <f t="shared" si="73"/>
        <v>36.60526315789474</v>
      </c>
      <c r="Q830" t="str">
        <f t="shared" si="76"/>
        <v>music</v>
      </c>
      <c r="R830" t="str">
        <f t="shared" si="77"/>
        <v>rock</v>
      </c>
      <c r="S830" s="8">
        <f t="shared" si="74"/>
        <v>41085.683333333334</v>
      </c>
      <c r="T830" s="8">
        <f t="shared" si="75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20</v>
      </c>
      <c r="P831">
        <f t="shared" si="73"/>
        <v>32.5</v>
      </c>
      <c r="Q831" t="str">
        <f t="shared" si="76"/>
        <v>music</v>
      </c>
      <c r="R831" t="str">
        <f t="shared" si="77"/>
        <v>rock</v>
      </c>
      <c r="S831" s="8">
        <f t="shared" si="74"/>
        <v>42564.801388888889</v>
      </c>
      <c r="T831" s="8">
        <f t="shared" si="75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141</v>
      </c>
      <c r="P832">
        <f t="shared" si="73"/>
        <v>60.65625</v>
      </c>
      <c r="Q832" t="str">
        <f t="shared" si="76"/>
        <v>music</v>
      </c>
      <c r="R832" t="str">
        <f t="shared" si="77"/>
        <v>rock</v>
      </c>
      <c r="S832" s="8">
        <f t="shared" si="74"/>
        <v>41355.484085648146</v>
      </c>
      <c r="T832" s="8">
        <f t="shared" si="75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2000</v>
      </c>
      <c r="P833">
        <f t="shared" si="73"/>
        <v>175</v>
      </c>
      <c r="Q833" t="str">
        <f t="shared" si="76"/>
        <v>music</v>
      </c>
      <c r="R833" t="str">
        <f t="shared" si="77"/>
        <v>rock</v>
      </c>
      <c r="S833" s="8">
        <f t="shared" si="74"/>
        <v>41026.646921296298</v>
      </c>
      <c r="T833" s="8">
        <f t="shared" si="75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E834-D834</f>
        <v>91.059999999999491</v>
      </c>
      <c r="P834">
        <f t="shared" ref="P834:P897" si="79">E834/L834</f>
        <v>97.993896103896105</v>
      </c>
      <c r="Q834" t="str">
        <f t="shared" si="76"/>
        <v>music</v>
      </c>
      <c r="R834" t="str">
        <f t="shared" si="77"/>
        <v>rock</v>
      </c>
      <c r="S834" s="8">
        <f t="shared" ref="S834:S897" si="80">(((I834/60)/60)/24)+DATE(1970,1,1)</f>
        <v>40929.342361111114</v>
      </c>
      <c r="T834" s="8">
        <f t="shared" ref="T834:T897" si="81">(((J834/60)/60)/24)+DATE(1970,1,1)</f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100</v>
      </c>
      <c r="P835">
        <f t="shared" si="79"/>
        <v>148.78048780487805</v>
      </c>
      <c r="Q835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8">
        <f t="shared" si="80"/>
        <v>41748.878182870372</v>
      </c>
      <c r="T835" s="8">
        <f t="shared" si="81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1706</v>
      </c>
      <c r="P836">
        <f t="shared" si="79"/>
        <v>96.08</v>
      </c>
      <c r="Q836" t="str">
        <f t="shared" si="82"/>
        <v>music</v>
      </c>
      <c r="R836" t="str">
        <f t="shared" si="83"/>
        <v>rock</v>
      </c>
      <c r="S836" s="8">
        <f t="shared" si="80"/>
        <v>41456.165972222225</v>
      </c>
      <c r="T836" s="8">
        <f t="shared" si="81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345</v>
      </c>
      <c r="P837">
        <f t="shared" si="79"/>
        <v>58.625</v>
      </c>
      <c r="Q837" t="str">
        <f t="shared" si="82"/>
        <v>music</v>
      </c>
      <c r="R837" t="str">
        <f t="shared" si="83"/>
        <v>rock</v>
      </c>
      <c r="S837" s="8">
        <f t="shared" si="80"/>
        <v>41048.125</v>
      </c>
      <c r="T837" s="8">
        <f t="shared" si="81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46.520000000000437</v>
      </c>
      <c r="P838">
        <f t="shared" si="79"/>
        <v>109.70695652173914</v>
      </c>
      <c r="Q838" t="str">
        <f t="shared" si="82"/>
        <v>music</v>
      </c>
      <c r="R838" t="str">
        <f t="shared" si="83"/>
        <v>rock</v>
      </c>
      <c r="S838" s="8">
        <f t="shared" si="80"/>
        <v>41554.056921296295</v>
      </c>
      <c r="T838" s="8">
        <f t="shared" si="81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545</v>
      </c>
      <c r="P839">
        <f t="shared" si="79"/>
        <v>49.112903225806448</v>
      </c>
      <c r="Q839" t="str">
        <f t="shared" si="82"/>
        <v>music</v>
      </c>
      <c r="R839" t="str">
        <f t="shared" si="83"/>
        <v>rock</v>
      </c>
      <c r="S839" s="8">
        <f t="shared" si="80"/>
        <v>41760.998402777775</v>
      </c>
      <c r="T839" s="8">
        <f t="shared" si="81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908</v>
      </c>
      <c r="P840">
        <f t="shared" si="79"/>
        <v>47.672131147540981</v>
      </c>
      <c r="Q840" t="str">
        <f t="shared" si="82"/>
        <v>music</v>
      </c>
      <c r="R840" t="str">
        <f t="shared" si="83"/>
        <v>rock</v>
      </c>
      <c r="S840" s="8">
        <f t="shared" si="80"/>
        <v>40925.897974537038</v>
      </c>
      <c r="T840" s="8">
        <f t="shared" si="81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830.82999999999993</v>
      </c>
      <c r="P841">
        <f t="shared" si="79"/>
        <v>60.737812499999997</v>
      </c>
      <c r="Q841" t="str">
        <f t="shared" si="82"/>
        <v>music</v>
      </c>
      <c r="R841" t="str">
        <f t="shared" si="83"/>
        <v>rock</v>
      </c>
      <c r="S841" s="8">
        <f t="shared" si="80"/>
        <v>41174.763379629629</v>
      </c>
      <c r="T841" s="8">
        <f t="shared" si="81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2041.6599999999999</v>
      </c>
      <c r="P842">
        <f t="shared" si="79"/>
        <v>63.37715789473684</v>
      </c>
      <c r="Q842" t="str">
        <f t="shared" si="82"/>
        <v>music</v>
      </c>
      <c r="R842" t="str">
        <f t="shared" si="83"/>
        <v>metal</v>
      </c>
      <c r="S842" s="8">
        <f t="shared" si="80"/>
        <v>42637.226701388892</v>
      </c>
      <c r="T842" s="8">
        <f t="shared" si="81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66</v>
      </c>
      <c r="P843">
        <f t="shared" si="79"/>
        <v>53.893617021276597</v>
      </c>
      <c r="Q843" t="str">
        <f t="shared" si="82"/>
        <v>music</v>
      </c>
      <c r="R843" t="str">
        <f t="shared" si="83"/>
        <v>metal</v>
      </c>
      <c r="S843" s="8">
        <f t="shared" si="80"/>
        <v>41953.88035879629</v>
      </c>
      <c r="T843" s="8">
        <f t="shared" si="81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108</v>
      </c>
      <c r="P844">
        <f t="shared" si="79"/>
        <v>66.871794871794876</v>
      </c>
      <c r="Q844" t="str">
        <f t="shared" si="82"/>
        <v>music</v>
      </c>
      <c r="R844" t="str">
        <f t="shared" si="83"/>
        <v>metal</v>
      </c>
      <c r="S844" s="8">
        <f t="shared" si="80"/>
        <v>41561.165972222225</v>
      </c>
      <c r="T844" s="8">
        <f t="shared" si="81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5014</v>
      </c>
      <c r="P845">
        <f t="shared" si="79"/>
        <v>63.102362204724407</v>
      </c>
      <c r="Q845" t="str">
        <f t="shared" si="82"/>
        <v>music</v>
      </c>
      <c r="R845" t="str">
        <f t="shared" si="83"/>
        <v>metal</v>
      </c>
      <c r="S845" s="8">
        <f t="shared" si="80"/>
        <v>42712.333333333328</v>
      </c>
      <c r="T845" s="8">
        <f t="shared" si="81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2824</v>
      </c>
      <c r="P846">
        <f t="shared" si="79"/>
        <v>36.628930817610062</v>
      </c>
      <c r="Q846" t="str">
        <f t="shared" si="82"/>
        <v>music</v>
      </c>
      <c r="R846" t="str">
        <f t="shared" si="83"/>
        <v>metal</v>
      </c>
      <c r="S846" s="8">
        <f t="shared" si="80"/>
        <v>41944.207638888889</v>
      </c>
      <c r="T846" s="8">
        <f t="shared" si="81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1019.0100000000002</v>
      </c>
      <c r="P847">
        <f t="shared" si="79"/>
        <v>34.005706214689269</v>
      </c>
      <c r="Q847" t="str">
        <f t="shared" si="82"/>
        <v>music</v>
      </c>
      <c r="R847" t="str">
        <f t="shared" si="83"/>
        <v>metal</v>
      </c>
      <c r="S847" s="8">
        <f t="shared" si="80"/>
        <v>42618.165972222225</v>
      </c>
      <c r="T847" s="8">
        <f t="shared" si="81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242.01</v>
      </c>
      <c r="P848">
        <f t="shared" si="79"/>
        <v>28.553404255319148</v>
      </c>
      <c r="Q848" t="str">
        <f t="shared" si="82"/>
        <v>music</v>
      </c>
      <c r="R848" t="str">
        <f t="shared" si="83"/>
        <v>metal</v>
      </c>
      <c r="S848" s="8">
        <f t="shared" si="80"/>
        <v>41708.583333333336</v>
      </c>
      <c r="T848" s="8">
        <f t="shared" si="81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0</v>
      </c>
      <c r="P849">
        <f t="shared" si="79"/>
        <v>10</v>
      </c>
      <c r="Q849" t="str">
        <f t="shared" si="82"/>
        <v>music</v>
      </c>
      <c r="R849" t="str">
        <f t="shared" si="83"/>
        <v>metal</v>
      </c>
      <c r="S849" s="8">
        <f t="shared" si="80"/>
        <v>42195.79833333334</v>
      </c>
      <c r="T849" s="8">
        <f t="shared" si="81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0</v>
      </c>
      <c r="P850">
        <f t="shared" si="79"/>
        <v>18.75</v>
      </c>
      <c r="Q850" t="str">
        <f t="shared" si="82"/>
        <v>music</v>
      </c>
      <c r="R850" t="str">
        <f t="shared" si="83"/>
        <v>metal</v>
      </c>
      <c r="S850" s="8">
        <f t="shared" si="80"/>
        <v>42108.792048611111</v>
      </c>
      <c r="T850" s="8">
        <f t="shared" si="81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796</v>
      </c>
      <c r="P851">
        <f t="shared" si="79"/>
        <v>41.704347826086959</v>
      </c>
      <c r="Q851" t="str">
        <f t="shared" si="82"/>
        <v>music</v>
      </c>
      <c r="R851" t="str">
        <f t="shared" si="83"/>
        <v>metal</v>
      </c>
      <c r="S851" s="8">
        <f t="shared" si="80"/>
        <v>42079.107222222221</v>
      </c>
      <c r="T851" s="8">
        <f t="shared" si="81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2207</v>
      </c>
      <c r="P852">
        <f t="shared" si="79"/>
        <v>46.669172932330824</v>
      </c>
      <c r="Q852" t="str">
        <f t="shared" si="82"/>
        <v>music</v>
      </c>
      <c r="R852" t="str">
        <f t="shared" si="83"/>
        <v>metal</v>
      </c>
      <c r="S852" s="8">
        <f t="shared" si="80"/>
        <v>42485.207638888889</v>
      </c>
      <c r="T852" s="8">
        <f t="shared" si="81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609</v>
      </c>
      <c r="P853">
        <f t="shared" si="79"/>
        <v>37.271428571428572</v>
      </c>
      <c r="Q853" t="str">
        <f t="shared" si="82"/>
        <v>music</v>
      </c>
      <c r="R853" t="str">
        <f t="shared" si="83"/>
        <v>metal</v>
      </c>
      <c r="S853" s="8">
        <f t="shared" si="80"/>
        <v>42582.822916666672</v>
      </c>
      <c r="T853" s="8">
        <f t="shared" si="81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174</v>
      </c>
      <c r="P854">
        <f t="shared" si="79"/>
        <v>59.258064516129032</v>
      </c>
      <c r="Q854" t="str">
        <f t="shared" si="82"/>
        <v>music</v>
      </c>
      <c r="R854" t="str">
        <f t="shared" si="83"/>
        <v>metal</v>
      </c>
      <c r="S854" s="8">
        <f t="shared" si="80"/>
        <v>42667.875</v>
      </c>
      <c r="T854" s="8">
        <f t="shared" si="81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0</v>
      </c>
      <c r="P855">
        <f t="shared" si="79"/>
        <v>30</v>
      </c>
      <c r="Q855" t="str">
        <f t="shared" si="82"/>
        <v>music</v>
      </c>
      <c r="R855" t="str">
        <f t="shared" si="83"/>
        <v>metal</v>
      </c>
      <c r="S855" s="8">
        <f t="shared" si="80"/>
        <v>42051.832280092596</v>
      </c>
      <c r="T855" s="8">
        <f t="shared" si="81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5065.3000000000029</v>
      </c>
      <c r="P856">
        <f t="shared" si="79"/>
        <v>65.8623246492986</v>
      </c>
      <c r="Q856" t="str">
        <f t="shared" si="82"/>
        <v>music</v>
      </c>
      <c r="R856" t="str">
        <f t="shared" si="83"/>
        <v>metal</v>
      </c>
      <c r="S856" s="8">
        <f t="shared" si="80"/>
        <v>42732.212337962963</v>
      </c>
      <c r="T856" s="8">
        <f t="shared" si="81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50</v>
      </c>
      <c r="P857">
        <f t="shared" si="79"/>
        <v>31.914893617021278</v>
      </c>
      <c r="Q857" t="str">
        <f t="shared" si="82"/>
        <v>music</v>
      </c>
      <c r="R857" t="str">
        <f t="shared" si="83"/>
        <v>metal</v>
      </c>
      <c r="S857" s="8">
        <f t="shared" si="80"/>
        <v>42575.125196759262</v>
      </c>
      <c r="T857" s="8">
        <f t="shared" si="81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295</v>
      </c>
      <c r="P858">
        <f t="shared" si="79"/>
        <v>19.464285714285715</v>
      </c>
      <c r="Q858" t="str">
        <f t="shared" si="82"/>
        <v>music</v>
      </c>
      <c r="R858" t="str">
        <f t="shared" si="83"/>
        <v>metal</v>
      </c>
      <c r="S858" s="8">
        <f t="shared" si="80"/>
        <v>42668.791666666672</v>
      </c>
      <c r="T858" s="8">
        <f t="shared" si="81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0</v>
      </c>
      <c r="P859">
        <f t="shared" si="79"/>
        <v>50</v>
      </c>
      <c r="Q859" t="str">
        <f t="shared" si="82"/>
        <v>music</v>
      </c>
      <c r="R859" t="str">
        <f t="shared" si="83"/>
        <v>metal</v>
      </c>
      <c r="S859" s="8">
        <f t="shared" si="80"/>
        <v>42333.623043981483</v>
      </c>
      <c r="T859" s="8">
        <f t="shared" si="81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528.06999999999994</v>
      </c>
      <c r="P860">
        <f t="shared" si="79"/>
        <v>22.737763157894737</v>
      </c>
      <c r="Q860" t="str">
        <f t="shared" si="82"/>
        <v>music</v>
      </c>
      <c r="R860" t="str">
        <f t="shared" si="83"/>
        <v>metal</v>
      </c>
      <c r="S860" s="8">
        <f t="shared" si="80"/>
        <v>42109.957638888889</v>
      </c>
      <c r="T860" s="8">
        <f t="shared" si="81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187</v>
      </c>
      <c r="P861">
        <f t="shared" si="79"/>
        <v>42.724489795918366</v>
      </c>
      <c r="Q861" t="str">
        <f t="shared" si="82"/>
        <v>music</v>
      </c>
      <c r="R861" t="str">
        <f t="shared" si="83"/>
        <v>metal</v>
      </c>
      <c r="S861" s="8">
        <f t="shared" si="80"/>
        <v>42159</v>
      </c>
      <c r="T861" s="8">
        <f t="shared" si="81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-11460</v>
      </c>
      <c r="P862">
        <f t="shared" si="79"/>
        <v>52.916666666666664</v>
      </c>
      <c r="Q862" t="str">
        <f t="shared" si="82"/>
        <v>music</v>
      </c>
      <c r="R862" t="str">
        <f t="shared" si="83"/>
        <v>jazz</v>
      </c>
      <c r="S862" s="8">
        <f t="shared" si="80"/>
        <v>41600.524456018517</v>
      </c>
      <c r="T862" s="8">
        <f t="shared" si="81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-4399</v>
      </c>
      <c r="P863">
        <f t="shared" si="79"/>
        <v>50.5</v>
      </c>
      <c r="Q863" t="str">
        <f t="shared" si="82"/>
        <v>music</v>
      </c>
      <c r="R863" t="str">
        <f t="shared" si="83"/>
        <v>jazz</v>
      </c>
      <c r="S863" s="8">
        <f t="shared" si="80"/>
        <v>42629.965324074074</v>
      </c>
      <c r="T863" s="8">
        <f t="shared" si="81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-49830</v>
      </c>
      <c r="P864">
        <f t="shared" si="79"/>
        <v>42.5</v>
      </c>
      <c r="Q864" t="str">
        <f t="shared" si="82"/>
        <v>music</v>
      </c>
      <c r="R864" t="str">
        <f t="shared" si="83"/>
        <v>jazz</v>
      </c>
      <c r="S864" s="8">
        <f t="shared" si="80"/>
        <v>41589.596620370372</v>
      </c>
      <c r="T864" s="8">
        <f t="shared" si="81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-1910</v>
      </c>
      <c r="P865">
        <f t="shared" si="79"/>
        <v>18</v>
      </c>
      <c r="Q865" t="str">
        <f t="shared" si="82"/>
        <v>music</v>
      </c>
      <c r="R865" t="str">
        <f t="shared" si="83"/>
        <v>jazz</v>
      </c>
      <c r="S865" s="8">
        <f t="shared" si="80"/>
        <v>40951.117662037039</v>
      </c>
      <c r="T865" s="8">
        <f t="shared" si="81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-3800</v>
      </c>
      <c r="P866">
        <f t="shared" si="79"/>
        <v>34.177215189873415</v>
      </c>
      <c r="Q866" t="str">
        <f t="shared" si="82"/>
        <v>music</v>
      </c>
      <c r="R866" t="str">
        <f t="shared" si="83"/>
        <v>jazz</v>
      </c>
      <c r="S866" s="8">
        <f t="shared" si="80"/>
        <v>41563.415972222225</v>
      </c>
      <c r="T866" s="8">
        <f t="shared" si="81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-2155</v>
      </c>
      <c r="P867">
        <f t="shared" si="79"/>
        <v>22.5</v>
      </c>
      <c r="Q867" t="str">
        <f t="shared" si="82"/>
        <v>music</v>
      </c>
      <c r="R867" t="str">
        <f t="shared" si="83"/>
        <v>jazz</v>
      </c>
      <c r="S867" s="8">
        <f t="shared" si="80"/>
        <v>41290.77311342593</v>
      </c>
      <c r="T867" s="8">
        <f t="shared" si="81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-2860</v>
      </c>
      <c r="P868">
        <f t="shared" si="79"/>
        <v>58.18181818181818</v>
      </c>
      <c r="Q868" t="str">
        <f t="shared" si="82"/>
        <v>music</v>
      </c>
      <c r="R868" t="str">
        <f t="shared" si="83"/>
        <v>jazz</v>
      </c>
      <c r="S868" s="8">
        <f t="shared" si="80"/>
        <v>42063.631944444445</v>
      </c>
      <c r="T868" s="8">
        <f t="shared" si="81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-3799</v>
      </c>
      <c r="P869">
        <f t="shared" si="79"/>
        <v>109.18181818181819</v>
      </c>
      <c r="Q869" t="str">
        <f t="shared" si="82"/>
        <v>music</v>
      </c>
      <c r="R869" t="str">
        <f t="shared" si="83"/>
        <v>jazz</v>
      </c>
      <c r="S869" s="8">
        <f t="shared" si="80"/>
        <v>40148.207638888889</v>
      </c>
      <c r="T869" s="8">
        <f t="shared" si="81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-44950</v>
      </c>
      <c r="P870">
        <f t="shared" si="79"/>
        <v>50</v>
      </c>
      <c r="Q870" t="str">
        <f t="shared" si="82"/>
        <v>music</v>
      </c>
      <c r="R870" t="str">
        <f t="shared" si="83"/>
        <v>jazz</v>
      </c>
      <c r="S870" s="8">
        <f t="shared" si="80"/>
        <v>41646.027754629627</v>
      </c>
      <c r="T870" s="8">
        <f t="shared" si="81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-7760</v>
      </c>
      <c r="P871">
        <f t="shared" si="79"/>
        <v>346.66666666666669</v>
      </c>
      <c r="Q871" t="str">
        <f t="shared" si="82"/>
        <v>music</v>
      </c>
      <c r="R871" t="str">
        <f t="shared" si="83"/>
        <v>jazz</v>
      </c>
      <c r="S871" s="8">
        <f t="shared" si="80"/>
        <v>41372.803900462961</v>
      </c>
      <c r="T871" s="8">
        <f t="shared" si="81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-19938</v>
      </c>
      <c r="P872">
        <f t="shared" si="79"/>
        <v>12.4</v>
      </c>
      <c r="Q872" t="str">
        <f t="shared" si="82"/>
        <v>music</v>
      </c>
      <c r="R872" t="str">
        <f t="shared" si="83"/>
        <v>jazz</v>
      </c>
      <c r="S872" s="8">
        <f t="shared" si="80"/>
        <v>41518.022256944445</v>
      </c>
      <c r="T872" s="8">
        <f t="shared" si="81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-5675</v>
      </c>
      <c r="P873">
        <f t="shared" si="79"/>
        <v>27.083333333333332</v>
      </c>
      <c r="Q873" t="str">
        <f t="shared" si="82"/>
        <v>music</v>
      </c>
      <c r="R873" t="str">
        <f t="shared" si="83"/>
        <v>jazz</v>
      </c>
      <c r="S873" s="8">
        <f t="shared" si="80"/>
        <v>41607.602951388886</v>
      </c>
      <c r="T873" s="8">
        <f t="shared" si="81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-7935</v>
      </c>
      <c r="P874">
        <f t="shared" si="79"/>
        <v>32.5</v>
      </c>
      <c r="Q874" t="str">
        <f t="shared" si="82"/>
        <v>music</v>
      </c>
      <c r="R874" t="str">
        <f t="shared" si="83"/>
        <v>jazz</v>
      </c>
      <c r="S874" s="8">
        <f t="shared" si="80"/>
        <v>40612.825543981482</v>
      </c>
      <c r="T874" s="8">
        <f t="shared" si="81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-3455</v>
      </c>
      <c r="P875">
        <f t="shared" si="79"/>
        <v>9</v>
      </c>
      <c r="Q875" t="str">
        <f t="shared" si="82"/>
        <v>music</v>
      </c>
      <c r="R875" t="str">
        <f t="shared" si="83"/>
        <v>jazz</v>
      </c>
      <c r="S875" s="8">
        <f t="shared" si="80"/>
        <v>41224.208796296298</v>
      </c>
      <c r="T875" s="8">
        <f t="shared" si="81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-2270</v>
      </c>
      <c r="P876">
        <f t="shared" si="79"/>
        <v>34.761904761904759</v>
      </c>
      <c r="Q876" t="str">
        <f t="shared" si="82"/>
        <v>music</v>
      </c>
      <c r="R876" t="str">
        <f t="shared" si="83"/>
        <v>jazz</v>
      </c>
      <c r="S876" s="8">
        <f t="shared" si="80"/>
        <v>41398.583726851852</v>
      </c>
      <c r="T876" s="8">
        <f t="shared" si="81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-5000</v>
      </c>
      <c r="P877" t="e">
        <f t="shared" si="79"/>
        <v>#DIV/0!</v>
      </c>
      <c r="Q877" t="str">
        <f t="shared" si="82"/>
        <v>music</v>
      </c>
      <c r="R877" t="str">
        <f t="shared" si="83"/>
        <v>jazz</v>
      </c>
      <c r="S877" s="8">
        <f t="shared" si="80"/>
        <v>42268.723738425921</v>
      </c>
      <c r="T877" s="8">
        <f t="shared" si="81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-1866</v>
      </c>
      <c r="P878">
        <f t="shared" si="79"/>
        <v>28.577777777777779</v>
      </c>
      <c r="Q878" t="str">
        <f t="shared" si="82"/>
        <v>music</v>
      </c>
      <c r="R878" t="str">
        <f t="shared" si="83"/>
        <v>jazz</v>
      </c>
      <c r="S878" s="8">
        <f t="shared" si="80"/>
        <v>41309.496840277774</v>
      </c>
      <c r="T878" s="8">
        <f t="shared" si="81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-649</v>
      </c>
      <c r="P879">
        <f t="shared" si="79"/>
        <v>46.586206896551722</v>
      </c>
      <c r="Q879" t="str">
        <f t="shared" si="82"/>
        <v>music</v>
      </c>
      <c r="R879" t="str">
        <f t="shared" si="83"/>
        <v>jazz</v>
      </c>
      <c r="S879" s="8">
        <f t="shared" si="80"/>
        <v>41627.788888888892</v>
      </c>
      <c r="T879" s="8">
        <f t="shared" si="81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-4935</v>
      </c>
      <c r="P880">
        <f t="shared" si="79"/>
        <v>32.5</v>
      </c>
      <c r="Q880" t="str">
        <f t="shared" si="82"/>
        <v>music</v>
      </c>
      <c r="R880" t="str">
        <f t="shared" si="83"/>
        <v>jazz</v>
      </c>
      <c r="S880" s="8">
        <f t="shared" si="80"/>
        <v>40535.232916666668</v>
      </c>
      <c r="T880" s="8">
        <f t="shared" si="81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-1456</v>
      </c>
      <c r="P881">
        <f t="shared" si="79"/>
        <v>21.466666666666665</v>
      </c>
      <c r="Q881" t="str">
        <f t="shared" si="82"/>
        <v>music</v>
      </c>
      <c r="R881" t="str">
        <f t="shared" si="83"/>
        <v>jazz</v>
      </c>
      <c r="S881" s="8">
        <f t="shared" si="80"/>
        <v>41058.829918981479</v>
      </c>
      <c r="T881" s="8">
        <f t="shared" si="81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-3667</v>
      </c>
      <c r="P882">
        <f t="shared" si="79"/>
        <v>14.125</v>
      </c>
      <c r="Q882" t="str">
        <f t="shared" si="82"/>
        <v>music</v>
      </c>
      <c r="R882" t="str">
        <f t="shared" si="83"/>
        <v>indie rock</v>
      </c>
      <c r="S882" s="8">
        <f t="shared" si="80"/>
        <v>41212.32104166667</v>
      </c>
      <c r="T882" s="8">
        <f t="shared" si="81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-3720</v>
      </c>
      <c r="P883">
        <f t="shared" si="79"/>
        <v>30</v>
      </c>
      <c r="Q883" t="str">
        <f t="shared" si="82"/>
        <v>music</v>
      </c>
      <c r="R883" t="str">
        <f t="shared" si="83"/>
        <v>indie rock</v>
      </c>
      <c r="S883" s="8">
        <f t="shared" si="80"/>
        <v>40922.25099537037</v>
      </c>
      <c r="T883" s="8">
        <f t="shared" si="81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-1198</v>
      </c>
      <c r="P884">
        <f t="shared" si="79"/>
        <v>21.571428571428573</v>
      </c>
      <c r="Q884" t="str">
        <f t="shared" si="82"/>
        <v>music</v>
      </c>
      <c r="R884" t="str">
        <f t="shared" si="83"/>
        <v>indie rock</v>
      </c>
      <c r="S884" s="8">
        <f t="shared" si="80"/>
        <v>40792.860532407409</v>
      </c>
      <c r="T884" s="8">
        <f t="shared" si="81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-2999</v>
      </c>
      <c r="P885">
        <f t="shared" si="79"/>
        <v>83.375</v>
      </c>
      <c r="Q885" t="str">
        <f t="shared" si="82"/>
        <v>music</v>
      </c>
      <c r="R885" t="str">
        <f t="shared" si="83"/>
        <v>indie rock</v>
      </c>
      <c r="S885" s="8">
        <f t="shared" si="80"/>
        <v>42431.935590277775</v>
      </c>
      <c r="T885" s="8">
        <f t="shared" si="81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-1980</v>
      </c>
      <c r="P886">
        <f t="shared" si="79"/>
        <v>10</v>
      </c>
      <c r="Q886" t="str">
        <f t="shared" si="82"/>
        <v>music</v>
      </c>
      <c r="R886" t="str">
        <f t="shared" si="83"/>
        <v>indie rock</v>
      </c>
      <c r="S886" s="8">
        <f t="shared" si="80"/>
        <v>41041.104861111111</v>
      </c>
      <c r="T886" s="8">
        <f t="shared" si="81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-250</v>
      </c>
      <c r="P887">
        <f t="shared" si="79"/>
        <v>35.714285714285715</v>
      </c>
      <c r="Q887" t="str">
        <f t="shared" si="82"/>
        <v>music</v>
      </c>
      <c r="R887" t="str">
        <f t="shared" si="83"/>
        <v>indie rock</v>
      </c>
      <c r="S887" s="8">
        <f t="shared" si="80"/>
        <v>42734.941099537042</v>
      </c>
      <c r="T887" s="8">
        <f t="shared" si="81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-295</v>
      </c>
      <c r="P888">
        <f t="shared" si="79"/>
        <v>29.285714285714285</v>
      </c>
      <c r="Q888" t="str">
        <f t="shared" si="82"/>
        <v>music</v>
      </c>
      <c r="R888" t="str">
        <f t="shared" si="83"/>
        <v>indie rock</v>
      </c>
      <c r="S888" s="8">
        <f t="shared" si="80"/>
        <v>42628.870520833334</v>
      </c>
      <c r="T888" s="8">
        <f t="shared" si="81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-1000</v>
      </c>
      <c r="P889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8">
        <f t="shared" si="80"/>
        <v>41056.958969907406</v>
      </c>
      <c r="T889" s="8">
        <f t="shared" si="81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-928</v>
      </c>
      <c r="P890">
        <f t="shared" si="79"/>
        <v>18</v>
      </c>
      <c r="Q890" t="str">
        <f t="shared" si="82"/>
        <v>music</v>
      </c>
      <c r="R890" t="str">
        <f t="shared" si="83"/>
        <v>indie rock</v>
      </c>
      <c r="S890" s="8">
        <f t="shared" si="80"/>
        <v>40787.25</v>
      </c>
      <c r="T890" s="8">
        <f t="shared" si="81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-22639.68</v>
      </c>
      <c r="P891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8">
        <f t="shared" si="80"/>
        <v>41917.784062500003</v>
      </c>
      <c r="T891" s="8">
        <f t="shared" si="81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-2875</v>
      </c>
      <c r="P892">
        <f t="shared" si="79"/>
        <v>31.25</v>
      </c>
      <c r="Q892" t="str">
        <f t="shared" si="82"/>
        <v>music</v>
      </c>
      <c r="R892" t="str">
        <f t="shared" si="83"/>
        <v>indie rock</v>
      </c>
      <c r="S892" s="8">
        <f t="shared" si="80"/>
        <v>41599.740497685183</v>
      </c>
      <c r="T892" s="8">
        <f t="shared" si="81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-7740</v>
      </c>
      <c r="P893">
        <f t="shared" si="79"/>
        <v>28.888888888888889</v>
      </c>
      <c r="Q893" t="str">
        <f t="shared" si="82"/>
        <v>music</v>
      </c>
      <c r="R893" t="str">
        <f t="shared" si="83"/>
        <v>indie rock</v>
      </c>
      <c r="S893" s="8">
        <f t="shared" si="80"/>
        <v>41872.031597222223</v>
      </c>
      <c r="T893" s="8">
        <f t="shared" si="81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-3555</v>
      </c>
      <c r="P894">
        <f t="shared" si="79"/>
        <v>143.8235294117647</v>
      </c>
      <c r="Q894" t="str">
        <f t="shared" si="82"/>
        <v>music</v>
      </c>
      <c r="R894" t="str">
        <f t="shared" si="83"/>
        <v>indie rock</v>
      </c>
      <c r="S894" s="8">
        <f t="shared" si="80"/>
        <v>40391.166666666664</v>
      </c>
      <c r="T894" s="8">
        <f t="shared" si="81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-1800</v>
      </c>
      <c r="P895">
        <f t="shared" si="79"/>
        <v>40</v>
      </c>
      <c r="Q895" t="str">
        <f t="shared" si="82"/>
        <v>music</v>
      </c>
      <c r="R895" t="str">
        <f t="shared" si="83"/>
        <v>indie rock</v>
      </c>
      <c r="S895" s="8">
        <f t="shared" si="80"/>
        <v>42095.856053240743</v>
      </c>
      <c r="T895" s="8">
        <f t="shared" si="81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-12166</v>
      </c>
      <c r="P896">
        <f t="shared" si="79"/>
        <v>147.81132075471697</v>
      </c>
      <c r="Q896" t="str">
        <f t="shared" si="82"/>
        <v>music</v>
      </c>
      <c r="R896" t="str">
        <f t="shared" si="83"/>
        <v>indie rock</v>
      </c>
      <c r="S896" s="8">
        <f t="shared" si="80"/>
        <v>42526.981597222228</v>
      </c>
      <c r="T896" s="8">
        <f t="shared" si="81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-7805</v>
      </c>
      <c r="P897">
        <f t="shared" si="79"/>
        <v>27.857142857142858</v>
      </c>
      <c r="Q897" t="str">
        <f t="shared" si="82"/>
        <v>music</v>
      </c>
      <c r="R897" t="str">
        <f t="shared" si="83"/>
        <v>indie rock</v>
      </c>
      <c r="S897" s="8">
        <f t="shared" si="80"/>
        <v>40476.127650462964</v>
      </c>
      <c r="T897" s="8">
        <f t="shared" si="81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E898-D898</f>
        <v>-4800</v>
      </c>
      <c r="P898">
        <f t="shared" ref="P898:P961" si="85">E898/L898</f>
        <v>44.444444444444443</v>
      </c>
      <c r="Q898" t="str">
        <f t="shared" si="82"/>
        <v>music</v>
      </c>
      <c r="R898" t="str">
        <f t="shared" si="83"/>
        <v>indie rock</v>
      </c>
      <c r="S898" s="8">
        <f t="shared" ref="S898:S961" si="86">(((I898/60)/60)/24)+DATE(1970,1,1)</f>
        <v>42244.166666666672</v>
      </c>
      <c r="T898" s="8">
        <f t="shared" ref="T898:T961" si="87">(((J898/60)/60)/24)+DATE(1970,1,1)</f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-3000</v>
      </c>
      <c r="P899" t="e">
        <f t="shared" si="85"/>
        <v>#DIV/0!</v>
      </c>
      <c r="Q899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8">
        <f t="shared" si="86"/>
        <v>41241.730416666665</v>
      </c>
      <c r="T899" s="8">
        <f t="shared" si="87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-2430</v>
      </c>
      <c r="P900">
        <f t="shared" si="85"/>
        <v>35</v>
      </c>
      <c r="Q900" t="str">
        <f t="shared" si="88"/>
        <v>music</v>
      </c>
      <c r="R900" t="str">
        <f t="shared" si="89"/>
        <v>indie rock</v>
      </c>
      <c r="S900" s="8">
        <f t="shared" si="86"/>
        <v>40923.758217592593</v>
      </c>
      <c r="T900" s="8">
        <f t="shared" si="87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-470</v>
      </c>
      <c r="P901">
        <f t="shared" si="85"/>
        <v>35</v>
      </c>
      <c r="Q901" t="str">
        <f t="shared" si="88"/>
        <v>music</v>
      </c>
      <c r="R901" t="str">
        <f t="shared" si="89"/>
        <v>indie rock</v>
      </c>
      <c r="S901" s="8">
        <f t="shared" si="86"/>
        <v>40691.099097222221</v>
      </c>
      <c r="T901" s="8">
        <f t="shared" si="87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-4979</v>
      </c>
      <c r="P902">
        <f t="shared" si="85"/>
        <v>10.5</v>
      </c>
      <c r="Q902" t="str">
        <f t="shared" si="88"/>
        <v>music</v>
      </c>
      <c r="R902" t="str">
        <f t="shared" si="89"/>
        <v>jazz</v>
      </c>
      <c r="S902" s="8">
        <f t="shared" si="86"/>
        <v>42459.807893518519</v>
      </c>
      <c r="T902" s="8">
        <f t="shared" si="87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-6500</v>
      </c>
      <c r="P903" t="e">
        <f t="shared" si="85"/>
        <v>#DIV/0!</v>
      </c>
      <c r="Q903" t="str">
        <f t="shared" si="88"/>
        <v>music</v>
      </c>
      <c r="R903" t="str">
        <f t="shared" si="89"/>
        <v>jazz</v>
      </c>
      <c r="S903" s="8">
        <f t="shared" si="86"/>
        <v>40337.799305555556</v>
      </c>
      <c r="T903" s="8">
        <f t="shared" si="87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-29910</v>
      </c>
      <c r="P904">
        <f t="shared" si="85"/>
        <v>30</v>
      </c>
      <c r="Q904" t="str">
        <f t="shared" si="88"/>
        <v>music</v>
      </c>
      <c r="R904" t="str">
        <f t="shared" si="89"/>
        <v>jazz</v>
      </c>
      <c r="S904" s="8">
        <f t="shared" si="86"/>
        <v>41881.645833333336</v>
      </c>
      <c r="T904" s="8">
        <f t="shared" si="87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-4840</v>
      </c>
      <c r="P905">
        <f t="shared" si="85"/>
        <v>40</v>
      </c>
      <c r="Q905" t="str">
        <f t="shared" si="88"/>
        <v>music</v>
      </c>
      <c r="R905" t="str">
        <f t="shared" si="89"/>
        <v>jazz</v>
      </c>
      <c r="S905" s="8">
        <f t="shared" si="86"/>
        <v>41175.100694444445</v>
      </c>
      <c r="T905" s="8">
        <f t="shared" si="87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-49849</v>
      </c>
      <c r="P906">
        <f t="shared" si="85"/>
        <v>50.333333333333336</v>
      </c>
      <c r="Q906" t="str">
        <f t="shared" si="88"/>
        <v>music</v>
      </c>
      <c r="R906" t="str">
        <f t="shared" si="89"/>
        <v>jazz</v>
      </c>
      <c r="S906" s="8">
        <f t="shared" si="86"/>
        <v>42372.080289351856</v>
      </c>
      <c r="T906" s="8">
        <f t="shared" si="87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-6304</v>
      </c>
      <c r="P907">
        <f t="shared" si="85"/>
        <v>32.666666666666664</v>
      </c>
      <c r="Q907" t="str">
        <f t="shared" si="88"/>
        <v>music</v>
      </c>
      <c r="R907" t="str">
        <f t="shared" si="89"/>
        <v>jazz</v>
      </c>
      <c r="S907" s="8">
        <f t="shared" si="86"/>
        <v>40567.239884259259</v>
      </c>
      <c r="T907" s="8">
        <f t="shared" si="87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-15000</v>
      </c>
      <c r="P908" t="e">
        <f t="shared" si="85"/>
        <v>#DIV/0!</v>
      </c>
      <c r="Q908" t="str">
        <f t="shared" si="88"/>
        <v>music</v>
      </c>
      <c r="R908" t="str">
        <f t="shared" si="89"/>
        <v>jazz</v>
      </c>
      <c r="S908" s="8">
        <f t="shared" si="86"/>
        <v>41711.148032407407</v>
      </c>
      <c r="T908" s="8">
        <f t="shared" si="87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-2900</v>
      </c>
      <c r="P909" t="e">
        <f t="shared" si="85"/>
        <v>#DIV/0!</v>
      </c>
      <c r="Q909" t="str">
        <f t="shared" si="88"/>
        <v>music</v>
      </c>
      <c r="R909" t="str">
        <f t="shared" si="89"/>
        <v>jazz</v>
      </c>
      <c r="S909" s="8">
        <f t="shared" si="86"/>
        <v>40797.192395833335</v>
      </c>
      <c r="T909" s="8">
        <f t="shared" si="87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-2500</v>
      </c>
      <c r="P910" t="e">
        <f t="shared" si="85"/>
        <v>#DIV/0!</v>
      </c>
      <c r="Q910" t="str">
        <f t="shared" si="88"/>
        <v>music</v>
      </c>
      <c r="R910" t="str">
        <f t="shared" si="89"/>
        <v>jazz</v>
      </c>
      <c r="S910" s="8">
        <f t="shared" si="86"/>
        <v>40386.207638888889</v>
      </c>
      <c r="T910" s="8">
        <f t="shared" si="87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-15480</v>
      </c>
      <c r="P911">
        <f t="shared" si="85"/>
        <v>65</v>
      </c>
      <c r="Q911" t="str">
        <f t="shared" si="88"/>
        <v>music</v>
      </c>
      <c r="R911" t="str">
        <f t="shared" si="89"/>
        <v>jazz</v>
      </c>
      <c r="S911" s="8">
        <f t="shared" si="86"/>
        <v>41113.166666666664</v>
      </c>
      <c r="T911" s="8">
        <f t="shared" si="87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-427</v>
      </c>
      <c r="P912">
        <f t="shared" si="85"/>
        <v>24.6</v>
      </c>
      <c r="Q912" t="str">
        <f t="shared" si="88"/>
        <v>music</v>
      </c>
      <c r="R912" t="str">
        <f t="shared" si="89"/>
        <v>jazz</v>
      </c>
      <c r="S912" s="8">
        <f t="shared" si="86"/>
        <v>42797.545358796298</v>
      </c>
      <c r="T912" s="8">
        <f t="shared" si="87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-100000</v>
      </c>
      <c r="P913" t="e">
        <f t="shared" si="85"/>
        <v>#DIV/0!</v>
      </c>
      <c r="Q913" t="str">
        <f t="shared" si="88"/>
        <v>music</v>
      </c>
      <c r="R913" t="str">
        <f t="shared" si="89"/>
        <v>jazz</v>
      </c>
      <c r="S913" s="8">
        <f t="shared" si="86"/>
        <v>41663.005150462966</v>
      </c>
      <c r="T913" s="8">
        <f t="shared" si="87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-3470</v>
      </c>
      <c r="P914">
        <f t="shared" si="85"/>
        <v>15</v>
      </c>
      <c r="Q914" t="str">
        <f t="shared" si="88"/>
        <v>music</v>
      </c>
      <c r="R914" t="str">
        <f t="shared" si="89"/>
        <v>jazz</v>
      </c>
      <c r="S914" s="8">
        <f t="shared" si="86"/>
        <v>41254.151006944441</v>
      </c>
      <c r="T914" s="8">
        <f t="shared" si="87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-28018</v>
      </c>
      <c r="P915">
        <f t="shared" si="85"/>
        <v>82.583333333333329</v>
      </c>
      <c r="Q915" t="str">
        <f t="shared" si="88"/>
        <v>music</v>
      </c>
      <c r="R915" t="str">
        <f t="shared" si="89"/>
        <v>jazz</v>
      </c>
      <c r="S915" s="8">
        <f t="shared" si="86"/>
        <v>41034.139108796298</v>
      </c>
      <c r="T915" s="8">
        <f t="shared" si="87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-1500</v>
      </c>
      <c r="P916" t="e">
        <f t="shared" si="85"/>
        <v>#DIV/0!</v>
      </c>
      <c r="Q916" t="str">
        <f t="shared" si="88"/>
        <v>music</v>
      </c>
      <c r="R916" t="str">
        <f t="shared" si="89"/>
        <v>jazz</v>
      </c>
      <c r="S916" s="8">
        <f t="shared" si="86"/>
        <v>41146.763275462967</v>
      </c>
      <c r="T916" s="8">
        <f t="shared" si="87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-6125</v>
      </c>
      <c r="P917">
        <f t="shared" si="85"/>
        <v>41.666666666666664</v>
      </c>
      <c r="Q917" t="str">
        <f t="shared" si="88"/>
        <v>music</v>
      </c>
      <c r="R917" t="str">
        <f t="shared" si="89"/>
        <v>jazz</v>
      </c>
      <c r="S917" s="8">
        <f t="shared" si="86"/>
        <v>40969.207638888889</v>
      </c>
      <c r="T917" s="8">
        <f t="shared" si="87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-3300</v>
      </c>
      <c r="P918" t="e">
        <f t="shared" si="85"/>
        <v>#DIV/0!</v>
      </c>
      <c r="Q918" t="str">
        <f t="shared" si="88"/>
        <v>music</v>
      </c>
      <c r="R918" t="str">
        <f t="shared" si="89"/>
        <v>jazz</v>
      </c>
      <c r="S918" s="8">
        <f t="shared" si="86"/>
        <v>40473.208333333336</v>
      </c>
      <c r="T918" s="8">
        <f t="shared" si="87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-4970</v>
      </c>
      <c r="P919">
        <f t="shared" si="85"/>
        <v>30</v>
      </c>
      <c r="Q919" t="str">
        <f t="shared" si="88"/>
        <v>music</v>
      </c>
      <c r="R919" t="str">
        <f t="shared" si="89"/>
        <v>jazz</v>
      </c>
      <c r="S919" s="8">
        <f t="shared" si="86"/>
        <v>41834.104166666664</v>
      </c>
      <c r="T919" s="8">
        <f t="shared" si="87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-3704</v>
      </c>
      <c r="P920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8">
        <f t="shared" si="86"/>
        <v>41974.957881944443</v>
      </c>
      <c r="T920" s="8">
        <f t="shared" si="87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-19900</v>
      </c>
      <c r="P921">
        <f t="shared" si="85"/>
        <v>100</v>
      </c>
      <c r="Q921" t="str">
        <f t="shared" si="88"/>
        <v>music</v>
      </c>
      <c r="R921" t="str">
        <f t="shared" si="89"/>
        <v>jazz</v>
      </c>
      <c r="S921" s="8">
        <f t="shared" si="86"/>
        <v>41262.641724537039</v>
      </c>
      <c r="T921" s="8">
        <f t="shared" si="87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-5500</v>
      </c>
      <c r="P922" t="e">
        <f t="shared" si="85"/>
        <v>#DIV/0!</v>
      </c>
      <c r="Q922" t="str">
        <f t="shared" si="88"/>
        <v>music</v>
      </c>
      <c r="R922" t="str">
        <f t="shared" si="89"/>
        <v>jazz</v>
      </c>
      <c r="S922" s="8">
        <f t="shared" si="86"/>
        <v>41592.713217592594</v>
      </c>
      <c r="T922" s="8">
        <f t="shared" si="87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-10365</v>
      </c>
      <c r="P923">
        <f t="shared" si="85"/>
        <v>231.75</v>
      </c>
      <c r="Q923" t="str">
        <f t="shared" si="88"/>
        <v>music</v>
      </c>
      <c r="R923" t="str">
        <f t="shared" si="89"/>
        <v>jazz</v>
      </c>
      <c r="S923" s="8">
        <f t="shared" si="86"/>
        <v>40889.212685185186</v>
      </c>
      <c r="T923" s="8">
        <f t="shared" si="87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-21320</v>
      </c>
      <c r="P924">
        <f t="shared" si="85"/>
        <v>189.33333333333334</v>
      </c>
      <c r="Q924" t="str">
        <f t="shared" si="88"/>
        <v>music</v>
      </c>
      <c r="R924" t="str">
        <f t="shared" si="89"/>
        <v>jazz</v>
      </c>
      <c r="S924" s="8">
        <f t="shared" si="86"/>
        <v>41913.530011574076</v>
      </c>
      <c r="T924" s="8">
        <f t="shared" si="87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-14670</v>
      </c>
      <c r="P925">
        <f t="shared" si="85"/>
        <v>55</v>
      </c>
      <c r="Q925" t="str">
        <f t="shared" si="88"/>
        <v>music</v>
      </c>
      <c r="R925" t="str">
        <f t="shared" si="89"/>
        <v>jazz</v>
      </c>
      <c r="S925" s="8">
        <f t="shared" si="86"/>
        <v>41965.001423611116</v>
      </c>
      <c r="T925" s="8">
        <f t="shared" si="87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-2673</v>
      </c>
      <c r="P926">
        <f t="shared" si="85"/>
        <v>21.8</v>
      </c>
      <c r="Q926" t="str">
        <f t="shared" si="88"/>
        <v>music</v>
      </c>
      <c r="R926" t="str">
        <f t="shared" si="89"/>
        <v>jazz</v>
      </c>
      <c r="S926" s="8">
        <f t="shared" si="86"/>
        <v>41318.942928240744</v>
      </c>
      <c r="T926" s="8">
        <f t="shared" si="87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-5840</v>
      </c>
      <c r="P927">
        <f t="shared" si="85"/>
        <v>32</v>
      </c>
      <c r="Q927" t="str">
        <f t="shared" si="88"/>
        <v>music</v>
      </c>
      <c r="R927" t="str">
        <f t="shared" si="89"/>
        <v>jazz</v>
      </c>
      <c r="S927" s="8">
        <f t="shared" si="86"/>
        <v>41605.922581018516</v>
      </c>
      <c r="T927" s="8">
        <f t="shared" si="87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-7000</v>
      </c>
      <c r="P928" t="e">
        <f t="shared" si="85"/>
        <v>#DIV/0!</v>
      </c>
      <c r="Q928" t="str">
        <f t="shared" si="88"/>
        <v>music</v>
      </c>
      <c r="R928" t="str">
        <f t="shared" si="89"/>
        <v>jazz</v>
      </c>
      <c r="S928" s="8">
        <f t="shared" si="86"/>
        <v>40367.944444444445</v>
      </c>
      <c r="T928" s="8">
        <f t="shared" si="87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-20000</v>
      </c>
      <c r="P929" t="e">
        <f t="shared" si="85"/>
        <v>#DIV/0!</v>
      </c>
      <c r="Q929" t="str">
        <f t="shared" si="88"/>
        <v>music</v>
      </c>
      <c r="R929" t="str">
        <f t="shared" si="89"/>
        <v>jazz</v>
      </c>
      <c r="S929" s="8">
        <f t="shared" si="86"/>
        <v>41043.822858796295</v>
      </c>
      <c r="T929" s="8">
        <f t="shared" si="87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-12925</v>
      </c>
      <c r="P930">
        <f t="shared" si="85"/>
        <v>56.25</v>
      </c>
      <c r="Q930" t="str">
        <f t="shared" si="88"/>
        <v>music</v>
      </c>
      <c r="R930" t="str">
        <f t="shared" si="89"/>
        <v>jazz</v>
      </c>
      <c r="S930" s="8">
        <f t="shared" si="86"/>
        <v>41231</v>
      </c>
      <c r="T930" s="8">
        <f t="shared" si="87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-500</v>
      </c>
      <c r="P931" t="e">
        <f t="shared" si="85"/>
        <v>#DIV/0!</v>
      </c>
      <c r="Q931" t="str">
        <f t="shared" si="88"/>
        <v>music</v>
      </c>
      <c r="R931" t="str">
        <f t="shared" si="89"/>
        <v>jazz</v>
      </c>
      <c r="S931" s="8">
        <f t="shared" si="86"/>
        <v>41008.196400462963</v>
      </c>
      <c r="T931" s="8">
        <f t="shared" si="87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-555</v>
      </c>
      <c r="P932">
        <f t="shared" si="85"/>
        <v>69</v>
      </c>
      <c r="Q932" t="str">
        <f t="shared" si="88"/>
        <v>music</v>
      </c>
      <c r="R932" t="str">
        <f t="shared" si="89"/>
        <v>jazz</v>
      </c>
      <c r="S932" s="8">
        <f t="shared" si="86"/>
        <v>40354.897222222222</v>
      </c>
      <c r="T932" s="8">
        <f t="shared" si="87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-1869</v>
      </c>
      <c r="P933">
        <f t="shared" si="85"/>
        <v>18.714285714285715</v>
      </c>
      <c r="Q933" t="str">
        <f t="shared" si="88"/>
        <v>music</v>
      </c>
      <c r="R933" t="str">
        <f t="shared" si="89"/>
        <v>jazz</v>
      </c>
      <c r="S933" s="8">
        <f t="shared" si="86"/>
        <v>41714.916666666664</v>
      </c>
      <c r="T933" s="8">
        <f t="shared" si="87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-8119</v>
      </c>
      <c r="P934">
        <f t="shared" si="85"/>
        <v>46.033333333333331</v>
      </c>
      <c r="Q934" t="str">
        <f t="shared" si="88"/>
        <v>music</v>
      </c>
      <c r="R934" t="str">
        <f t="shared" si="89"/>
        <v>jazz</v>
      </c>
      <c r="S934" s="8">
        <f t="shared" si="86"/>
        <v>41355.927604166667</v>
      </c>
      <c r="T934" s="8">
        <f t="shared" si="87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-1880</v>
      </c>
      <c r="P935">
        <f t="shared" si="85"/>
        <v>60</v>
      </c>
      <c r="Q935" t="str">
        <f t="shared" si="88"/>
        <v>music</v>
      </c>
      <c r="R935" t="str">
        <f t="shared" si="89"/>
        <v>jazz</v>
      </c>
      <c r="S935" s="8">
        <f t="shared" si="86"/>
        <v>41771.169085648151</v>
      </c>
      <c r="T935" s="8">
        <f t="shared" si="87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-3480</v>
      </c>
      <c r="P936">
        <f t="shared" si="85"/>
        <v>50.666666666666664</v>
      </c>
      <c r="Q936" t="str">
        <f t="shared" si="88"/>
        <v>music</v>
      </c>
      <c r="R936" t="str">
        <f t="shared" si="89"/>
        <v>jazz</v>
      </c>
      <c r="S936" s="8">
        <f t="shared" si="86"/>
        <v>41763.25</v>
      </c>
      <c r="T936" s="8">
        <f t="shared" si="87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-3450</v>
      </c>
      <c r="P937">
        <f t="shared" si="85"/>
        <v>25</v>
      </c>
      <c r="Q937" t="str">
        <f t="shared" si="88"/>
        <v>music</v>
      </c>
      <c r="R937" t="str">
        <f t="shared" si="89"/>
        <v>jazz</v>
      </c>
      <c r="S937" s="8">
        <f t="shared" si="86"/>
        <v>42398.333668981482</v>
      </c>
      <c r="T937" s="8">
        <f t="shared" si="87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-1400</v>
      </c>
      <c r="P938" t="e">
        <f t="shared" si="85"/>
        <v>#DIV/0!</v>
      </c>
      <c r="Q938" t="str">
        <f t="shared" si="88"/>
        <v>music</v>
      </c>
      <c r="R938" t="str">
        <f t="shared" si="89"/>
        <v>jazz</v>
      </c>
      <c r="S938" s="8">
        <f t="shared" si="86"/>
        <v>40926.833333333336</v>
      </c>
      <c r="T938" s="8">
        <f t="shared" si="87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-3460</v>
      </c>
      <c r="P939">
        <f t="shared" si="85"/>
        <v>20</v>
      </c>
      <c r="Q939" t="str">
        <f t="shared" si="88"/>
        <v>music</v>
      </c>
      <c r="R939" t="str">
        <f t="shared" si="89"/>
        <v>jazz</v>
      </c>
      <c r="S939" s="8">
        <f t="shared" si="86"/>
        <v>41581.839780092596</v>
      </c>
      <c r="T939" s="8">
        <f t="shared" si="87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-6975</v>
      </c>
      <c r="P940">
        <f t="shared" si="85"/>
        <v>25</v>
      </c>
      <c r="Q940" t="str">
        <f t="shared" si="88"/>
        <v>music</v>
      </c>
      <c r="R940" t="str">
        <f t="shared" si="89"/>
        <v>jazz</v>
      </c>
      <c r="S940" s="8">
        <f t="shared" si="86"/>
        <v>41154.479722222226</v>
      </c>
      <c r="T940" s="8">
        <f t="shared" si="87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-2710</v>
      </c>
      <c r="P941">
        <f t="shared" si="85"/>
        <v>20</v>
      </c>
      <c r="Q941" t="str">
        <f t="shared" si="88"/>
        <v>music</v>
      </c>
      <c r="R941" t="str">
        <f t="shared" si="89"/>
        <v>jazz</v>
      </c>
      <c r="S941" s="8">
        <f t="shared" si="86"/>
        <v>41455.831944444442</v>
      </c>
      <c r="T941" s="8">
        <f t="shared" si="87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-7456</v>
      </c>
      <c r="P942">
        <f t="shared" si="85"/>
        <v>110.28571428571429</v>
      </c>
      <c r="Q942" t="str">
        <f t="shared" si="88"/>
        <v>technology</v>
      </c>
      <c r="R942" t="str">
        <f t="shared" si="89"/>
        <v>wearables</v>
      </c>
      <c r="S942" s="8">
        <f t="shared" si="86"/>
        <v>42227.008402777778</v>
      </c>
      <c r="T942" s="8">
        <f t="shared" si="87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-48839</v>
      </c>
      <c r="P943">
        <f t="shared" si="85"/>
        <v>37.451612903225808</v>
      </c>
      <c r="Q943" t="str">
        <f t="shared" si="88"/>
        <v>technology</v>
      </c>
      <c r="R943" t="str">
        <f t="shared" si="89"/>
        <v>wearables</v>
      </c>
      <c r="S943" s="8">
        <f t="shared" si="86"/>
        <v>42776.096585648149</v>
      </c>
      <c r="T943" s="8">
        <f t="shared" si="87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-6832</v>
      </c>
      <c r="P944">
        <f t="shared" si="85"/>
        <v>41.75</v>
      </c>
      <c r="Q944" t="str">
        <f t="shared" si="88"/>
        <v>technology</v>
      </c>
      <c r="R944" t="str">
        <f t="shared" si="89"/>
        <v>wearables</v>
      </c>
      <c r="S944" s="8">
        <f t="shared" si="86"/>
        <v>42418.843287037031</v>
      </c>
      <c r="T944" s="8">
        <f t="shared" si="87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-2711</v>
      </c>
      <c r="P945">
        <f t="shared" si="85"/>
        <v>24.083333333333332</v>
      </c>
      <c r="Q945" t="str">
        <f t="shared" si="88"/>
        <v>technology</v>
      </c>
      <c r="R945" t="str">
        <f t="shared" si="89"/>
        <v>wearables</v>
      </c>
      <c r="S945" s="8">
        <f t="shared" si="86"/>
        <v>42703.709548611107</v>
      </c>
      <c r="T945" s="8">
        <f t="shared" si="87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-43337</v>
      </c>
      <c r="P946">
        <f t="shared" si="85"/>
        <v>69.40625</v>
      </c>
      <c r="Q946" t="str">
        <f t="shared" si="88"/>
        <v>technology</v>
      </c>
      <c r="R946" t="str">
        <f t="shared" si="89"/>
        <v>wearables</v>
      </c>
      <c r="S946" s="8">
        <f t="shared" si="86"/>
        <v>42478.583333333328</v>
      </c>
      <c r="T946" s="8">
        <f t="shared" si="87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-97516</v>
      </c>
      <c r="P94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8">
        <f t="shared" si="86"/>
        <v>42784.999305555553</v>
      </c>
      <c r="T947" s="8">
        <f t="shared" si="87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-14714</v>
      </c>
      <c r="P948">
        <f t="shared" si="85"/>
        <v>57.2</v>
      </c>
      <c r="Q948" t="str">
        <f t="shared" si="88"/>
        <v>technology</v>
      </c>
      <c r="R948" t="str">
        <f t="shared" si="89"/>
        <v>wearables</v>
      </c>
      <c r="S948" s="8">
        <f t="shared" si="86"/>
        <v>42622.750555555554</v>
      </c>
      <c r="T948" s="8">
        <f t="shared" si="87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-850</v>
      </c>
      <c r="P949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8">
        <f t="shared" si="86"/>
        <v>42551.781319444446</v>
      </c>
      <c r="T949" s="8">
        <f t="shared" si="87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-3520</v>
      </c>
      <c r="P950">
        <f t="shared" si="85"/>
        <v>60</v>
      </c>
      <c r="Q950" t="str">
        <f t="shared" si="88"/>
        <v>technology</v>
      </c>
      <c r="R950" t="str">
        <f t="shared" si="89"/>
        <v>wearables</v>
      </c>
      <c r="S950" s="8">
        <f t="shared" si="86"/>
        <v>42441.828287037039</v>
      </c>
      <c r="T950" s="8">
        <f t="shared" si="87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-19727</v>
      </c>
      <c r="P951">
        <f t="shared" si="85"/>
        <v>39</v>
      </c>
      <c r="Q951" t="str">
        <f t="shared" si="88"/>
        <v>technology</v>
      </c>
      <c r="R951" t="str">
        <f t="shared" si="89"/>
        <v>wearables</v>
      </c>
      <c r="S951" s="8">
        <f t="shared" si="86"/>
        <v>42421.043703703705</v>
      </c>
      <c r="T951" s="8">
        <f t="shared" si="87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-3598</v>
      </c>
      <c r="P952">
        <f t="shared" si="85"/>
        <v>58.416666666666664</v>
      </c>
      <c r="Q952" t="str">
        <f t="shared" si="88"/>
        <v>technology</v>
      </c>
      <c r="R952" t="str">
        <f t="shared" si="89"/>
        <v>wearables</v>
      </c>
      <c r="S952" s="8">
        <f t="shared" si="86"/>
        <v>42386.750706018516</v>
      </c>
      <c r="T952" s="8">
        <f t="shared" si="87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-30805</v>
      </c>
      <c r="P953">
        <f t="shared" si="85"/>
        <v>158.63636363636363</v>
      </c>
      <c r="Q953" t="str">
        <f t="shared" si="88"/>
        <v>technology</v>
      </c>
      <c r="R953" t="str">
        <f t="shared" si="89"/>
        <v>wearables</v>
      </c>
      <c r="S953" s="8">
        <f t="shared" si="86"/>
        <v>42525.653611111105</v>
      </c>
      <c r="T953" s="8">
        <f t="shared" si="87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-29428</v>
      </c>
      <c r="P954">
        <f t="shared" si="85"/>
        <v>99.857142857142861</v>
      </c>
      <c r="Q954" t="str">
        <f t="shared" si="88"/>
        <v>technology</v>
      </c>
      <c r="R954" t="str">
        <f t="shared" si="89"/>
        <v>wearables</v>
      </c>
      <c r="S954" s="8">
        <f t="shared" si="86"/>
        <v>42692.655231481483</v>
      </c>
      <c r="T954" s="8">
        <f t="shared" si="87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-14874</v>
      </c>
      <c r="P955">
        <f t="shared" si="85"/>
        <v>25.2</v>
      </c>
      <c r="Q955" t="str">
        <f t="shared" si="88"/>
        <v>technology</v>
      </c>
      <c r="R955" t="str">
        <f t="shared" si="89"/>
        <v>wearables</v>
      </c>
      <c r="S955" s="8">
        <f t="shared" si="86"/>
        <v>42029.164340277777</v>
      </c>
      <c r="T955" s="8">
        <f t="shared" si="87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-8489</v>
      </c>
      <c r="P956">
        <f t="shared" si="85"/>
        <v>89.191780821917803</v>
      </c>
      <c r="Q956" t="str">
        <f t="shared" si="88"/>
        <v>technology</v>
      </c>
      <c r="R956" t="str">
        <f t="shared" si="89"/>
        <v>wearables</v>
      </c>
      <c r="S956" s="8">
        <f t="shared" si="86"/>
        <v>42236.833784722221</v>
      </c>
      <c r="T956" s="8">
        <f t="shared" si="87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-283016</v>
      </c>
      <c r="P957">
        <f t="shared" si="85"/>
        <v>182.6236559139785</v>
      </c>
      <c r="Q957" t="str">
        <f t="shared" si="88"/>
        <v>technology</v>
      </c>
      <c r="R957" t="str">
        <f t="shared" si="89"/>
        <v>wearables</v>
      </c>
      <c r="S957" s="8">
        <f t="shared" si="86"/>
        <v>42626.295138888891</v>
      </c>
      <c r="T957" s="8">
        <f t="shared" si="87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-49139</v>
      </c>
      <c r="P958">
        <f t="shared" si="85"/>
        <v>50.647058823529413</v>
      </c>
      <c r="Q958" t="str">
        <f t="shared" si="88"/>
        <v>technology</v>
      </c>
      <c r="R958" t="str">
        <f t="shared" si="89"/>
        <v>wearables</v>
      </c>
      <c r="S958" s="8">
        <f t="shared" si="86"/>
        <v>42120.872210648144</v>
      </c>
      <c r="T958" s="8">
        <f t="shared" si="87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-11767</v>
      </c>
      <c r="P959">
        <f t="shared" si="85"/>
        <v>33.285714285714285</v>
      </c>
      <c r="Q959" t="str">
        <f t="shared" si="88"/>
        <v>technology</v>
      </c>
      <c r="R959" t="str">
        <f t="shared" si="89"/>
        <v>wearables</v>
      </c>
      <c r="S959" s="8">
        <f t="shared" si="86"/>
        <v>42691.594131944439</v>
      </c>
      <c r="T959" s="8">
        <f t="shared" si="87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-6896</v>
      </c>
      <c r="P960">
        <f t="shared" si="85"/>
        <v>51.823529411764703</v>
      </c>
      <c r="Q960" t="str">
        <f t="shared" si="88"/>
        <v>technology</v>
      </c>
      <c r="R960" t="str">
        <f t="shared" si="89"/>
        <v>wearables</v>
      </c>
      <c r="S960" s="8">
        <f t="shared" si="86"/>
        <v>42104.207638888889</v>
      </c>
      <c r="T960" s="8">
        <f t="shared" si="87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-30570</v>
      </c>
      <c r="P961">
        <f t="shared" si="85"/>
        <v>113.62573099415205</v>
      </c>
      <c r="Q961" t="str">
        <f t="shared" si="88"/>
        <v>technology</v>
      </c>
      <c r="R961" t="str">
        <f t="shared" si="89"/>
        <v>wearables</v>
      </c>
      <c r="S961" s="8">
        <f t="shared" si="86"/>
        <v>42023.174363425926</v>
      </c>
      <c r="T961" s="8">
        <f t="shared" si="87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E962-D962</f>
        <v>-29995</v>
      </c>
      <c r="P962">
        <f t="shared" ref="P962:P1025" si="91">E962/L962</f>
        <v>136.46276595744681</v>
      </c>
      <c r="Q962" t="str">
        <f t="shared" si="88"/>
        <v>technology</v>
      </c>
      <c r="R962" t="str">
        <f t="shared" si="89"/>
        <v>wearables</v>
      </c>
      <c r="S962" s="8">
        <f t="shared" ref="S962:S1025" si="92">(((I962/60)/60)/24)+DATE(1970,1,1)</f>
        <v>42808.585127314815</v>
      </c>
      <c r="T962" s="8">
        <f t="shared" ref="T962:T1025" si="93">(((J962/60)/60)/24)+DATE(1970,1,1)</f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-54921</v>
      </c>
      <c r="P963">
        <f t="shared" si="91"/>
        <v>364.35454545454547</v>
      </c>
      <c r="Q96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8">
        <f t="shared" si="92"/>
        <v>42786.791666666672</v>
      </c>
      <c r="T963" s="8">
        <f t="shared" si="93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-1788</v>
      </c>
      <c r="P964">
        <f t="shared" si="91"/>
        <v>19.243243243243242</v>
      </c>
      <c r="Q964" t="str">
        <f t="shared" si="94"/>
        <v>technology</v>
      </c>
      <c r="R964" t="str">
        <f t="shared" si="95"/>
        <v>wearables</v>
      </c>
      <c r="S964" s="8">
        <f t="shared" si="92"/>
        <v>42411.712418981479</v>
      </c>
      <c r="T964" s="8">
        <f t="shared" si="9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-34623</v>
      </c>
      <c r="P965">
        <f t="shared" si="91"/>
        <v>41.888888888888886</v>
      </c>
      <c r="Q965" t="str">
        <f t="shared" si="94"/>
        <v>technology</v>
      </c>
      <c r="R965" t="str">
        <f t="shared" si="95"/>
        <v>wearables</v>
      </c>
      <c r="S965" s="8">
        <f t="shared" si="92"/>
        <v>42660.635636574079</v>
      </c>
      <c r="T965" s="8">
        <f t="shared" si="9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-109121</v>
      </c>
      <c r="P966">
        <f t="shared" si="91"/>
        <v>30.310344827586206</v>
      </c>
      <c r="Q966" t="str">
        <f t="shared" si="94"/>
        <v>technology</v>
      </c>
      <c r="R966" t="str">
        <f t="shared" si="95"/>
        <v>wearables</v>
      </c>
      <c r="S966" s="8">
        <f t="shared" si="92"/>
        <v>42248.628692129627</v>
      </c>
      <c r="T966" s="8">
        <f t="shared" si="9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-24702</v>
      </c>
      <c r="P967">
        <f t="shared" si="91"/>
        <v>49.666666666666664</v>
      </c>
      <c r="Q967" t="str">
        <f t="shared" si="94"/>
        <v>technology</v>
      </c>
      <c r="R967" t="str">
        <f t="shared" si="95"/>
        <v>wearables</v>
      </c>
      <c r="S967" s="8">
        <f t="shared" si="92"/>
        <v>42669.165972222225</v>
      </c>
      <c r="T967" s="8">
        <f t="shared" si="9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-10224</v>
      </c>
      <c r="P968">
        <f t="shared" si="91"/>
        <v>59.2</v>
      </c>
      <c r="Q968" t="str">
        <f t="shared" si="94"/>
        <v>technology</v>
      </c>
      <c r="R968" t="str">
        <f t="shared" si="95"/>
        <v>wearables</v>
      </c>
      <c r="S968" s="8">
        <f t="shared" si="92"/>
        <v>42649.635787037041</v>
      </c>
      <c r="T968" s="8">
        <f t="shared" si="9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-16438</v>
      </c>
      <c r="P969">
        <f t="shared" si="91"/>
        <v>43.97530864197531</v>
      </c>
      <c r="Q969" t="str">
        <f t="shared" si="94"/>
        <v>technology</v>
      </c>
      <c r="R969" t="str">
        <f t="shared" si="95"/>
        <v>wearables</v>
      </c>
      <c r="S969" s="8">
        <f t="shared" si="92"/>
        <v>42482.21266203704</v>
      </c>
      <c r="T969" s="8">
        <f t="shared" si="9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-7894</v>
      </c>
      <c r="P970">
        <f t="shared" si="91"/>
        <v>26.5</v>
      </c>
      <c r="Q970" t="str">
        <f t="shared" si="94"/>
        <v>technology</v>
      </c>
      <c r="R970" t="str">
        <f t="shared" si="95"/>
        <v>wearables</v>
      </c>
      <c r="S970" s="8">
        <f t="shared" si="92"/>
        <v>41866.847615740742</v>
      </c>
      <c r="T970" s="8">
        <f t="shared" si="9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-16000</v>
      </c>
      <c r="P971">
        <f t="shared" si="91"/>
        <v>1272.7272727272727</v>
      </c>
      <c r="Q971" t="str">
        <f t="shared" si="94"/>
        <v>technology</v>
      </c>
      <c r="R971" t="str">
        <f t="shared" si="95"/>
        <v>wearables</v>
      </c>
      <c r="S971" s="8">
        <f t="shared" si="92"/>
        <v>42775.30332175926</v>
      </c>
      <c r="T971" s="8">
        <f t="shared" si="9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-2704</v>
      </c>
      <c r="P972">
        <f t="shared" si="91"/>
        <v>164</v>
      </c>
      <c r="Q972" t="str">
        <f t="shared" si="94"/>
        <v>technology</v>
      </c>
      <c r="R972" t="str">
        <f t="shared" si="95"/>
        <v>wearables</v>
      </c>
      <c r="S972" s="8">
        <f t="shared" si="92"/>
        <v>42758.207638888889</v>
      </c>
      <c r="T972" s="8">
        <f t="shared" si="9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-99774</v>
      </c>
      <c r="P973">
        <f t="shared" si="91"/>
        <v>45.2</v>
      </c>
      <c r="Q973" t="str">
        <f t="shared" si="94"/>
        <v>technology</v>
      </c>
      <c r="R973" t="str">
        <f t="shared" si="95"/>
        <v>wearables</v>
      </c>
      <c r="S973" s="8">
        <f t="shared" si="92"/>
        <v>42156.709027777775</v>
      </c>
      <c r="T973" s="8">
        <f t="shared" si="9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-13075</v>
      </c>
      <c r="P974">
        <f t="shared" si="91"/>
        <v>153.88888888888889</v>
      </c>
      <c r="Q974" t="str">
        <f t="shared" si="94"/>
        <v>technology</v>
      </c>
      <c r="R974" t="str">
        <f t="shared" si="95"/>
        <v>wearables</v>
      </c>
      <c r="S974" s="8">
        <f t="shared" si="92"/>
        <v>41886.290972222225</v>
      </c>
      <c r="T974" s="8">
        <f t="shared" si="9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-19589</v>
      </c>
      <c r="P975">
        <f t="shared" si="91"/>
        <v>51.375</v>
      </c>
      <c r="Q975" t="str">
        <f t="shared" si="94"/>
        <v>technology</v>
      </c>
      <c r="R975" t="str">
        <f t="shared" si="95"/>
        <v>wearables</v>
      </c>
      <c r="S975" s="8">
        <f t="shared" si="92"/>
        <v>42317.056631944448</v>
      </c>
      <c r="T975" s="8">
        <f t="shared" si="9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-49720</v>
      </c>
      <c r="P976">
        <f t="shared" si="91"/>
        <v>93.333333333333329</v>
      </c>
      <c r="Q976" t="str">
        <f t="shared" si="94"/>
        <v>technology</v>
      </c>
      <c r="R976" t="str">
        <f t="shared" si="95"/>
        <v>wearables</v>
      </c>
      <c r="S976" s="8">
        <f t="shared" si="92"/>
        <v>42454.707824074074</v>
      </c>
      <c r="T976" s="8">
        <f t="shared" si="9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-97393</v>
      </c>
      <c r="P977">
        <f t="shared" si="91"/>
        <v>108.625</v>
      </c>
      <c r="Q977" t="str">
        <f t="shared" si="94"/>
        <v>technology</v>
      </c>
      <c r="R977" t="str">
        <f t="shared" si="95"/>
        <v>wearables</v>
      </c>
      <c r="S977" s="8">
        <f t="shared" si="92"/>
        <v>42549.696585648147</v>
      </c>
      <c r="T977" s="8">
        <f t="shared" si="9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-147111</v>
      </c>
      <c r="P978">
        <f t="shared" si="91"/>
        <v>160.5</v>
      </c>
      <c r="Q978" t="str">
        <f t="shared" si="94"/>
        <v>technology</v>
      </c>
      <c r="R978" t="str">
        <f t="shared" si="95"/>
        <v>wearables</v>
      </c>
      <c r="S978" s="8">
        <f t="shared" si="92"/>
        <v>42230.058993055558</v>
      </c>
      <c r="T978" s="8">
        <f t="shared" si="9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-1791</v>
      </c>
      <c r="P979">
        <f t="shared" si="91"/>
        <v>75.75</v>
      </c>
      <c r="Q979" t="str">
        <f t="shared" si="94"/>
        <v>technology</v>
      </c>
      <c r="R979" t="str">
        <f t="shared" si="95"/>
        <v>wearables</v>
      </c>
      <c r="S979" s="8">
        <f t="shared" si="92"/>
        <v>42421.942094907412</v>
      </c>
      <c r="T979" s="8">
        <f t="shared" si="9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-75616</v>
      </c>
      <c r="P980">
        <f t="shared" si="91"/>
        <v>790.83739837398377</v>
      </c>
      <c r="Q980" t="str">
        <f t="shared" si="94"/>
        <v>technology</v>
      </c>
      <c r="R980" t="str">
        <f t="shared" si="95"/>
        <v>wearables</v>
      </c>
      <c r="S980" s="8">
        <f t="shared" si="92"/>
        <v>42425.309039351851</v>
      </c>
      <c r="T980" s="8">
        <f t="shared" si="9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-6013.84</v>
      </c>
      <c r="P981">
        <f t="shared" si="91"/>
        <v>301.93916666666667</v>
      </c>
      <c r="Q981" t="str">
        <f t="shared" si="94"/>
        <v>technology</v>
      </c>
      <c r="R981" t="str">
        <f t="shared" si="95"/>
        <v>wearables</v>
      </c>
      <c r="S981" s="8">
        <f t="shared" si="92"/>
        <v>42541.790972222225</v>
      </c>
      <c r="T981" s="8">
        <f t="shared" si="9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-8514</v>
      </c>
      <c r="P982">
        <f t="shared" si="91"/>
        <v>47.935483870967744</v>
      </c>
      <c r="Q982" t="str">
        <f t="shared" si="94"/>
        <v>technology</v>
      </c>
      <c r="R982" t="str">
        <f t="shared" si="95"/>
        <v>wearables</v>
      </c>
      <c r="S982" s="8">
        <f t="shared" si="92"/>
        <v>41973.945856481485</v>
      </c>
      <c r="T982" s="8">
        <f t="shared" si="9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-88877</v>
      </c>
      <c r="P983">
        <f t="shared" si="91"/>
        <v>2.75</v>
      </c>
      <c r="Q983" t="str">
        <f t="shared" si="94"/>
        <v>technology</v>
      </c>
      <c r="R983" t="str">
        <f t="shared" si="95"/>
        <v>wearables</v>
      </c>
      <c r="S983" s="8">
        <f t="shared" si="92"/>
        <v>41860.947013888886</v>
      </c>
      <c r="T983" s="8">
        <f t="shared" si="9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-17497</v>
      </c>
      <c r="P984">
        <f t="shared" si="91"/>
        <v>1</v>
      </c>
      <c r="Q984" t="str">
        <f t="shared" si="94"/>
        <v>technology</v>
      </c>
      <c r="R984" t="str">
        <f t="shared" si="95"/>
        <v>wearables</v>
      </c>
      <c r="S984" s="8">
        <f t="shared" si="92"/>
        <v>42645.753310185188</v>
      </c>
      <c r="T984" s="8">
        <f t="shared" si="9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-73468</v>
      </c>
      <c r="P985">
        <f t="shared" si="91"/>
        <v>171.79329608938548</v>
      </c>
      <c r="Q985" t="str">
        <f t="shared" si="94"/>
        <v>technology</v>
      </c>
      <c r="R985" t="str">
        <f t="shared" si="95"/>
        <v>wearables</v>
      </c>
      <c r="S985" s="8">
        <f t="shared" si="92"/>
        <v>42605.870833333334</v>
      </c>
      <c r="T985" s="8">
        <f t="shared" si="9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-9894</v>
      </c>
      <c r="P986">
        <f t="shared" si="91"/>
        <v>35.333333333333336</v>
      </c>
      <c r="Q986" t="str">
        <f t="shared" si="94"/>
        <v>technology</v>
      </c>
      <c r="R986" t="str">
        <f t="shared" si="95"/>
        <v>wearables</v>
      </c>
      <c r="S986" s="8">
        <f t="shared" si="92"/>
        <v>42091.074166666673</v>
      </c>
      <c r="T986" s="8">
        <f t="shared" si="9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-28112</v>
      </c>
      <c r="P987">
        <f t="shared" si="91"/>
        <v>82.086956521739125</v>
      </c>
      <c r="Q987" t="str">
        <f t="shared" si="94"/>
        <v>technology</v>
      </c>
      <c r="R987" t="str">
        <f t="shared" si="95"/>
        <v>wearables</v>
      </c>
      <c r="S987" s="8">
        <f t="shared" si="92"/>
        <v>42369.958333333328</v>
      </c>
      <c r="T987" s="8">
        <f t="shared" si="9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-17450</v>
      </c>
      <c r="P988">
        <f t="shared" si="91"/>
        <v>110.8695652173913</v>
      </c>
      <c r="Q988" t="str">
        <f t="shared" si="94"/>
        <v>technology</v>
      </c>
      <c r="R988" t="str">
        <f t="shared" si="95"/>
        <v>wearables</v>
      </c>
      <c r="S988" s="8">
        <f t="shared" si="92"/>
        <v>42379</v>
      </c>
      <c r="T988" s="8">
        <f t="shared" si="9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-43390</v>
      </c>
      <c r="P989">
        <f t="shared" si="91"/>
        <v>161.21951219512195</v>
      </c>
      <c r="Q989" t="str">
        <f t="shared" si="94"/>
        <v>technology</v>
      </c>
      <c r="R989" t="str">
        <f t="shared" si="95"/>
        <v>wearables</v>
      </c>
      <c r="S989" s="8">
        <f t="shared" si="92"/>
        <v>41813.294560185182</v>
      </c>
      <c r="T989" s="8">
        <f t="shared" si="9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-5000</v>
      </c>
      <c r="P990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8">
        <f t="shared" si="92"/>
        <v>42644.356770833328</v>
      </c>
      <c r="T990" s="8">
        <f t="shared" si="9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-8323</v>
      </c>
      <c r="P991">
        <f t="shared" si="91"/>
        <v>52.40625</v>
      </c>
      <c r="Q991" t="str">
        <f t="shared" si="94"/>
        <v>technology</v>
      </c>
      <c r="R991" t="str">
        <f t="shared" si="95"/>
        <v>wearables</v>
      </c>
      <c r="S991" s="8">
        <f t="shared" si="92"/>
        <v>42641.933969907404</v>
      </c>
      <c r="T991" s="8">
        <f t="shared" si="9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-24974</v>
      </c>
      <c r="P992">
        <f t="shared" si="91"/>
        <v>13</v>
      </c>
      <c r="Q992" t="str">
        <f t="shared" si="94"/>
        <v>technology</v>
      </c>
      <c r="R992" t="str">
        <f t="shared" si="95"/>
        <v>wearables</v>
      </c>
      <c r="S992" s="8">
        <f t="shared" si="92"/>
        <v>41885.784305555557</v>
      </c>
      <c r="T992" s="8">
        <f t="shared" si="9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-4788</v>
      </c>
      <c r="P993">
        <f t="shared" si="91"/>
        <v>30.285714285714285</v>
      </c>
      <c r="Q993" t="str">
        <f t="shared" si="94"/>
        <v>technology</v>
      </c>
      <c r="R993" t="str">
        <f t="shared" si="95"/>
        <v>wearables</v>
      </c>
      <c r="S993" s="8">
        <f t="shared" si="92"/>
        <v>42563.785416666666</v>
      </c>
      <c r="T993" s="8">
        <f t="shared" si="9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-99533</v>
      </c>
      <c r="P994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8">
        <f t="shared" si="92"/>
        <v>42497.883321759262</v>
      </c>
      <c r="T994" s="8">
        <f t="shared" si="9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-52439</v>
      </c>
      <c r="P995">
        <f t="shared" si="91"/>
        <v>89.59693877551021</v>
      </c>
      <c r="Q995" t="str">
        <f t="shared" si="94"/>
        <v>technology</v>
      </c>
      <c r="R995" t="str">
        <f t="shared" si="95"/>
        <v>wearables</v>
      </c>
      <c r="S995" s="8">
        <f t="shared" si="92"/>
        <v>42686.208333333328</v>
      </c>
      <c r="T995" s="8">
        <f t="shared" si="9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-195331</v>
      </c>
      <c r="P996">
        <f t="shared" si="91"/>
        <v>424.45454545454544</v>
      </c>
      <c r="Q996" t="str">
        <f t="shared" si="94"/>
        <v>technology</v>
      </c>
      <c r="R996" t="str">
        <f t="shared" si="95"/>
        <v>wearables</v>
      </c>
      <c r="S996" s="8">
        <f t="shared" si="92"/>
        <v>41973.957638888889</v>
      </c>
      <c r="T996" s="8">
        <f t="shared" si="9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-9274</v>
      </c>
      <c r="P997">
        <f t="shared" si="91"/>
        <v>80.666666666666671</v>
      </c>
      <c r="Q997" t="str">
        <f t="shared" si="94"/>
        <v>technology</v>
      </c>
      <c r="R997" t="str">
        <f t="shared" si="95"/>
        <v>wearables</v>
      </c>
      <c r="S997" s="8">
        <f t="shared" si="92"/>
        <v>41972.666666666672</v>
      </c>
      <c r="T997" s="8">
        <f t="shared" si="9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-3935</v>
      </c>
      <c r="P998">
        <f t="shared" si="91"/>
        <v>13</v>
      </c>
      <c r="Q998" t="str">
        <f t="shared" si="94"/>
        <v>technology</v>
      </c>
      <c r="R998" t="str">
        <f t="shared" si="95"/>
        <v>wearables</v>
      </c>
      <c r="S998" s="8">
        <f t="shared" si="92"/>
        <v>41847.643750000003</v>
      </c>
      <c r="T998" s="8">
        <f t="shared" si="9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-4935</v>
      </c>
      <c r="P999">
        <f t="shared" si="91"/>
        <v>8.125</v>
      </c>
      <c r="Q999" t="str">
        <f t="shared" si="94"/>
        <v>technology</v>
      </c>
      <c r="R999" t="str">
        <f t="shared" si="95"/>
        <v>wearables</v>
      </c>
      <c r="S999" s="8">
        <f t="shared" si="92"/>
        <v>41971.144641203704</v>
      </c>
      <c r="T999" s="8">
        <f t="shared" si="9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-24865</v>
      </c>
      <c r="P1000">
        <f t="shared" si="91"/>
        <v>153.42794759825327</v>
      </c>
      <c r="Q1000" t="str">
        <f t="shared" si="94"/>
        <v>technology</v>
      </c>
      <c r="R1000" t="str">
        <f t="shared" si="95"/>
        <v>wearables</v>
      </c>
      <c r="S1000" s="8">
        <f t="shared" si="92"/>
        <v>42327.210659722223</v>
      </c>
      <c r="T1000" s="8">
        <f t="shared" si="9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-138317</v>
      </c>
      <c r="P1001">
        <f t="shared" si="91"/>
        <v>292.07499999999999</v>
      </c>
      <c r="Q1001" t="str">
        <f t="shared" si="94"/>
        <v>technology</v>
      </c>
      <c r="R1001" t="str">
        <f t="shared" si="95"/>
        <v>wearables</v>
      </c>
      <c r="S1001" s="8">
        <f t="shared" si="92"/>
        <v>41956.334722222222</v>
      </c>
      <c r="T1001" s="8">
        <f t="shared" si="9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-874876</v>
      </c>
      <c r="P1002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8">
        <f t="shared" si="92"/>
        <v>42809.018055555556</v>
      </c>
      <c r="T1002" s="8">
        <f t="shared" si="9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200</v>
      </c>
      <c r="P1003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8">
        <f t="shared" si="92"/>
        <v>42765.720057870371</v>
      </c>
      <c r="T1003" s="8">
        <f t="shared" si="9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-7039</v>
      </c>
      <c r="P1004">
        <f t="shared" si="91"/>
        <v>134.54545454545453</v>
      </c>
      <c r="Q1004" t="str">
        <f t="shared" si="94"/>
        <v>technology</v>
      </c>
      <c r="R1004" t="str">
        <f t="shared" si="95"/>
        <v>wearables</v>
      </c>
      <c r="S1004" s="8">
        <f t="shared" si="92"/>
        <v>42355.249305555553</v>
      </c>
      <c r="T1004" s="8">
        <f t="shared" si="9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-16789</v>
      </c>
      <c r="P1005">
        <f t="shared" si="91"/>
        <v>214.06666666666666</v>
      </c>
      <c r="Q1005" t="str">
        <f t="shared" si="94"/>
        <v>technology</v>
      </c>
      <c r="R1005" t="str">
        <f t="shared" si="95"/>
        <v>wearables</v>
      </c>
      <c r="S1005" s="8">
        <f t="shared" si="92"/>
        <v>42810.667372685188</v>
      </c>
      <c r="T1005" s="8">
        <f t="shared" si="9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-4448</v>
      </c>
      <c r="P1006">
        <f t="shared" si="91"/>
        <v>216.33684210526314</v>
      </c>
      <c r="Q1006" t="str">
        <f t="shared" si="94"/>
        <v>technology</v>
      </c>
      <c r="R1006" t="str">
        <f t="shared" si="95"/>
        <v>wearables</v>
      </c>
      <c r="S1006" s="8">
        <f t="shared" si="92"/>
        <v>42418.708645833336</v>
      </c>
      <c r="T1006" s="8">
        <f t="shared" si="9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-49898</v>
      </c>
      <c r="P1007">
        <f t="shared" si="91"/>
        <v>932.31055900621118</v>
      </c>
      <c r="Q1007" t="str">
        <f t="shared" si="94"/>
        <v>technology</v>
      </c>
      <c r="R1007" t="str">
        <f t="shared" si="95"/>
        <v>wearables</v>
      </c>
      <c r="S1007" s="8">
        <f t="shared" si="92"/>
        <v>42307.624803240738</v>
      </c>
      <c r="T1007" s="8">
        <f t="shared" si="9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-3766</v>
      </c>
      <c r="P1008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8">
        <f t="shared" si="92"/>
        <v>41985.299305555556</v>
      </c>
      <c r="T1008" s="8">
        <f t="shared" si="9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-16704</v>
      </c>
      <c r="P1009">
        <f t="shared" si="91"/>
        <v>174.94736842105263</v>
      </c>
      <c r="Q1009" t="str">
        <f t="shared" si="94"/>
        <v>technology</v>
      </c>
      <c r="R1009" t="str">
        <f t="shared" si="95"/>
        <v>wearables</v>
      </c>
      <c r="S1009" s="8">
        <f t="shared" si="92"/>
        <v>42718.6252662037</v>
      </c>
      <c r="T1009" s="8">
        <f t="shared" si="9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-93250</v>
      </c>
      <c r="P1010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8">
        <f t="shared" si="92"/>
        <v>42732.809201388889</v>
      </c>
      <c r="T1010" s="8">
        <f t="shared" si="9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-43435</v>
      </c>
      <c r="P1011">
        <f t="shared" si="91"/>
        <v>65</v>
      </c>
      <c r="Q1011" t="str">
        <f t="shared" si="94"/>
        <v>technology</v>
      </c>
      <c r="R1011" t="str">
        <f t="shared" si="95"/>
        <v>wearables</v>
      </c>
      <c r="S1011" s="8">
        <f t="shared" si="92"/>
        <v>42540.604699074072</v>
      </c>
      <c r="T1011" s="8">
        <f t="shared" si="9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-115030</v>
      </c>
      <c r="P1012">
        <f t="shared" si="91"/>
        <v>55</v>
      </c>
      <c r="Q1012" t="str">
        <f t="shared" si="94"/>
        <v>technology</v>
      </c>
      <c r="R1012" t="str">
        <f t="shared" si="95"/>
        <v>wearables</v>
      </c>
      <c r="S1012" s="8">
        <f t="shared" si="92"/>
        <v>42618.124305555553</v>
      </c>
      <c r="T1012" s="8">
        <f t="shared" si="9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-19925</v>
      </c>
      <c r="P1013">
        <f t="shared" si="91"/>
        <v>75</v>
      </c>
      <c r="Q1013" t="str">
        <f t="shared" si="94"/>
        <v>technology</v>
      </c>
      <c r="R1013" t="str">
        <f t="shared" si="95"/>
        <v>wearables</v>
      </c>
      <c r="S1013" s="8">
        <f t="shared" si="92"/>
        <v>41991.898090277777</v>
      </c>
      <c r="T1013" s="8">
        <f t="shared" si="9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1071751.05</v>
      </c>
      <c r="P1014">
        <f t="shared" si="91"/>
        <v>1389.3561935483872</v>
      </c>
      <c r="Q1014" t="str">
        <f t="shared" si="94"/>
        <v>technology</v>
      </c>
      <c r="R1014" t="str">
        <f t="shared" si="95"/>
        <v>wearables</v>
      </c>
      <c r="S1014" s="8">
        <f t="shared" si="92"/>
        <v>42759.440416666665</v>
      </c>
      <c r="T1014" s="8">
        <f t="shared" si="9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-16368</v>
      </c>
      <c r="P1015">
        <f t="shared" si="91"/>
        <v>95.911111111111111</v>
      </c>
      <c r="Q1015" t="str">
        <f t="shared" si="94"/>
        <v>technology</v>
      </c>
      <c r="R1015" t="str">
        <f t="shared" si="95"/>
        <v>wearables</v>
      </c>
      <c r="S1015" s="8">
        <f t="shared" si="92"/>
        <v>42367.833333333328</v>
      </c>
      <c r="T1015" s="8">
        <f t="shared" si="9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-6940</v>
      </c>
      <c r="P1016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8">
        <f t="shared" si="92"/>
        <v>42005.002488425926</v>
      </c>
      <c r="T1016" s="8">
        <f t="shared" si="9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-8760</v>
      </c>
      <c r="P101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8">
        <f t="shared" si="92"/>
        <v>42333.920081018514</v>
      </c>
      <c r="T1017" s="8">
        <f t="shared" si="9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-97158</v>
      </c>
      <c r="P1018">
        <f t="shared" si="91"/>
        <v>74.78947368421052</v>
      </c>
      <c r="Q1018" t="str">
        <f t="shared" si="94"/>
        <v>technology</v>
      </c>
      <c r="R1018" t="str">
        <f t="shared" si="95"/>
        <v>wearables</v>
      </c>
      <c r="S1018" s="8">
        <f t="shared" si="92"/>
        <v>42467.065462962957</v>
      </c>
      <c r="T1018" s="8">
        <f t="shared" si="9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-192803</v>
      </c>
      <c r="P1019">
        <f t="shared" si="91"/>
        <v>161.11830985915492</v>
      </c>
      <c r="Q1019" t="str">
        <f t="shared" si="94"/>
        <v>technology</v>
      </c>
      <c r="R1019" t="str">
        <f t="shared" si="95"/>
        <v>wearables</v>
      </c>
      <c r="S1019" s="8">
        <f t="shared" si="92"/>
        <v>42329.716840277775</v>
      </c>
      <c r="T1019" s="8">
        <f t="shared" si="9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-19379</v>
      </c>
      <c r="P1020">
        <f t="shared" si="91"/>
        <v>88.714285714285708</v>
      </c>
      <c r="Q1020" t="str">
        <f t="shared" si="94"/>
        <v>technology</v>
      </c>
      <c r="R1020" t="str">
        <f t="shared" si="95"/>
        <v>wearables</v>
      </c>
      <c r="S1020" s="8">
        <f t="shared" si="92"/>
        <v>42565.492280092592</v>
      </c>
      <c r="T1020" s="8">
        <f t="shared" si="9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-23700</v>
      </c>
      <c r="P1021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8">
        <f t="shared" si="92"/>
        <v>42039.973946759259</v>
      </c>
      <c r="T1021" s="8">
        <f t="shared" si="9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1636</v>
      </c>
      <c r="P1022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8">
        <f t="shared" si="92"/>
        <v>42157.032638888893</v>
      </c>
      <c r="T1022" s="8">
        <f t="shared" si="9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7554.1100000000006</v>
      </c>
      <c r="P1023">
        <f t="shared" si="91"/>
        <v>22.079728033472804</v>
      </c>
      <c r="Q1023" t="str">
        <f t="shared" si="94"/>
        <v>music</v>
      </c>
      <c r="R1023" t="str">
        <f t="shared" si="95"/>
        <v>electronic music</v>
      </c>
      <c r="S1023" s="8">
        <f t="shared" si="92"/>
        <v>42294.166666666672</v>
      </c>
      <c r="T1023" s="8">
        <f t="shared" si="9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298</v>
      </c>
      <c r="P1024">
        <f t="shared" si="91"/>
        <v>31.054054054054053</v>
      </c>
      <c r="Q1024" t="str">
        <f t="shared" si="94"/>
        <v>music</v>
      </c>
      <c r="R1024" t="str">
        <f t="shared" si="95"/>
        <v>electronic music</v>
      </c>
      <c r="S1024" s="8">
        <f t="shared" si="92"/>
        <v>42141.646724537044</v>
      </c>
      <c r="T1024" s="8">
        <f t="shared" si="9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2743</v>
      </c>
      <c r="P1025">
        <f t="shared" si="91"/>
        <v>36.206106870229007</v>
      </c>
      <c r="Q1025" t="str">
        <f t="shared" si="94"/>
        <v>music</v>
      </c>
      <c r="R1025" t="str">
        <f t="shared" si="95"/>
        <v>electronic music</v>
      </c>
      <c r="S1025" s="8">
        <f t="shared" si="92"/>
        <v>42175.919687500005</v>
      </c>
      <c r="T1025" s="8">
        <f t="shared" si="9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E1026-D1026</f>
        <v>3727.5499999999993</v>
      </c>
      <c r="P1026">
        <f t="shared" ref="P1026:P1089" si="97">E1026/L1026</f>
        <v>388.9762295081967</v>
      </c>
      <c r="Q1026" t="str">
        <f t="shared" si="94"/>
        <v>music</v>
      </c>
      <c r="R1026" t="str">
        <f t="shared" si="95"/>
        <v>electronic music</v>
      </c>
      <c r="S1026" s="8">
        <f t="shared" ref="S1026:S1089" si="98">(((I1026/60)/60)/24)+DATE(1970,1,1)</f>
        <v>42400.580590277779</v>
      </c>
      <c r="T1026" s="8">
        <f t="shared" ref="T1026:T1089" si="99">(((J1026/60)/60)/24)+DATE(1970,1,1)</f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6949.820000000007</v>
      </c>
      <c r="P1027">
        <f t="shared" si="97"/>
        <v>71.848571428571432</v>
      </c>
      <c r="Q1027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8">
        <f t="shared" si="98"/>
        <v>42079.792094907403</v>
      </c>
      <c r="T1027" s="8">
        <f t="shared" si="99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0.57999999999992724</v>
      </c>
      <c r="P1028">
        <f t="shared" si="97"/>
        <v>57.381803278688523</v>
      </c>
      <c r="Q1028" t="str">
        <f t="shared" si="100"/>
        <v>music</v>
      </c>
      <c r="R1028" t="str">
        <f t="shared" si="101"/>
        <v>electronic music</v>
      </c>
      <c r="S1028" s="8">
        <f t="shared" si="98"/>
        <v>42460.365925925929</v>
      </c>
      <c r="T1028" s="8">
        <f t="shared" si="99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232</v>
      </c>
      <c r="P1029">
        <f t="shared" si="97"/>
        <v>69.666666666666671</v>
      </c>
      <c r="Q1029" t="str">
        <f t="shared" si="100"/>
        <v>music</v>
      </c>
      <c r="R1029" t="str">
        <f t="shared" si="101"/>
        <v>electronic music</v>
      </c>
      <c r="S1029" s="8">
        <f t="shared" si="98"/>
        <v>41935.034108796295</v>
      </c>
      <c r="T1029" s="8">
        <f t="shared" si="99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1727</v>
      </c>
      <c r="P1030">
        <f t="shared" si="97"/>
        <v>45.988235294117644</v>
      </c>
      <c r="Q1030" t="str">
        <f t="shared" si="100"/>
        <v>music</v>
      </c>
      <c r="R1030" t="str">
        <f t="shared" si="101"/>
        <v>electronic music</v>
      </c>
      <c r="S1030" s="8">
        <f t="shared" si="98"/>
        <v>42800.833333333328</v>
      </c>
      <c r="T1030" s="8">
        <f t="shared" si="99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1176</v>
      </c>
      <c r="P1031">
        <f t="shared" si="97"/>
        <v>79.262411347517727</v>
      </c>
      <c r="Q1031" t="str">
        <f t="shared" si="100"/>
        <v>music</v>
      </c>
      <c r="R1031" t="str">
        <f t="shared" si="101"/>
        <v>electronic music</v>
      </c>
      <c r="S1031" s="8">
        <f t="shared" si="98"/>
        <v>42098.915972222225</v>
      </c>
      <c r="T1031" s="8">
        <f t="shared" si="99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4842</v>
      </c>
      <c r="P1032">
        <f t="shared" si="97"/>
        <v>43.031446540880502</v>
      </c>
      <c r="Q1032" t="str">
        <f t="shared" si="100"/>
        <v>music</v>
      </c>
      <c r="R1032" t="str">
        <f t="shared" si="101"/>
        <v>electronic music</v>
      </c>
      <c r="S1032" s="8">
        <f t="shared" si="98"/>
        <v>42625.483206018514</v>
      </c>
      <c r="T1032" s="8">
        <f t="shared" si="99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740</v>
      </c>
      <c r="P1033">
        <f t="shared" si="97"/>
        <v>108.48484848484848</v>
      </c>
      <c r="Q1033" t="str">
        <f t="shared" si="100"/>
        <v>music</v>
      </c>
      <c r="R1033" t="str">
        <f t="shared" si="101"/>
        <v>electronic music</v>
      </c>
      <c r="S1033" s="8">
        <f t="shared" si="98"/>
        <v>42354.764004629629</v>
      </c>
      <c r="T1033" s="8">
        <f t="shared" si="99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458.84000000000015</v>
      </c>
      <c r="P1034">
        <f t="shared" si="97"/>
        <v>61.029583333333335</v>
      </c>
      <c r="Q1034" t="str">
        <f t="shared" si="100"/>
        <v>music</v>
      </c>
      <c r="R1034" t="str">
        <f t="shared" si="101"/>
        <v>electronic music</v>
      </c>
      <c r="S1034" s="8">
        <f t="shared" si="98"/>
        <v>42544.666956018518</v>
      </c>
      <c r="T1034" s="8">
        <f t="shared" si="99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38</v>
      </c>
      <c r="P1035">
        <f t="shared" si="97"/>
        <v>50.592592592592595</v>
      </c>
      <c r="Q1035" t="str">
        <f t="shared" si="100"/>
        <v>music</v>
      </c>
      <c r="R1035" t="str">
        <f t="shared" si="101"/>
        <v>electronic music</v>
      </c>
      <c r="S1035" s="8">
        <f t="shared" si="98"/>
        <v>42716.732407407413</v>
      </c>
      <c r="T1035" s="8">
        <f t="shared" si="99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1500.0900000000001</v>
      </c>
      <c r="P1036">
        <f t="shared" si="97"/>
        <v>39.157168674698795</v>
      </c>
      <c r="Q1036" t="str">
        <f t="shared" si="100"/>
        <v>music</v>
      </c>
      <c r="R1036" t="str">
        <f t="shared" si="101"/>
        <v>electronic music</v>
      </c>
      <c r="S1036" s="8">
        <f t="shared" si="98"/>
        <v>42587.165972222225</v>
      </c>
      <c r="T1036" s="8">
        <f t="shared" si="99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352</v>
      </c>
      <c r="P1037">
        <f t="shared" si="97"/>
        <v>65.15789473684211</v>
      </c>
      <c r="Q1037" t="str">
        <f t="shared" si="100"/>
        <v>music</v>
      </c>
      <c r="R1037" t="str">
        <f t="shared" si="101"/>
        <v>electronic music</v>
      </c>
      <c r="S1037" s="8">
        <f t="shared" si="98"/>
        <v>42046.641435185185</v>
      </c>
      <c r="T1037" s="8">
        <f t="shared" si="99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556.22000000000025</v>
      </c>
      <c r="P1038">
        <f t="shared" si="97"/>
        <v>23.963127962085309</v>
      </c>
      <c r="Q1038" t="str">
        <f t="shared" si="100"/>
        <v>music</v>
      </c>
      <c r="R1038" t="str">
        <f t="shared" si="101"/>
        <v>electronic music</v>
      </c>
      <c r="S1038" s="8">
        <f t="shared" si="98"/>
        <v>41281.333333333336</v>
      </c>
      <c r="T1038" s="8">
        <f t="shared" si="99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21</v>
      </c>
      <c r="P1039">
        <f t="shared" si="97"/>
        <v>48.61904761904762</v>
      </c>
      <c r="Q1039" t="str">
        <f t="shared" si="100"/>
        <v>music</v>
      </c>
      <c r="R1039" t="str">
        <f t="shared" si="101"/>
        <v>electronic music</v>
      </c>
      <c r="S1039" s="8">
        <f t="shared" si="98"/>
        <v>42142.208333333328</v>
      </c>
      <c r="T1039" s="8">
        <f t="shared" si="99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680</v>
      </c>
      <c r="P1040">
        <f t="shared" si="97"/>
        <v>35.73770491803279</v>
      </c>
      <c r="Q1040" t="str">
        <f t="shared" si="100"/>
        <v>music</v>
      </c>
      <c r="R1040" t="str">
        <f t="shared" si="101"/>
        <v>electronic music</v>
      </c>
      <c r="S1040" s="8">
        <f t="shared" si="98"/>
        <v>42448.190081018518</v>
      </c>
      <c r="T1040" s="8">
        <f t="shared" si="99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141</v>
      </c>
      <c r="P1041">
        <f t="shared" si="97"/>
        <v>21.366666666666667</v>
      </c>
      <c r="Q1041" t="str">
        <f t="shared" si="100"/>
        <v>music</v>
      </c>
      <c r="R1041" t="str">
        <f t="shared" si="101"/>
        <v>electronic music</v>
      </c>
      <c r="S1041" s="8">
        <f t="shared" si="98"/>
        <v>42717.332638888889</v>
      </c>
      <c r="T1041" s="8">
        <f t="shared" si="99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-84750</v>
      </c>
      <c r="P1042">
        <f t="shared" si="97"/>
        <v>250</v>
      </c>
      <c r="Q1042" t="str">
        <f t="shared" si="100"/>
        <v>journalism</v>
      </c>
      <c r="R1042" t="str">
        <f t="shared" si="101"/>
        <v>audio</v>
      </c>
      <c r="S1042" s="8">
        <f t="shared" si="98"/>
        <v>42609.708437499998</v>
      </c>
      <c r="T1042" s="8">
        <f t="shared" si="99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-50</v>
      </c>
      <c r="P1043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8">
        <f t="shared" si="98"/>
        <v>41851.060092592597</v>
      </c>
      <c r="T1043" s="8">
        <f t="shared" si="99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-640</v>
      </c>
      <c r="P1044">
        <f t="shared" si="97"/>
        <v>10</v>
      </c>
      <c r="Q1044" t="str">
        <f t="shared" si="100"/>
        <v>journalism</v>
      </c>
      <c r="R1044" t="str">
        <f t="shared" si="101"/>
        <v>audio</v>
      </c>
      <c r="S1044" s="8">
        <f t="shared" si="98"/>
        <v>41894.416666666664</v>
      </c>
      <c r="T1044" s="8">
        <f t="shared" si="99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-91463</v>
      </c>
      <c r="P1045">
        <f t="shared" si="97"/>
        <v>29.236301369863014</v>
      </c>
      <c r="Q1045" t="str">
        <f t="shared" si="100"/>
        <v>journalism</v>
      </c>
      <c r="R1045" t="str">
        <f t="shared" si="101"/>
        <v>audio</v>
      </c>
      <c r="S1045" s="8">
        <f t="shared" si="98"/>
        <v>42144.252951388888</v>
      </c>
      <c r="T1045" s="8">
        <f t="shared" si="99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-6994</v>
      </c>
      <c r="P1046">
        <f t="shared" si="97"/>
        <v>3</v>
      </c>
      <c r="Q1046" t="str">
        <f t="shared" si="100"/>
        <v>journalism</v>
      </c>
      <c r="R1046" t="str">
        <f t="shared" si="101"/>
        <v>audio</v>
      </c>
      <c r="S1046" s="8">
        <f t="shared" si="98"/>
        <v>42068.852083333331</v>
      </c>
      <c r="T1046" s="8">
        <f t="shared" si="99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-9734</v>
      </c>
      <c r="P104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8">
        <f t="shared" si="98"/>
        <v>41874.874421296299</v>
      </c>
      <c r="T1047" s="8">
        <f t="shared" si="99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-3000</v>
      </c>
      <c r="P1048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8">
        <f t="shared" si="98"/>
        <v>42364.851388888885</v>
      </c>
      <c r="T1048" s="8">
        <f t="shared" si="99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-1999</v>
      </c>
      <c r="P1049">
        <f t="shared" si="97"/>
        <v>1</v>
      </c>
      <c r="Q1049" t="str">
        <f t="shared" si="100"/>
        <v>journalism</v>
      </c>
      <c r="R1049" t="str">
        <f t="shared" si="101"/>
        <v>audio</v>
      </c>
      <c r="S1049" s="8">
        <f t="shared" si="98"/>
        <v>41948.860127314816</v>
      </c>
      <c r="T1049" s="8">
        <f t="shared" si="99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-14788</v>
      </c>
      <c r="P1050">
        <f t="shared" si="97"/>
        <v>53</v>
      </c>
      <c r="Q1050" t="str">
        <f t="shared" si="100"/>
        <v>journalism</v>
      </c>
      <c r="R1050" t="str">
        <f t="shared" si="101"/>
        <v>audio</v>
      </c>
      <c r="S1050" s="8">
        <f t="shared" si="98"/>
        <v>42638.053113425922</v>
      </c>
      <c r="T1050" s="8">
        <f t="shared" si="99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-12000</v>
      </c>
      <c r="P1051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8">
        <f t="shared" si="98"/>
        <v>42412.431076388893</v>
      </c>
      <c r="T1051" s="8">
        <f t="shared" si="99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-2500</v>
      </c>
      <c r="P1052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8">
        <f t="shared" si="98"/>
        <v>42261.7971875</v>
      </c>
      <c r="T1052" s="8">
        <f t="shared" si="99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-500</v>
      </c>
      <c r="P1053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8">
        <f t="shared" si="98"/>
        <v>41878.014178240745</v>
      </c>
      <c r="T1053" s="8">
        <f t="shared" si="99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-4336</v>
      </c>
      <c r="P1054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8">
        <f t="shared" si="98"/>
        <v>42527.839583333334</v>
      </c>
      <c r="T1054" s="8">
        <f t="shared" si="99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-1485</v>
      </c>
      <c r="P1055">
        <f t="shared" si="97"/>
        <v>15</v>
      </c>
      <c r="Q1055" t="str">
        <f t="shared" si="100"/>
        <v>journalism</v>
      </c>
      <c r="R1055" t="str">
        <f t="shared" si="101"/>
        <v>audio</v>
      </c>
      <c r="S1055" s="8">
        <f t="shared" si="98"/>
        <v>42800.172824074078</v>
      </c>
      <c r="T1055" s="8">
        <f t="shared" si="99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-2500</v>
      </c>
      <c r="P1056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8">
        <f t="shared" si="98"/>
        <v>41861.916666666664</v>
      </c>
      <c r="T1056" s="8">
        <f t="shared" si="99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-3500</v>
      </c>
      <c r="P105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8">
        <f t="shared" si="98"/>
        <v>42436.992418981477</v>
      </c>
      <c r="T1057" s="8">
        <f t="shared" si="99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-10000</v>
      </c>
      <c r="P1058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8">
        <f t="shared" si="98"/>
        <v>42118.677974537044</v>
      </c>
      <c r="T1058" s="8">
        <f t="shared" si="99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-10000</v>
      </c>
      <c r="P1059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8">
        <f t="shared" si="98"/>
        <v>42708.912997685184</v>
      </c>
      <c r="T1059" s="8">
        <f t="shared" si="99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-40000</v>
      </c>
      <c r="P1060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8">
        <f t="shared" si="98"/>
        <v>42089</v>
      </c>
      <c r="T1060" s="8">
        <f t="shared" si="99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-1100</v>
      </c>
      <c r="P1061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8">
        <f t="shared" si="98"/>
        <v>42076.748333333337</v>
      </c>
      <c r="T1061" s="8">
        <f t="shared" si="99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-4950</v>
      </c>
      <c r="P1062">
        <f t="shared" si="97"/>
        <v>50</v>
      </c>
      <c r="Q1062" t="str">
        <f t="shared" si="100"/>
        <v>journalism</v>
      </c>
      <c r="R1062" t="str">
        <f t="shared" si="101"/>
        <v>audio</v>
      </c>
      <c r="S1062" s="8">
        <f t="shared" si="98"/>
        <v>42109.913113425922</v>
      </c>
      <c r="T1062" s="8">
        <f t="shared" si="99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-4000</v>
      </c>
      <c r="P1063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8">
        <f t="shared" si="98"/>
        <v>42492.041666666672</v>
      </c>
      <c r="T1063" s="8">
        <f t="shared" si="99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-9</v>
      </c>
      <c r="P1064">
        <f t="shared" si="97"/>
        <v>47.5</v>
      </c>
      <c r="Q1064" t="str">
        <f t="shared" si="100"/>
        <v>journalism</v>
      </c>
      <c r="R1064" t="str">
        <f t="shared" si="101"/>
        <v>audio</v>
      </c>
      <c r="S1064" s="8">
        <f t="shared" si="98"/>
        <v>42563.807187500002</v>
      </c>
      <c r="T1064" s="8">
        <f t="shared" si="99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-1000</v>
      </c>
      <c r="P1065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8">
        <f t="shared" si="98"/>
        <v>42613.030810185184</v>
      </c>
      <c r="T1065" s="8">
        <f t="shared" si="99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-81923</v>
      </c>
      <c r="P1066">
        <f t="shared" si="97"/>
        <v>65.666666666666671</v>
      </c>
      <c r="Q1066" t="str">
        <f t="shared" si="100"/>
        <v>games</v>
      </c>
      <c r="R1066" t="str">
        <f t="shared" si="101"/>
        <v>video games</v>
      </c>
      <c r="S1066" s="8">
        <f t="shared" si="98"/>
        <v>41462.228043981479</v>
      </c>
      <c r="T1066" s="8">
        <f t="shared" si="99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-2919</v>
      </c>
      <c r="P106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8">
        <f t="shared" si="98"/>
        <v>41689.381041666667</v>
      </c>
      <c r="T1067" s="8">
        <f t="shared" si="99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-144949</v>
      </c>
      <c r="P1068">
        <f t="shared" si="97"/>
        <v>34.128378378378379</v>
      </c>
      <c r="Q1068" t="str">
        <f t="shared" si="100"/>
        <v>games</v>
      </c>
      <c r="R1068" t="str">
        <f t="shared" si="101"/>
        <v>video games</v>
      </c>
      <c r="S1068" s="8">
        <f t="shared" si="98"/>
        <v>41490.962754629632</v>
      </c>
      <c r="T1068" s="8">
        <f t="shared" si="99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-370</v>
      </c>
      <c r="P1069">
        <f t="shared" si="97"/>
        <v>13</v>
      </c>
      <c r="Q1069" t="str">
        <f t="shared" si="100"/>
        <v>games</v>
      </c>
      <c r="R1069" t="str">
        <f t="shared" si="101"/>
        <v>video games</v>
      </c>
      <c r="S1069" s="8">
        <f t="shared" si="98"/>
        <v>41629.855682870373</v>
      </c>
      <c r="T1069" s="8">
        <f t="shared" si="99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-29955</v>
      </c>
      <c r="P1070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8">
        <f t="shared" si="98"/>
        <v>42470.329444444447</v>
      </c>
      <c r="T1070" s="8">
        <f t="shared" si="99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-1350</v>
      </c>
      <c r="P1071">
        <f t="shared" si="97"/>
        <v>40.476190476190474</v>
      </c>
      <c r="Q1071" t="str">
        <f t="shared" si="100"/>
        <v>games</v>
      </c>
      <c r="R1071" t="str">
        <f t="shared" si="101"/>
        <v>video games</v>
      </c>
      <c r="S1071" s="8">
        <f t="shared" si="98"/>
        <v>41604.271516203706</v>
      </c>
      <c r="T1071" s="8">
        <f t="shared" si="99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-9930</v>
      </c>
      <c r="P1072">
        <f t="shared" si="97"/>
        <v>35</v>
      </c>
      <c r="Q1072" t="str">
        <f t="shared" si="100"/>
        <v>games</v>
      </c>
      <c r="R1072" t="str">
        <f t="shared" si="101"/>
        <v>video games</v>
      </c>
      <c r="S1072" s="8">
        <f t="shared" si="98"/>
        <v>41183.011828703704</v>
      </c>
      <c r="T1072" s="8">
        <f t="shared" si="99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-100</v>
      </c>
      <c r="P1073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8">
        <f t="shared" si="98"/>
        <v>42325.795057870375</v>
      </c>
      <c r="T1073" s="8">
        <f t="shared" si="99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-74949</v>
      </c>
      <c r="P1074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8">
        <f t="shared" si="98"/>
        <v>41675.832141203704</v>
      </c>
      <c r="T1074" s="8">
        <f t="shared" si="99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-740</v>
      </c>
      <c r="P1075">
        <f t="shared" si="97"/>
        <v>10</v>
      </c>
      <c r="Q1075" t="str">
        <f t="shared" si="100"/>
        <v>games</v>
      </c>
      <c r="R1075" t="str">
        <f t="shared" si="101"/>
        <v>video games</v>
      </c>
      <c r="S1075" s="8">
        <f t="shared" si="98"/>
        <v>40832.964594907404</v>
      </c>
      <c r="T1075" s="8">
        <f t="shared" si="99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-50593</v>
      </c>
      <c r="P1076">
        <f t="shared" si="97"/>
        <v>113.56666666666666</v>
      </c>
      <c r="Q1076" t="str">
        <f t="shared" si="100"/>
        <v>games</v>
      </c>
      <c r="R1076" t="str">
        <f t="shared" si="101"/>
        <v>video games</v>
      </c>
      <c r="S1076" s="8">
        <f t="shared" si="98"/>
        <v>41643.172974537039</v>
      </c>
      <c r="T1076" s="8">
        <f t="shared" si="99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-955</v>
      </c>
      <c r="P1077">
        <f t="shared" si="97"/>
        <v>15</v>
      </c>
      <c r="Q1077" t="str">
        <f t="shared" si="100"/>
        <v>games</v>
      </c>
      <c r="R1077" t="str">
        <f t="shared" si="101"/>
        <v>video games</v>
      </c>
      <c r="S1077" s="8">
        <f t="shared" si="98"/>
        <v>41035.904120370367</v>
      </c>
      <c r="T1077" s="8">
        <f t="shared" si="99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-27926</v>
      </c>
      <c r="P1078">
        <f t="shared" si="97"/>
        <v>48.281025641025643</v>
      </c>
      <c r="Q1078" t="str">
        <f t="shared" si="100"/>
        <v>games</v>
      </c>
      <c r="R1078" t="str">
        <f t="shared" si="101"/>
        <v>video games</v>
      </c>
      <c r="S1078" s="8">
        <f t="shared" si="98"/>
        <v>41893.377893518518</v>
      </c>
      <c r="T1078" s="8">
        <f t="shared" si="99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-17656</v>
      </c>
      <c r="P1079">
        <f t="shared" si="97"/>
        <v>43.976047904191617</v>
      </c>
      <c r="Q1079" t="str">
        <f t="shared" si="100"/>
        <v>games</v>
      </c>
      <c r="R1079" t="str">
        <f t="shared" si="101"/>
        <v>video games</v>
      </c>
      <c r="S1079" s="8">
        <f t="shared" si="98"/>
        <v>42383.16679398148</v>
      </c>
      <c r="T1079" s="8">
        <f t="shared" si="99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-555</v>
      </c>
      <c r="P1080">
        <f t="shared" si="97"/>
        <v>9</v>
      </c>
      <c r="Q1080" t="str">
        <f t="shared" si="100"/>
        <v>games</v>
      </c>
      <c r="R1080" t="str">
        <f t="shared" si="101"/>
        <v>video games</v>
      </c>
      <c r="S1080" s="8">
        <f t="shared" si="98"/>
        <v>40746.195844907408</v>
      </c>
      <c r="T1080" s="8">
        <f t="shared" si="99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-25322</v>
      </c>
      <c r="P1081">
        <f t="shared" si="97"/>
        <v>37.666666666666664</v>
      </c>
      <c r="Q1081" t="str">
        <f t="shared" si="100"/>
        <v>games</v>
      </c>
      <c r="R1081" t="str">
        <f t="shared" si="101"/>
        <v>video games</v>
      </c>
      <c r="S1081" s="8">
        <f t="shared" si="98"/>
        <v>42504.566388888896</v>
      </c>
      <c r="T1081" s="8">
        <f t="shared" si="99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-18179</v>
      </c>
      <c r="P1082">
        <f t="shared" si="97"/>
        <v>18.581632653061224</v>
      </c>
      <c r="Q1082" t="str">
        <f t="shared" si="100"/>
        <v>games</v>
      </c>
      <c r="R1082" t="str">
        <f t="shared" si="101"/>
        <v>video games</v>
      </c>
      <c r="S1082" s="8">
        <f t="shared" si="98"/>
        <v>41770.138113425928</v>
      </c>
      <c r="T1082" s="8">
        <f t="shared" si="99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-67988</v>
      </c>
      <c r="P1083">
        <f t="shared" si="97"/>
        <v>3</v>
      </c>
      <c r="Q1083" t="str">
        <f t="shared" si="100"/>
        <v>games</v>
      </c>
      <c r="R1083" t="str">
        <f t="shared" si="101"/>
        <v>video games</v>
      </c>
      <c r="S1083" s="8">
        <f t="shared" si="98"/>
        <v>42032.926990740743</v>
      </c>
      <c r="T1083" s="8">
        <f t="shared" si="99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-9944</v>
      </c>
      <c r="P1084">
        <f t="shared" si="97"/>
        <v>18.666666666666668</v>
      </c>
      <c r="Q1084" t="str">
        <f t="shared" si="100"/>
        <v>games</v>
      </c>
      <c r="R1084" t="str">
        <f t="shared" si="101"/>
        <v>video games</v>
      </c>
      <c r="S1084" s="8">
        <f t="shared" si="98"/>
        <v>41131.906111111115</v>
      </c>
      <c r="T1084" s="8">
        <f t="shared" si="99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-49590</v>
      </c>
      <c r="P1085">
        <f t="shared" si="97"/>
        <v>410</v>
      </c>
      <c r="Q1085" t="str">
        <f t="shared" si="100"/>
        <v>games</v>
      </c>
      <c r="R1085" t="str">
        <f t="shared" si="101"/>
        <v>video games</v>
      </c>
      <c r="S1085" s="8">
        <f t="shared" si="98"/>
        <v>41853.659525462965</v>
      </c>
      <c r="T1085" s="8">
        <f t="shared" si="99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-550</v>
      </c>
      <c r="P1086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8">
        <f t="shared" si="98"/>
        <v>41859.912083333329</v>
      </c>
      <c r="T1086" s="8">
        <f t="shared" si="99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-28974</v>
      </c>
      <c r="P108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8">
        <f t="shared" si="98"/>
        <v>42443.629340277781</v>
      </c>
      <c r="T1087" s="8">
        <f t="shared" si="99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-17985</v>
      </c>
      <c r="P1088">
        <f t="shared" si="97"/>
        <v>7.5</v>
      </c>
      <c r="Q1088" t="str">
        <f t="shared" si="100"/>
        <v>games</v>
      </c>
      <c r="R1088" t="str">
        <f t="shared" si="101"/>
        <v>video games</v>
      </c>
      <c r="S1088" s="8">
        <f t="shared" si="98"/>
        <v>41875.866793981484</v>
      </c>
      <c r="T1088" s="8">
        <f t="shared" si="99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-1100</v>
      </c>
      <c r="P1089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8">
        <f t="shared" si="98"/>
        <v>41805.713969907411</v>
      </c>
      <c r="T1089" s="8">
        <f t="shared" si="99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E1090-D1090</f>
        <v>-38617.660000000003</v>
      </c>
      <c r="P1090">
        <f t="shared" ref="P1090:P1153" si="103">E1090/L1090</f>
        <v>43.41727891156463</v>
      </c>
      <c r="Q1090" t="str">
        <f t="shared" si="100"/>
        <v>games</v>
      </c>
      <c r="R1090" t="str">
        <f t="shared" si="101"/>
        <v>video games</v>
      </c>
      <c r="S1090" s="8">
        <f t="shared" ref="S1090:S1153" si="104">(((I1090/60)/60)/24)+DATE(1970,1,1)</f>
        <v>41753.799386574072</v>
      </c>
      <c r="T1090" s="8">
        <f t="shared" ref="T1090:T1153" si="105">(((J1090/60)/60)/24)+DATE(1970,1,1)</f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-13826</v>
      </c>
      <c r="P1091">
        <f t="shared" si="103"/>
        <v>23.959183673469386</v>
      </c>
      <c r="Q1091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8">
        <f t="shared" si="104"/>
        <v>42181.189525462964</v>
      </c>
      <c r="T1091" s="8">
        <f t="shared" si="105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-12994</v>
      </c>
      <c r="P1092">
        <f t="shared" si="103"/>
        <v>5</v>
      </c>
      <c r="Q1092" t="str">
        <f t="shared" si="106"/>
        <v>games</v>
      </c>
      <c r="R1092" t="str">
        <f t="shared" si="107"/>
        <v>video games</v>
      </c>
      <c r="S1092" s="8">
        <f t="shared" si="104"/>
        <v>42153.185798611114</v>
      </c>
      <c r="T1092" s="8">
        <f t="shared" si="105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-175</v>
      </c>
      <c r="P1093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8">
        <f t="shared" si="104"/>
        <v>42470.778611111105</v>
      </c>
      <c r="T1093" s="8">
        <f t="shared" si="105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-1979</v>
      </c>
      <c r="P1094">
        <f t="shared" si="103"/>
        <v>3</v>
      </c>
      <c r="Q1094" t="str">
        <f t="shared" si="106"/>
        <v>games</v>
      </c>
      <c r="R1094" t="str">
        <f t="shared" si="107"/>
        <v>video games</v>
      </c>
      <c r="S1094" s="8">
        <f t="shared" si="104"/>
        <v>41280.025902777779</v>
      </c>
      <c r="T1094" s="8">
        <f t="shared" si="105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-257.75</v>
      </c>
      <c r="P1095">
        <f t="shared" si="103"/>
        <v>10.5625</v>
      </c>
      <c r="Q1095" t="str">
        <f t="shared" si="106"/>
        <v>games</v>
      </c>
      <c r="R1095" t="str">
        <f t="shared" si="107"/>
        <v>video games</v>
      </c>
      <c r="S1095" s="8">
        <f t="shared" si="104"/>
        <v>42411.973807870367</v>
      </c>
      <c r="T1095" s="8">
        <f t="shared" si="105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-14705.99</v>
      </c>
      <c r="P1096">
        <f t="shared" si="103"/>
        <v>122.00037037037038</v>
      </c>
      <c r="Q1096" t="str">
        <f t="shared" si="106"/>
        <v>games</v>
      </c>
      <c r="R1096" t="str">
        <f t="shared" si="107"/>
        <v>video games</v>
      </c>
      <c r="S1096" s="8">
        <f t="shared" si="104"/>
        <v>40825.713344907403</v>
      </c>
      <c r="T1096" s="8">
        <f t="shared" si="105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-474826</v>
      </c>
      <c r="P1097">
        <f t="shared" si="103"/>
        <v>267.80851063829789</v>
      </c>
      <c r="Q1097" t="str">
        <f t="shared" si="106"/>
        <v>games</v>
      </c>
      <c r="R1097" t="str">
        <f t="shared" si="107"/>
        <v>video games</v>
      </c>
      <c r="S1097" s="8">
        <f t="shared" si="104"/>
        <v>41516.537268518521</v>
      </c>
      <c r="T1097" s="8">
        <f t="shared" si="105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-9848</v>
      </c>
      <c r="P1098">
        <f t="shared" si="103"/>
        <v>74.206896551724142</v>
      </c>
      <c r="Q1098" t="str">
        <f t="shared" si="106"/>
        <v>games</v>
      </c>
      <c r="R1098" t="str">
        <f t="shared" si="107"/>
        <v>video games</v>
      </c>
      <c r="S1098" s="8">
        <f t="shared" si="104"/>
        <v>41916.145833333336</v>
      </c>
      <c r="T1098" s="8">
        <f t="shared" si="105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-99953</v>
      </c>
      <c r="P1099">
        <f t="shared" si="103"/>
        <v>6.7142857142857144</v>
      </c>
      <c r="Q1099" t="str">
        <f t="shared" si="106"/>
        <v>games</v>
      </c>
      <c r="R1099" t="str">
        <f t="shared" si="107"/>
        <v>video games</v>
      </c>
      <c r="S1099" s="8">
        <f t="shared" si="104"/>
        <v>41700.792557870373</v>
      </c>
      <c r="T1099" s="8">
        <f t="shared" si="105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-23197</v>
      </c>
      <c r="P1100">
        <f t="shared" si="103"/>
        <v>81.954545454545453</v>
      </c>
      <c r="Q1100" t="str">
        <f t="shared" si="106"/>
        <v>games</v>
      </c>
      <c r="R1100" t="str">
        <f t="shared" si="107"/>
        <v>video games</v>
      </c>
      <c r="S1100" s="8">
        <f t="shared" si="104"/>
        <v>41742.762673611112</v>
      </c>
      <c r="T1100" s="8">
        <f t="shared" si="105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-4975</v>
      </c>
      <c r="P1101">
        <f t="shared" si="103"/>
        <v>25</v>
      </c>
      <c r="Q1101" t="str">
        <f t="shared" si="106"/>
        <v>games</v>
      </c>
      <c r="R1101" t="str">
        <f t="shared" si="107"/>
        <v>video games</v>
      </c>
      <c r="S1101" s="8">
        <f t="shared" si="104"/>
        <v>42137.836435185185</v>
      </c>
      <c r="T1101" s="8">
        <f t="shared" si="105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-3900</v>
      </c>
      <c r="P1102">
        <f t="shared" si="103"/>
        <v>10</v>
      </c>
      <c r="Q1102" t="str">
        <f t="shared" si="106"/>
        <v>games</v>
      </c>
      <c r="R1102" t="str">
        <f t="shared" si="107"/>
        <v>video games</v>
      </c>
      <c r="S1102" s="8">
        <f t="shared" si="104"/>
        <v>42414.110775462963</v>
      </c>
      <c r="T1102" s="8">
        <f t="shared" si="105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-99959</v>
      </c>
      <c r="P1103">
        <f t="shared" si="103"/>
        <v>6.833333333333333</v>
      </c>
      <c r="Q1103" t="str">
        <f t="shared" si="106"/>
        <v>games</v>
      </c>
      <c r="R1103" t="str">
        <f t="shared" si="107"/>
        <v>video games</v>
      </c>
      <c r="S1103" s="8">
        <f t="shared" si="104"/>
        <v>42565.758333333331</v>
      </c>
      <c r="T1103" s="8">
        <f t="shared" si="105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-7575</v>
      </c>
      <c r="P1104">
        <f t="shared" si="103"/>
        <v>17.708333333333332</v>
      </c>
      <c r="Q1104" t="str">
        <f t="shared" si="106"/>
        <v>games</v>
      </c>
      <c r="R1104" t="str">
        <f t="shared" si="107"/>
        <v>video games</v>
      </c>
      <c r="S1104" s="8">
        <f t="shared" si="104"/>
        <v>41617.249305555553</v>
      </c>
      <c r="T1104" s="8">
        <f t="shared" si="105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-14757</v>
      </c>
      <c r="P1105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8">
        <f t="shared" si="104"/>
        <v>42539.22210648148</v>
      </c>
      <c r="T1105" s="8">
        <f t="shared" si="105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-57029</v>
      </c>
      <c r="P1106">
        <f t="shared" si="103"/>
        <v>80.297297297297291</v>
      </c>
      <c r="Q1106" t="str">
        <f t="shared" si="106"/>
        <v>games</v>
      </c>
      <c r="R1106" t="str">
        <f t="shared" si="107"/>
        <v>video games</v>
      </c>
      <c r="S1106" s="8">
        <f t="shared" si="104"/>
        <v>41801.40996527778</v>
      </c>
      <c r="T1106" s="8">
        <f t="shared" si="105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-898569</v>
      </c>
      <c r="P110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8">
        <f t="shared" si="104"/>
        <v>41722.0940625</v>
      </c>
      <c r="T1107" s="8">
        <f t="shared" si="105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-235</v>
      </c>
      <c r="P1108">
        <f t="shared" si="103"/>
        <v>23.571428571428573</v>
      </c>
      <c r="Q1108" t="str">
        <f t="shared" si="106"/>
        <v>games</v>
      </c>
      <c r="R1108" t="str">
        <f t="shared" si="107"/>
        <v>video games</v>
      </c>
      <c r="S1108" s="8">
        <f t="shared" si="104"/>
        <v>41003.698784722219</v>
      </c>
      <c r="T1108" s="8">
        <f t="shared" si="105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-10000</v>
      </c>
      <c r="P1109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8">
        <f t="shared" si="104"/>
        <v>41843.861388888887</v>
      </c>
      <c r="T1109" s="8">
        <f t="shared" si="105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-24267.5</v>
      </c>
      <c r="P1110">
        <f t="shared" si="103"/>
        <v>34.88095238095238</v>
      </c>
      <c r="Q1110" t="str">
        <f t="shared" si="106"/>
        <v>games</v>
      </c>
      <c r="R1110" t="str">
        <f t="shared" si="107"/>
        <v>video games</v>
      </c>
      <c r="S1110" s="8">
        <f t="shared" si="104"/>
        <v>41012.595312500001</v>
      </c>
      <c r="T1110" s="8">
        <f t="shared" si="105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-9955</v>
      </c>
      <c r="P1111">
        <f t="shared" si="103"/>
        <v>15</v>
      </c>
      <c r="Q1111" t="str">
        <f t="shared" si="106"/>
        <v>games</v>
      </c>
      <c r="R1111" t="str">
        <f t="shared" si="107"/>
        <v>video games</v>
      </c>
      <c r="S1111" s="8">
        <f t="shared" si="104"/>
        <v>42692.793865740736</v>
      </c>
      <c r="T1111" s="8">
        <f t="shared" si="105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-49745</v>
      </c>
      <c r="P1112">
        <f t="shared" si="103"/>
        <v>23.181818181818183</v>
      </c>
      <c r="Q1112" t="str">
        <f t="shared" si="106"/>
        <v>games</v>
      </c>
      <c r="R1112" t="str">
        <f t="shared" si="107"/>
        <v>video games</v>
      </c>
      <c r="S1112" s="8">
        <f t="shared" si="104"/>
        <v>41250.933124999996</v>
      </c>
      <c r="T1112" s="8">
        <f t="shared" si="105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-2499</v>
      </c>
      <c r="P1113">
        <f t="shared" si="103"/>
        <v>1</v>
      </c>
      <c r="Q1113" t="str">
        <f t="shared" si="106"/>
        <v>games</v>
      </c>
      <c r="R1113" t="str">
        <f t="shared" si="107"/>
        <v>video games</v>
      </c>
      <c r="S1113" s="8">
        <f t="shared" si="104"/>
        <v>42377.203587962969</v>
      </c>
      <c r="T1113" s="8">
        <f t="shared" si="105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-56727.08</v>
      </c>
      <c r="P1114">
        <f t="shared" si="103"/>
        <v>100.23371794871794</v>
      </c>
      <c r="Q1114" t="str">
        <f t="shared" si="106"/>
        <v>games</v>
      </c>
      <c r="R1114" t="str">
        <f t="shared" si="107"/>
        <v>video games</v>
      </c>
      <c r="S1114" s="8">
        <f t="shared" si="104"/>
        <v>42023.354166666672</v>
      </c>
      <c r="T1114" s="8">
        <f t="shared" si="105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-995</v>
      </c>
      <c r="P1115">
        <f t="shared" si="103"/>
        <v>5</v>
      </c>
      <c r="Q1115" t="str">
        <f t="shared" si="106"/>
        <v>games</v>
      </c>
      <c r="R1115" t="str">
        <f t="shared" si="107"/>
        <v>video games</v>
      </c>
      <c r="S1115" s="8">
        <f t="shared" si="104"/>
        <v>41865.977083333331</v>
      </c>
      <c r="T1115" s="8">
        <f t="shared" si="105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-5990</v>
      </c>
      <c r="P1116">
        <f t="shared" si="103"/>
        <v>3.3333333333333335</v>
      </c>
      <c r="Q1116" t="str">
        <f t="shared" si="106"/>
        <v>games</v>
      </c>
      <c r="R1116" t="str">
        <f t="shared" si="107"/>
        <v>video games</v>
      </c>
      <c r="S1116" s="8">
        <f t="shared" si="104"/>
        <v>41556.345914351856</v>
      </c>
      <c r="T1116" s="8">
        <f t="shared" si="105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-39947</v>
      </c>
      <c r="P111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8">
        <f t="shared" si="104"/>
        <v>42459.653877314813</v>
      </c>
      <c r="T1117" s="8">
        <f t="shared" si="105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-499821.48</v>
      </c>
      <c r="P1118">
        <f t="shared" si="103"/>
        <v>17.852</v>
      </c>
      <c r="Q1118" t="str">
        <f t="shared" si="106"/>
        <v>games</v>
      </c>
      <c r="R1118" t="str">
        <f t="shared" si="107"/>
        <v>video games</v>
      </c>
      <c r="S1118" s="8">
        <f t="shared" si="104"/>
        <v>41069.847314814811</v>
      </c>
      <c r="T1118" s="8">
        <f t="shared" si="105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-917</v>
      </c>
      <c r="P1119">
        <f t="shared" si="103"/>
        <v>10.375</v>
      </c>
      <c r="Q1119" t="str">
        <f t="shared" si="106"/>
        <v>games</v>
      </c>
      <c r="R1119" t="str">
        <f t="shared" si="107"/>
        <v>video games</v>
      </c>
      <c r="S1119" s="8">
        <f t="shared" si="104"/>
        <v>42363.598530092597</v>
      </c>
      <c r="T1119" s="8">
        <f t="shared" si="105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-4391</v>
      </c>
      <c r="P1120">
        <f t="shared" si="103"/>
        <v>36.333333333333336</v>
      </c>
      <c r="Q1120" t="str">
        <f t="shared" si="106"/>
        <v>games</v>
      </c>
      <c r="R1120" t="str">
        <f t="shared" si="107"/>
        <v>video games</v>
      </c>
      <c r="S1120" s="8">
        <f t="shared" si="104"/>
        <v>41734.124756944446</v>
      </c>
      <c r="T1120" s="8">
        <f t="shared" si="105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-2095</v>
      </c>
      <c r="P1121">
        <f t="shared" si="103"/>
        <v>5</v>
      </c>
      <c r="Q1121" t="str">
        <f t="shared" si="106"/>
        <v>games</v>
      </c>
      <c r="R1121" t="str">
        <f t="shared" si="107"/>
        <v>video games</v>
      </c>
      <c r="S1121" s="8">
        <f t="shared" si="104"/>
        <v>41735.792407407411</v>
      </c>
      <c r="T1121" s="8">
        <f t="shared" si="105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-25000</v>
      </c>
      <c r="P1122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8">
        <f t="shared" si="104"/>
        <v>40844.872685185182</v>
      </c>
      <c r="T1122" s="8">
        <f t="shared" si="105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-249971</v>
      </c>
      <c r="P1123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8">
        <f t="shared" si="104"/>
        <v>42442.892546296294</v>
      </c>
      <c r="T1123" s="8">
        <f t="shared" si="105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-3200</v>
      </c>
      <c r="P1124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8">
        <f t="shared" si="104"/>
        <v>41424.703993055555</v>
      </c>
      <c r="T1124" s="8">
        <f t="shared" si="105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-4989</v>
      </c>
      <c r="P1125">
        <f t="shared" si="103"/>
        <v>3.6666666666666665</v>
      </c>
      <c r="Q1125" t="str">
        <f t="shared" si="106"/>
        <v>games</v>
      </c>
      <c r="R1125" t="str">
        <f t="shared" si="107"/>
        <v>video games</v>
      </c>
      <c r="S1125" s="8">
        <f t="shared" si="104"/>
        <v>41748.5237037037</v>
      </c>
      <c r="T1125" s="8">
        <f t="shared" si="105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-89575</v>
      </c>
      <c r="P1126">
        <f t="shared" si="103"/>
        <v>60.714285714285715</v>
      </c>
      <c r="Q1126" t="str">
        <f t="shared" si="106"/>
        <v>games</v>
      </c>
      <c r="R1126" t="str">
        <f t="shared" si="107"/>
        <v>mobile games</v>
      </c>
      <c r="S1126" s="8">
        <f t="shared" si="104"/>
        <v>42124.667256944449</v>
      </c>
      <c r="T1126" s="8">
        <f t="shared" si="105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-3000</v>
      </c>
      <c r="P112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8">
        <f t="shared" si="104"/>
        <v>42272.624189814815</v>
      </c>
      <c r="T1127" s="8">
        <f t="shared" si="105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-1990</v>
      </c>
      <c r="P1128">
        <f t="shared" si="103"/>
        <v>5</v>
      </c>
      <c r="Q1128" t="str">
        <f t="shared" si="106"/>
        <v>games</v>
      </c>
      <c r="R1128" t="str">
        <f t="shared" si="107"/>
        <v>mobile games</v>
      </c>
      <c r="S1128" s="8">
        <f t="shared" si="104"/>
        <v>42565.327476851846</v>
      </c>
      <c r="T1128" s="8">
        <f t="shared" si="105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-34415</v>
      </c>
      <c r="P1129">
        <f t="shared" si="103"/>
        <v>25.434782608695652</v>
      </c>
      <c r="Q1129" t="str">
        <f t="shared" si="106"/>
        <v>games</v>
      </c>
      <c r="R1129" t="str">
        <f t="shared" si="107"/>
        <v>mobile games</v>
      </c>
      <c r="S1129" s="8">
        <f t="shared" si="104"/>
        <v>41957.895833333328</v>
      </c>
      <c r="T1129" s="8">
        <f t="shared" si="105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-999</v>
      </c>
      <c r="P1130">
        <f t="shared" si="103"/>
        <v>1</v>
      </c>
      <c r="Q1130" t="str">
        <f t="shared" si="106"/>
        <v>games</v>
      </c>
      <c r="R1130" t="str">
        <f t="shared" si="107"/>
        <v>mobile games</v>
      </c>
      <c r="S1130" s="8">
        <f t="shared" si="104"/>
        <v>41858.649502314816</v>
      </c>
      <c r="T1130" s="8">
        <f t="shared" si="105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-19979</v>
      </c>
      <c r="P1131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8">
        <f t="shared" si="104"/>
        <v>42526.264965277776</v>
      </c>
      <c r="T1131" s="8">
        <f t="shared" si="105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-4989</v>
      </c>
      <c r="P1132">
        <f t="shared" si="103"/>
        <v>3.6666666666666665</v>
      </c>
      <c r="Q1132" t="str">
        <f t="shared" si="106"/>
        <v>games</v>
      </c>
      <c r="R1132" t="str">
        <f t="shared" si="107"/>
        <v>mobile games</v>
      </c>
      <c r="S1132" s="8">
        <f t="shared" si="104"/>
        <v>41969.038194444445</v>
      </c>
      <c r="T1132" s="8">
        <f t="shared" si="105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-40000</v>
      </c>
      <c r="P1133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8">
        <f t="shared" si="104"/>
        <v>42362.908194444448</v>
      </c>
      <c r="T1133" s="8">
        <f t="shared" si="105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-8562</v>
      </c>
      <c r="P1134">
        <f t="shared" si="103"/>
        <v>110.61538461538461</v>
      </c>
      <c r="Q1134" t="str">
        <f t="shared" si="106"/>
        <v>games</v>
      </c>
      <c r="R1134" t="str">
        <f t="shared" si="107"/>
        <v>mobile games</v>
      </c>
      <c r="S1134" s="8">
        <f t="shared" si="104"/>
        <v>42736.115405092598</v>
      </c>
      <c r="T1134" s="8">
        <f t="shared" si="105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-2980</v>
      </c>
      <c r="P1135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8">
        <f t="shared" si="104"/>
        <v>41851.407187500001</v>
      </c>
      <c r="T1135" s="8">
        <f t="shared" si="105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-24999</v>
      </c>
      <c r="P1136">
        <f t="shared" si="103"/>
        <v>1</v>
      </c>
      <c r="Q1136" t="str">
        <f t="shared" si="106"/>
        <v>games</v>
      </c>
      <c r="R1136" t="str">
        <f t="shared" si="107"/>
        <v>mobile games</v>
      </c>
      <c r="S1136" s="8">
        <f t="shared" si="104"/>
        <v>41972.189583333333</v>
      </c>
      <c r="T1136" s="8">
        <f t="shared" si="105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-950</v>
      </c>
      <c r="P113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8">
        <f t="shared" si="104"/>
        <v>42588.989513888882</v>
      </c>
      <c r="T1137" s="8">
        <f t="shared" si="105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-3920</v>
      </c>
      <c r="P1138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8">
        <f t="shared" si="104"/>
        <v>42357.671631944439</v>
      </c>
      <c r="T1138" s="8">
        <f t="shared" si="105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-15125</v>
      </c>
      <c r="P1139">
        <f t="shared" si="103"/>
        <v>253.2051282051282</v>
      </c>
      <c r="Q1139" t="str">
        <f t="shared" si="106"/>
        <v>games</v>
      </c>
      <c r="R1139" t="str">
        <f t="shared" si="107"/>
        <v>mobile games</v>
      </c>
      <c r="S1139" s="8">
        <f t="shared" si="104"/>
        <v>42483.819687499999</v>
      </c>
      <c r="T1139" s="8">
        <f t="shared" si="105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-34875</v>
      </c>
      <c r="P1140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8">
        <f t="shared" si="104"/>
        <v>42756.9066087963</v>
      </c>
      <c r="T1140" s="8">
        <f t="shared" si="105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-7995</v>
      </c>
      <c r="P1141">
        <f t="shared" si="103"/>
        <v>5</v>
      </c>
      <c r="Q1141" t="str">
        <f t="shared" si="106"/>
        <v>games</v>
      </c>
      <c r="R1141" t="str">
        <f t="shared" si="107"/>
        <v>mobile games</v>
      </c>
      <c r="S1141" s="8">
        <f t="shared" si="104"/>
        <v>42005.347523148142</v>
      </c>
      <c r="T1141" s="8">
        <f t="shared" si="105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-5000</v>
      </c>
      <c r="P1142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8">
        <f t="shared" si="104"/>
        <v>42222.462048611109</v>
      </c>
      <c r="T1142" s="8">
        <f t="shared" si="105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-500</v>
      </c>
      <c r="P1143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8">
        <f t="shared" si="104"/>
        <v>42194.699652777781</v>
      </c>
      <c r="T1143" s="8">
        <f t="shared" si="105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-4000</v>
      </c>
      <c r="P1144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8">
        <f t="shared" si="104"/>
        <v>42052.006099537044</v>
      </c>
      <c r="T1144" s="8">
        <f t="shared" si="105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-44814</v>
      </c>
      <c r="P1145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8">
        <f t="shared" si="104"/>
        <v>42355.19358796296</v>
      </c>
      <c r="T1145" s="8">
        <f t="shared" si="105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-9300</v>
      </c>
      <c r="P1146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8">
        <f t="shared" si="104"/>
        <v>42123.181944444441</v>
      </c>
      <c r="T1146" s="8">
        <f t="shared" si="105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-79900</v>
      </c>
      <c r="P114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8">
        <f t="shared" si="104"/>
        <v>41914.747592592597</v>
      </c>
      <c r="T1147" s="8">
        <f t="shared" si="105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-5470</v>
      </c>
      <c r="P1148">
        <f t="shared" si="103"/>
        <v>44.166666666666664</v>
      </c>
      <c r="Q1148" t="str">
        <f t="shared" si="106"/>
        <v>food</v>
      </c>
      <c r="R1148" t="str">
        <f t="shared" si="107"/>
        <v>food trucks</v>
      </c>
      <c r="S1148" s="8">
        <f t="shared" si="104"/>
        <v>41761.9533912037</v>
      </c>
      <c r="T1148" s="8">
        <f t="shared" si="105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-25000</v>
      </c>
      <c r="P1149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8">
        <f t="shared" si="104"/>
        <v>41931.972025462965</v>
      </c>
      <c r="T1149" s="8">
        <f t="shared" si="105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-14927</v>
      </c>
      <c r="P1150">
        <f t="shared" si="103"/>
        <v>24.333333333333332</v>
      </c>
      <c r="Q1150" t="str">
        <f t="shared" si="106"/>
        <v>food</v>
      </c>
      <c r="R1150" t="str">
        <f t="shared" si="107"/>
        <v>food trucks</v>
      </c>
      <c r="S1150" s="8">
        <f t="shared" si="104"/>
        <v>42705.212743055556</v>
      </c>
      <c r="T1150" s="8">
        <f t="shared" si="105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-49925</v>
      </c>
      <c r="P1151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8">
        <f t="shared" si="104"/>
        <v>42537.71025462963</v>
      </c>
      <c r="T1151" s="8">
        <f t="shared" si="105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-2248</v>
      </c>
      <c r="P1152">
        <f t="shared" si="103"/>
        <v>42</v>
      </c>
      <c r="Q1152" t="str">
        <f t="shared" si="106"/>
        <v>food</v>
      </c>
      <c r="R1152" t="str">
        <f t="shared" si="107"/>
        <v>food trucks</v>
      </c>
      <c r="S1152" s="8">
        <f t="shared" si="104"/>
        <v>42377.954571759255</v>
      </c>
      <c r="T1152" s="8">
        <f t="shared" si="105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-25000</v>
      </c>
      <c r="P1153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8">
        <f t="shared" si="104"/>
        <v>42254.102581018517</v>
      </c>
      <c r="T1153" s="8">
        <f t="shared" si="105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E1154-D1154</f>
        <v>-15089</v>
      </c>
      <c r="P1154">
        <f t="shared" ref="P1154:P1217" si="109">E1154/L1154</f>
        <v>60.733333333333334</v>
      </c>
      <c r="Q1154" t="str">
        <f t="shared" si="106"/>
        <v>food</v>
      </c>
      <c r="R1154" t="str">
        <f t="shared" si="107"/>
        <v>food trucks</v>
      </c>
      <c r="S1154" s="8">
        <f t="shared" ref="S1154:S1217" si="110">(((I1154/60)/60)/24)+DATE(1970,1,1)</f>
        <v>42139.709629629629</v>
      </c>
      <c r="T1154" s="8">
        <f t="shared" ref="T1154:T1217" si="111">(((J1154/60)/60)/24)+DATE(1970,1,1)</f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-7950</v>
      </c>
      <c r="P1155">
        <f t="shared" si="109"/>
        <v>50</v>
      </c>
      <c r="Q1155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8">
        <f t="shared" si="110"/>
        <v>42173.714178240742</v>
      </c>
      <c r="T1155" s="8">
        <f t="shared" si="111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-4675</v>
      </c>
      <c r="P1156">
        <f t="shared" si="109"/>
        <v>108.33333333333333</v>
      </c>
      <c r="Q1156" t="str">
        <f t="shared" si="112"/>
        <v>food</v>
      </c>
      <c r="R1156" t="str">
        <f t="shared" si="113"/>
        <v>food trucks</v>
      </c>
      <c r="S1156" s="8">
        <f t="shared" si="110"/>
        <v>42253.108865740738</v>
      </c>
      <c r="T1156" s="8">
        <f t="shared" si="111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-24812</v>
      </c>
      <c r="P115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8">
        <f t="shared" si="110"/>
        <v>41865.763981481483</v>
      </c>
      <c r="T1157" s="8">
        <f t="shared" si="111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-6500</v>
      </c>
      <c r="P1158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8">
        <f t="shared" si="110"/>
        <v>42059.07131944444</v>
      </c>
      <c r="T1158" s="8">
        <f t="shared" si="111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-9849</v>
      </c>
      <c r="P1159">
        <f t="shared" si="109"/>
        <v>50.333333333333336</v>
      </c>
      <c r="Q1159" t="str">
        <f t="shared" si="112"/>
        <v>food</v>
      </c>
      <c r="R1159" t="str">
        <f t="shared" si="113"/>
        <v>food trucks</v>
      </c>
      <c r="S1159" s="8">
        <f t="shared" si="110"/>
        <v>41978.669907407413</v>
      </c>
      <c r="T1159" s="8">
        <f t="shared" si="111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-7465</v>
      </c>
      <c r="P1160">
        <f t="shared" si="109"/>
        <v>11.666666666666666</v>
      </c>
      <c r="Q1160" t="str">
        <f t="shared" si="112"/>
        <v>food</v>
      </c>
      <c r="R1160" t="str">
        <f t="shared" si="113"/>
        <v>food trucks</v>
      </c>
      <c r="S1160" s="8">
        <f t="shared" si="110"/>
        <v>41982.09175925926</v>
      </c>
      <c r="T1160" s="8">
        <f t="shared" si="111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-6750</v>
      </c>
      <c r="P1161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8">
        <f t="shared" si="110"/>
        <v>42185.65625</v>
      </c>
      <c r="T1161" s="8">
        <f t="shared" si="111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-28845</v>
      </c>
      <c r="P1162">
        <f t="shared" si="109"/>
        <v>60.789473684210527</v>
      </c>
      <c r="Q1162" t="str">
        <f t="shared" si="112"/>
        <v>food</v>
      </c>
      <c r="R1162" t="str">
        <f t="shared" si="113"/>
        <v>food trucks</v>
      </c>
      <c r="S1162" s="8">
        <f t="shared" si="110"/>
        <v>42091.113263888896</v>
      </c>
      <c r="T1162" s="8">
        <f t="shared" si="111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-18000</v>
      </c>
      <c r="P1163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8">
        <f t="shared" si="110"/>
        <v>42143.629502314812</v>
      </c>
      <c r="T1163" s="8">
        <f t="shared" si="111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-59965</v>
      </c>
      <c r="P1164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8">
        <f t="shared" si="110"/>
        <v>41907.683611111112</v>
      </c>
      <c r="T1164" s="8">
        <f t="shared" si="111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-5200</v>
      </c>
      <c r="P1165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8">
        <f t="shared" si="110"/>
        <v>41860.723611111112</v>
      </c>
      <c r="T1165" s="8">
        <f t="shared" si="111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-10000</v>
      </c>
      <c r="P1166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8">
        <f t="shared" si="110"/>
        <v>42539.724328703705</v>
      </c>
      <c r="T1166" s="8">
        <f t="shared" si="111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-7929.5</v>
      </c>
      <c r="P116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8">
        <f t="shared" si="110"/>
        <v>41826.214467592588</v>
      </c>
      <c r="T1167" s="8">
        <f t="shared" si="111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-12129</v>
      </c>
      <c r="P1168">
        <f t="shared" si="109"/>
        <v>358.875</v>
      </c>
      <c r="Q1168" t="str">
        <f t="shared" si="112"/>
        <v>food</v>
      </c>
      <c r="R1168" t="str">
        <f t="shared" si="113"/>
        <v>food trucks</v>
      </c>
      <c r="S1168" s="8">
        <f t="shared" si="110"/>
        <v>42181.166666666672</v>
      </c>
      <c r="T1168" s="8">
        <f t="shared" si="111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-59021</v>
      </c>
      <c r="P1169">
        <f t="shared" si="109"/>
        <v>61.1875</v>
      </c>
      <c r="Q1169" t="str">
        <f t="shared" si="112"/>
        <v>food</v>
      </c>
      <c r="R1169" t="str">
        <f t="shared" si="113"/>
        <v>food trucks</v>
      </c>
      <c r="S1169" s="8">
        <f t="shared" si="110"/>
        <v>41894.734895833331</v>
      </c>
      <c r="T1169" s="8">
        <f t="shared" si="111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-16980</v>
      </c>
      <c r="P1170">
        <f t="shared" si="109"/>
        <v>340</v>
      </c>
      <c r="Q1170" t="str">
        <f t="shared" si="112"/>
        <v>food</v>
      </c>
      <c r="R1170" t="str">
        <f t="shared" si="113"/>
        <v>food trucks</v>
      </c>
      <c r="S1170" s="8">
        <f t="shared" si="110"/>
        <v>42635.053993055553</v>
      </c>
      <c r="T1170" s="8">
        <f t="shared" si="111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-9983</v>
      </c>
      <c r="P1171">
        <f t="shared" si="109"/>
        <v>5.666666666666667</v>
      </c>
      <c r="Q1171" t="str">
        <f t="shared" si="112"/>
        <v>food</v>
      </c>
      <c r="R1171" t="str">
        <f t="shared" si="113"/>
        <v>food trucks</v>
      </c>
      <c r="S1171" s="8">
        <f t="shared" si="110"/>
        <v>42057.353738425925</v>
      </c>
      <c r="T1171" s="8">
        <f t="shared" si="111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-24900</v>
      </c>
      <c r="P1172">
        <f t="shared" si="109"/>
        <v>50</v>
      </c>
      <c r="Q1172" t="str">
        <f t="shared" si="112"/>
        <v>food</v>
      </c>
      <c r="R1172" t="str">
        <f t="shared" si="113"/>
        <v>food trucks</v>
      </c>
      <c r="S1172" s="8">
        <f t="shared" si="110"/>
        <v>42154.893182870372</v>
      </c>
      <c r="T1172" s="8">
        <f t="shared" si="111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-24975</v>
      </c>
      <c r="P1173">
        <f t="shared" si="109"/>
        <v>25</v>
      </c>
      <c r="Q1173" t="str">
        <f t="shared" si="112"/>
        <v>food</v>
      </c>
      <c r="R1173" t="str">
        <f t="shared" si="113"/>
        <v>food trucks</v>
      </c>
      <c r="S1173" s="8">
        <f t="shared" si="110"/>
        <v>41956.846377314811</v>
      </c>
      <c r="T1173" s="8">
        <f t="shared" si="111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-9000</v>
      </c>
      <c r="P1174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8">
        <f t="shared" si="110"/>
        <v>41871.682314814818</v>
      </c>
      <c r="T1174" s="8">
        <f t="shared" si="111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-124970</v>
      </c>
      <c r="P1175">
        <f t="shared" si="109"/>
        <v>30</v>
      </c>
      <c r="Q1175" t="str">
        <f t="shared" si="112"/>
        <v>food</v>
      </c>
      <c r="R1175" t="str">
        <f t="shared" si="113"/>
        <v>food trucks</v>
      </c>
      <c r="S1175" s="8">
        <f t="shared" si="110"/>
        <v>42219.185844907406</v>
      </c>
      <c r="T1175" s="8">
        <f t="shared" si="111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-14114</v>
      </c>
      <c r="P1176">
        <f t="shared" si="109"/>
        <v>46.631578947368418</v>
      </c>
      <c r="Q1176" t="str">
        <f t="shared" si="112"/>
        <v>food</v>
      </c>
      <c r="R1176" t="str">
        <f t="shared" si="113"/>
        <v>food trucks</v>
      </c>
      <c r="S1176" s="8">
        <f t="shared" si="110"/>
        <v>42498.84174768519</v>
      </c>
      <c r="T1176" s="8">
        <f t="shared" si="111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-19415</v>
      </c>
      <c r="P1177">
        <f t="shared" si="109"/>
        <v>65</v>
      </c>
      <c r="Q1177" t="str">
        <f t="shared" si="112"/>
        <v>food</v>
      </c>
      <c r="R1177" t="str">
        <f t="shared" si="113"/>
        <v>food trucks</v>
      </c>
      <c r="S1177" s="8">
        <f t="shared" si="110"/>
        <v>42200.728460648148</v>
      </c>
      <c r="T1177" s="8">
        <f t="shared" si="111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-174990</v>
      </c>
      <c r="P1178">
        <f t="shared" si="109"/>
        <v>10</v>
      </c>
      <c r="Q1178" t="str">
        <f t="shared" si="112"/>
        <v>food</v>
      </c>
      <c r="R1178" t="str">
        <f t="shared" si="113"/>
        <v>food trucks</v>
      </c>
      <c r="S1178" s="8">
        <f t="shared" si="110"/>
        <v>42800.541666666672</v>
      </c>
      <c r="T1178" s="8">
        <f t="shared" si="111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-6000</v>
      </c>
      <c r="P1179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8">
        <f t="shared" si="110"/>
        <v>41927.660833333335</v>
      </c>
      <c r="T1179" s="8">
        <f t="shared" si="111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-74995</v>
      </c>
      <c r="P1180">
        <f t="shared" si="109"/>
        <v>5</v>
      </c>
      <c r="Q1180" t="str">
        <f t="shared" si="112"/>
        <v>food</v>
      </c>
      <c r="R1180" t="str">
        <f t="shared" si="113"/>
        <v>food trucks</v>
      </c>
      <c r="S1180" s="8">
        <f t="shared" si="110"/>
        <v>41867.905694444446</v>
      </c>
      <c r="T1180" s="8">
        <f t="shared" si="111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-56800</v>
      </c>
      <c r="P1181">
        <f t="shared" si="109"/>
        <v>640</v>
      </c>
      <c r="Q1181" t="str">
        <f t="shared" si="112"/>
        <v>food</v>
      </c>
      <c r="R1181" t="str">
        <f t="shared" si="113"/>
        <v>food trucks</v>
      </c>
      <c r="S1181" s="8">
        <f t="shared" si="110"/>
        <v>42305.720219907409</v>
      </c>
      <c r="T1181" s="8">
        <f t="shared" si="111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-44125</v>
      </c>
      <c r="P1182">
        <f t="shared" si="109"/>
        <v>69.117647058823536</v>
      </c>
      <c r="Q1182" t="str">
        <f t="shared" si="112"/>
        <v>food</v>
      </c>
      <c r="R1182" t="str">
        <f t="shared" si="113"/>
        <v>food trucks</v>
      </c>
      <c r="S1182" s="8">
        <f t="shared" si="110"/>
        <v>41818.806875000002</v>
      </c>
      <c r="T1182" s="8">
        <f t="shared" si="111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-49996</v>
      </c>
      <c r="P1183">
        <f t="shared" si="109"/>
        <v>1.3333333333333333</v>
      </c>
      <c r="Q1183" t="str">
        <f t="shared" si="112"/>
        <v>food</v>
      </c>
      <c r="R1183" t="str">
        <f t="shared" si="113"/>
        <v>food trucks</v>
      </c>
      <c r="S1183" s="8">
        <f t="shared" si="110"/>
        <v>42064.339363425926</v>
      </c>
      <c r="T1183" s="8">
        <f t="shared" si="111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-958</v>
      </c>
      <c r="P1184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8">
        <f t="shared" si="110"/>
        <v>42747.695833333331</v>
      </c>
      <c r="T1184" s="8">
        <f t="shared" si="111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-2400</v>
      </c>
      <c r="P1185">
        <f t="shared" si="109"/>
        <v>33.333333333333336</v>
      </c>
      <c r="Q1185" t="str">
        <f t="shared" si="112"/>
        <v>food</v>
      </c>
      <c r="R1185" t="str">
        <f t="shared" si="113"/>
        <v>food trucks</v>
      </c>
      <c r="S1185" s="8">
        <f t="shared" si="110"/>
        <v>42676.165972222225</v>
      </c>
      <c r="T1185" s="8">
        <f t="shared" si="111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1086</v>
      </c>
      <c r="P1186">
        <f t="shared" si="109"/>
        <v>61.562666666666665</v>
      </c>
      <c r="Q1186" t="str">
        <f t="shared" si="112"/>
        <v>photography</v>
      </c>
      <c r="R1186" t="str">
        <f t="shared" si="113"/>
        <v>photobooks</v>
      </c>
      <c r="S1186" s="8">
        <f t="shared" si="110"/>
        <v>42772.599664351852</v>
      </c>
      <c r="T1186" s="8">
        <f t="shared" si="111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680</v>
      </c>
      <c r="P1187">
        <f t="shared" si="109"/>
        <v>118.73873873873873</v>
      </c>
      <c r="Q1187" t="str">
        <f t="shared" si="112"/>
        <v>photography</v>
      </c>
      <c r="R1187" t="str">
        <f t="shared" si="113"/>
        <v>photobooks</v>
      </c>
      <c r="S1187" s="8">
        <f t="shared" si="110"/>
        <v>42163.166666666672</v>
      </c>
      <c r="T1187" s="8">
        <f t="shared" si="111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505</v>
      </c>
      <c r="P1188">
        <f t="shared" si="109"/>
        <v>65.081300813008127</v>
      </c>
      <c r="Q1188" t="str">
        <f t="shared" si="112"/>
        <v>photography</v>
      </c>
      <c r="R1188" t="str">
        <f t="shared" si="113"/>
        <v>photobooks</v>
      </c>
      <c r="S1188" s="8">
        <f t="shared" si="110"/>
        <v>42156.945833333331</v>
      </c>
      <c r="T1188" s="8">
        <f t="shared" si="111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361</v>
      </c>
      <c r="P1189">
        <f t="shared" si="109"/>
        <v>130.15714285714284</v>
      </c>
      <c r="Q1189" t="str">
        <f t="shared" si="112"/>
        <v>photography</v>
      </c>
      <c r="R1189" t="str">
        <f t="shared" si="113"/>
        <v>photobooks</v>
      </c>
      <c r="S1189" s="8">
        <f t="shared" si="110"/>
        <v>42141.75</v>
      </c>
      <c r="T1189" s="8">
        <f t="shared" si="111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1211</v>
      </c>
      <c r="P1190">
        <f t="shared" si="109"/>
        <v>37.776470588235291</v>
      </c>
      <c r="Q1190" t="str">
        <f t="shared" si="112"/>
        <v>photography</v>
      </c>
      <c r="R1190" t="str">
        <f t="shared" si="113"/>
        <v>photobooks</v>
      </c>
      <c r="S1190" s="8">
        <f t="shared" si="110"/>
        <v>42732.700694444444</v>
      </c>
      <c r="T1190" s="8">
        <f t="shared" si="111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700</v>
      </c>
      <c r="P1191">
        <f t="shared" si="109"/>
        <v>112.79069767441861</v>
      </c>
      <c r="Q1191" t="str">
        <f t="shared" si="112"/>
        <v>photography</v>
      </c>
      <c r="R1191" t="str">
        <f t="shared" si="113"/>
        <v>photobooks</v>
      </c>
      <c r="S1191" s="8">
        <f t="shared" si="110"/>
        <v>42550.979108796295</v>
      </c>
      <c r="T1191" s="8">
        <f t="shared" si="111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175</v>
      </c>
      <c r="P1192">
        <f t="shared" si="109"/>
        <v>51.92307692307692</v>
      </c>
      <c r="Q1192" t="str">
        <f t="shared" si="112"/>
        <v>photography</v>
      </c>
      <c r="R1192" t="str">
        <f t="shared" si="113"/>
        <v>photobooks</v>
      </c>
      <c r="S1192" s="8">
        <f t="shared" si="110"/>
        <v>41882.665798611109</v>
      </c>
      <c r="T1192" s="8">
        <f t="shared" si="111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245</v>
      </c>
      <c r="P1193">
        <f t="shared" si="109"/>
        <v>89.242424242424249</v>
      </c>
      <c r="Q1193" t="str">
        <f t="shared" si="112"/>
        <v>photography</v>
      </c>
      <c r="R1193" t="str">
        <f t="shared" si="113"/>
        <v>photobooks</v>
      </c>
      <c r="S1193" s="8">
        <f t="shared" si="110"/>
        <v>42449.562037037031</v>
      </c>
      <c r="T1193" s="8">
        <f t="shared" si="111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190</v>
      </c>
      <c r="P1194">
        <f t="shared" si="109"/>
        <v>19.333333333333332</v>
      </c>
      <c r="Q1194" t="str">
        <f t="shared" si="112"/>
        <v>photography</v>
      </c>
      <c r="R1194" t="str">
        <f t="shared" si="113"/>
        <v>photobooks</v>
      </c>
      <c r="S1194" s="8">
        <f t="shared" si="110"/>
        <v>42777.506689814814</v>
      </c>
      <c r="T1194" s="8">
        <f t="shared" si="111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831</v>
      </c>
      <c r="P1195">
        <f t="shared" si="109"/>
        <v>79.967032967032964</v>
      </c>
      <c r="Q1195" t="str">
        <f t="shared" si="112"/>
        <v>photography</v>
      </c>
      <c r="R1195" t="str">
        <f t="shared" si="113"/>
        <v>photobooks</v>
      </c>
      <c r="S1195" s="8">
        <f t="shared" si="110"/>
        <v>42469.734409722223</v>
      </c>
      <c r="T1195" s="8">
        <f t="shared" si="111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27780</v>
      </c>
      <c r="P1196">
        <f t="shared" si="109"/>
        <v>56.414565826330531</v>
      </c>
      <c r="Q1196" t="str">
        <f t="shared" si="112"/>
        <v>photography</v>
      </c>
      <c r="R1196" t="str">
        <f t="shared" si="113"/>
        <v>photobooks</v>
      </c>
      <c r="S1196" s="8">
        <f t="shared" si="110"/>
        <v>42102.488182870366</v>
      </c>
      <c r="T1196" s="8">
        <f t="shared" si="111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3500</v>
      </c>
      <c r="P1197">
        <f t="shared" si="109"/>
        <v>79.411764705882348</v>
      </c>
      <c r="Q1197" t="str">
        <f t="shared" si="112"/>
        <v>photography</v>
      </c>
      <c r="R1197" t="str">
        <f t="shared" si="113"/>
        <v>photobooks</v>
      </c>
      <c r="S1197" s="8">
        <f t="shared" si="110"/>
        <v>42358.375</v>
      </c>
      <c r="T1197" s="8">
        <f t="shared" si="111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24637</v>
      </c>
      <c r="P1198">
        <f t="shared" si="109"/>
        <v>76.439453125</v>
      </c>
      <c r="Q1198" t="str">
        <f t="shared" si="112"/>
        <v>photography</v>
      </c>
      <c r="R1198" t="str">
        <f t="shared" si="113"/>
        <v>photobooks</v>
      </c>
      <c r="S1198" s="8">
        <f t="shared" si="110"/>
        <v>42356.818738425922</v>
      </c>
      <c r="T1198" s="8">
        <f t="shared" si="111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22994</v>
      </c>
      <c r="P1199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8">
        <f t="shared" si="110"/>
        <v>42534.249305555553</v>
      </c>
      <c r="T1199" s="8">
        <f t="shared" si="111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5621</v>
      </c>
      <c r="P1200">
        <f t="shared" si="109"/>
        <v>54.616766467065865</v>
      </c>
      <c r="Q1200" t="str">
        <f t="shared" si="112"/>
        <v>photography</v>
      </c>
      <c r="R1200" t="str">
        <f t="shared" si="113"/>
        <v>photobooks</v>
      </c>
      <c r="S1200" s="8">
        <f t="shared" si="110"/>
        <v>42369.125</v>
      </c>
      <c r="T1200" s="8">
        <f t="shared" si="111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35</v>
      </c>
      <c r="P1201">
        <f t="shared" si="109"/>
        <v>299.22222222222223</v>
      </c>
      <c r="Q1201" t="str">
        <f t="shared" si="112"/>
        <v>photography</v>
      </c>
      <c r="R1201" t="str">
        <f t="shared" si="113"/>
        <v>photobooks</v>
      </c>
      <c r="S1201" s="8">
        <f t="shared" si="110"/>
        <v>42193.770833333328</v>
      </c>
      <c r="T1201" s="8">
        <f t="shared" si="111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1229</v>
      </c>
      <c r="P1202">
        <f t="shared" si="109"/>
        <v>58.533980582524272</v>
      </c>
      <c r="Q1202" t="str">
        <f t="shared" si="112"/>
        <v>photography</v>
      </c>
      <c r="R1202" t="str">
        <f t="shared" si="113"/>
        <v>photobooks</v>
      </c>
      <c r="S1202" s="8">
        <f t="shared" si="110"/>
        <v>42110.477500000001</v>
      </c>
      <c r="T1202" s="8">
        <f t="shared" si="111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146.27000000000044</v>
      </c>
      <c r="P1203">
        <f t="shared" si="109"/>
        <v>55.371801801801809</v>
      </c>
      <c r="Q1203" t="str">
        <f t="shared" si="112"/>
        <v>photography</v>
      </c>
      <c r="R1203" t="str">
        <f t="shared" si="113"/>
        <v>photobooks</v>
      </c>
      <c r="S1203" s="8">
        <f t="shared" si="110"/>
        <v>42566.60701388889</v>
      </c>
      <c r="T1203" s="8">
        <f t="shared" si="111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24811</v>
      </c>
      <c r="P1204">
        <f t="shared" si="109"/>
        <v>183.80442804428046</v>
      </c>
      <c r="Q1204" t="str">
        <f t="shared" si="112"/>
        <v>photography</v>
      </c>
      <c r="R1204" t="str">
        <f t="shared" si="113"/>
        <v>photobooks</v>
      </c>
      <c r="S1204" s="8">
        <f t="shared" si="110"/>
        <v>42182.288819444439</v>
      </c>
      <c r="T1204" s="8">
        <f t="shared" si="111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400</v>
      </c>
      <c r="P1205">
        <f t="shared" si="109"/>
        <v>165.34653465346534</v>
      </c>
      <c r="Q1205" t="str">
        <f t="shared" si="112"/>
        <v>photography</v>
      </c>
      <c r="R1205" t="str">
        <f t="shared" si="113"/>
        <v>photobooks</v>
      </c>
      <c r="S1205" s="8">
        <f t="shared" si="110"/>
        <v>42155.614895833336</v>
      </c>
      <c r="T1205" s="8">
        <f t="shared" si="111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383</v>
      </c>
      <c r="P1206">
        <f t="shared" si="109"/>
        <v>234.78947368421052</v>
      </c>
      <c r="Q1206" t="str">
        <f t="shared" si="112"/>
        <v>photography</v>
      </c>
      <c r="R1206" t="str">
        <f t="shared" si="113"/>
        <v>photobooks</v>
      </c>
      <c r="S1206" s="8">
        <f t="shared" si="110"/>
        <v>42342.208333333328</v>
      </c>
      <c r="T1206" s="8">
        <f t="shared" si="111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112</v>
      </c>
      <c r="P1207">
        <f t="shared" si="109"/>
        <v>211.48387096774192</v>
      </c>
      <c r="Q1207" t="str">
        <f t="shared" si="112"/>
        <v>photography</v>
      </c>
      <c r="R1207" t="str">
        <f t="shared" si="113"/>
        <v>photobooks</v>
      </c>
      <c r="S1207" s="8">
        <f t="shared" si="110"/>
        <v>42168.506377314814</v>
      </c>
      <c r="T1207" s="8">
        <f t="shared" si="111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135</v>
      </c>
      <c r="P1208">
        <f t="shared" si="109"/>
        <v>32.34375</v>
      </c>
      <c r="Q1208" t="str">
        <f t="shared" si="112"/>
        <v>photography</v>
      </c>
      <c r="R1208" t="str">
        <f t="shared" si="113"/>
        <v>photobooks</v>
      </c>
      <c r="S1208" s="8">
        <f t="shared" si="110"/>
        <v>42805.561805555553</v>
      </c>
      <c r="T1208" s="8">
        <f t="shared" si="111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696</v>
      </c>
      <c r="P1209">
        <f t="shared" si="109"/>
        <v>123.37588652482269</v>
      </c>
      <c r="Q1209" t="str">
        <f t="shared" si="112"/>
        <v>photography</v>
      </c>
      <c r="R1209" t="str">
        <f t="shared" si="113"/>
        <v>photobooks</v>
      </c>
      <c r="S1209" s="8">
        <f t="shared" si="110"/>
        <v>42460.416666666672</v>
      </c>
      <c r="T1209" s="8">
        <f t="shared" si="111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5530</v>
      </c>
      <c r="P1210">
        <f t="shared" si="109"/>
        <v>207.06666666666666</v>
      </c>
      <c r="Q1210" t="str">
        <f t="shared" si="112"/>
        <v>photography</v>
      </c>
      <c r="R1210" t="str">
        <f t="shared" si="113"/>
        <v>photobooks</v>
      </c>
      <c r="S1210" s="8">
        <f t="shared" si="110"/>
        <v>42453.667407407411</v>
      </c>
      <c r="T1210" s="8">
        <f t="shared" si="111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360</v>
      </c>
      <c r="P1211">
        <f t="shared" si="109"/>
        <v>138.2608695652174</v>
      </c>
      <c r="Q1211" t="str">
        <f t="shared" si="112"/>
        <v>photography</v>
      </c>
      <c r="R1211" t="str">
        <f t="shared" si="113"/>
        <v>photobooks</v>
      </c>
      <c r="S1211" s="8">
        <f t="shared" si="110"/>
        <v>42791.846122685187</v>
      </c>
      <c r="T1211" s="8">
        <f t="shared" si="111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30863</v>
      </c>
      <c r="P1212">
        <f t="shared" si="109"/>
        <v>493.81553398058253</v>
      </c>
      <c r="Q1212" t="str">
        <f t="shared" si="112"/>
        <v>photography</v>
      </c>
      <c r="R1212" t="str">
        <f t="shared" si="113"/>
        <v>photobooks</v>
      </c>
      <c r="S1212" s="8">
        <f t="shared" si="110"/>
        <v>42155.875</v>
      </c>
      <c r="T1212" s="8">
        <f t="shared" si="111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11</v>
      </c>
      <c r="P1213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8">
        <f t="shared" si="110"/>
        <v>42530.866446759261</v>
      </c>
      <c r="T1213" s="8">
        <f t="shared" si="111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726</v>
      </c>
      <c r="P1214">
        <f t="shared" si="109"/>
        <v>38.867469879518069</v>
      </c>
      <c r="Q1214" t="str">
        <f t="shared" si="112"/>
        <v>photography</v>
      </c>
      <c r="R1214" t="str">
        <f t="shared" si="113"/>
        <v>photobooks</v>
      </c>
      <c r="S1214" s="8">
        <f t="shared" si="110"/>
        <v>42335.041666666672</v>
      </c>
      <c r="T1214" s="8">
        <f t="shared" si="111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145</v>
      </c>
      <c r="P1215">
        <f t="shared" si="109"/>
        <v>61.527777777777779</v>
      </c>
      <c r="Q1215" t="str">
        <f t="shared" si="112"/>
        <v>photography</v>
      </c>
      <c r="R1215" t="str">
        <f t="shared" si="113"/>
        <v>photobooks</v>
      </c>
      <c r="S1215" s="8">
        <f t="shared" si="110"/>
        <v>42766.755787037036</v>
      </c>
      <c r="T1215" s="8">
        <f t="shared" si="111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636</v>
      </c>
      <c r="P1216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8">
        <f t="shared" si="110"/>
        <v>42164.840335648143</v>
      </c>
      <c r="T1216" s="8">
        <f t="shared" si="111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34304.01</v>
      </c>
      <c r="P1217">
        <f t="shared" si="109"/>
        <v>71.592003642987251</v>
      </c>
      <c r="Q1217" t="str">
        <f t="shared" si="112"/>
        <v>photography</v>
      </c>
      <c r="R1217" t="str">
        <f t="shared" si="113"/>
        <v>photobooks</v>
      </c>
      <c r="S1217" s="8">
        <f t="shared" si="110"/>
        <v>41789.923101851848</v>
      </c>
      <c r="T1217" s="8">
        <f t="shared" si="111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E1218-D1218</f>
        <v>6398</v>
      </c>
      <c r="P1218">
        <f t="shared" ref="P1218:P1281" si="115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8">
        <f t="shared" ref="S1218:S1281" si="116">(((I1218/60)/60)/24)+DATE(1970,1,1)</f>
        <v>42279.960416666669</v>
      </c>
      <c r="T1218" s="8">
        <f t="shared" ref="T1218:T1281" si="117">(((J1218/60)/60)/24)+DATE(1970,1,1)</f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689</v>
      </c>
      <c r="P1219">
        <f t="shared" si="115"/>
        <v>148.57377049180329</v>
      </c>
      <c r="Q1219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8">
        <f t="shared" si="116"/>
        <v>42565.809490740736</v>
      </c>
      <c r="T1219" s="8">
        <f t="shared" si="117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6505</v>
      </c>
      <c r="P1220">
        <f t="shared" si="115"/>
        <v>174.2134831460674</v>
      </c>
      <c r="Q1220" t="str">
        <f t="shared" si="118"/>
        <v>photography</v>
      </c>
      <c r="R1220" t="str">
        <f t="shared" si="119"/>
        <v>photobooks</v>
      </c>
      <c r="S1220" s="8">
        <f t="shared" si="116"/>
        <v>42309.125</v>
      </c>
      <c r="T1220" s="8">
        <f t="shared" si="117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9674</v>
      </c>
      <c r="P1221">
        <f t="shared" si="115"/>
        <v>102.86166007905139</v>
      </c>
      <c r="Q1221" t="str">
        <f t="shared" si="118"/>
        <v>photography</v>
      </c>
      <c r="R1221" t="str">
        <f t="shared" si="119"/>
        <v>photobooks</v>
      </c>
      <c r="S1221" s="8">
        <f t="shared" si="116"/>
        <v>42663.461956018517</v>
      </c>
      <c r="T1221" s="8">
        <f t="shared" si="117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565</v>
      </c>
      <c r="P1222">
        <f t="shared" si="115"/>
        <v>111.17857142857143</v>
      </c>
      <c r="Q1222" t="str">
        <f t="shared" si="118"/>
        <v>photography</v>
      </c>
      <c r="R1222" t="str">
        <f t="shared" si="119"/>
        <v>photobooks</v>
      </c>
      <c r="S1222" s="8">
        <f t="shared" si="116"/>
        <v>42241.628611111111</v>
      </c>
      <c r="T1222" s="8">
        <f t="shared" si="117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251.01000000000022</v>
      </c>
      <c r="P1223">
        <f t="shared" si="115"/>
        <v>23.796213592233013</v>
      </c>
      <c r="Q1223" t="str">
        <f t="shared" si="118"/>
        <v>photography</v>
      </c>
      <c r="R1223" t="str">
        <f t="shared" si="119"/>
        <v>photobooks</v>
      </c>
      <c r="S1223" s="8">
        <f t="shared" si="116"/>
        <v>42708</v>
      </c>
      <c r="T1223" s="8">
        <f t="shared" si="117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7215</v>
      </c>
      <c r="P1224">
        <f t="shared" si="115"/>
        <v>81.268115942028984</v>
      </c>
      <c r="Q1224" t="str">
        <f t="shared" si="118"/>
        <v>photography</v>
      </c>
      <c r="R1224" t="str">
        <f t="shared" si="119"/>
        <v>photobooks</v>
      </c>
      <c r="S1224" s="8">
        <f t="shared" si="116"/>
        <v>42461.166666666672</v>
      </c>
      <c r="T1224" s="8">
        <f t="shared" si="117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2397</v>
      </c>
      <c r="P1225">
        <f t="shared" si="115"/>
        <v>116.21465968586388</v>
      </c>
      <c r="Q1225" t="str">
        <f t="shared" si="118"/>
        <v>photography</v>
      </c>
      <c r="R1225" t="str">
        <f t="shared" si="119"/>
        <v>photobooks</v>
      </c>
      <c r="S1225" s="8">
        <f t="shared" si="116"/>
        <v>42684.218854166669</v>
      </c>
      <c r="T1225" s="8">
        <f t="shared" si="117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-13940</v>
      </c>
      <c r="P1226">
        <f t="shared" si="115"/>
        <v>58.888888888888886</v>
      </c>
      <c r="Q1226" t="str">
        <f t="shared" si="118"/>
        <v>music</v>
      </c>
      <c r="R1226" t="str">
        <f t="shared" si="119"/>
        <v>world music</v>
      </c>
      <c r="S1226" s="8">
        <f t="shared" si="116"/>
        <v>41796.549791666665</v>
      </c>
      <c r="T1226" s="8">
        <f t="shared" si="117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-2868</v>
      </c>
      <c r="P122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8">
        <f t="shared" si="116"/>
        <v>41569.905995370369</v>
      </c>
      <c r="T1227" s="8">
        <f t="shared" si="117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-48063</v>
      </c>
      <c r="P1228">
        <f t="shared" si="115"/>
        <v>48.424999999999997</v>
      </c>
      <c r="Q1228" t="str">
        <f t="shared" si="118"/>
        <v>music</v>
      </c>
      <c r="R1228" t="str">
        <f t="shared" si="119"/>
        <v>world music</v>
      </c>
      <c r="S1228" s="8">
        <f t="shared" si="116"/>
        <v>41750.041666666664</v>
      </c>
      <c r="T1228" s="8">
        <f t="shared" si="117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-2000</v>
      </c>
      <c r="P1229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8">
        <f t="shared" si="116"/>
        <v>41858.291666666664</v>
      </c>
      <c r="T1229" s="8">
        <f t="shared" si="117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-3535</v>
      </c>
      <c r="P1230">
        <f t="shared" si="115"/>
        <v>61.041666666666664</v>
      </c>
      <c r="Q1230" t="str">
        <f t="shared" si="118"/>
        <v>music</v>
      </c>
      <c r="R1230" t="str">
        <f t="shared" si="119"/>
        <v>world music</v>
      </c>
      <c r="S1230" s="8">
        <f t="shared" si="116"/>
        <v>40814.729259259257</v>
      </c>
      <c r="T1230" s="8">
        <f t="shared" si="117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-2725</v>
      </c>
      <c r="P1231">
        <f t="shared" si="115"/>
        <v>25</v>
      </c>
      <c r="Q1231" t="str">
        <f t="shared" si="118"/>
        <v>music</v>
      </c>
      <c r="R1231" t="str">
        <f t="shared" si="119"/>
        <v>world music</v>
      </c>
      <c r="S1231" s="8">
        <f t="shared" si="116"/>
        <v>41015.666666666664</v>
      </c>
      <c r="T1231" s="8">
        <f t="shared" si="117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-500000</v>
      </c>
      <c r="P1232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8">
        <f t="shared" si="116"/>
        <v>40598.972569444442</v>
      </c>
      <c r="T1232" s="8">
        <f t="shared" si="117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-5000</v>
      </c>
      <c r="P1233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8">
        <f t="shared" si="116"/>
        <v>42244.041666666672</v>
      </c>
      <c r="T1233" s="8">
        <f t="shared" si="117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-4960</v>
      </c>
      <c r="P1234">
        <f t="shared" si="115"/>
        <v>40</v>
      </c>
      <c r="Q1234" t="str">
        <f t="shared" si="118"/>
        <v>music</v>
      </c>
      <c r="R1234" t="str">
        <f t="shared" si="119"/>
        <v>world music</v>
      </c>
      <c r="S1234" s="8">
        <f t="shared" si="116"/>
        <v>41553.848032407412</v>
      </c>
      <c r="T1234" s="8">
        <f t="shared" si="117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-884</v>
      </c>
      <c r="P1235">
        <f t="shared" si="115"/>
        <v>19.333333333333332</v>
      </c>
      <c r="Q1235" t="str">
        <f t="shared" si="118"/>
        <v>music</v>
      </c>
      <c r="R1235" t="str">
        <f t="shared" si="119"/>
        <v>world music</v>
      </c>
      <c r="S1235" s="8">
        <f t="shared" si="116"/>
        <v>40960.948773148149</v>
      </c>
      <c r="T1235" s="8">
        <f t="shared" si="117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-50000</v>
      </c>
      <c r="P1236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8">
        <f t="shared" si="116"/>
        <v>42037.788680555561</v>
      </c>
      <c r="T1236" s="8">
        <f t="shared" si="117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-7324</v>
      </c>
      <c r="P123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8">
        <f t="shared" si="116"/>
        <v>41623.135405092595</v>
      </c>
      <c r="T1237" s="8">
        <f t="shared" si="117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-2500</v>
      </c>
      <c r="P1238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8">
        <f t="shared" si="116"/>
        <v>41118.666666666664</v>
      </c>
      <c r="T1238" s="8">
        <f t="shared" si="117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-25000</v>
      </c>
      <c r="P1239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8">
        <f t="shared" si="116"/>
        <v>41145.283159722225</v>
      </c>
      <c r="T1239" s="8">
        <f t="shared" si="117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-822</v>
      </c>
      <c r="P1240">
        <f t="shared" si="115"/>
        <v>59.333333333333336</v>
      </c>
      <c r="Q1240" t="str">
        <f t="shared" si="118"/>
        <v>music</v>
      </c>
      <c r="R1240" t="str">
        <f t="shared" si="119"/>
        <v>world music</v>
      </c>
      <c r="S1240" s="8">
        <f t="shared" si="116"/>
        <v>40761.61037037037</v>
      </c>
      <c r="T1240" s="8">
        <f t="shared" si="117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-2500</v>
      </c>
      <c r="P1241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8">
        <f t="shared" si="116"/>
        <v>40913.962581018517</v>
      </c>
      <c r="T1241" s="8">
        <f t="shared" si="117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-7759</v>
      </c>
      <c r="P1242">
        <f t="shared" si="115"/>
        <v>30.125</v>
      </c>
      <c r="Q1242" t="str">
        <f t="shared" si="118"/>
        <v>music</v>
      </c>
      <c r="R1242" t="str">
        <f t="shared" si="119"/>
        <v>world music</v>
      </c>
      <c r="S1242" s="8">
        <f t="shared" si="116"/>
        <v>41467.910416666666</v>
      </c>
      <c r="T1242" s="8">
        <f t="shared" si="117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-2463</v>
      </c>
      <c r="P1243">
        <f t="shared" si="115"/>
        <v>74.617647058823536</v>
      </c>
      <c r="Q1243" t="str">
        <f t="shared" si="118"/>
        <v>music</v>
      </c>
      <c r="R1243" t="str">
        <f t="shared" si="119"/>
        <v>world music</v>
      </c>
      <c r="S1243" s="8">
        <f t="shared" si="116"/>
        <v>41946.249305555553</v>
      </c>
      <c r="T1243" s="8">
        <f t="shared" si="117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-906</v>
      </c>
      <c r="P1244">
        <f t="shared" si="115"/>
        <v>5</v>
      </c>
      <c r="Q1244" t="str">
        <f t="shared" si="118"/>
        <v>music</v>
      </c>
      <c r="R1244" t="str">
        <f t="shared" si="119"/>
        <v>world music</v>
      </c>
      <c r="S1244" s="8">
        <f t="shared" si="116"/>
        <v>40797.554166666669</v>
      </c>
      <c r="T1244" s="8">
        <f t="shared" si="117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-10309</v>
      </c>
      <c r="P1245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8">
        <f t="shared" si="116"/>
        <v>40732.875</v>
      </c>
      <c r="T1245" s="8">
        <f t="shared" si="117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76</v>
      </c>
      <c r="P1246">
        <f t="shared" si="115"/>
        <v>46.133333333333333</v>
      </c>
      <c r="Q1246" t="str">
        <f t="shared" si="118"/>
        <v>music</v>
      </c>
      <c r="R1246" t="str">
        <f t="shared" si="119"/>
        <v>rock</v>
      </c>
      <c r="S1246" s="8">
        <f t="shared" si="116"/>
        <v>41386.875</v>
      </c>
      <c r="T1246" s="8">
        <f t="shared" si="117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405</v>
      </c>
      <c r="P1247">
        <f t="shared" si="115"/>
        <v>141.47058823529412</v>
      </c>
      <c r="Q1247" t="str">
        <f t="shared" si="118"/>
        <v>music</v>
      </c>
      <c r="R1247" t="str">
        <f t="shared" si="119"/>
        <v>rock</v>
      </c>
      <c r="S1247" s="8">
        <f t="shared" si="116"/>
        <v>41804.599930555552</v>
      </c>
      <c r="T1247" s="8">
        <f t="shared" si="117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340</v>
      </c>
      <c r="P1248">
        <f t="shared" si="115"/>
        <v>75.483870967741936</v>
      </c>
      <c r="Q1248" t="str">
        <f t="shared" si="118"/>
        <v>music</v>
      </c>
      <c r="R1248" t="str">
        <f t="shared" si="119"/>
        <v>rock</v>
      </c>
      <c r="S1248" s="8">
        <f t="shared" si="116"/>
        <v>40883.085057870368</v>
      </c>
      <c r="T1248" s="8">
        <f t="shared" si="117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775</v>
      </c>
      <c r="P1249">
        <f t="shared" si="115"/>
        <v>85.5</v>
      </c>
      <c r="Q1249" t="str">
        <f t="shared" si="118"/>
        <v>music</v>
      </c>
      <c r="R1249" t="str">
        <f t="shared" si="119"/>
        <v>rock</v>
      </c>
      <c r="S1249" s="8">
        <f t="shared" si="116"/>
        <v>41400.292303240742</v>
      </c>
      <c r="T1249" s="8">
        <f t="shared" si="117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1291</v>
      </c>
      <c r="P1250">
        <f t="shared" si="115"/>
        <v>64.254237288135599</v>
      </c>
      <c r="Q1250" t="str">
        <f t="shared" si="118"/>
        <v>music</v>
      </c>
      <c r="R1250" t="str">
        <f t="shared" si="119"/>
        <v>rock</v>
      </c>
      <c r="S1250" s="8">
        <f t="shared" si="116"/>
        <v>41803.290972222225</v>
      </c>
      <c r="T1250" s="8">
        <f t="shared" si="117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222</v>
      </c>
      <c r="P1251">
        <f t="shared" si="115"/>
        <v>64.46913580246914</v>
      </c>
      <c r="Q1251" t="str">
        <f t="shared" si="118"/>
        <v>music</v>
      </c>
      <c r="R1251" t="str">
        <f t="shared" si="119"/>
        <v>rock</v>
      </c>
      <c r="S1251" s="8">
        <f t="shared" si="116"/>
        <v>41097.74086805556</v>
      </c>
      <c r="T1251" s="8">
        <f t="shared" si="117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30046</v>
      </c>
      <c r="P1252">
        <f t="shared" si="115"/>
        <v>118.2007874015748</v>
      </c>
      <c r="Q1252" t="str">
        <f t="shared" si="118"/>
        <v>music</v>
      </c>
      <c r="R1252" t="str">
        <f t="shared" si="119"/>
        <v>rock</v>
      </c>
      <c r="S1252" s="8">
        <f t="shared" si="116"/>
        <v>41888.64271990741</v>
      </c>
      <c r="T1252" s="8">
        <f t="shared" si="117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108</v>
      </c>
      <c r="P1253">
        <f t="shared" si="115"/>
        <v>82.540540540540547</v>
      </c>
      <c r="Q1253" t="str">
        <f t="shared" si="118"/>
        <v>music</v>
      </c>
      <c r="R1253" t="str">
        <f t="shared" si="119"/>
        <v>rock</v>
      </c>
      <c r="S1253" s="8">
        <f t="shared" si="116"/>
        <v>40811.814432870371</v>
      </c>
      <c r="T1253" s="8">
        <f t="shared" si="117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1318</v>
      </c>
      <c r="P1254">
        <f t="shared" si="115"/>
        <v>34.170212765957444</v>
      </c>
      <c r="Q1254" t="str">
        <f t="shared" si="118"/>
        <v>music</v>
      </c>
      <c r="R1254" t="str">
        <f t="shared" si="119"/>
        <v>rock</v>
      </c>
      <c r="S1254" s="8">
        <f t="shared" si="116"/>
        <v>41571.988067129627</v>
      </c>
      <c r="T1254" s="8">
        <f t="shared" si="117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30373.32</v>
      </c>
      <c r="P1255">
        <f t="shared" si="115"/>
        <v>42.73322081575246</v>
      </c>
      <c r="Q1255" t="str">
        <f t="shared" si="118"/>
        <v>music</v>
      </c>
      <c r="R1255" t="str">
        <f t="shared" si="119"/>
        <v>rock</v>
      </c>
      <c r="S1255" s="8">
        <f t="shared" si="116"/>
        <v>41885.783645833333</v>
      </c>
      <c r="T1255" s="8">
        <f t="shared" si="117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6623</v>
      </c>
      <c r="P1256">
        <f t="shared" si="115"/>
        <v>94.489361702127653</v>
      </c>
      <c r="Q1256" t="str">
        <f t="shared" si="118"/>
        <v>music</v>
      </c>
      <c r="R1256" t="str">
        <f t="shared" si="119"/>
        <v>rock</v>
      </c>
      <c r="S1256" s="8">
        <f t="shared" si="116"/>
        <v>40544.207638888889</v>
      </c>
      <c r="T1256" s="8">
        <f t="shared" si="117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3071</v>
      </c>
      <c r="P1257">
        <f t="shared" si="115"/>
        <v>55.697247706422019</v>
      </c>
      <c r="Q1257" t="str">
        <f t="shared" si="118"/>
        <v>music</v>
      </c>
      <c r="R1257" t="str">
        <f t="shared" si="119"/>
        <v>rock</v>
      </c>
      <c r="S1257" s="8">
        <f t="shared" si="116"/>
        <v>41609.887175925927</v>
      </c>
      <c r="T1257" s="8">
        <f t="shared" si="117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5389.1299999999974</v>
      </c>
      <c r="P1258">
        <f t="shared" si="115"/>
        <v>98.030831024930734</v>
      </c>
      <c r="Q1258" t="str">
        <f t="shared" si="118"/>
        <v>music</v>
      </c>
      <c r="R1258" t="str">
        <f t="shared" si="119"/>
        <v>rock</v>
      </c>
      <c r="S1258" s="8">
        <f t="shared" si="116"/>
        <v>40951.919340277782</v>
      </c>
      <c r="T1258" s="8">
        <f t="shared" si="117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10710</v>
      </c>
      <c r="P1259">
        <f t="shared" si="115"/>
        <v>92.102272727272734</v>
      </c>
      <c r="Q1259" t="str">
        <f t="shared" si="118"/>
        <v>music</v>
      </c>
      <c r="R1259" t="str">
        <f t="shared" si="119"/>
        <v>rock</v>
      </c>
      <c r="S1259" s="8">
        <f t="shared" si="116"/>
        <v>40636.043865740743</v>
      </c>
      <c r="T1259" s="8">
        <f t="shared" si="117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13577.560000000001</v>
      </c>
      <c r="P1260">
        <f t="shared" si="115"/>
        <v>38.175462686567165</v>
      </c>
      <c r="Q1260" t="str">
        <f t="shared" si="118"/>
        <v>music</v>
      </c>
      <c r="R1260" t="str">
        <f t="shared" si="119"/>
        <v>rock</v>
      </c>
      <c r="S1260" s="8">
        <f t="shared" si="116"/>
        <v>41517.611250000002</v>
      </c>
      <c r="T1260" s="8">
        <f t="shared" si="117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106</v>
      </c>
      <c r="P1261">
        <f t="shared" si="115"/>
        <v>27.145833333333332</v>
      </c>
      <c r="Q1261" t="str">
        <f t="shared" si="118"/>
        <v>music</v>
      </c>
      <c r="R1261" t="str">
        <f t="shared" si="119"/>
        <v>rock</v>
      </c>
      <c r="S1261" s="8">
        <f t="shared" si="116"/>
        <v>41799.165972222225</v>
      </c>
      <c r="T1261" s="8">
        <f t="shared" si="117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451</v>
      </c>
      <c r="P1262">
        <f t="shared" si="115"/>
        <v>50.689189189189186</v>
      </c>
      <c r="Q1262" t="str">
        <f t="shared" si="118"/>
        <v>music</v>
      </c>
      <c r="R1262" t="str">
        <f t="shared" si="119"/>
        <v>rock</v>
      </c>
      <c r="S1262" s="8">
        <f t="shared" si="116"/>
        <v>41696.842824074076</v>
      </c>
      <c r="T1262" s="8">
        <f t="shared" si="117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25</v>
      </c>
      <c r="P1263">
        <f t="shared" si="115"/>
        <v>38.942307692307693</v>
      </c>
      <c r="Q1263" t="str">
        <f t="shared" si="118"/>
        <v>music</v>
      </c>
      <c r="R1263" t="str">
        <f t="shared" si="119"/>
        <v>rock</v>
      </c>
      <c r="S1263" s="8">
        <f t="shared" si="116"/>
        <v>41668.342905092592</v>
      </c>
      <c r="T1263" s="8">
        <f t="shared" si="117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1652</v>
      </c>
      <c r="P1264">
        <f t="shared" si="115"/>
        <v>77.638095238095232</v>
      </c>
      <c r="Q1264" t="str">
        <f t="shared" si="118"/>
        <v>music</v>
      </c>
      <c r="R1264" t="str">
        <f t="shared" si="119"/>
        <v>rock</v>
      </c>
      <c r="S1264" s="8">
        <f t="shared" si="116"/>
        <v>41686.762638888889</v>
      </c>
      <c r="T1264" s="8">
        <f t="shared" si="117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285</v>
      </c>
      <c r="P1265">
        <f t="shared" si="115"/>
        <v>43.536585365853661</v>
      </c>
      <c r="Q1265" t="str">
        <f t="shared" si="118"/>
        <v>music</v>
      </c>
      <c r="R1265" t="str">
        <f t="shared" si="119"/>
        <v>rock</v>
      </c>
      <c r="S1265" s="8">
        <f t="shared" si="116"/>
        <v>41727.041666666664</v>
      </c>
      <c r="T1265" s="8">
        <f t="shared" si="117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432</v>
      </c>
      <c r="P1266">
        <f t="shared" si="115"/>
        <v>31.823529411764707</v>
      </c>
      <c r="Q1266" t="str">
        <f t="shared" si="118"/>
        <v>music</v>
      </c>
      <c r="R1266" t="str">
        <f t="shared" si="119"/>
        <v>rock</v>
      </c>
      <c r="S1266" s="8">
        <f t="shared" si="116"/>
        <v>41576.662997685184</v>
      </c>
      <c r="T1266" s="8">
        <f t="shared" si="117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670.17000000000007</v>
      </c>
      <c r="P1267">
        <f t="shared" si="115"/>
        <v>63.184393939393942</v>
      </c>
      <c r="Q1267" t="str">
        <f t="shared" si="118"/>
        <v>music</v>
      </c>
      <c r="R1267" t="str">
        <f t="shared" si="119"/>
        <v>rock</v>
      </c>
      <c r="S1267" s="8">
        <f t="shared" si="116"/>
        <v>40512.655266203699</v>
      </c>
      <c r="T1267" s="8">
        <f t="shared" si="117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45</v>
      </c>
      <c r="P1268">
        <f t="shared" si="115"/>
        <v>190.9</v>
      </c>
      <c r="Q1268" t="str">
        <f t="shared" si="118"/>
        <v>music</v>
      </c>
      <c r="R1268" t="str">
        <f t="shared" si="119"/>
        <v>rock</v>
      </c>
      <c r="S1268" s="8">
        <f t="shared" si="116"/>
        <v>41650.87667824074</v>
      </c>
      <c r="T1268" s="8">
        <f t="shared" si="117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396</v>
      </c>
      <c r="P1269">
        <f t="shared" si="115"/>
        <v>140.85534591194968</v>
      </c>
      <c r="Q1269" t="str">
        <f t="shared" si="118"/>
        <v>music</v>
      </c>
      <c r="R1269" t="str">
        <f t="shared" si="119"/>
        <v>rock</v>
      </c>
      <c r="S1269" s="8">
        <f t="shared" si="116"/>
        <v>41479.585162037038</v>
      </c>
      <c r="T1269" s="8">
        <f t="shared" si="117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2000</v>
      </c>
      <c r="P1270">
        <f t="shared" si="115"/>
        <v>76.92307692307692</v>
      </c>
      <c r="Q1270" t="str">
        <f t="shared" si="118"/>
        <v>music</v>
      </c>
      <c r="R1270" t="str">
        <f t="shared" si="119"/>
        <v>rock</v>
      </c>
      <c r="S1270" s="8">
        <f t="shared" si="116"/>
        <v>41537.845451388886</v>
      </c>
      <c r="T1270" s="8">
        <f t="shared" si="117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1626</v>
      </c>
      <c r="P1271">
        <f t="shared" si="115"/>
        <v>99.15533980582525</v>
      </c>
      <c r="Q1271" t="str">
        <f t="shared" si="118"/>
        <v>music</v>
      </c>
      <c r="R1271" t="str">
        <f t="shared" si="119"/>
        <v>rock</v>
      </c>
      <c r="S1271" s="8">
        <f t="shared" si="116"/>
        <v>42476</v>
      </c>
      <c r="T1271" s="8">
        <f t="shared" si="117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1472</v>
      </c>
      <c r="P1272">
        <f t="shared" si="115"/>
        <v>67.881656804733723</v>
      </c>
      <c r="Q1272" t="str">
        <f t="shared" si="118"/>
        <v>music</v>
      </c>
      <c r="R1272" t="str">
        <f t="shared" si="119"/>
        <v>rock</v>
      </c>
      <c r="S1272" s="8">
        <f t="shared" si="116"/>
        <v>40993.815300925926</v>
      </c>
      <c r="T1272" s="8">
        <f t="shared" si="117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135</v>
      </c>
      <c r="P1273">
        <f t="shared" si="115"/>
        <v>246.29032258064515</v>
      </c>
      <c r="Q1273" t="str">
        <f t="shared" si="118"/>
        <v>music</v>
      </c>
      <c r="R1273" t="str">
        <f t="shared" si="119"/>
        <v>rock</v>
      </c>
      <c r="S1273" s="8">
        <f t="shared" si="116"/>
        <v>41591.725219907406</v>
      </c>
      <c r="T1273" s="8">
        <f t="shared" si="117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300</v>
      </c>
      <c r="P1274">
        <f t="shared" si="115"/>
        <v>189.28571428571428</v>
      </c>
      <c r="Q1274" t="str">
        <f t="shared" si="118"/>
        <v>music</v>
      </c>
      <c r="R1274" t="str">
        <f t="shared" si="119"/>
        <v>rock</v>
      </c>
      <c r="S1274" s="8">
        <f t="shared" si="116"/>
        <v>40344.166666666664</v>
      </c>
      <c r="T1274" s="8">
        <f t="shared" si="117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140</v>
      </c>
      <c r="P1275">
        <f t="shared" si="115"/>
        <v>76.666666666666671</v>
      </c>
      <c r="Q1275" t="str">
        <f t="shared" si="118"/>
        <v>music</v>
      </c>
      <c r="R1275" t="str">
        <f t="shared" si="119"/>
        <v>rock</v>
      </c>
      <c r="S1275" s="8">
        <f t="shared" si="116"/>
        <v>41882.730219907404</v>
      </c>
      <c r="T1275" s="8">
        <f t="shared" si="117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13743.839999999997</v>
      </c>
      <c r="P1276">
        <f t="shared" si="115"/>
        <v>82.963254817987149</v>
      </c>
      <c r="Q1276" t="str">
        <f t="shared" si="118"/>
        <v>music</v>
      </c>
      <c r="R1276" t="str">
        <f t="shared" si="119"/>
        <v>rock</v>
      </c>
      <c r="S1276" s="8">
        <f t="shared" si="116"/>
        <v>41151.690104166664</v>
      </c>
      <c r="T1276" s="8">
        <f t="shared" si="117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9321.0999999999985</v>
      </c>
      <c r="P1277">
        <f t="shared" si="115"/>
        <v>62.522107969151669</v>
      </c>
      <c r="Q1277" t="str">
        <f t="shared" si="118"/>
        <v>music</v>
      </c>
      <c r="R1277" t="str">
        <f t="shared" si="119"/>
        <v>rock</v>
      </c>
      <c r="S1277" s="8">
        <f t="shared" si="116"/>
        <v>41493.867905092593</v>
      </c>
      <c r="T1277" s="8">
        <f t="shared" si="117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132.63000000000011</v>
      </c>
      <c r="P1278">
        <f t="shared" si="115"/>
        <v>46.06808823529412</v>
      </c>
      <c r="Q1278" t="str">
        <f t="shared" si="118"/>
        <v>music</v>
      </c>
      <c r="R1278" t="str">
        <f t="shared" si="119"/>
        <v>rock</v>
      </c>
      <c r="S1278" s="8">
        <f t="shared" si="116"/>
        <v>40057.166666666664</v>
      </c>
      <c r="T1278" s="8">
        <f t="shared" si="117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918.64999999999964</v>
      </c>
      <c r="P1279">
        <f t="shared" si="115"/>
        <v>38.543946731234868</v>
      </c>
      <c r="Q1279" t="str">
        <f t="shared" si="118"/>
        <v>music</v>
      </c>
      <c r="R1279" t="str">
        <f t="shared" si="119"/>
        <v>rock</v>
      </c>
      <c r="S1279" s="8">
        <f t="shared" si="116"/>
        <v>41156.561886574076</v>
      </c>
      <c r="T1279" s="8">
        <f t="shared" si="117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3571</v>
      </c>
      <c r="P1280">
        <f t="shared" si="115"/>
        <v>53.005263157894738</v>
      </c>
      <c r="Q1280" t="str">
        <f t="shared" si="118"/>
        <v>music</v>
      </c>
      <c r="R1280" t="str">
        <f t="shared" si="119"/>
        <v>rock</v>
      </c>
      <c r="S1280" s="8">
        <f t="shared" si="116"/>
        <v>41815.083333333336</v>
      </c>
      <c r="T1280" s="8">
        <f t="shared" si="117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1348.17</v>
      </c>
      <c r="P1281">
        <f t="shared" si="115"/>
        <v>73.355396825396824</v>
      </c>
      <c r="Q1281" t="str">
        <f t="shared" si="118"/>
        <v>music</v>
      </c>
      <c r="R1281" t="str">
        <f t="shared" si="119"/>
        <v>rock</v>
      </c>
      <c r="S1281" s="8">
        <f t="shared" si="116"/>
        <v>41722.057523148149</v>
      </c>
      <c r="T1281" s="8">
        <f t="shared" si="117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E1282-D1282</f>
        <v>1636.7799999999988</v>
      </c>
      <c r="P1282">
        <f t="shared" ref="P1282:P1345" si="121">E1282/L1282</f>
        <v>127.97523076923076</v>
      </c>
      <c r="Q1282" t="str">
        <f t="shared" si="118"/>
        <v>music</v>
      </c>
      <c r="R1282" t="str">
        <f t="shared" si="119"/>
        <v>rock</v>
      </c>
      <c r="S1282" s="8">
        <f t="shared" ref="S1282:S1345" si="122">(((I1282/60)/60)/24)+DATE(1970,1,1)</f>
        <v>40603.757569444446</v>
      </c>
      <c r="T1282" s="8">
        <f t="shared" ref="T1282:T1345" si="123">(((J1282/60)/60)/24)+DATE(1970,1,1)</f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750</v>
      </c>
      <c r="P1283">
        <f t="shared" si="121"/>
        <v>104.72972972972973</v>
      </c>
      <c r="Q128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8">
        <f t="shared" si="122"/>
        <v>41483.743472222224</v>
      </c>
      <c r="T1283" s="8">
        <f t="shared" si="123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3542</v>
      </c>
      <c r="P1284">
        <f t="shared" si="121"/>
        <v>67.671532846715323</v>
      </c>
      <c r="Q1284" t="str">
        <f t="shared" si="124"/>
        <v>music</v>
      </c>
      <c r="R1284" t="str">
        <f t="shared" si="125"/>
        <v>rock</v>
      </c>
      <c r="S1284" s="8">
        <f t="shared" si="122"/>
        <v>41617.207638888889</v>
      </c>
      <c r="T1284" s="8">
        <f t="shared" si="12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1110.5</v>
      </c>
      <c r="P1285">
        <f t="shared" si="121"/>
        <v>95.931818181818187</v>
      </c>
      <c r="Q1285" t="str">
        <f t="shared" si="124"/>
        <v>music</v>
      </c>
      <c r="R1285" t="str">
        <f t="shared" si="125"/>
        <v>rock</v>
      </c>
      <c r="S1285" s="8">
        <f t="shared" si="122"/>
        <v>41344.166666666664</v>
      </c>
      <c r="T1285" s="8">
        <f t="shared" si="12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20</v>
      </c>
      <c r="P1286">
        <f t="shared" si="121"/>
        <v>65.161290322580641</v>
      </c>
      <c r="Q1286" t="str">
        <f t="shared" si="124"/>
        <v>theater</v>
      </c>
      <c r="R1286" t="str">
        <f t="shared" si="125"/>
        <v>plays</v>
      </c>
      <c r="S1286" s="8">
        <f t="shared" si="122"/>
        <v>42735.707638888889</v>
      </c>
      <c r="T1286" s="8">
        <f t="shared" si="12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33</v>
      </c>
      <c r="P1287">
        <f t="shared" si="121"/>
        <v>32.269841269841272</v>
      </c>
      <c r="Q1287" t="str">
        <f t="shared" si="124"/>
        <v>theater</v>
      </c>
      <c r="R1287" t="str">
        <f t="shared" si="125"/>
        <v>plays</v>
      </c>
      <c r="S1287" s="8">
        <f t="shared" si="122"/>
        <v>42175.583043981482</v>
      </c>
      <c r="T1287" s="8">
        <f t="shared" si="12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125</v>
      </c>
      <c r="P1288">
        <f t="shared" si="121"/>
        <v>81.25</v>
      </c>
      <c r="Q1288" t="str">
        <f t="shared" si="124"/>
        <v>theater</v>
      </c>
      <c r="R1288" t="str">
        <f t="shared" si="125"/>
        <v>plays</v>
      </c>
      <c r="S1288" s="8">
        <f t="shared" si="122"/>
        <v>42052.583333333328</v>
      </c>
      <c r="T1288" s="8">
        <f t="shared" si="12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355</v>
      </c>
      <c r="P1289">
        <f t="shared" si="121"/>
        <v>24.2</v>
      </c>
      <c r="Q1289" t="str">
        <f t="shared" si="124"/>
        <v>theater</v>
      </c>
      <c r="R1289" t="str">
        <f t="shared" si="125"/>
        <v>plays</v>
      </c>
      <c r="S1289" s="8">
        <f t="shared" si="122"/>
        <v>42167.621018518519</v>
      </c>
      <c r="T1289" s="8">
        <f t="shared" si="12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18</v>
      </c>
      <c r="P1290">
        <f t="shared" si="121"/>
        <v>65.868852459016395</v>
      </c>
      <c r="Q1290" t="str">
        <f t="shared" si="124"/>
        <v>theater</v>
      </c>
      <c r="R1290" t="str">
        <f t="shared" si="125"/>
        <v>plays</v>
      </c>
      <c r="S1290" s="8">
        <f t="shared" si="122"/>
        <v>42592.166666666672</v>
      </c>
      <c r="T1290" s="8">
        <f t="shared" si="12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376</v>
      </c>
      <c r="P1291">
        <f t="shared" si="121"/>
        <v>36.07692307692308</v>
      </c>
      <c r="Q1291" t="str">
        <f t="shared" si="124"/>
        <v>theater</v>
      </c>
      <c r="R1291" t="str">
        <f t="shared" si="125"/>
        <v>plays</v>
      </c>
      <c r="S1291" s="8">
        <f t="shared" si="122"/>
        <v>42739.134780092587</v>
      </c>
      <c r="T1291" s="8">
        <f t="shared" si="12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300</v>
      </c>
      <c r="P1292">
        <f t="shared" si="121"/>
        <v>44.186046511627907</v>
      </c>
      <c r="Q1292" t="str">
        <f t="shared" si="124"/>
        <v>theater</v>
      </c>
      <c r="R1292" t="str">
        <f t="shared" si="125"/>
        <v>plays</v>
      </c>
      <c r="S1292" s="8">
        <f t="shared" si="122"/>
        <v>42117.290972222225</v>
      </c>
      <c r="T1292" s="8">
        <f t="shared" si="12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1371</v>
      </c>
      <c r="P1293">
        <f t="shared" si="121"/>
        <v>104.07142857142857</v>
      </c>
      <c r="Q1293" t="str">
        <f t="shared" si="124"/>
        <v>theater</v>
      </c>
      <c r="R1293" t="str">
        <f t="shared" si="125"/>
        <v>plays</v>
      </c>
      <c r="S1293" s="8">
        <f t="shared" si="122"/>
        <v>42101.291666666672</v>
      </c>
      <c r="T1293" s="8">
        <f t="shared" si="12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170</v>
      </c>
      <c r="P1294">
        <f t="shared" si="121"/>
        <v>35.96153846153846</v>
      </c>
      <c r="Q1294" t="str">
        <f t="shared" si="124"/>
        <v>theater</v>
      </c>
      <c r="R1294" t="str">
        <f t="shared" si="125"/>
        <v>plays</v>
      </c>
      <c r="S1294" s="8">
        <f t="shared" si="122"/>
        <v>42283.957638888889</v>
      </c>
      <c r="T1294" s="8">
        <f t="shared" si="12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335</v>
      </c>
      <c r="P1295">
        <f t="shared" si="121"/>
        <v>127.79166666666667</v>
      </c>
      <c r="Q1295" t="str">
        <f t="shared" si="124"/>
        <v>theater</v>
      </c>
      <c r="R1295" t="str">
        <f t="shared" si="125"/>
        <v>plays</v>
      </c>
      <c r="S1295" s="8">
        <f t="shared" si="122"/>
        <v>42322.742719907401</v>
      </c>
      <c r="T1295" s="8">
        <f t="shared" si="12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110</v>
      </c>
      <c r="P1296">
        <f t="shared" si="121"/>
        <v>27.727272727272727</v>
      </c>
      <c r="Q1296" t="str">
        <f t="shared" si="124"/>
        <v>theater</v>
      </c>
      <c r="R1296" t="str">
        <f t="shared" si="125"/>
        <v>plays</v>
      </c>
      <c r="S1296" s="8">
        <f t="shared" si="122"/>
        <v>42296.458333333328</v>
      </c>
      <c r="T1296" s="8">
        <f t="shared" si="12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49</v>
      </c>
      <c r="P1297">
        <f t="shared" si="121"/>
        <v>39.828125</v>
      </c>
      <c r="Q1297" t="str">
        <f t="shared" si="124"/>
        <v>theater</v>
      </c>
      <c r="R1297" t="str">
        <f t="shared" si="125"/>
        <v>plays</v>
      </c>
      <c r="S1297" s="8">
        <f t="shared" si="122"/>
        <v>42214.708333333328</v>
      </c>
      <c r="T1297" s="8">
        <f t="shared" si="12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350</v>
      </c>
      <c r="P1298">
        <f t="shared" si="121"/>
        <v>52.173913043478258</v>
      </c>
      <c r="Q1298" t="str">
        <f t="shared" si="124"/>
        <v>theater</v>
      </c>
      <c r="R1298" t="str">
        <f t="shared" si="125"/>
        <v>plays</v>
      </c>
      <c r="S1298" s="8">
        <f t="shared" si="122"/>
        <v>42443.008946759262</v>
      </c>
      <c r="T1298" s="8">
        <f t="shared" si="12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1905</v>
      </c>
      <c r="P1299">
        <f t="shared" si="121"/>
        <v>92.037815126050418</v>
      </c>
      <c r="Q1299" t="str">
        <f t="shared" si="124"/>
        <v>theater</v>
      </c>
      <c r="R1299" t="str">
        <f t="shared" si="125"/>
        <v>plays</v>
      </c>
      <c r="S1299" s="8">
        <f t="shared" si="122"/>
        <v>42491.747199074074</v>
      </c>
      <c r="T1299" s="8">
        <f t="shared" si="12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93</v>
      </c>
      <c r="P1300">
        <f t="shared" si="121"/>
        <v>63.424242424242422</v>
      </c>
      <c r="Q1300" t="str">
        <f t="shared" si="124"/>
        <v>theater</v>
      </c>
      <c r="R1300" t="str">
        <f t="shared" si="125"/>
        <v>plays</v>
      </c>
      <c r="S1300" s="8">
        <f t="shared" si="122"/>
        <v>42488.680925925932</v>
      </c>
      <c r="T1300" s="8">
        <f t="shared" si="12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840</v>
      </c>
      <c r="P1301">
        <f t="shared" si="121"/>
        <v>135.625</v>
      </c>
      <c r="Q1301" t="str">
        <f t="shared" si="124"/>
        <v>theater</v>
      </c>
      <c r="R1301" t="str">
        <f t="shared" si="125"/>
        <v>plays</v>
      </c>
      <c r="S1301" s="8">
        <f t="shared" si="122"/>
        <v>42199.814340277779</v>
      </c>
      <c r="T1301" s="8">
        <f t="shared" si="12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1050</v>
      </c>
      <c r="P1302">
        <f t="shared" si="121"/>
        <v>168.75</v>
      </c>
      <c r="Q1302" t="str">
        <f t="shared" si="124"/>
        <v>theater</v>
      </c>
      <c r="R1302" t="str">
        <f t="shared" si="125"/>
        <v>plays</v>
      </c>
      <c r="S1302" s="8">
        <f t="shared" si="122"/>
        <v>42522.789583333331</v>
      </c>
      <c r="T1302" s="8">
        <f t="shared" si="12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55</v>
      </c>
      <c r="P1303">
        <f t="shared" si="121"/>
        <v>70.862068965517238</v>
      </c>
      <c r="Q1303" t="str">
        <f t="shared" si="124"/>
        <v>theater</v>
      </c>
      <c r="R1303" t="str">
        <f t="shared" si="125"/>
        <v>plays</v>
      </c>
      <c r="S1303" s="8">
        <f t="shared" si="122"/>
        <v>42206.125</v>
      </c>
      <c r="T1303" s="8">
        <f t="shared" si="12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0</v>
      </c>
      <c r="P1304">
        <f t="shared" si="121"/>
        <v>50</v>
      </c>
      <c r="Q1304" t="str">
        <f t="shared" si="124"/>
        <v>theater</v>
      </c>
      <c r="R1304" t="str">
        <f t="shared" si="125"/>
        <v>plays</v>
      </c>
      <c r="S1304" s="8">
        <f t="shared" si="122"/>
        <v>42705.099664351852</v>
      </c>
      <c r="T1304" s="8">
        <f t="shared" si="12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1059.1300000000001</v>
      </c>
      <c r="P1305">
        <f t="shared" si="121"/>
        <v>42.214166666666671</v>
      </c>
      <c r="Q1305" t="str">
        <f t="shared" si="124"/>
        <v>theater</v>
      </c>
      <c r="R1305" t="str">
        <f t="shared" si="125"/>
        <v>plays</v>
      </c>
      <c r="S1305" s="8">
        <f t="shared" si="122"/>
        <v>42582.458333333328</v>
      </c>
      <c r="T1305" s="8">
        <f t="shared" si="12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-24149</v>
      </c>
      <c r="P1306">
        <f t="shared" si="121"/>
        <v>152.41346153846155</v>
      </c>
      <c r="Q1306" t="str">
        <f t="shared" si="124"/>
        <v>technology</v>
      </c>
      <c r="R1306" t="str">
        <f t="shared" si="125"/>
        <v>wearables</v>
      </c>
      <c r="S1306" s="8">
        <f t="shared" si="122"/>
        <v>42807.152835648143</v>
      </c>
      <c r="T1306" s="8">
        <f t="shared" si="12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-22207</v>
      </c>
      <c r="P1307">
        <f t="shared" si="121"/>
        <v>90.616279069767444</v>
      </c>
      <c r="Q1307" t="str">
        <f t="shared" si="124"/>
        <v>technology</v>
      </c>
      <c r="R1307" t="str">
        <f t="shared" si="125"/>
        <v>wearables</v>
      </c>
      <c r="S1307" s="8">
        <f t="shared" si="122"/>
        <v>42572.729166666672</v>
      </c>
      <c r="T1307" s="8">
        <f t="shared" si="12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-38229</v>
      </c>
      <c r="P1308">
        <f t="shared" si="121"/>
        <v>201.60393258426967</v>
      </c>
      <c r="Q1308" t="str">
        <f t="shared" si="124"/>
        <v>technology</v>
      </c>
      <c r="R1308" t="str">
        <f t="shared" si="125"/>
        <v>wearables</v>
      </c>
      <c r="S1308" s="8">
        <f t="shared" si="122"/>
        <v>41977.457569444443</v>
      </c>
      <c r="T1308" s="8">
        <f t="shared" si="12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-44243</v>
      </c>
      <c r="P1309">
        <f t="shared" si="121"/>
        <v>127.93333333333334</v>
      </c>
      <c r="Q1309" t="str">
        <f t="shared" si="124"/>
        <v>technology</v>
      </c>
      <c r="R1309" t="str">
        <f t="shared" si="125"/>
        <v>wearables</v>
      </c>
      <c r="S1309" s="8">
        <f t="shared" si="122"/>
        <v>42417.503229166665</v>
      </c>
      <c r="T1309" s="8">
        <f t="shared" si="12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-8864</v>
      </c>
      <c r="P1310">
        <f t="shared" si="121"/>
        <v>29.894736842105264</v>
      </c>
      <c r="Q1310" t="str">
        <f t="shared" si="124"/>
        <v>technology</v>
      </c>
      <c r="R1310" t="str">
        <f t="shared" si="125"/>
        <v>wearables</v>
      </c>
      <c r="S1310" s="8">
        <f t="shared" si="122"/>
        <v>42651.613564814819</v>
      </c>
      <c r="T1310" s="8">
        <f t="shared" si="12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1379</v>
      </c>
      <c r="P1311">
        <f t="shared" si="121"/>
        <v>367.97142857142859</v>
      </c>
      <c r="Q1311" t="str">
        <f t="shared" si="124"/>
        <v>technology</v>
      </c>
      <c r="R1311" t="str">
        <f t="shared" si="125"/>
        <v>wearables</v>
      </c>
      <c r="S1311" s="8">
        <f t="shared" si="122"/>
        <v>42292.882731481484</v>
      </c>
      <c r="T1311" s="8">
        <f t="shared" si="12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-16900</v>
      </c>
      <c r="P1312">
        <f t="shared" si="121"/>
        <v>129.16666666666666</v>
      </c>
      <c r="Q1312" t="str">
        <f t="shared" si="124"/>
        <v>technology</v>
      </c>
      <c r="R1312" t="str">
        <f t="shared" si="125"/>
        <v>wearables</v>
      </c>
      <c r="S1312" s="8">
        <f t="shared" si="122"/>
        <v>42601.667245370365</v>
      </c>
      <c r="T1312" s="8">
        <f t="shared" si="12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-169930</v>
      </c>
      <c r="P1313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8">
        <f t="shared" si="122"/>
        <v>42704.843969907408</v>
      </c>
      <c r="T1313" s="8">
        <f t="shared" si="12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-4572</v>
      </c>
      <c r="P1314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8">
        <f t="shared" si="122"/>
        <v>42112.702800925923</v>
      </c>
      <c r="T1314" s="8">
        <f t="shared" si="12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-27554</v>
      </c>
      <c r="P1315">
        <f t="shared" si="121"/>
        <v>102.01639344262296</v>
      </c>
      <c r="Q1315" t="str">
        <f t="shared" si="124"/>
        <v>technology</v>
      </c>
      <c r="R1315" t="str">
        <f t="shared" si="125"/>
        <v>wearables</v>
      </c>
      <c r="S1315" s="8">
        <f t="shared" si="122"/>
        <v>42432.709652777776</v>
      </c>
      <c r="T1315" s="8">
        <f t="shared" si="12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-177972</v>
      </c>
      <c r="P1316">
        <f t="shared" si="121"/>
        <v>184.36363636363637</v>
      </c>
      <c r="Q1316" t="str">
        <f t="shared" si="124"/>
        <v>technology</v>
      </c>
      <c r="R1316" t="str">
        <f t="shared" si="125"/>
        <v>wearables</v>
      </c>
      <c r="S1316" s="8">
        <f t="shared" si="122"/>
        <v>42664.669675925921</v>
      </c>
      <c r="T1316" s="8">
        <f t="shared" si="12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-59596</v>
      </c>
      <c r="P1317">
        <f t="shared" si="121"/>
        <v>162.91935483870967</v>
      </c>
      <c r="Q1317" t="str">
        <f t="shared" si="124"/>
        <v>technology</v>
      </c>
      <c r="R1317" t="str">
        <f t="shared" si="125"/>
        <v>wearables</v>
      </c>
      <c r="S1317" s="8">
        <f t="shared" si="122"/>
        <v>42314.041666666672</v>
      </c>
      <c r="T1317" s="8">
        <f t="shared" si="12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-74999</v>
      </c>
      <c r="P1318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8">
        <f t="shared" si="122"/>
        <v>42428.961909722217</v>
      </c>
      <c r="T1318" s="8">
        <f t="shared" si="12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-188533</v>
      </c>
      <c r="P1319">
        <f t="shared" si="121"/>
        <v>603.52631578947364</v>
      </c>
      <c r="Q1319" t="str">
        <f t="shared" si="124"/>
        <v>technology</v>
      </c>
      <c r="R1319" t="str">
        <f t="shared" si="125"/>
        <v>wearables</v>
      </c>
      <c r="S1319" s="8">
        <f t="shared" si="122"/>
        <v>42572.583333333328</v>
      </c>
      <c r="T1319" s="8">
        <f t="shared" si="12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-33870</v>
      </c>
      <c r="P1320">
        <f t="shared" si="121"/>
        <v>45.407407407407405</v>
      </c>
      <c r="Q1320" t="str">
        <f t="shared" si="124"/>
        <v>technology</v>
      </c>
      <c r="R1320" t="str">
        <f t="shared" si="125"/>
        <v>wearables</v>
      </c>
      <c r="S1320" s="8">
        <f t="shared" si="122"/>
        <v>42015.043657407412</v>
      </c>
      <c r="T1320" s="8">
        <f t="shared" si="12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-4924</v>
      </c>
      <c r="P1321">
        <f t="shared" si="121"/>
        <v>97.333333333333329</v>
      </c>
      <c r="Q1321" t="str">
        <f t="shared" si="124"/>
        <v>technology</v>
      </c>
      <c r="R1321" t="str">
        <f t="shared" si="125"/>
        <v>wearables</v>
      </c>
      <c r="S1321" s="8">
        <f t="shared" si="122"/>
        <v>41831.666666666664</v>
      </c>
      <c r="T1321" s="8">
        <f t="shared" si="12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-99497</v>
      </c>
      <c r="P1322">
        <f t="shared" si="121"/>
        <v>167.66666666666666</v>
      </c>
      <c r="Q1322" t="str">
        <f t="shared" si="124"/>
        <v>technology</v>
      </c>
      <c r="R1322" t="str">
        <f t="shared" si="125"/>
        <v>wearables</v>
      </c>
      <c r="S1322" s="8">
        <f t="shared" si="122"/>
        <v>42734.958333333328</v>
      </c>
      <c r="T1322" s="8">
        <f t="shared" si="12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-455981</v>
      </c>
      <c r="P1323">
        <f t="shared" si="121"/>
        <v>859.85714285714289</v>
      </c>
      <c r="Q1323" t="str">
        <f t="shared" si="124"/>
        <v>technology</v>
      </c>
      <c r="R1323" t="str">
        <f t="shared" si="125"/>
        <v>wearables</v>
      </c>
      <c r="S1323" s="8">
        <f t="shared" si="122"/>
        <v>42727.74927083333</v>
      </c>
      <c r="T1323" s="8">
        <f t="shared" si="12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-34894</v>
      </c>
      <c r="P1324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8">
        <f t="shared" si="122"/>
        <v>42145.656539351854</v>
      </c>
      <c r="T1324" s="8">
        <f t="shared" si="12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-13668</v>
      </c>
      <c r="P1325">
        <f t="shared" si="121"/>
        <v>30.272727272727273</v>
      </c>
      <c r="Q1325" t="str">
        <f t="shared" si="124"/>
        <v>technology</v>
      </c>
      <c r="R1325" t="str">
        <f t="shared" si="125"/>
        <v>wearables</v>
      </c>
      <c r="S1325" s="8">
        <f t="shared" si="122"/>
        <v>42486.288194444445</v>
      </c>
      <c r="T1325" s="8">
        <f t="shared" si="12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-45080</v>
      </c>
      <c r="P1326">
        <f t="shared" si="121"/>
        <v>54.666666666666664</v>
      </c>
      <c r="Q1326" t="str">
        <f t="shared" si="124"/>
        <v>technology</v>
      </c>
      <c r="R1326" t="str">
        <f t="shared" si="125"/>
        <v>wearables</v>
      </c>
      <c r="S1326" s="8">
        <f t="shared" si="122"/>
        <v>42656.633703703701</v>
      </c>
      <c r="T1326" s="8">
        <f t="shared" si="12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-19514</v>
      </c>
      <c r="P132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8">
        <f t="shared" si="122"/>
        <v>42734.086053240739</v>
      </c>
      <c r="T1327" s="8">
        <f t="shared" si="12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-98870</v>
      </c>
      <c r="P1328">
        <f t="shared" si="121"/>
        <v>102.72727272727273</v>
      </c>
      <c r="Q1328" t="str">
        <f t="shared" si="124"/>
        <v>technology</v>
      </c>
      <c r="R1328" t="str">
        <f t="shared" si="125"/>
        <v>wearables</v>
      </c>
      <c r="S1328" s="8">
        <f t="shared" si="122"/>
        <v>42019.791990740734</v>
      </c>
      <c r="T1328" s="8">
        <f t="shared" si="12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-46295</v>
      </c>
      <c r="P1329">
        <f t="shared" si="121"/>
        <v>41.585365853658537</v>
      </c>
      <c r="Q1329" t="str">
        <f t="shared" si="124"/>
        <v>technology</v>
      </c>
      <c r="R1329" t="str">
        <f t="shared" si="125"/>
        <v>wearables</v>
      </c>
      <c r="S1329" s="8">
        <f t="shared" si="122"/>
        <v>42153.678645833337</v>
      </c>
      <c r="T1329" s="8">
        <f t="shared" si="12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-73252</v>
      </c>
      <c r="P1330">
        <f t="shared" si="121"/>
        <v>116.53333333333333</v>
      </c>
      <c r="Q1330" t="str">
        <f t="shared" si="124"/>
        <v>technology</v>
      </c>
      <c r="R1330" t="str">
        <f t="shared" si="125"/>
        <v>wearables</v>
      </c>
      <c r="S1330" s="8">
        <f t="shared" si="122"/>
        <v>42657.642754629633</v>
      </c>
      <c r="T1330" s="8">
        <f t="shared" si="12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-49592</v>
      </c>
      <c r="P1331">
        <f t="shared" si="121"/>
        <v>45.333333333333336</v>
      </c>
      <c r="Q1331" t="str">
        <f t="shared" si="124"/>
        <v>technology</v>
      </c>
      <c r="R1331" t="str">
        <f t="shared" si="125"/>
        <v>wearables</v>
      </c>
      <c r="S1331" s="8">
        <f t="shared" si="122"/>
        <v>41975.263252314813</v>
      </c>
      <c r="T1331" s="8">
        <f t="shared" si="12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-27127</v>
      </c>
      <c r="P1332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8">
        <f t="shared" si="122"/>
        <v>42553.166666666672</v>
      </c>
      <c r="T1332" s="8">
        <f t="shared" si="12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-246583</v>
      </c>
      <c r="P1333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8">
        <f t="shared" si="122"/>
        <v>42599.50409722222</v>
      </c>
      <c r="T1333" s="8">
        <f t="shared" si="12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-10115</v>
      </c>
      <c r="P1334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8">
        <f t="shared" si="122"/>
        <v>42762.060277777782</v>
      </c>
      <c r="T1334" s="8">
        <f t="shared" si="12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-2500</v>
      </c>
      <c r="P1335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8">
        <f t="shared" si="122"/>
        <v>41836.106770833336</v>
      </c>
      <c r="T1335" s="8">
        <f t="shared" si="12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-118697</v>
      </c>
      <c r="P1336">
        <f t="shared" si="121"/>
        <v>51.822463768115945</v>
      </c>
      <c r="Q1336" t="str">
        <f t="shared" si="124"/>
        <v>technology</v>
      </c>
      <c r="R1336" t="str">
        <f t="shared" si="125"/>
        <v>wearables</v>
      </c>
      <c r="S1336" s="8">
        <f t="shared" si="122"/>
        <v>42440.774155092593</v>
      </c>
      <c r="T1336" s="8">
        <f t="shared" si="12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-20060</v>
      </c>
      <c r="P133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8">
        <f t="shared" si="122"/>
        <v>42343.936365740738</v>
      </c>
      <c r="T1337" s="8">
        <f t="shared" si="12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-15053</v>
      </c>
      <c r="P1338">
        <f t="shared" si="121"/>
        <v>379.22767857142856</v>
      </c>
      <c r="Q1338" t="str">
        <f t="shared" si="124"/>
        <v>technology</v>
      </c>
      <c r="R1338" t="str">
        <f t="shared" si="125"/>
        <v>wearables</v>
      </c>
      <c r="S1338" s="8">
        <f t="shared" si="122"/>
        <v>41990.863750000004</v>
      </c>
      <c r="T1338" s="8">
        <f t="shared" si="12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-25309</v>
      </c>
      <c r="P1339">
        <f t="shared" si="121"/>
        <v>176.36428571428573</v>
      </c>
      <c r="Q1339" t="str">
        <f t="shared" si="124"/>
        <v>technology</v>
      </c>
      <c r="R1339" t="str">
        <f t="shared" si="125"/>
        <v>wearables</v>
      </c>
      <c r="S1339" s="8">
        <f t="shared" si="122"/>
        <v>42797.577303240745</v>
      </c>
      <c r="T1339" s="8">
        <f t="shared" si="12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-29009</v>
      </c>
      <c r="P1340">
        <f t="shared" si="121"/>
        <v>66.066666666666663</v>
      </c>
      <c r="Q1340" t="str">
        <f t="shared" si="124"/>
        <v>technology</v>
      </c>
      <c r="R1340" t="str">
        <f t="shared" si="125"/>
        <v>wearables</v>
      </c>
      <c r="S1340" s="8">
        <f t="shared" si="122"/>
        <v>42218.803622685184</v>
      </c>
      <c r="T1340" s="8">
        <f t="shared" si="12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-46683</v>
      </c>
      <c r="P1341">
        <f t="shared" si="121"/>
        <v>89.648648648648646</v>
      </c>
      <c r="Q1341" t="str">
        <f t="shared" si="124"/>
        <v>technology</v>
      </c>
      <c r="R1341" t="str">
        <f t="shared" si="125"/>
        <v>wearables</v>
      </c>
      <c r="S1341" s="8">
        <f t="shared" si="122"/>
        <v>41981.688831018517</v>
      </c>
      <c r="T1341" s="8">
        <f t="shared" si="12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-1680</v>
      </c>
      <c r="P1342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8">
        <f t="shared" si="122"/>
        <v>41866.595520833333</v>
      </c>
      <c r="T1342" s="8">
        <f t="shared" si="12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-7410</v>
      </c>
      <c r="P1343">
        <f t="shared" si="121"/>
        <v>382.39130434782606</v>
      </c>
      <c r="Q1343" t="str">
        <f t="shared" si="124"/>
        <v>technology</v>
      </c>
      <c r="R1343" t="str">
        <f t="shared" si="125"/>
        <v>wearables</v>
      </c>
      <c r="S1343" s="8">
        <f t="shared" si="122"/>
        <v>42644.624039351853</v>
      </c>
      <c r="T1343" s="8">
        <f t="shared" si="12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-49900</v>
      </c>
      <c r="P1344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8">
        <f t="shared" si="122"/>
        <v>42202.816423611104</v>
      </c>
      <c r="T1344" s="8">
        <f t="shared" si="12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1149</v>
      </c>
      <c r="P1345">
        <f t="shared" si="121"/>
        <v>158.35603715170279</v>
      </c>
      <c r="Q1345" t="str">
        <f t="shared" si="124"/>
        <v>technology</v>
      </c>
      <c r="R1345" t="str">
        <f t="shared" si="125"/>
        <v>wearables</v>
      </c>
      <c r="S1345" s="8">
        <f t="shared" si="122"/>
        <v>42601.165972222225</v>
      </c>
      <c r="T1345" s="8">
        <f t="shared" si="12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E1346-D1346</f>
        <v>4166</v>
      </c>
      <c r="P1346">
        <f t="shared" ref="P1346:P1409" si="127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8">
        <f t="shared" ref="S1346:S1409" si="128">(((I1346/60)/60)/24)+DATE(1970,1,1)</f>
        <v>42551.789803240739</v>
      </c>
      <c r="T1346" s="8">
        <f t="shared" ref="T1346:T1409" si="129">(((J1346/60)/60)/24)+DATE(1970,1,1)</f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75</v>
      </c>
      <c r="P1347">
        <f t="shared" si="127"/>
        <v>53.571428571428569</v>
      </c>
      <c r="Q1347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8">
        <f t="shared" si="128"/>
        <v>41834.814340277779</v>
      </c>
      <c r="T1347" s="8">
        <f t="shared" si="129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2319</v>
      </c>
      <c r="P1348">
        <f t="shared" si="127"/>
        <v>48.449664429530202</v>
      </c>
      <c r="Q1348" t="str">
        <f t="shared" si="130"/>
        <v>publishing</v>
      </c>
      <c r="R1348" t="str">
        <f t="shared" si="131"/>
        <v>nonfiction</v>
      </c>
      <c r="S1348" s="8">
        <f t="shared" si="128"/>
        <v>41452.075821759259</v>
      </c>
      <c r="T1348" s="8">
        <f t="shared" si="129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55</v>
      </c>
      <c r="P1349">
        <f t="shared" si="127"/>
        <v>82.41935483870968</v>
      </c>
      <c r="Q1349" t="str">
        <f t="shared" si="130"/>
        <v>publishing</v>
      </c>
      <c r="R1349" t="str">
        <f t="shared" si="131"/>
        <v>nonfiction</v>
      </c>
      <c r="S1349" s="8">
        <f t="shared" si="128"/>
        <v>42070.638020833328</v>
      </c>
      <c r="T1349" s="8">
        <f t="shared" si="129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110</v>
      </c>
      <c r="P1350">
        <f t="shared" si="127"/>
        <v>230.19230769230768</v>
      </c>
      <c r="Q1350" t="str">
        <f t="shared" si="130"/>
        <v>publishing</v>
      </c>
      <c r="R1350" t="str">
        <f t="shared" si="131"/>
        <v>nonfiction</v>
      </c>
      <c r="S1350" s="8">
        <f t="shared" si="128"/>
        <v>41991.506168981476</v>
      </c>
      <c r="T1350" s="8">
        <f t="shared" si="129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5210</v>
      </c>
      <c r="P1351">
        <f t="shared" si="127"/>
        <v>59.360465116279073</v>
      </c>
      <c r="Q1351" t="str">
        <f t="shared" si="130"/>
        <v>publishing</v>
      </c>
      <c r="R1351" t="str">
        <f t="shared" si="131"/>
        <v>nonfiction</v>
      </c>
      <c r="S1351" s="8">
        <f t="shared" si="128"/>
        <v>42354.290972222225</v>
      </c>
      <c r="T1351" s="8">
        <f t="shared" si="129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202.5</v>
      </c>
      <c r="P1352">
        <f t="shared" si="127"/>
        <v>66.698717948717942</v>
      </c>
      <c r="Q1352" t="str">
        <f t="shared" si="130"/>
        <v>publishing</v>
      </c>
      <c r="R1352" t="str">
        <f t="shared" si="131"/>
        <v>nonfiction</v>
      </c>
      <c r="S1352" s="8">
        <f t="shared" si="128"/>
        <v>42364.013124999998</v>
      </c>
      <c r="T1352" s="8">
        <f t="shared" si="129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253</v>
      </c>
      <c r="P1353">
        <f t="shared" si="127"/>
        <v>168.77500000000001</v>
      </c>
      <c r="Q1353" t="str">
        <f t="shared" si="130"/>
        <v>publishing</v>
      </c>
      <c r="R1353" t="str">
        <f t="shared" si="131"/>
        <v>nonfiction</v>
      </c>
      <c r="S1353" s="8">
        <f t="shared" si="128"/>
        <v>42412.74009259259</v>
      </c>
      <c r="T1353" s="8">
        <f t="shared" si="129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3614</v>
      </c>
      <c r="P1354">
        <f t="shared" si="127"/>
        <v>59.973568281938327</v>
      </c>
      <c r="Q1354" t="str">
        <f t="shared" si="130"/>
        <v>publishing</v>
      </c>
      <c r="R1354" t="str">
        <f t="shared" si="131"/>
        <v>nonfiction</v>
      </c>
      <c r="S1354" s="8">
        <f t="shared" si="128"/>
        <v>42252.165972222225</v>
      </c>
      <c r="T1354" s="8">
        <f t="shared" si="129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336</v>
      </c>
      <c r="P1355">
        <f t="shared" si="127"/>
        <v>31.80952380952381</v>
      </c>
      <c r="Q1355" t="str">
        <f t="shared" si="130"/>
        <v>publishing</v>
      </c>
      <c r="R1355" t="str">
        <f t="shared" si="131"/>
        <v>nonfiction</v>
      </c>
      <c r="S1355" s="8">
        <f t="shared" si="128"/>
        <v>41344</v>
      </c>
      <c r="T1355" s="8">
        <f t="shared" si="129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363</v>
      </c>
      <c r="P1356">
        <f t="shared" si="127"/>
        <v>24.421875</v>
      </c>
      <c r="Q1356" t="str">
        <f t="shared" si="130"/>
        <v>publishing</v>
      </c>
      <c r="R1356" t="str">
        <f t="shared" si="131"/>
        <v>nonfiction</v>
      </c>
      <c r="S1356" s="8">
        <f t="shared" si="128"/>
        <v>42532.807627314818</v>
      </c>
      <c r="T1356" s="8">
        <f t="shared" si="129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567</v>
      </c>
      <c r="P1357">
        <f t="shared" si="127"/>
        <v>25.347107438016529</v>
      </c>
      <c r="Q1357" t="str">
        <f t="shared" si="130"/>
        <v>publishing</v>
      </c>
      <c r="R1357" t="str">
        <f t="shared" si="131"/>
        <v>nonfiction</v>
      </c>
      <c r="S1357" s="8">
        <f t="shared" si="128"/>
        <v>41243.416666666664</v>
      </c>
      <c r="T1357" s="8">
        <f t="shared" si="129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2815.5600000000004</v>
      </c>
      <c r="P1358">
        <f t="shared" si="127"/>
        <v>71.443218390804603</v>
      </c>
      <c r="Q1358" t="str">
        <f t="shared" si="130"/>
        <v>publishing</v>
      </c>
      <c r="R1358" t="str">
        <f t="shared" si="131"/>
        <v>nonfiction</v>
      </c>
      <c r="S1358" s="8">
        <f t="shared" si="128"/>
        <v>41460.038888888892</v>
      </c>
      <c r="T1358" s="8">
        <f t="shared" si="129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506</v>
      </c>
      <c r="P1359">
        <f t="shared" si="127"/>
        <v>38.553846153846152</v>
      </c>
      <c r="Q1359" t="str">
        <f t="shared" si="130"/>
        <v>publishing</v>
      </c>
      <c r="R1359" t="str">
        <f t="shared" si="131"/>
        <v>nonfiction</v>
      </c>
      <c r="S1359" s="8">
        <f t="shared" si="128"/>
        <v>41334.249305555553</v>
      </c>
      <c r="T1359" s="8">
        <f t="shared" si="129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350</v>
      </c>
      <c r="P1360">
        <f t="shared" si="127"/>
        <v>68.367346938775512</v>
      </c>
      <c r="Q1360" t="str">
        <f t="shared" si="130"/>
        <v>publishing</v>
      </c>
      <c r="R1360" t="str">
        <f t="shared" si="131"/>
        <v>nonfiction</v>
      </c>
      <c r="S1360" s="8">
        <f t="shared" si="128"/>
        <v>40719.570868055554</v>
      </c>
      <c r="T1360" s="8">
        <f t="shared" si="129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104</v>
      </c>
      <c r="P1361">
        <f t="shared" si="127"/>
        <v>40.210526315789473</v>
      </c>
      <c r="Q1361" t="str">
        <f t="shared" si="130"/>
        <v>publishing</v>
      </c>
      <c r="R1361" t="str">
        <f t="shared" si="131"/>
        <v>nonfiction</v>
      </c>
      <c r="S1361" s="8">
        <f t="shared" si="128"/>
        <v>40730.814699074072</v>
      </c>
      <c r="T1361" s="8">
        <f t="shared" si="129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1098</v>
      </c>
      <c r="P1362">
        <f t="shared" si="127"/>
        <v>32.074074074074076</v>
      </c>
      <c r="Q1362" t="str">
        <f t="shared" si="130"/>
        <v>publishing</v>
      </c>
      <c r="R1362" t="str">
        <f t="shared" si="131"/>
        <v>nonfiction</v>
      </c>
      <c r="S1362" s="8">
        <f t="shared" si="128"/>
        <v>41123.900694444441</v>
      </c>
      <c r="T1362" s="8">
        <f t="shared" si="129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1559</v>
      </c>
      <c r="P1363">
        <f t="shared" si="127"/>
        <v>28.632575757575758</v>
      </c>
      <c r="Q1363" t="str">
        <f t="shared" si="130"/>
        <v>publishing</v>
      </c>
      <c r="R1363" t="str">
        <f t="shared" si="131"/>
        <v>nonfiction</v>
      </c>
      <c r="S1363" s="8">
        <f t="shared" si="128"/>
        <v>41811.717268518521</v>
      </c>
      <c r="T1363" s="8">
        <f t="shared" si="129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91</v>
      </c>
      <c r="P1364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8">
        <f t="shared" si="128"/>
        <v>41524.934386574074</v>
      </c>
      <c r="T1364" s="8">
        <f t="shared" si="129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0</v>
      </c>
      <c r="P1365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8">
        <f t="shared" si="128"/>
        <v>42415.332638888889</v>
      </c>
      <c r="T1365" s="8">
        <f t="shared" si="129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7830</v>
      </c>
      <c r="P1366">
        <f t="shared" si="127"/>
        <v>346.04166666666669</v>
      </c>
      <c r="Q1366" t="str">
        <f t="shared" si="130"/>
        <v>music</v>
      </c>
      <c r="R1366" t="str">
        <f t="shared" si="131"/>
        <v>rock</v>
      </c>
      <c r="S1366" s="8">
        <f t="shared" si="128"/>
        <v>42011.6956712963</v>
      </c>
      <c r="T1366" s="8">
        <f t="shared" si="129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20</v>
      </c>
      <c r="P1367">
        <f t="shared" si="127"/>
        <v>81.739130434782609</v>
      </c>
      <c r="Q1367" t="str">
        <f t="shared" si="130"/>
        <v>music</v>
      </c>
      <c r="R1367" t="str">
        <f t="shared" si="131"/>
        <v>rock</v>
      </c>
      <c r="S1367" s="8">
        <f t="shared" si="128"/>
        <v>42079.691574074073</v>
      </c>
      <c r="T1367" s="8">
        <f t="shared" si="129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1986.6900000000005</v>
      </c>
      <c r="P1368">
        <f t="shared" si="127"/>
        <v>64.535306122448986</v>
      </c>
      <c r="Q1368" t="str">
        <f t="shared" si="130"/>
        <v>music</v>
      </c>
      <c r="R1368" t="str">
        <f t="shared" si="131"/>
        <v>rock</v>
      </c>
      <c r="S1368" s="8">
        <f t="shared" si="128"/>
        <v>41970.037766203706</v>
      </c>
      <c r="T1368" s="8">
        <f t="shared" si="129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713</v>
      </c>
      <c r="P1369">
        <f t="shared" si="127"/>
        <v>63.477777777777774</v>
      </c>
      <c r="Q1369" t="str">
        <f t="shared" si="130"/>
        <v>music</v>
      </c>
      <c r="R1369" t="str">
        <f t="shared" si="131"/>
        <v>rock</v>
      </c>
      <c r="S1369" s="8">
        <f t="shared" si="128"/>
        <v>42322.044560185182</v>
      </c>
      <c r="T1369" s="8">
        <f t="shared" si="129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535</v>
      </c>
      <c r="P1370">
        <f t="shared" si="127"/>
        <v>63.620689655172413</v>
      </c>
      <c r="Q1370" t="str">
        <f t="shared" si="130"/>
        <v>music</v>
      </c>
      <c r="R1370" t="str">
        <f t="shared" si="131"/>
        <v>rock</v>
      </c>
      <c r="S1370" s="8">
        <f t="shared" si="128"/>
        <v>42170.190902777773</v>
      </c>
      <c r="T1370" s="8">
        <f t="shared" si="129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1730.6299999999974</v>
      </c>
      <c r="P1371">
        <f t="shared" si="127"/>
        <v>83.967068965517228</v>
      </c>
      <c r="Q1371" t="str">
        <f t="shared" si="130"/>
        <v>music</v>
      </c>
      <c r="R1371" t="str">
        <f t="shared" si="131"/>
        <v>rock</v>
      </c>
      <c r="S1371" s="8">
        <f t="shared" si="128"/>
        <v>41740.594282407408</v>
      </c>
      <c r="T1371" s="8">
        <f t="shared" si="129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55</v>
      </c>
      <c r="P1372">
        <f t="shared" si="127"/>
        <v>77.75</v>
      </c>
      <c r="Q1372" t="str">
        <f t="shared" si="130"/>
        <v>music</v>
      </c>
      <c r="R1372" t="str">
        <f t="shared" si="131"/>
        <v>rock</v>
      </c>
      <c r="S1372" s="8">
        <f t="shared" si="128"/>
        <v>41563.00335648148</v>
      </c>
      <c r="T1372" s="8">
        <f t="shared" si="129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496</v>
      </c>
      <c r="P1373">
        <f t="shared" si="127"/>
        <v>107.07142857142857</v>
      </c>
      <c r="Q1373" t="str">
        <f t="shared" si="130"/>
        <v>music</v>
      </c>
      <c r="R1373" t="str">
        <f t="shared" si="131"/>
        <v>rock</v>
      </c>
      <c r="S1373" s="8">
        <f t="shared" si="128"/>
        <v>42131.758587962962</v>
      </c>
      <c r="T1373" s="8">
        <f t="shared" si="129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120</v>
      </c>
      <c r="P1374">
        <f t="shared" si="127"/>
        <v>38.75</v>
      </c>
      <c r="Q1374" t="str">
        <f t="shared" si="130"/>
        <v>music</v>
      </c>
      <c r="R1374" t="str">
        <f t="shared" si="131"/>
        <v>rock</v>
      </c>
      <c r="S1374" s="8">
        <f t="shared" si="128"/>
        <v>41102.739953703705</v>
      </c>
      <c r="T1374" s="8">
        <f t="shared" si="129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501</v>
      </c>
      <c r="P1375">
        <f t="shared" si="127"/>
        <v>201.94230769230768</v>
      </c>
      <c r="Q1375" t="str">
        <f t="shared" si="130"/>
        <v>music</v>
      </c>
      <c r="R1375" t="str">
        <f t="shared" si="131"/>
        <v>rock</v>
      </c>
      <c r="S1375" s="8">
        <f t="shared" si="128"/>
        <v>42734.95177083333</v>
      </c>
      <c r="T1375" s="8">
        <f t="shared" si="129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1342</v>
      </c>
      <c r="P1376">
        <f t="shared" si="127"/>
        <v>43.060606060606062</v>
      </c>
      <c r="Q1376" t="str">
        <f t="shared" si="130"/>
        <v>music</v>
      </c>
      <c r="R1376" t="str">
        <f t="shared" si="131"/>
        <v>rock</v>
      </c>
      <c r="S1376" s="8">
        <f t="shared" si="128"/>
        <v>42454.12023148148</v>
      </c>
      <c r="T1376" s="8">
        <f t="shared" si="129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2853</v>
      </c>
      <c r="P1377">
        <f t="shared" si="127"/>
        <v>62.871559633027523</v>
      </c>
      <c r="Q1377" t="str">
        <f t="shared" si="130"/>
        <v>music</v>
      </c>
      <c r="R1377" t="str">
        <f t="shared" si="131"/>
        <v>rock</v>
      </c>
      <c r="S1377" s="8">
        <f t="shared" si="128"/>
        <v>42750.066192129627</v>
      </c>
      <c r="T1377" s="8">
        <f t="shared" si="129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5642</v>
      </c>
      <c r="P1378">
        <f t="shared" si="127"/>
        <v>55.607142857142854</v>
      </c>
      <c r="Q1378" t="str">
        <f t="shared" si="130"/>
        <v>music</v>
      </c>
      <c r="R1378" t="str">
        <f t="shared" si="131"/>
        <v>rock</v>
      </c>
      <c r="S1378" s="8">
        <f t="shared" si="128"/>
        <v>42707.710717592592</v>
      </c>
      <c r="T1378" s="8">
        <f t="shared" si="129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210</v>
      </c>
      <c r="P1379">
        <f t="shared" si="127"/>
        <v>48.70967741935484</v>
      </c>
      <c r="Q1379" t="str">
        <f t="shared" si="130"/>
        <v>music</v>
      </c>
      <c r="R1379" t="str">
        <f t="shared" si="131"/>
        <v>rock</v>
      </c>
      <c r="S1379" s="8">
        <f t="shared" si="128"/>
        <v>42769.174305555556</v>
      </c>
      <c r="T1379" s="8">
        <f t="shared" si="129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2067</v>
      </c>
      <c r="P1380">
        <f t="shared" si="127"/>
        <v>30.578947368421051</v>
      </c>
      <c r="Q1380" t="str">
        <f t="shared" si="130"/>
        <v>music</v>
      </c>
      <c r="R1380" t="str">
        <f t="shared" si="131"/>
        <v>rock</v>
      </c>
      <c r="S1380" s="8">
        <f t="shared" si="128"/>
        <v>42583.759374999994</v>
      </c>
      <c r="T1380" s="8">
        <f t="shared" si="129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1160</v>
      </c>
      <c r="P1381">
        <f t="shared" si="127"/>
        <v>73.907284768211923</v>
      </c>
      <c r="Q1381" t="str">
        <f t="shared" si="130"/>
        <v>music</v>
      </c>
      <c r="R1381" t="str">
        <f t="shared" si="131"/>
        <v>rock</v>
      </c>
      <c r="S1381" s="8">
        <f t="shared" si="128"/>
        <v>42160.491620370376</v>
      </c>
      <c r="T1381" s="8">
        <f t="shared" si="129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81</v>
      </c>
      <c r="P1382">
        <f t="shared" si="127"/>
        <v>21.2</v>
      </c>
      <c r="Q1382" t="str">
        <f t="shared" si="130"/>
        <v>music</v>
      </c>
      <c r="R1382" t="str">
        <f t="shared" si="131"/>
        <v>rock</v>
      </c>
      <c r="S1382" s="8">
        <f t="shared" si="128"/>
        <v>42164.083333333328</v>
      </c>
      <c r="T1382" s="8">
        <f t="shared" si="129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355</v>
      </c>
      <c r="P1383">
        <f t="shared" si="127"/>
        <v>73.356164383561648</v>
      </c>
      <c r="Q1383" t="str">
        <f t="shared" si="130"/>
        <v>music</v>
      </c>
      <c r="R1383" t="str">
        <f t="shared" si="131"/>
        <v>rock</v>
      </c>
      <c r="S1383" s="8">
        <f t="shared" si="128"/>
        <v>42733.214409722219</v>
      </c>
      <c r="T1383" s="8">
        <f t="shared" si="129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349</v>
      </c>
      <c r="P1384">
        <f t="shared" si="127"/>
        <v>56.412162162162161</v>
      </c>
      <c r="Q1384" t="str">
        <f t="shared" si="130"/>
        <v>music</v>
      </c>
      <c r="R1384" t="str">
        <f t="shared" si="131"/>
        <v>rock</v>
      </c>
      <c r="S1384" s="8">
        <f t="shared" si="128"/>
        <v>41400.800185185188</v>
      </c>
      <c r="T1384" s="8">
        <f t="shared" si="129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2473</v>
      </c>
      <c r="P1385">
        <f t="shared" si="127"/>
        <v>50.247311827956992</v>
      </c>
      <c r="Q1385" t="str">
        <f t="shared" si="130"/>
        <v>music</v>
      </c>
      <c r="R1385" t="str">
        <f t="shared" si="131"/>
        <v>rock</v>
      </c>
      <c r="S1385" s="8">
        <f t="shared" si="128"/>
        <v>42727.074976851851</v>
      </c>
      <c r="T1385" s="8">
        <f t="shared" si="129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843</v>
      </c>
      <c r="P1386">
        <f t="shared" si="127"/>
        <v>68.936507936507937</v>
      </c>
      <c r="Q1386" t="str">
        <f t="shared" si="130"/>
        <v>music</v>
      </c>
      <c r="R1386" t="str">
        <f t="shared" si="131"/>
        <v>rock</v>
      </c>
      <c r="S1386" s="8">
        <f t="shared" si="128"/>
        <v>42190.735208333332</v>
      </c>
      <c r="T1386" s="8">
        <f t="shared" si="129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832.48999999999978</v>
      </c>
      <c r="P1387">
        <f t="shared" si="127"/>
        <v>65.914104477611943</v>
      </c>
      <c r="Q1387" t="str">
        <f t="shared" si="130"/>
        <v>music</v>
      </c>
      <c r="R1387" t="str">
        <f t="shared" si="131"/>
        <v>rock</v>
      </c>
      <c r="S1387" s="8">
        <f t="shared" si="128"/>
        <v>42489.507638888885</v>
      </c>
      <c r="T1387" s="8">
        <f t="shared" si="129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475</v>
      </c>
      <c r="P1388">
        <f t="shared" si="127"/>
        <v>62.5</v>
      </c>
      <c r="Q1388" t="str">
        <f t="shared" si="130"/>
        <v>music</v>
      </c>
      <c r="R1388" t="str">
        <f t="shared" si="131"/>
        <v>rock</v>
      </c>
      <c r="S1388" s="8">
        <f t="shared" si="128"/>
        <v>42214.646863425922</v>
      </c>
      <c r="T1388" s="8">
        <f t="shared" si="129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1465</v>
      </c>
      <c r="P1389">
        <f t="shared" si="127"/>
        <v>70.064102564102569</v>
      </c>
      <c r="Q1389" t="str">
        <f t="shared" si="130"/>
        <v>music</v>
      </c>
      <c r="R1389" t="str">
        <f t="shared" si="131"/>
        <v>rock</v>
      </c>
      <c r="S1389" s="8">
        <f t="shared" si="128"/>
        <v>42158.1875</v>
      </c>
      <c r="T1389" s="8">
        <f t="shared" si="129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1740.37</v>
      </c>
      <c r="P1390">
        <f t="shared" si="127"/>
        <v>60.181874999999998</v>
      </c>
      <c r="Q1390" t="str">
        <f t="shared" si="130"/>
        <v>music</v>
      </c>
      <c r="R1390" t="str">
        <f t="shared" si="131"/>
        <v>rock</v>
      </c>
      <c r="S1390" s="8">
        <f t="shared" si="128"/>
        <v>42660.676388888889</v>
      </c>
      <c r="T1390" s="8">
        <f t="shared" si="129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227</v>
      </c>
      <c r="P1391">
        <f t="shared" si="127"/>
        <v>21.382352941176471</v>
      </c>
      <c r="Q1391" t="str">
        <f t="shared" si="130"/>
        <v>music</v>
      </c>
      <c r="R1391" t="str">
        <f t="shared" si="131"/>
        <v>rock</v>
      </c>
      <c r="S1391" s="8">
        <f t="shared" si="128"/>
        <v>42595.480983796297</v>
      </c>
      <c r="T1391" s="8">
        <f t="shared" si="129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255</v>
      </c>
      <c r="P1392">
        <f t="shared" si="127"/>
        <v>160.78947368421052</v>
      </c>
      <c r="Q1392" t="str">
        <f t="shared" si="130"/>
        <v>music</v>
      </c>
      <c r="R1392" t="str">
        <f t="shared" si="131"/>
        <v>rock</v>
      </c>
      <c r="S1392" s="8">
        <f t="shared" si="128"/>
        <v>42121.716666666667</v>
      </c>
      <c r="T1392" s="8">
        <f t="shared" si="129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51</v>
      </c>
      <c r="P1393">
        <f t="shared" si="127"/>
        <v>42.384615384615387</v>
      </c>
      <c r="Q1393" t="str">
        <f t="shared" si="130"/>
        <v>music</v>
      </c>
      <c r="R1393" t="str">
        <f t="shared" si="131"/>
        <v>rock</v>
      </c>
      <c r="S1393" s="8">
        <f t="shared" si="128"/>
        <v>42238.207638888889</v>
      </c>
      <c r="T1393" s="8">
        <f t="shared" si="129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341</v>
      </c>
      <c r="P1394">
        <f t="shared" si="127"/>
        <v>27.317307692307693</v>
      </c>
      <c r="Q1394" t="str">
        <f t="shared" si="130"/>
        <v>music</v>
      </c>
      <c r="R1394" t="str">
        <f t="shared" si="131"/>
        <v>rock</v>
      </c>
      <c r="S1394" s="8">
        <f t="shared" si="128"/>
        <v>42432.154930555553</v>
      </c>
      <c r="T1394" s="8">
        <f t="shared" si="129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235</v>
      </c>
      <c r="P1395">
        <f t="shared" si="127"/>
        <v>196.82692307692307</v>
      </c>
      <c r="Q1395" t="str">
        <f t="shared" si="130"/>
        <v>music</v>
      </c>
      <c r="R1395" t="str">
        <f t="shared" si="131"/>
        <v>rock</v>
      </c>
      <c r="S1395" s="8">
        <f t="shared" si="128"/>
        <v>42583.681979166664</v>
      </c>
      <c r="T1395" s="8">
        <f t="shared" si="129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166</v>
      </c>
      <c r="P1396">
        <f t="shared" si="127"/>
        <v>53.882352941176471</v>
      </c>
      <c r="Q1396" t="str">
        <f t="shared" si="130"/>
        <v>music</v>
      </c>
      <c r="R1396" t="str">
        <f t="shared" si="131"/>
        <v>rock</v>
      </c>
      <c r="S1396" s="8">
        <f t="shared" si="128"/>
        <v>42795.125</v>
      </c>
      <c r="T1396" s="8">
        <f t="shared" si="129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416</v>
      </c>
      <c r="P1397">
        <f t="shared" si="127"/>
        <v>47.756097560975611</v>
      </c>
      <c r="Q1397" t="str">
        <f t="shared" si="130"/>
        <v>music</v>
      </c>
      <c r="R1397" t="str">
        <f t="shared" si="131"/>
        <v>rock</v>
      </c>
      <c r="S1397" s="8">
        <f t="shared" si="128"/>
        <v>42749.90834490741</v>
      </c>
      <c r="T1397" s="8">
        <f t="shared" si="129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438</v>
      </c>
      <c r="P1398">
        <f t="shared" si="127"/>
        <v>88.191780821917803</v>
      </c>
      <c r="Q1398" t="str">
        <f t="shared" si="130"/>
        <v>music</v>
      </c>
      <c r="R1398" t="str">
        <f t="shared" si="131"/>
        <v>rock</v>
      </c>
      <c r="S1398" s="8">
        <f t="shared" si="128"/>
        <v>42048.99863425926</v>
      </c>
      <c r="T1398" s="8">
        <f t="shared" si="129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1385</v>
      </c>
      <c r="P1399">
        <f t="shared" si="127"/>
        <v>72.056962025316452</v>
      </c>
      <c r="Q1399" t="str">
        <f t="shared" si="130"/>
        <v>music</v>
      </c>
      <c r="R1399" t="str">
        <f t="shared" si="131"/>
        <v>rock</v>
      </c>
      <c r="S1399" s="8">
        <f t="shared" si="128"/>
        <v>42670.888194444444</v>
      </c>
      <c r="T1399" s="8">
        <f t="shared" si="129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426</v>
      </c>
      <c r="P1400">
        <f t="shared" si="127"/>
        <v>74.246153846153845</v>
      </c>
      <c r="Q1400" t="str">
        <f t="shared" si="130"/>
        <v>music</v>
      </c>
      <c r="R1400" t="str">
        <f t="shared" si="131"/>
        <v>rock</v>
      </c>
      <c r="S1400" s="8">
        <f t="shared" si="128"/>
        <v>42556.874236111107</v>
      </c>
      <c r="T1400" s="8">
        <f t="shared" si="129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2353</v>
      </c>
      <c r="P1401">
        <f t="shared" si="127"/>
        <v>61.701086956521742</v>
      </c>
      <c r="Q1401" t="str">
        <f t="shared" si="130"/>
        <v>music</v>
      </c>
      <c r="R1401" t="str">
        <f t="shared" si="131"/>
        <v>rock</v>
      </c>
      <c r="S1401" s="8">
        <f t="shared" si="128"/>
        <v>41919.004317129627</v>
      </c>
      <c r="T1401" s="8">
        <f t="shared" si="129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236</v>
      </c>
      <c r="P1402">
        <f t="shared" si="127"/>
        <v>17.235294117647058</v>
      </c>
      <c r="Q1402" t="str">
        <f t="shared" si="130"/>
        <v>music</v>
      </c>
      <c r="R1402" t="str">
        <f t="shared" si="131"/>
        <v>rock</v>
      </c>
      <c r="S1402" s="8">
        <f t="shared" si="128"/>
        <v>42533.229166666672</v>
      </c>
      <c r="T1402" s="8">
        <f t="shared" si="129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9913</v>
      </c>
      <c r="P1403">
        <f t="shared" si="127"/>
        <v>51.720833333333331</v>
      </c>
      <c r="Q1403" t="str">
        <f t="shared" si="130"/>
        <v>music</v>
      </c>
      <c r="R1403" t="str">
        <f t="shared" si="131"/>
        <v>rock</v>
      </c>
      <c r="S1403" s="8">
        <f t="shared" si="128"/>
        <v>41420.99622685185</v>
      </c>
      <c r="T1403" s="8">
        <f t="shared" si="129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229</v>
      </c>
      <c r="P1404">
        <f t="shared" si="127"/>
        <v>24.150442477876105</v>
      </c>
      <c r="Q1404" t="str">
        <f t="shared" si="130"/>
        <v>music</v>
      </c>
      <c r="R1404" t="str">
        <f t="shared" si="131"/>
        <v>rock</v>
      </c>
      <c r="S1404" s="8">
        <f t="shared" si="128"/>
        <v>42125.011701388896</v>
      </c>
      <c r="T1404" s="8">
        <f t="shared" si="129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62.166666666666664</v>
      </c>
      <c r="Q1405" t="str">
        <f t="shared" si="130"/>
        <v>music</v>
      </c>
      <c r="R1405" t="str">
        <f t="shared" si="131"/>
        <v>rock</v>
      </c>
      <c r="S1405" s="8">
        <f t="shared" si="128"/>
        <v>41481.062905092593</v>
      </c>
      <c r="T1405" s="8">
        <f t="shared" si="129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-14259</v>
      </c>
      <c r="P1406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8">
        <f t="shared" si="128"/>
        <v>42057.510243055556</v>
      </c>
      <c r="T1406" s="8">
        <f t="shared" si="129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-24895</v>
      </c>
      <c r="P1407">
        <f t="shared" si="127"/>
        <v>6.1764705882352944</v>
      </c>
      <c r="Q1407" t="str">
        <f t="shared" si="130"/>
        <v>publishing</v>
      </c>
      <c r="R1407" t="str">
        <f t="shared" si="131"/>
        <v>translations</v>
      </c>
      <c r="S1407" s="8">
        <f t="shared" si="128"/>
        <v>41971.722233796296</v>
      </c>
      <c r="T1407" s="8">
        <f t="shared" si="129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-11985</v>
      </c>
      <c r="P1408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8">
        <f t="shared" si="128"/>
        <v>42350.416666666672</v>
      </c>
      <c r="T1408" s="8">
        <f t="shared" si="129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-2985</v>
      </c>
      <c r="P1409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8">
        <f t="shared" si="128"/>
        <v>41863.536782407406</v>
      </c>
      <c r="T1409" s="8">
        <f t="shared" si="129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E1410-D1410</f>
        <v>-928</v>
      </c>
      <c r="P1410">
        <f t="shared" ref="P1410:P1473" si="133">E1410/L1410</f>
        <v>12</v>
      </c>
      <c r="Q1410" t="str">
        <f t="shared" si="130"/>
        <v>publishing</v>
      </c>
      <c r="R1410" t="str">
        <f t="shared" si="131"/>
        <v>translations</v>
      </c>
      <c r="S1410" s="8">
        <f t="shared" ref="S1410:S1473" si="134">(((I1410/60)/60)/24)+DATE(1970,1,1)</f>
        <v>42321.913842592592</v>
      </c>
      <c r="T1410" s="8">
        <f t="shared" ref="T1410:T1473" si="135">(((J1410/60)/60)/24)+DATE(1970,1,1)</f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-4000</v>
      </c>
      <c r="P1411" t="e">
        <f t="shared" si="133"/>
        <v>#DIV/0!</v>
      </c>
      <c r="Q1411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8">
        <f t="shared" si="134"/>
        <v>42005.175173611111</v>
      </c>
      <c r="T1411" s="8">
        <f t="shared" si="135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-5999</v>
      </c>
      <c r="P1412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8">
        <f t="shared" si="134"/>
        <v>42524.318518518514</v>
      </c>
      <c r="T1412" s="8">
        <f t="shared" si="135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-2993</v>
      </c>
      <c r="P1413">
        <f t="shared" si="133"/>
        <v>2.3333333333333335</v>
      </c>
      <c r="Q1413" t="str">
        <f t="shared" si="136"/>
        <v>publishing</v>
      </c>
      <c r="R1413" t="str">
        <f t="shared" si="137"/>
        <v>translations</v>
      </c>
      <c r="S1413" s="8">
        <f t="shared" si="134"/>
        <v>42041.059027777781</v>
      </c>
      <c r="T1413" s="8">
        <f t="shared" si="135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-6680</v>
      </c>
      <c r="P1414">
        <f t="shared" si="133"/>
        <v>24.615384615384617</v>
      </c>
      <c r="Q1414" t="str">
        <f t="shared" si="136"/>
        <v>publishing</v>
      </c>
      <c r="R1414" t="str">
        <f t="shared" si="137"/>
        <v>translations</v>
      </c>
      <c r="S1414" s="8">
        <f t="shared" si="134"/>
        <v>41977.063645833332</v>
      </c>
      <c r="T1414" s="8">
        <f t="shared" si="135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-1900</v>
      </c>
      <c r="P1415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8">
        <f t="shared" si="134"/>
        <v>42420.437152777777</v>
      </c>
      <c r="T1415" s="8">
        <f t="shared" si="135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-499</v>
      </c>
      <c r="P1416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8">
        <f t="shared" si="134"/>
        <v>42738.25309027778</v>
      </c>
      <c r="T1416" s="8">
        <f t="shared" si="135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-3600</v>
      </c>
      <c r="P1417">
        <f t="shared" si="133"/>
        <v>88.888888888888886</v>
      </c>
      <c r="Q1417" t="str">
        <f t="shared" si="136"/>
        <v>publishing</v>
      </c>
      <c r="R1417" t="str">
        <f t="shared" si="137"/>
        <v>translations</v>
      </c>
      <c r="S1417" s="8">
        <f t="shared" si="134"/>
        <v>42232.675821759258</v>
      </c>
      <c r="T1417" s="8">
        <f t="shared" si="135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-50000</v>
      </c>
      <c r="P1418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8">
        <f t="shared" si="134"/>
        <v>42329.967812499999</v>
      </c>
      <c r="T1418" s="8">
        <f t="shared" si="135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-4445</v>
      </c>
      <c r="P1419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8">
        <f t="shared" si="134"/>
        <v>42262.465972222228</v>
      </c>
      <c r="T1419" s="8">
        <f t="shared" si="135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-2994</v>
      </c>
      <c r="P1420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8">
        <f t="shared" si="134"/>
        <v>42425.456412037034</v>
      </c>
      <c r="T1420" s="8">
        <f t="shared" si="135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-5855</v>
      </c>
      <c r="P1421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8">
        <f t="shared" si="134"/>
        <v>42652.456238425926</v>
      </c>
      <c r="T1421" s="8">
        <f t="shared" si="135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-107</v>
      </c>
      <c r="P1422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8">
        <f t="shared" si="134"/>
        <v>42549.667662037042</v>
      </c>
      <c r="T1422" s="8">
        <f t="shared" si="135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-199800</v>
      </c>
      <c r="P1423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8">
        <f t="shared" si="134"/>
        <v>42043.915613425925</v>
      </c>
      <c r="T1423" s="8">
        <f t="shared" si="135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-24974</v>
      </c>
      <c r="P1424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8">
        <f t="shared" si="134"/>
        <v>42634.239629629628</v>
      </c>
      <c r="T1424" s="8">
        <f t="shared" si="135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-29900</v>
      </c>
      <c r="P1425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8">
        <f t="shared" si="134"/>
        <v>42370.360312500001</v>
      </c>
      <c r="T1425" s="8">
        <f t="shared" si="135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-5973</v>
      </c>
      <c r="P1426">
        <f t="shared" si="133"/>
        <v>109.07142857142857</v>
      </c>
      <c r="Q1426" t="str">
        <f t="shared" si="136"/>
        <v>publishing</v>
      </c>
      <c r="R1426" t="str">
        <f t="shared" si="137"/>
        <v>translations</v>
      </c>
      <c r="S1426" s="8">
        <f t="shared" si="134"/>
        <v>42689.759282407409</v>
      </c>
      <c r="T1426" s="8">
        <f t="shared" si="135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-13000</v>
      </c>
      <c r="P142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8">
        <f t="shared" si="134"/>
        <v>42123.131469907406</v>
      </c>
      <c r="T1427" s="8">
        <f t="shared" si="135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-1000</v>
      </c>
      <c r="P1428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8">
        <f t="shared" si="134"/>
        <v>42240.390277777777</v>
      </c>
      <c r="T1428" s="8">
        <f t="shared" si="135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-4581</v>
      </c>
      <c r="P1429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8">
        <f t="shared" si="134"/>
        <v>42631.851678240739</v>
      </c>
      <c r="T1429" s="8">
        <f t="shared" si="135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-955</v>
      </c>
      <c r="P1430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8">
        <f t="shared" si="134"/>
        <v>42462.338159722218</v>
      </c>
      <c r="T1430" s="8">
        <f t="shared" si="135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-10000</v>
      </c>
      <c r="P1431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8">
        <f t="shared" si="134"/>
        <v>42104.060671296291</v>
      </c>
      <c r="T1431" s="8">
        <f t="shared" si="135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-4597</v>
      </c>
      <c r="P1432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8">
        <f t="shared" si="134"/>
        <v>41992.813518518517</v>
      </c>
      <c r="T1432" s="8">
        <f t="shared" si="135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-11569</v>
      </c>
      <c r="P1433">
        <f t="shared" si="133"/>
        <v>115.55319148936171</v>
      </c>
      <c r="Q1433" t="str">
        <f t="shared" si="136"/>
        <v>publishing</v>
      </c>
      <c r="R1433" t="str">
        <f t="shared" si="137"/>
        <v>translations</v>
      </c>
      <c r="S1433" s="8">
        <f t="shared" si="134"/>
        <v>42334.252500000002</v>
      </c>
      <c r="T1433" s="8">
        <f t="shared" si="135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-40000</v>
      </c>
      <c r="P1434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8">
        <f t="shared" si="134"/>
        <v>42205.780416666668</v>
      </c>
      <c r="T1434" s="8">
        <f t="shared" si="135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-11195</v>
      </c>
      <c r="P1435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8">
        <f t="shared" si="134"/>
        <v>42714.458333333328</v>
      </c>
      <c r="T1435" s="8">
        <f t="shared" si="135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-73810</v>
      </c>
      <c r="P1436">
        <f t="shared" si="133"/>
        <v>744.5454545454545</v>
      </c>
      <c r="Q1436" t="str">
        <f t="shared" si="136"/>
        <v>publishing</v>
      </c>
      <c r="R1436" t="str">
        <f t="shared" si="137"/>
        <v>translations</v>
      </c>
      <c r="S1436" s="8">
        <f t="shared" si="134"/>
        <v>42163.625</v>
      </c>
      <c r="T1436" s="8">
        <f t="shared" si="135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-14985</v>
      </c>
      <c r="P143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8">
        <f t="shared" si="134"/>
        <v>42288.780324074076</v>
      </c>
      <c r="T1437" s="8">
        <f t="shared" si="135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-9923</v>
      </c>
      <c r="P1438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8">
        <f t="shared" si="134"/>
        <v>42421.35019675926</v>
      </c>
      <c r="T1438" s="8">
        <f t="shared" si="135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-2193</v>
      </c>
      <c r="P1439">
        <f t="shared" si="133"/>
        <v>36.68181818181818</v>
      </c>
      <c r="Q1439" t="str">
        <f t="shared" si="136"/>
        <v>publishing</v>
      </c>
      <c r="R1439" t="str">
        <f t="shared" si="137"/>
        <v>translations</v>
      </c>
      <c r="S1439" s="8">
        <f t="shared" si="134"/>
        <v>41833.207638888889</v>
      </c>
      <c r="T1439" s="8">
        <f t="shared" si="135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-19400</v>
      </c>
      <c r="P1440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8">
        <f t="shared" si="134"/>
        <v>42487.579861111109</v>
      </c>
      <c r="T1440" s="8">
        <f t="shared" si="135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-2545</v>
      </c>
      <c r="P1441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8">
        <f t="shared" si="134"/>
        <v>42070.829872685179</v>
      </c>
      <c r="T1441" s="8">
        <f t="shared" si="135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-12999</v>
      </c>
      <c r="P1442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8">
        <f t="shared" si="134"/>
        <v>42516.748414351852</v>
      </c>
      <c r="T1442" s="8">
        <f t="shared" si="135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-177980</v>
      </c>
      <c r="P1443">
        <f t="shared" si="133"/>
        <v>673.33333333333337</v>
      </c>
      <c r="Q1443" t="str">
        <f t="shared" si="136"/>
        <v>publishing</v>
      </c>
      <c r="R1443" t="str">
        <f t="shared" si="137"/>
        <v>translations</v>
      </c>
      <c r="S1443" s="8">
        <f t="shared" si="134"/>
        <v>42258.765844907408</v>
      </c>
      <c r="T1443" s="8">
        <f t="shared" si="135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-1500</v>
      </c>
      <c r="P1444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8">
        <f t="shared" si="134"/>
        <v>42515.64534722222</v>
      </c>
      <c r="T1444" s="8">
        <f t="shared" si="135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-13000</v>
      </c>
      <c r="P1445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8">
        <f t="shared" si="134"/>
        <v>42737.926030092596</v>
      </c>
      <c r="T1445" s="8">
        <f t="shared" si="135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-4950</v>
      </c>
      <c r="P1446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8">
        <f t="shared" si="134"/>
        <v>42259.873402777783</v>
      </c>
      <c r="T1446" s="8">
        <f t="shared" si="135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-130000</v>
      </c>
      <c r="P144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8">
        <f t="shared" si="134"/>
        <v>42169.542303240742</v>
      </c>
      <c r="T1447" s="8">
        <f t="shared" si="135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-900</v>
      </c>
      <c r="P1448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8">
        <f t="shared" si="134"/>
        <v>42481.447662037041</v>
      </c>
      <c r="T1448" s="8">
        <f t="shared" si="135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-499925</v>
      </c>
      <c r="P1449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8">
        <f t="shared" si="134"/>
        <v>42559.730717592596</v>
      </c>
      <c r="T1449" s="8">
        <f t="shared" si="135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-200000</v>
      </c>
      <c r="P1450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8">
        <f t="shared" si="134"/>
        <v>42146.225694444445</v>
      </c>
      <c r="T1450" s="8">
        <f t="shared" si="135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-8888</v>
      </c>
      <c r="P1451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8">
        <f t="shared" si="134"/>
        <v>42134.811400462961</v>
      </c>
      <c r="T1451" s="8">
        <f t="shared" si="135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-99999</v>
      </c>
      <c r="P1452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8">
        <f t="shared" si="134"/>
        <v>42420.171261574069</v>
      </c>
      <c r="T1452" s="8">
        <f t="shared" si="135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-18948</v>
      </c>
      <c r="P1453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8">
        <f t="shared" si="134"/>
        <v>41962.00068287037</v>
      </c>
      <c r="T1453" s="8">
        <f t="shared" si="135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-14000</v>
      </c>
      <c r="P1454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8">
        <f t="shared" si="134"/>
        <v>41848.703275462962</v>
      </c>
      <c r="T1454" s="8">
        <f t="shared" si="135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-25000</v>
      </c>
      <c r="P1455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8">
        <f t="shared" si="134"/>
        <v>42840.654479166667</v>
      </c>
      <c r="T1455" s="8">
        <f t="shared" si="135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-1735</v>
      </c>
      <c r="P1456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8">
        <f t="shared" si="134"/>
        <v>42484.915972222225</v>
      </c>
      <c r="T1456" s="8">
        <f t="shared" si="135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-13425</v>
      </c>
      <c r="P145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8">
        <f t="shared" si="134"/>
        <v>41887.568749999999</v>
      </c>
      <c r="T1457" s="8">
        <f t="shared" si="135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-4855</v>
      </c>
      <c r="P1458">
        <f t="shared" si="133"/>
        <v>48.333333333333336</v>
      </c>
      <c r="Q1458" t="str">
        <f t="shared" si="136"/>
        <v>publishing</v>
      </c>
      <c r="R1458" t="str">
        <f t="shared" si="137"/>
        <v>translations</v>
      </c>
      <c r="S1458" s="8">
        <f t="shared" si="134"/>
        <v>42738.668576388889</v>
      </c>
      <c r="T1458" s="8">
        <f t="shared" si="135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-6000</v>
      </c>
      <c r="P1459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8">
        <f t="shared" si="134"/>
        <v>42319.938009259262</v>
      </c>
      <c r="T1459" s="8">
        <f t="shared" si="135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-5000</v>
      </c>
      <c r="P1460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8">
        <f t="shared" si="134"/>
        <v>41862.166666666664</v>
      </c>
      <c r="T1460" s="8">
        <f t="shared" si="135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-37000</v>
      </c>
      <c r="P1461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8">
        <f t="shared" si="134"/>
        <v>42340.725694444445</v>
      </c>
      <c r="T1461" s="8">
        <f t="shared" si="135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-25000000</v>
      </c>
      <c r="P1462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8">
        <f t="shared" si="134"/>
        <v>41973.989583333328</v>
      </c>
      <c r="T1462" s="8">
        <f t="shared" si="135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186.69000000000051</v>
      </c>
      <c r="P1463">
        <f t="shared" si="133"/>
        <v>44.66673529411765</v>
      </c>
      <c r="Q1463" t="str">
        <f t="shared" si="136"/>
        <v>publishing</v>
      </c>
      <c r="R1463" t="str">
        <f t="shared" si="137"/>
        <v>radio &amp; podcasts</v>
      </c>
      <c r="S1463" s="8">
        <f t="shared" si="134"/>
        <v>41933</v>
      </c>
      <c r="T1463" s="8">
        <f t="shared" si="135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340.69999999999982</v>
      </c>
      <c r="P1464">
        <f t="shared" si="133"/>
        <v>28.937999999999999</v>
      </c>
      <c r="Q1464" t="str">
        <f t="shared" si="136"/>
        <v>publishing</v>
      </c>
      <c r="R1464" t="str">
        <f t="shared" si="137"/>
        <v>radio &amp; podcasts</v>
      </c>
      <c r="S1464" s="8">
        <f t="shared" si="134"/>
        <v>41374.662858796299</v>
      </c>
      <c r="T1464" s="8">
        <f t="shared" si="135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286</v>
      </c>
      <c r="P1465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8">
        <f t="shared" si="134"/>
        <v>41371.869652777779</v>
      </c>
      <c r="T1465" s="8">
        <f t="shared" si="135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3160</v>
      </c>
      <c r="P1466">
        <f t="shared" si="133"/>
        <v>34.871794871794869</v>
      </c>
      <c r="Q1466" t="str">
        <f t="shared" si="136"/>
        <v>publishing</v>
      </c>
      <c r="R1466" t="str">
        <f t="shared" si="137"/>
        <v>radio &amp; podcasts</v>
      </c>
      <c r="S1466" s="8">
        <f t="shared" si="134"/>
        <v>41321.661550925928</v>
      </c>
      <c r="T1466" s="8">
        <f t="shared" si="135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106924.35</v>
      </c>
      <c r="P1467">
        <f t="shared" si="133"/>
        <v>52.622732513451197</v>
      </c>
      <c r="Q1467" t="str">
        <f t="shared" si="136"/>
        <v>publishing</v>
      </c>
      <c r="R1467" t="str">
        <f t="shared" si="137"/>
        <v>radio &amp; podcasts</v>
      </c>
      <c r="S1467" s="8">
        <f t="shared" si="134"/>
        <v>40990.125</v>
      </c>
      <c r="T1467" s="8">
        <f t="shared" si="135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1260.369999999999</v>
      </c>
      <c r="P1468">
        <f t="shared" si="133"/>
        <v>69.598266129032254</v>
      </c>
      <c r="Q1468" t="str">
        <f t="shared" si="136"/>
        <v>publishing</v>
      </c>
      <c r="R1468" t="str">
        <f t="shared" si="137"/>
        <v>radio &amp; podcasts</v>
      </c>
      <c r="S1468" s="8">
        <f t="shared" si="134"/>
        <v>42381.208333333328</v>
      </c>
      <c r="T1468" s="8">
        <f t="shared" si="135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6032</v>
      </c>
      <c r="P1469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8">
        <f t="shared" si="134"/>
        <v>40993.760243055556</v>
      </c>
      <c r="T1469" s="8">
        <f t="shared" si="135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225</v>
      </c>
      <c r="P1470">
        <f t="shared" si="133"/>
        <v>33.191126279863482</v>
      </c>
      <c r="Q1470" t="str">
        <f t="shared" si="136"/>
        <v>publishing</v>
      </c>
      <c r="R1470" t="str">
        <f t="shared" si="137"/>
        <v>radio &amp; podcasts</v>
      </c>
      <c r="S1470" s="8">
        <f t="shared" si="134"/>
        <v>40706.014456018522</v>
      </c>
      <c r="T1470" s="8">
        <f t="shared" si="135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3728</v>
      </c>
      <c r="P1471">
        <f t="shared" si="133"/>
        <v>149.46417445482865</v>
      </c>
      <c r="Q1471" t="str">
        <f t="shared" si="136"/>
        <v>publishing</v>
      </c>
      <c r="R1471" t="str">
        <f t="shared" si="137"/>
        <v>radio &amp; podcasts</v>
      </c>
      <c r="S1471" s="8">
        <f t="shared" si="134"/>
        <v>41320.598483796297</v>
      </c>
      <c r="T1471" s="8">
        <f t="shared" si="135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377</v>
      </c>
      <c r="P1472">
        <f t="shared" si="133"/>
        <v>23.172839506172838</v>
      </c>
      <c r="Q1472" t="str">
        <f t="shared" si="136"/>
        <v>publishing</v>
      </c>
      <c r="R1472" t="str">
        <f t="shared" si="137"/>
        <v>radio &amp; podcasts</v>
      </c>
      <c r="S1472" s="8">
        <f t="shared" si="134"/>
        <v>41271.827118055553</v>
      </c>
      <c r="T1472" s="8">
        <f t="shared" si="135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1229</v>
      </c>
      <c r="P1473">
        <f t="shared" si="133"/>
        <v>96.877551020408163</v>
      </c>
      <c r="Q1473" t="str">
        <f t="shared" si="136"/>
        <v>publishing</v>
      </c>
      <c r="R1473" t="str">
        <f t="shared" si="137"/>
        <v>radio &amp; podcasts</v>
      </c>
      <c r="S1473" s="8">
        <f t="shared" si="134"/>
        <v>42103.957569444443</v>
      </c>
      <c r="T1473" s="8">
        <f t="shared" si="135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E1474-D1474</f>
        <v>9676</v>
      </c>
      <c r="P1474">
        <f t="shared" ref="P1474:P1537" si="139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8">
        <f t="shared" ref="S1474:S1537" si="140">(((I1474/60)/60)/24)+DATE(1970,1,1)</f>
        <v>41563.542858796296</v>
      </c>
      <c r="T1474" s="8">
        <f t="shared" ref="T1474:T1537" si="141">(((J1474/60)/60)/24)+DATE(1970,1,1)</f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307.74</v>
      </c>
      <c r="P1475">
        <f t="shared" si="139"/>
        <v>38.462553191489363</v>
      </c>
      <c r="Q1475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8">
        <f t="shared" si="140"/>
        <v>40969.979618055557</v>
      </c>
      <c r="T1475" s="8">
        <f t="shared" si="141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368</v>
      </c>
      <c r="P1476">
        <f t="shared" si="139"/>
        <v>44.315789473684212</v>
      </c>
      <c r="Q1476" t="str">
        <f t="shared" si="142"/>
        <v>publishing</v>
      </c>
      <c r="R1476" t="str">
        <f t="shared" si="143"/>
        <v>radio &amp; podcasts</v>
      </c>
      <c r="S1476" s="8">
        <f t="shared" si="140"/>
        <v>41530.727916666663</v>
      </c>
      <c r="T1476" s="8">
        <f t="shared" si="141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13300.45</v>
      </c>
      <c r="P1477">
        <f t="shared" si="139"/>
        <v>64.173356009070289</v>
      </c>
      <c r="Q1477" t="str">
        <f t="shared" si="142"/>
        <v>publishing</v>
      </c>
      <c r="R1477" t="str">
        <f t="shared" si="143"/>
        <v>radio &amp; podcasts</v>
      </c>
      <c r="S1477" s="8">
        <f t="shared" si="140"/>
        <v>41993.207638888889</v>
      </c>
      <c r="T1477" s="8">
        <f t="shared" si="141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33693.279999999999</v>
      </c>
      <c r="P1478">
        <f t="shared" si="139"/>
        <v>43.333275109170302</v>
      </c>
      <c r="Q1478" t="str">
        <f t="shared" si="142"/>
        <v>publishing</v>
      </c>
      <c r="R1478" t="str">
        <f t="shared" si="143"/>
        <v>radio &amp; podcasts</v>
      </c>
      <c r="S1478" s="8">
        <f t="shared" si="140"/>
        <v>40796.041921296295</v>
      </c>
      <c r="T1478" s="8">
        <f t="shared" si="141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3393</v>
      </c>
      <c r="P1479">
        <f t="shared" si="139"/>
        <v>90.495934959349597</v>
      </c>
      <c r="Q1479" t="str">
        <f t="shared" si="142"/>
        <v>publishing</v>
      </c>
      <c r="R1479" t="str">
        <f t="shared" si="143"/>
        <v>radio &amp; podcasts</v>
      </c>
      <c r="S1479" s="8">
        <f t="shared" si="140"/>
        <v>40900.125</v>
      </c>
      <c r="T1479" s="8">
        <f t="shared" si="141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540807.11</v>
      </c>
      <c r="P1480">
        <f t="shared" si="139"/>
        <v>29.187190495010373</v>
      </c>
      <c r="Q1480" t="str">
        <f t="shared" si="142"/>
        <v>publishing</v>
      </c>
      <c r="R1480" t="str">
        <f t="shared" si="143"/>
        <v>radio &amp; podcasts</v>
      </c>
      <c r="S1480" s="8">
        <f t="shared" si="140"/>
        <v>41408.871678240743</v>
      </c>
      <c r="T1480" s="8">
        <f t="shared" si="141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598</v>
      </c>
      <c r="P1481">
        <f t="shared" si="139"/>
        <v>30.95774647887324</v>
      </c>
      <c r="Q1481" t="str">
        <f t="shared" si="142"/>
        <v>publishing</v>
      </c>
      <c r="R1481" t="str">
        <f t="shared" si="143"/>
        <v>radio &amp; podcasts</v>
      </c>
      <c r="S1481" s="8">
        <f t="shared" si="140"/>
        <v>41769.165972222225</v>
      </c>
      <c r="T1481" s="8">
        <f t="shared" si="141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8520.1999999999971</v>
      </c>
      <c r="P1482">
        <f t="shared" si="139"/>
        <v>92.157795275590544</v>
      </c>
      <c r="Q1482" t="str">
        <f t="shared" si="142"/>
        <v>publishing</v>
      </c>
      <c r="R1482" t="str">
        <f t="shared" si="143"/>
        <v>radio &amp; podcasts</v>
      </c>
      <c r="S1482" s="8">
        <f t="shared" si="140"/>
        <v>41481.708333333336</v>
      </c>
      <c r="T1482" s="8">
        <f t="shared" si="141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-4895</v>
      </c>
      <c r="P1483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8">
        <f t="shared" si="140"/>
        <v>41580.922974537039</v>
      </c>
      <c r="T1483" s="8">
        <f t="shared" si="141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-4995</v>
      </c>
      <c r="P1484">
        <f t="shared" si="139"/>
        <v>5</v>
      </c>
      <c r="Q1484" t="str">
        <f t="shared" si="142"/>
        <v>publishing</v>
      </c>
      <c r="R1484" t="str">
        <f t="shared" si="143"/>
        <v>fiction</v>
      </c>
      <c r="S1484" s="8">
        <f t="shared" si="140"/>
        <v>41159.32708333333</v>
      </c>
      <c r="T1484" s="8">
        <f t="shared" si="141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-6950</v>
      </c>
      <c r="P1485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8">
        <f t="shared" si="140"/>
        <v>42573.192997685182</v>
      </c>
      <c r="T1485" s="8">
        <f t="shared" si="141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-2000</v>
      </c>
      <c r="P1486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8">
        <f t="shared" si="140"/>
        <v>41111.618750000001</v>
      </c>
      <c r="T1486" s="8">
        <f t="shared" si="141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-6550</v>
      </c>
      <c r="P148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8">
        <f t="shared" si="140"/>
        <v>42175.795983796299</v>
      </c>
      <c r="T1487" s="8">
        <f t="shared" si="141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-19952</v>
      </c>
      <c r="P1488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8">
        <f t="shared" si="140"/>
        <v>42062.168530092589</v>
      </c>
      <c r="T1488" s="8">
        <f t="shared" si="141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-10000</v>
      </c>
      <c r="P1489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8">
        <f t="shared" si="140"/>
        <v>42584.917488425926</v>
      </c>
      <c r="T1489" s="8">
        <f t="shared" si="141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-14640</v>
      </c>
      <c r="P1490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8">
        <f t="shared" si="140"/>
        <v>41644.563194444447</v>
      </c>
      <c r="T1490" s="8">
        <f t="shared" si="141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-5000</v>
      </c>
      <c r="P1491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8">
        <f t="shared" si="140"/>
        <v>41228.653379629628</v>
      </c>
      <c r="T1491" s="8">
        <f t="shared" si="141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-2005</v>
      </c>
      <c r="P1492">
        <f t="shared" si="139"/>
        <v>47.10526315789474</v>
      </c>
      <c r="Q1492" t="str">
        <f t="shared" si="142"/>
        <v>publishing</v>
      </c>
      <c r="R1492" t="str">
        <f t="shared" si="143"/>
        <v>fiction</v>
      </c>
      <c r="S1492" s="8">
        <f t="shared" si="140"/>
        <v>41549.561041666668</v>
      </c>
      <c r="T1492" s="8">
        <f t="shared" si="141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-1100</v>
      </c>
      <c r="P1493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8">
        <f t="shared" si="140"/>
        <v>42050.651388888888</v>
      </c>
      <c r="T1493" s="8">
        <f t="shared" si="141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-3970</v>
      </c>
      <c r="P1494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8">
        <f t="shared" si="140"/>
        <v>40712.884791666671</v>
      </c>
      <c r="T1494" s="8">
        <f t="shared" si="141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-2400</v>
      </c>
      <c r="P1495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8">
        <f t="shared" si="140"/>
        <v>41441.866608796299</v>
      </c>
      <c r="T1495" s="8">
        <f t="shared" si="141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-4555</v>
      </c>
      <c r="P1496">
        <f t="shared" si="139"/>
        <v>40.454545454545453</v>
      </c>
      <c r="Q1496" t="str">
        <f t="shared" si="142"/>
        <v>publishing</v>
      </c>
      <c r="R1496" t="str">
        <f t="shared" si="143"/>
        <v>fiction</v>
      </c>
      <c r="S1496" s="8">
        <f t="shared" si="140"/>
        <v>42097.651388888888</v>
      </c>
      <c r="T1496" s="8">
        <f t="shared" si="141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-2000</v>
      </c>
      <c r="P149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8">
        <f t="shared" si="140"/>
        <v>40782.789710648147</v>
      </c>
      <c r="T1497" s="8">
        <f t="shared" si="141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-1500</v>
      </c>
      <c r="P1498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8">
        <f t="shared" si="140"/>
        <v>41898.475219907406</v>
      </c>
      <c r="T1498" s="8">
        <f t="shared" si="141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-14999</v>
      </c>
      <c r="P1499">
        <f t="shared" si="139"/>
        <v>1</v>
      </c>
      <c r="Q1499" t="str">
        <f t="shared" si="142"/>
        <v>publishing</v>
      </c>
      <c r="R1499" t="str">
        <f t="shared" si="143"/>
        <v>fiction</v>
      </c>
      <c r="S1499" s="8">
        <f t="shared" si="140"/>
        <v>41486.821527777778</v>
      </c>
      <c r="T1499" s="8">
        <f t="shared" si="141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-2943</v>
      </c>
      <c r="P1500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8">
        <f t="shared" si="140"/>
        <v>41885.983541666668</v>
      </c>
      <c r="T1500" s="8">
        <f t="shared" si="141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-1995</v>
      </c>
      <c r="P1501">
        <f t="shared" si="139"/>
        <v>5</v>
      </c>
      <c r="Q1501" t="str">
        <f t="shared" si="142"/>
        <v>publishing</v>
      </c>
      <c r="R1501" t="str">
        <f t="shared" si="143"/>
        <v>fiction</v>
      </c>
      <c r="S1501" s="8">
        <f t="shared" si="140"/>
        <v>42587.007326388892</v>
      </c>
      <c r="T1501" s="8">
        <f t="shared" si="141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-2099</v>
      </c>
      <c r="P1502">
        <f t="shared" si="139"/>
        <v>46.733333333333334</v>
      </c>
      <c r="Q1502" t="str">
        <f t="shared" si="142"/>
        <v>publishing</v>
      </c>
      <c r="R1502" t="str">
        <f t="shared" si="143"/>
        <v>fiction</v>
      </c>
      <c r="S1502" s="8">
        <f t="shared" si="140"/>
        <v>41395.904594907406</v>
      </c>
      <c r="T1502" s="8">
        <f t="shared" si="141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34492</v>
      </c>
      <c r="P1503">
        <f t="shared" si="139"/>
        <v>97.731073446327684</v>
      </c>
      <c r="Q1503" t="str">
        <f t="shared" si="142"/>
        <v>photography</v>
      </c>
      <c r="R1503" t="str">
        <f t="shared" si="143"/>
        <v>photobooks</v>
      </c>
      <c r="S1503" s="8">
        <f t="shared" si="140"/>
        <v>42193.583599537036</v>
      </c>
      <c r="T1503" s="8">
        <f t="shared" si="141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318</v>
      </c>
      <c r="P1504">
        <f t="shared" si="139"/>
        <v>67.835866261398181</v>
      </c>
      <c r="Q1504" t="str">
        <f t="shared" si="142"/>
        <v>photography</v>
      </c>
      <c r="R1504" t="str">
        <f t="shared" si="143"/>
        <v>photobooks</v>
      </c>
      <c r="S1504" s="8">
        <f t="shared" si="140"/>
        <v>42454.916666666672</v>
      </c>
      <c r="T1504" s="8">
        <f t="shared" si="141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295.92999999999984</v>
      </c>
      <c r="P1505">
        <f t="shared" si="139"/>
        <v>56.98492957746479</v>
      </c>
      <c r="Q1505" t="str">
        <f t="shared" si="142"/>
        <v>photography</v>
      </c>
      <c r="R1505" t="str">
        <f t="shared" si="143"/>
        <v>photobooks</v>
      </c>
      <c r="S1505" s="8">
        <f t="shared" si="140"/>
        <v>42666.347233796296</v>
      </c>
      <c r="T1505" s="8">
        <f t="shared" si="141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11566</v>
      </c>
      <c r="P1506">
        <f t="shared" si="139"/>
        <v>67.159851301115239</v>
      </c>
      <c r="Q1506" t="str">
        <f t="shared" si="142"/>
        <v>photography</v>
      </c>
      <c r="R1506" t="str">
        <f t="shared" si="143"/>
        <v>photobooks</v>
      </c>
      <c r="S1506" s="8">
        <f t="shared" si="140"/>
        <v>41800.356249999997</v>
      </c>
      <c r="T1506" s="8">
        <f t="shared" si="141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573</v>
      </c>
      <c r="P1507">
        <f t="shared" si="139"/>
        <v>48.037681159420288</v>
      </c>
      <c r="Q1507" t="str">
        <f t="shared" si="142"/>
        <v>photography</v>
      </c>
      <c r="R1507" t="str">
        <f t="shared" si="143"/>
        <v>photobooks</v>
      </c>
      <c r="S1507" s="8">
        <f t="shared" si="140"/>
        <v>42451.834027777775</v>
      </c>
      <c r="T1507" s="8">
        <f t="shared" si="141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171</v>
      </c>
      <c r="P1508">
        <f t="shared" si="139"/>
        <v>38.860465116279073</v>
      </c>
      <c r="Q1508" t="str">
        <f t="shared" si="142"/>
        <v>photography</v>
      </c>
      <c r="R1508" t="str">
        <f t="shared" si="143"/>
        <v>photobooks</v>
      </c>
      <c r="S1508" s="8">
        <f t="shared" si="140"/>
        <v>41844.785925925928</v>
      </c>
      <c r="T1508" s="8">
        <f t="shared" si="141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1380</v>
      </c>
      <c r="P1509">
        <f t="shared" si="139"/>
        <v>78.181818181818187</v>
      </c>
      <c r="Q1509" t="str">
        <f t="shared" si="142"/>
        <v>photography</v>
      </c>
      <c r="R1509" t="str">
        <f t="shared" si="143"/>
        <v>photobooks</v>
      </c>
      <c r="S1509" s="8">
        <f t="shared" si="140"/>
        <v>40313.340277777781</v>
      </c>
      <c r="T1509" s="8">
        <f t="shared" si="141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1991</v>
      </c>
      <c r="P1510">
        <f t="shared" si="139"/>
        <v>97.113744075829388</v>
      </c>
      <c r="Q1510" t="str">
        <f t="shared" si="142"/>
        <v>photography</v>
      </c>
      <c r="R1510" t="str">
        <f t="shared" si="143"/>
        <v>photobooks</v>
      </c>
      <c r="S1510" s="8">
        <f t="shared" si="140"/>
        <v>41817.614363425928</v>
      </c>
      <c r="T1510" s="8">
        <f t="shared" si="141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4137.2200000000012</v>
      </c>
      <c r="P1511">
        <f t="shared" si="139"/>
        <v>110.39397959183674</v>
      </c>
      <c r="Q1511" t="str">
        <f t="shared" si="142"/>
        <v>photography</v>
      </c>
      <c r="R1511" t="str">
        <f t="shared" si="143"/>
        <v>photobooks</v>
      </c>
      <c r="S1511" s="8">
        <f t="shared" si="140"/>
        <v>42780.957638888889</v>
      </c>
      <c r="T1511" s="8">
        <f t="shared" si="141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165.60000000000036</v>
      </c>
      <c r="P1512">
        <f t="shared" si="139"/>
        <v>39.91506172839506</v>
      </c>
      <c r="Q1512" t="str">
        <f t="shared" si="142"/>
        <v>photography</v>
      </c>
      <c r="R1512" t="str">
        <f t="shared" si="143"/>
        <v>photobooks</v>
      </c>
      <c r="S1512" s="8">
        <f t="shared" si="140"/>
        <v>41839.385162037033</v>
      </c>
      <c r="T1512" s="8">
        <f t="shared" si="141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1651</v>
      </c>
      <c r="P1513">
        <f t="shared" si="139"/>
        <v>75.975728155339809</v>
      </c>
      <c r="Q1513" t="str">
        <f t="shared" si="142"/>
        <v>photography</v>
      </c>
      <c r="R1513" t="str">
        <f t="shared" si="143"/>
        <v>photobooks</v>
      </c>
      <c r="S1513" s="8">
        <f t="shared" si="140"/>
        <v>42326.625046296293</v>
      </c>
      <c r="T1513" s="8">
        <f t="shared" si="141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16057</v>
      </c>
      <c r="P1514">
        <f t="shared" si="139"/>
        <v>58.379104477611939</v>
      </c>
      <c r="Q1514" t="str">
        <f t="shared" si="142"/>
        <v>photography</v>
      </c>
      <c r="R1514" t="str">
        <f t="shared" si="143"/>
        <v>photobooks</v>
      </c>
      <c r="S1514" s="8">
        <f t="shared" si="140"/>
        <v>42771.684479166666</v>
      </c>
      <c r="T1514" s="8">
        <f t="shared" si="141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4001.5</v>
      </c>
      <c r="P1515">
        <f t="shared" si="139"/>
        <v>55.82093023255814</v>
      </c>
      <c r="Q1515" t="str">
        <f t="shared" si="142"/>
        <v>photography</v>
      </c>
      <c r="R1515" t="str">
        <f t="shared" si="143"/>
        <v>photobooks</v>
      </c>
      <c r="S1515" s="8">
        <f t="shared" si="140"/>
        <v>41836.637337962966</v>
      </c>
      <c r="T1515" s="8">
        <f t="shared" si="141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1619</v>
      </c>
      <c r="P1516">
        <f t="shared" si="139"/>
        <v>151.24431818181819</v>
      </c>
      <c r="Q1516" t="str">
        <f t="shared" si="142"/>
        <v>photography</v>
      </c>
      <c r="R1516" t="str">
        <f t="shared" si="143"/>
        <v>photobooks</v>
      </c>
      <c r="S1516" s="8">
        <f t="shared" si="140"/>
        <v>42274.597685185188</v>
      </c>
      <c r="T1516" s="8">
        <f t="shared" si="141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171567</v>
      </c>
      <c r="P1517">
        <f t="shared" si="139"/>
        <v>849.67027027027029</v>
      </c>
      <c r="Q1517" t="str">
        <f t="shared" si="142"/>
        <v>photography</v>
      </c>
      <c r="R1517" t="str">
        <f t="shared" si="143"/>
        <v>photobooks</v>
      </c>
      <c r="S1517" s="8">
        <f t="shared" si="140"/>
        <v>42445.211770833332</v>
      </c>
      <c r="T1517" s="8">
        <f t="shared" si="141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1472</v>
      </c>
      <c r="P1518">
        <f t="shared" si="139"/>
        <v>159.24137931034483</v>
      </c>
      <c r="Q1518" t="str">
        <f t="shared" si="142"/>
        <v>photography</v>
      </c>
      <c r="R1518" t="str">
        <f t="shared" si="143"/>
        <v>photobooks</v>
      </c>
      <c r="S1518" s="8">
        <f t="shared" si="140"/>
        <v>42649.583333333328</v>
      </c>
      <c r="T1518" s="8">
        <f t="shared" si="141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9297</v>
      </c>
      <c r="P1519">
        <f t="shared" si="139"/>
        <v>39.507317073170732</v>
      </c>
      <c r="Q1519" t="str">
        <f t="shared" si="142"/>
        <v>photography</v>
      </c>
      <c r="R1519" t="str">
        <f t="shared" si="143"/>
        <v>photobooks</v>
      </c>
      <c r="S1519" s="8">
        <f t="shared" si="140"/>
        <v>41979.25</v>
      </c>
      <c r="T1519" s="8">
        <f t="shared" si="141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15805</v>
      </c>
      <c r="P1520">
        <f t="shared" si="139"/>
        <v>130.52966101694915</v>
      </c>
      <c r="Q1520" t="str">
        <f t="shared" si="142"/>
        <v>photography</v>
      </c>
      <c r="R1520" t="str">
        <f t="shared" si="143"/>
        <v>photobooks</v>
      </c>
      <c r="S1520" s="8">
        <f t="shared" si="140"/>
        <v>41790.8200462963</v>
      </c>
      <c r="T1520" s="8">
        <f t="shared" si="141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302.75</v>
      </c>
      <c r="P1521">
        <f t="shared" si="139"/>
        <v>64.156896551724131</v>
      </c>
      <c r="Q1521" t="str">
        <f t="shared" si="142"/>
        <v>photography</v>
      </c>
      <c r="R1521" t="str">
        <f t="shared" si="143"/>
        <v>photobooks</v>
      </c>
      <c r="S1521" s="8">
        <f t="shared" si="140"/>
        <v>41810.915972222225</v>
      </c>
      <c r="T1521" s="8">
        <f t="shared" si="141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625</v>
      </c>
      <c r="P1522">
        <f t="shared" si="139"/>
        <v>111.52694610778443</v>
      </c>
      <c r="Q1522" t="str">
        <f t="shared" si="142"/>
        <v>photography</v>
      </c>
      <c r="R1522" t="str">
        <f t="shared" si="143"/>
        <v>photobooks</v>
      </c>
      <c r="S1522" s="8">
        <f t="shared" si="140"/>
        <v>41992.166666666672</v>
      </c>
      <c r="T1522" s="8">
        <f t="shared" si="141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2555</v>
      </c>
      <c r="P1523">
        <f t="shared" si="139"/>
        <v>170.44680851063831</v>
      </c>
      <c r="Q1523" t="str">
        <f t="shared" si="142"/>
        <v>photography</v>
      </c>
      <c r="R1523" t="str">
        <f t="shared" si="143"/>
        <v>photobooks</v>
      </c>
      <c r="S1523" s="8">
        <f t="shared" si="140"/>
        <v>42528.167719907404</v>
      </c>
      <c r="T1523" s="8">
        <f t="shared" si="141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16950.099999999999</v>
      </c>
      <c r="P1524">
        <f t="shared" si="139"/>
        <v>133.7391592920354</v>
      </c>
      <c r="Q1524" t="str">
        <f t="shared" si="142"/>
        <v>photography</v>
      </c>
      <c r="R1524" t="str">
        <f t="shared" si="143"/>
        <v>photobooks</v>
      </c>
      <c r="S1524" s="8">
        <f t="shared" si="140"/>
        <v>41929.830312500002</v>
      </c>
      <c r="T1524" s="8">
        <f t="shared" si="141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4596</v>
      </c>
      <c r="P1525">
        <f t="shared" si="139"/>
        <v>95.834024896265561</v>
      </c>
      <c r="Q1525" t="str">
        <f t="shared" si="142"/>
        <v>photography</v>
      </c>
      <c r="R1525" t="str">
        <f t="shared" si="143"/>
        <v>photobooks</v>
      </c>
      <c r="S1525" s="8">
        <f t="shared" si="140"/>
        <v>41996</v>
      </c>
      <c r="T1525" s="8">
        <f t="shared" si="141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3210</v>
      </c>
      <c r="P1526">
        <f t="shared" si="139"/>
        <v>221.78571428571428</v>
      </c>
      <c r="Q1526" t="str">
        <f t="shared" si="142"/>
        <v>photography</v>
      </c>
      <c r="R1526" t="str">
        <f t="shared" si="143"/>
        <v>photobooks</v>
      </c>
      <c r="S1526" s="8">
        <f t="shared" si="140"/>
        <v>42786.501041666663</v>
      </c>
      <c r="T1526" s="8">
        <f t="shared" si="141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1924.1499999999996</v>
      </c>
      <c r="P1527">
        <f t="shared" si="139"/>
        <v>32.315357142857138</v>
      </c>
      <c r="Q1527" t="str">
        <f t="shared" si="142"/>
        <v>photography</v>
      </c>
      <c r="R1527" t="str">
        <f t="shared" si="143"/>
        <v>photobooks</v>
      </c>
      <c r="S1527" s="8">
        <f t="shared" si="140"/>
        <v>42600.702986111108</v>
      </c>
      <c r="T1527" s="8">
        <f t="shared" si="141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4675</v>
      </c>
      <c r="P1528">
        <f t="shared" si="139"/>
        <v>98.839285714285708</v>
      </c>
      <c r="Q1528" t="str">
        <f t="shared" si="142"/>
        <v>photography</v>
      </c>
      <c r="R1528" t="str">
        <f t="shared" si="143"/>
        <v>photobooks</v>
      </c>
      <c r="S1528" s="8">
        <f t="shared" si="140"/>
        <v>42388.276006944448</v>
      </c>
      <c r="T1528" s="8">
        <f t="shared" si="141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365.55000000000018</v>
      </c>
      <c r="P1529">
        <f t="shared" si="139"/>
        <v>55.222142857142863</v>
      </c>
      <c r="Q1529" t="str">
        <f t="shared" si="142"/>
        <v>photography</v>
      </c>
      <c r="R1529" t="str">
        <f t="shared" si="143"/>
        <v>photobooks</v>
      </c>
      <c r="S1529" s="8">
        <f t="shared" si="140"/>
        <v>42808.558865740735</v>
      </c>
      <c r="T1529" s="8">
        <f t="shared" si="141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5447</v>
      </c>
      <c r="P1530">
        <f t="shared" si="139"/>
        <v>52.793750000000003</v>
      </c>
      <c r="Q1530" t="str">
        <f t="shared" si="142"/>
        <v>photography</v>
      </c>
      <c r="R1530" t="str">
        <f t="shared" si="143"/>
        <v>photobooks</v>
      </c>
      <c r="S1530" s="8">
        <f t="shared" si="140"/>
        <v>42767</v>
      </c>
      <c r="T1530" s="8">
        <f t="shared" si="141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129</v>
      </c>
      <c r="P1531">
        <f t="shared" si="139"/>
        <v>135.66666666666666</v>
      </c>
      <c r="Q1531" t="str">
        <f t="shared" si="142"/>
        <v>photography</v>
      </c>
      <c r="R1531" t="str">
        <f t="shared" si="143"/>
        <v>photobooks</v>
      </c>
      <c r="S1531" s="8">
        <f t="shared" si="140"/>
        <v>42082.587037037039</v>
      </c>
      <c r="T1531" s="8">
        <f t="shared" si="141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12189</v>
      </c>
      <c r="P1532">
        <f t="shared" si="139"/>
        <v>53.991990846681922</v>
      </c>
      <c r="Q1532" t="str">
        <f t="shared" si="142"/>
        <v>photography</v>
      </c>
      <c r="R1532" t="str">
        <f t="shared" si="143"/>
        <v>photobooks</v>
      </c>
      <c r="S1532" s="8">
        <f t="shared" si="140"/>
        <v>42300.767303240747</v>
      </c>
      <c r="T1532" s="8">
        <f t="shared" si="141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1785</v>
      </c>
      <c r="P1533">
        <f t="shared" si="139"/>
        <v>56.643835616438359</v>
      </c>
      <c r="Q1533" t="str">
        <f t="shared" si="142"/>
        <v>photography</v>
      </c>
      <c r="R1533" t="str">
        <f t="shared" si="143"/>
        <v>photobooks</v>
      </c>
      <c r="S1533" s="8">
        <f t="shared" si="140"/>
        <v>41974.125</v>
      </c>
      <c r="T1533" s="8">
        <f t="shared" si="141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19201</v>
      </c>
      <c r="P1534">
        <f t="shared" si="139"/>
        <v>82.316326530612244</v>
      </c>
      <c r="Q1534" t="str">
        <f t="shared" si="142"/>
        <v>photography</v>
      </c>
      <c r="R1534" t="str">
        <f t="shared" si="143"/>
        <v>photobooks</v>
      </c>
      <c r="S1534" s="8">
        <f t="shared" si="140"/>
        <v>42415.625</v>
      </c>
      <c r="T1534" s="8">
        <f t="shared" si="141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20313</v>
      </c>
      <c r="P1535">
        <f t="shared" si="139"/>
        <v>88.26081081081081</v>
      </c>
      <c r="Q1535" t="str">
        <f t="shared" si="142"/>
        <v>photography</v>
      </c>
      <c r="R1535" t="str">
        <f t="shared" si="143"/>
        <v>photobooks</v>
      </c>
      <c r="S1535" s="8">
        <f t="shared" si="140"/>
        <v>42492.165972222225</v>
      </c>
      <c r="T1535" s="8">
        <f t="shared" si="141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23830</v>
      </c>
      <c r="P1536">
        <f t="shared" si="139"/>
        <v>84.905149051490511</v>
      </c>
      <c r="Q1536" t="str">
        <f t="shared" si="142"/>
        <v>photography</v>
      </c>
      <c r="R1536" t="str">
        <f t="shared" si="143"/>
        <v>photobooks</v>
      </c>
      <c r="S1536" s="8">
        <f t="shared" si="140"/>
        <v>42251.67432870371</v>
      </c>
      <c r="T1536" s="8">
        <f t="shared" si="141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1297</v>
      </c>
      <c r="P1537">
        <f t="shared" si="139"/>
        <v>48.154545454545456</v>
      </c>
      <c r="Q1537" t="str">
        <f t="shared" si="142"/>
        <v>photography</v>
      </c>
      <c r="R1537" t="str">
        <f t="shared" si="143"/>
        <v>photobooks</v>
      </c>
      <c r="S1537" s="8">
        <f t="shared" si="140"/>
        <v>42513.916666666672</v>
      </c>
      <c r="T1537" s="8">
        <f t="shared" si="141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E1538-D1538</f>
        <v>18037.009999999998</v>
      </c>
      <c r="P1538">
        <f t="shared" ref="P1538:P1601" si="145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8">
        <f t="shared" ref="S1538:S1601" si="146">(((I1538/60)/60)/24)+DATE(1970,1,1)</f>
        <v>42243.802199074074</v>
      </c>
      <c r="T1538" s="8">
        <f t="shared" ref="T1538:T1601" si="147">(((J1538/60)/60)/24)+DATE(1970,1,1)</f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9588</v>
      </c>
      <c r="P1539">
        <f t="shared" si="145"/>
        <v>96.375</v>
      </c>
      <c r="Q1539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8">
        <f t="shared" si="146"/>
        <v>42588.75</v>
      </c>
      <c r="T1539" s="8">
        <f t="shared" si="147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184</v>
      </c>
      <c r="P1540">
        <f t="shared" si="145"/>
        <v>156.17391304347825</v>
      </c>
      <c r="Q1540" t="str">
        <f t="shared" si="148"/>
        <v>photography</v>
      </c>
      <c r="R1540" t="str">
        <f t="shared" si="149"/>
        <v>photobooks</v>
      </c>
      <c r="S1540" s="8">
        <f t="shared" si="146"/>
        <v>42026.782060185185</v>
      </c>
      <c r="T1540" s="8">
        <f t="shared" si="147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7197.2200000000012</v>
      </c>
      <c r="P1541">
        <f t="shared" si="145"/>
        <v>95.764859154929582</v>
      </c>
      <c r="Q1541" t="str">
        <f t="shared" si="148"/>
        <v>photography</v>
      </c>
      <c r="R1541" t="str">
        <f t="shared" si="149"/>
        <v>photobooks</v>
      </c>
      <c r="S1541" s="8">
        <f t="shared" si="146"/>
        <v>42738.919201388882</v>
      </c>
      <c r="T1541" s="8">
        <f t="shared" si="147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2680</v>
      </c>
      <c r="P1542">
        <f t="shared" si="145"/>
        <v>180.40816326530611</v>
      </c>
      <c r="Q1542" t="str">
        <f t="shared" si="148"/>
        <v>photography</v>
      </c>
      <c r="R1542" t="str">
        <f t="shared" si="149"/>
        <v>photobooks</v>
      </c>
      <c r="S1542" s="8">
        <f t="shared" si="146"/>
        <v>41969.052083333328</v>
      </c>
      <c r="T1542" s="8">
        <f t="shared" si="147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-17994</v>
      </c>
      <c r="P1543">
        <f t="shared" si="145"/>
        <v>3</v>
      </c>
      <c r="Q1543" t="str">
        <f t="shared" si="148"/>
        <v>photography</v>
      </c>
      <c r="R1543" t="str">
        <f t="shared" si="149"/>
        <v>nature</v>
      </c>
      <c r="S1543" s="8">
        <f t="shared" si="146"/>
        <v>42004.712245370371</v>
      </c>
      <c r="T1543" s="8">
        <f t="shared" si="147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-480</v>
      </c>
      <c r="P1544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8">
        <f t="shared" si="146"/>
        <v>42185.996527777781</v>
      </c>
      <c r="T1544" s="8">
        <f t="shared" si="147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-2240</v>
      </c>
      <c r="P1545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8">
        <f t="shared" si="146"/>
        <v>41965.551319444443</v>
      </c>
      <c r="T1545" s="8">
        <f t="shared" si="147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-1000</v>
      </c>
      <c r="P1546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8">
        <f t="shared" si="146"/>
        <v>42095.012499999997</v>
      </c>
      <c r="T1546" s="8">
        <f t="shared" si="147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-2999</v>
      </c>
      <c r="P154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8">
        <f t="shared" si="146"/>
        <v>42065.886111111111</v>
      </c>
      <c r="T1547" s="8">
        <f t="shared" si="147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-711</v>
      </c>
      <c r="P1548">
        <f t="shared" si="145"/>
        <v>26.272727272727273</v>
      </c>
      <c r="Q1548" t="str">
        <f t="shared" si="148"/>
        <v>photography</v>
      </c>
      <c r="R1548" t="str">
        <f t="shared" si="149"/>
        <v>nature</v>
      </c>
      <c r="S1548" s="8">
        <f t="shared" si="146"/>
        <v>41899.212951388887</v>
      </c>
      <c r="T1548" s="8">
        <f t="shared" si="147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-20</v>
      </c>
      <c r="P1549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8">
        <f t="shared" si="146"/>
        <v>42789.426875000005</v>
      </c>
      <c r="T1549" s="8">
        <f t="shared" si="147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-640</v>
      </c>
      <c r="P1550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8">
        <f t="shared" si="146"/>
        <v>42316.923842592587</v>
      </c>
      <c r="T1550" s="8">
        <f t="shared" si="147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-330</v>
      </c>
      <c r="P1551">
        <f t="shared" si="145"/>
        <v>28.333333333333332</v>
      </c>
      <c r="Q1551" t="str">
        <f t="shared" si="148"/>
        <v>photography</v>
      </c>
      <c r="R1551" t="str">
        <f t="shared" si="149"/>
        <v>nature</v>
      </c>
      <c r="S1551" s="8">
        <f t="shared" si="146"/>
        <v>42311.177766203706</v>
      </c>
      <c r="T1551" s="8">
        <f t="shared" si="147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-649</v>
      </c>
      <c r="P1552">
        <f t="shared" si="145"/>
        <v>14.428571428571429</v>
      </c>
      <c r="Q1552" t="str">
        <f t="shared" si="148"/>
        <v>photography</v>
      </c>
      <c r="R1552" t="str">
        <f t="shared" si="149"/>
        <v>nature</v>
      </c>
      <c r="S1552" s="8">
        <f t="shared" si="146"/>
        <v>42502.449467592596</v>
      </c>
      <c r="T1552" s="8">
        <f t="shared" si="147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-3500</v>
      </c>
      <c r="P1553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8">
        <f t="shared" si="146"/>
        <v>42151.824525462958</v>
      </c>
      <c r="T1553" s="8">
        <f t="shared" si="147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-2185</v>
      </c>
      <c r="P1554">
        <f t="shared" si="145"/>
        <v>132.1875</v>
      </c>
      <c r="Q1554" t="str">
        <f t="shared" si="148"/>
        <v>photography</v>
      </c>
      <c r="R1554" t="str">
        <f t="shared" si="149"/>
        <v>nature</v>
      </c>
      <c r="S1554" s="8">
        <f t="shared" si="146"/>
        <v>41913.165972222225</v>
      </c>
      <c r="T1554" s="8">
        <f t="shared" si="147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-6000</v>
      </c>
      <c r="P1555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8">
        <f t="shared" si="146"/>
        <v>42249.282951388886</v>
      </c>
      <c r="T1555" s="8">
        <f t="shared" si="147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-20000</v>
      </c>
      <c r="P1556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8">
        <f t="shared" si="146"/>
        <v>42218.252199074079</v>
      </c>
      <c r="T1556" s="8">
        <f t="shared" si="147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-750</v>
      </c>
      <c r="P155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8">
        <f t="shared" si="146"/>
        <v>42264.708333333328</v>
      </c>
      <c r="T1557" s="8">
        <f t="shared" si="147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-823</v>
      </c>
      <c r="P1558">
        <f t="shared" si="145"/>
        <v>56.416666666666664</v>
      </c>
      <c r="Q1558" t="str">
        <f t="shared" si="148"/>
        <v>photography</v>
      </c>
      <c r="R1558" t="str">
        <f t="shared" si="149"/>
        <v>nature</v>
      </c>
      <c r="S1558" s="8">
        <f t="shared" si="146"/>
        <v>42555.153055555551</v>
      </c>
      <c r="T1558" s="8">
        <f t="shared" si="147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-2400</v>
      </c>
      <c r="P1559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8">
        <f t="shared" si="146"/>
        <v>41902.65315972222</v>
      </c>
      <c r="T1559" s="8">
        <f t="shared" si="147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-715</v>
      </c>
      <c r="P1560">
        <f t="shared" si="145"/>
        <v>11.666666666666666</v>
      </c>
      <c r="Q1560" t="str">
        <f t="shared" si="148"/>
        <v>photography</v>
      </c>
      <c r="R1560" t="str">
        <f t="shared" si="149"/>
        <v>nature</v>
      </c>
      <c r="S1560" s="8">
        <f t="shared" si="146"/>
        <v>42244.508333333331</v>
      </c>
      <c r="T1560" s="8">
        <f t="shared" si="147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-14950</v>
      </c>
      <c r="P1561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8">
        <f t="shared" si="146"/>
        <v>42123.05322916666</v>
      </c>
      <c r="T1561" s="8">
        <f t="shared" si="147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-2406</v>
      </c>
      <c r="P1562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8">
        <f t="shared" si="146"/>
        <v>41956.062418981484</v>
      </c>
      <c r="T1562" s="8">
        <f t="shared" si="147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-9933</v>
      </c>
      <c r="P1563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8">
        <f t="shared" si="146"/>
        <v>41585.083368055559</v>
      </c>
      <c r="T1563" s="8">
        <f t="shared" si="147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-4000</v>
      </c>
      <c r="P1564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8">
        <f t="shared" si="146"/>
        <v>40149.034722222219</v>
      </c>
      <c r="T1564" s="8">
        <f t="shared" si="147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-5915</v>
      </c>
      <c r="P1565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8">
        <f t="shared" si="146"/>
        <v>41712.700821759259</v>
      </c>
      <c r="T1565" s="8">
        <f t="shared" si="147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-9990</v>
      </c>
      <c r="P1566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8">
        <f t="shared" si="146"/>
        <v>42152.836805555555</v>
      </c>
      <c r="T1566" s="8">
        <f t="shared" si="147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-3900</v>
      </c>
      <c r="P156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8">
        <f t="shared" si="146"/>
        <v>40702.729872685188</v>
      </c>
      <c r="T1567" s="8">
        <f t="shared" si="147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-23625</v>
      </c>
      <c r="P1568">
        <f t="shared" si="145"/>
        <v>108.05084745762711</v>
      </c>
      <c r="Q1568" t="str">
        <f t="shared" si="148"/>
        <v>publishing</v>
      </c>
      <c r="R1568" t="str">
        <f t="shared" si="149"/>
        <v>art books</v>
      </c>
      <c r="S1568" s="8">
        <f t="shared" si="146"/>
        <v>42578.916666666672</v>
      </c>
      <c r="T1568" s="8">
        <f t="shared" si="147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-8150</v>
      </c>
      <c r="P1569">
        <f t="shared" si="145"/>
        <v>26.923076923076923</v>
      </c>
      <c r="Q1569" t="str">
        <f t="shared" si="148"/>
        <v>publishing</v>
      </c>
      <c r="R1569" t="str">
        <f t="shared" si="149"/>
        <v>art books</v>
      </c>
      <c r="S1569" s="8">
        <f t="shared" si="146"/>
        <v>41687</v>
      </c>
      <c r="T1569" s="8">
        <f t="shared" si="147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-21590</v>
      </c>
      <c r="P1570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8">
        <f t="shared" si="146"/>
        <v>41997.062326388885</v>
      </c>
      <c r="T1570" s="8">
        <f t="shared" si="147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-30000</v>
      </c>
      <c r="P1571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8">
        <f t="shared" si="146"/>
        <v>41419.679560185185</v>
      </c>
      <c r="T1571" s="8">
        <f t="shared" si="147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-3516</v>
      </c>
      <c r="P1572">
        <f t="shared" si="145"/>
        <v>47.769230769230766</v>
      </c>
      <c r="Q1572" t="str">
        <f t="shared" si="148"/>
        <v>publishing</v>
      </c>
      <c r="R1572" t="str">
        <f t="shared" si="149"/>
        <v>art books</v>
      </c>
      <c r="S1572" s="8">
        <f t="shared" si="146"/>
        <v>42468.771782407406</v>
      </c>
      <c r="T1572" s="8">
        <f t="shared" si="147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-12020</v>
      </c>
      <c r="P1573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8">
        <f t="shared" si="146"/>
        <v>42174.769479166673</v>
      </c>
      <c r="T1573" s="8">
        <f t="shared" si="147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-2375</v>
      </c>
      <c r="P1574">
        <f t="shared" si="145"/>
        <v>41.666666666666664</v>
      </c>
      <c r="Q1574" t="str">
        <f t="shared" si="148"/>
        <v>publishing</v>
      </c>
      <c r="R1574" t="str">
        <f t="shared" si="149"/>
        <v>art books</v>
      </c>
      <c r="S1574" s="8">
        <f t="shared" si="146"/>
        <v>42428.999305555553</v>
      </c>
      <c r="T1574" s="8">
        <f t="shared" si="147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-8777</v>
      </c>
      <c r="P1575">
        <f t="shared" si="145"/>
        <v>74.333333333333329</v>
      </c>
      <c r="Q1575" t="str">
        <f t="shared" si="148"/>
        <v>publishing</v>
      </c>
      <c r="R1575" t="str">
        <f t="shared" si="149"/>
        <v>art books</v>
      </c>
      <c r="S1575" s="8">
        <f t="shared" si="146"/>
        <v>42826.165972222225</v>
      </c>
      <c r="T1575" s="8">
        <f t="shared" si="147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-9494</v>
      </c>
      <c r="P1576">
        <f t="shared" si="145"/>
        <v>84.333333333333329</v>
      </c>
      <c r="Q1576" t="str">
        <f t="shared" si="148"/>
        <v>publishing</v>
      </c>
      <c r="R1576" t="str">
        <f t="shared" si="149"/>
        <v>art books</v>
      </c>
      <c r="S1576" s="8">
        <f t="shared" si="146"/>
        <v>42052.927418981482</v>
      </c>
      <c r="T1576" s="8">
        <f t="shared" si="147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-7709</v>
      </c>
      <c r="P1577">
        <f t="shared" si="145"/>
        <v>65.457142857142856</v>
      </c>
      <c r="Q1577" t="str">
        <f t="shared" si="148"/>
        <v>publishing</v>
      </c>
      <c r="R1577" t="str">
        <f t="shared" si="149"/>
        <v>art books</v>
      </c>
      <c r="S1577" s="8">
        <f t="shared" si="146"/>
        <v>41829.524259259262</v>
      </c>
      <c r="T1577" s="8">
        <f t="shared" si="147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-4350</v>
      </c>
      <c r="P1578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8">
        <f t="shared" si="146"/>
        <v>42185.879259259258</v>
      </c>
      <c r="T1578" s="8">
        <f t="shared" si="147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-9945</v>
      </c>
      <c r="P1579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8">
        <f t="shared" si="146"/>
        <v>41114.847777777781</v>
      </c>
      <c r="T1579" s="8">
        <f t="shared" si="147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-1692</v>
      </c>
      <c r="P1580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8">
        <f t="shared" si="146"/>
        <v>40423.083333333336</v>
      </c>
      <c r="T1580" s="8">
        <f t="shared" si="147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-3305</v>
      </c>
      <c r="P1581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8">
        <f t="shared" si="146"/>
        <v>41514.996423611112</v>
      </c>
      <c r="T1581" s="8">
        <f t="shared" si="147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-1750</v>
      </c>
      <c r="P1582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8">
        <f t="shared" si="146"/>
        <v>41050.050069444449</v>
      </c>
      <c r="T1582" s="8">
        <f t="shared" si="147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-995</v>
      </c>
      <c r="P1583">
        <f t="shared" si="145"/>
        <v>5</v>
      </c>
      <c r="Q1583" t="str">
        <f t="shared" si="148"/>
        <v>photography</v>
      </c>
      <c r="R1583" t="str">
        <f t="shared" si="149"/>
        <v>places</v>
      </c>
      <c r="S1583" s="8">
        <f t="shared" si="146"/>
        <v>42357.448958333334</v>
      </c>
      <c r="T1583" s="8">
        <f t="shared" si="147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-907</v>
      </c>
      <c r="P1584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8">
        <f t="shared" si="146"/>
        <v>42303.888888888891</v>
      </c>
      <c r="T1584" s="8">
        <f t="shared" si="147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-19985</v>
      </c>
      <c r="P1585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8">
        <f t="shared" si="146"/>
        <v>41907.904988425929</v>
      </c>
      <c r="T1585" s="8">
        <f t="shared" si="147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-1200</v>
      </c>
      <c r="P1586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8">
        <f t="shared" si="146"/>
        <v>41789.649317129632</v>
      </c>
      <c r="T1586" s="8">
        <f t="shared" si="147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-420</v>
      </c>
      <c r="P1587">
        <f t="shared" si="145"/>
        <v>131.66666666666666</v>
      </c>
      <c r="Q1587" t="str">
        <f t="shared" si="148"/>
        <v>photography</v>
      </c>
      <c r="R1587" t="str">
        <f t="shared" si="149"/>
        <v>places</v>
      </c>
      <c r="S1587" s="8">
        <f t="shared" si="146"/>
        <v>42729.458333333328</v>
      </c>
      <c r="T1587" s="8">
        <f t="shared" si="147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-1500</v>
      </c>
      <c r="P1588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8">
        <f t="shared" si="146"/>
        <v>42099.062754629631</v>
      </c>
      <c r="T1588" s="8">
        <f t="shared" si="147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-7499</v>
      </c>
      <c r="P1589">
        <f t="shared" si="145"/>
        <v>1</v>
      </c>
      <c r="Q1589" t="str">
        <f t="shared" si="148"/>
        <v>photography</v>
      </c>
      <c r="R1589" t="str">
        <f t="shared" si="149"/>
        <v>places</v>
      </c>
      <c r="S1589" s="8">
        <f t="shared" si="146"/>
        <v>41986.950983796298</v>
      </c>
      <c r="T1589" s="8">
        <f t="shared" si="147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-516</v>
      </c>
      <c r="P1590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8">
        <f t="shared" si="146"/>
        <v>42035.841666666667</v>
      </c>
      <c r="T1590" s="8">
        <f t="shared" si="147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-1200</v>
      </c>
      <c r="P1591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8">
        <f t="shared" si="146"/>
        <v>42286.984791666662</v>
      </c>
      <c r="T1591" s="8">
        <f t="shared" si="147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-58980</v>
      </c>
      <c r="P1592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8">
        <f t="shared" si="146"/>
        <v>42270.857222222221</v>
      </c>
      <c r="T1592" s="8">
        <f t="shared" si="147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-9908</v>
      </c>
      <c r="P1593">
        <f t="shared" si="145"/>
        <v>44.478260869565219</v>
      </c>
      <c r="Q1593" t="str">
        <f t="shared" si="148"/>
        <v>photography</v>
      </c>
      <c r="R1593" t="str">
        <f t="shared" si="149"/>
        <v>places</v>
      </c>
      <c r="S1593" s="8">
        <f t="shared" si="146"/>
        <v>42463.68450231482</v>
      </c>
      <c r="T1593" s="8">
        <f t="shared" si="147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-25</v>
      </c>
      <c r="P1594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8">
        <f t="shared" si="146"/>
        <v>42091.031076388885</v>
      </c>
      <c r="T1594" s="8">
        <f t="shared" si="147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-21997</v>
      </c>
      <c r="P1595">
        <f t="shared" si="145"/>
        <v>1</v>
      </c>
      <c r="Q1595" t="str">
        <f t="shared" si="148"/>
        <v>photography</v>
      </c>
      <c r="R1595" t="str">
        <f t="shared" si="149"/>
        <v>places</v>
      </c>
      <c r="S1595" s="8">
        <f t="shared" si="146"/>
        <v>42063.845543981486</v>
      </c>
      <c r="T1595" s="8">
        <f t="shared" si="147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-795</v>
      </c>
      <c r="P1596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8">
        <f t="shared" si="146"/>
        <v>42505.681249999994</v>
      </c>
      <c r="T1596" s="8">
        <f t="shared" si="147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-99720</v>
      </c>
      <c r="P159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8">
        <f t="shared" si="146"/>
        <v>41808.842361111114</v>
      </c>
      <c r="T1597" s="8">
        <f t="shared" si="147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-3175</v>
      </c>
      <c r="P1598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8">
        <f t="shared" si="146"/>
        <v>41986.471863425926</v>
      </c>
      <c r="T1598" s="8">
        <f t="shared" si="147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-15000</v>
      </c>
      <c r="P1599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8">
        <f t="shared" si="146"/>
        <v>42633.354131944448</v>
      </c>
      <c r="T1599" s="8">
        <f t="shared" si="147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-799</v>
      </c>
      <c r="P1600">
        <f t="shared" si="145"/>
        <v>1</v>
      </c>
      <c r="Q1600" t="str">
        <f t="shared" si="148"/>
        <v>photography</v>
      </c>
      <c r="R1600" t="str">
        <f t="shared" si="149"/>
        <v>places</v>
      </c>
      <c r="S1600" s="8">
        <f t="shared" si="146"/>
        <v>42211.667337962965</v>
      </c>
      <c r="T1600" s="8">
        <f t="shared" si="147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-500</v>
      </c>
      <c r="P1601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8">
        <f t="shared" si="146"/>
        <v>42468.497407407413</v>
      </c>
      <c r="T1601" s="8">
        <f t="shared" si="147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E1602-D1602</f>
        <v>-4633</v>
      </c>
      <c r="P1602">
        <f t="shared" ref="P1602:P1665" si="151">E1602/L1602</f>
        <v>40.777777777777779</v>
      </c>
      <c r="Q1602" t="str">
        <f t="shared" si="148"/>
        <v>photography</v>
      </c>
      <c r="R1602" t="str">
        <f t="shared" si="149"/>
        <v>places</v>
      </c>
      <c r="S1602" s="8">
        <f t="shared" ref="S1602:S1665" si="152">(((I1602/60)/60)/24)+DATE(1970,1,1)</f>
        <v>41835.21597222222</v>
      </c>
      <c r="T1602" s="8">
        <f t="shared" ref="T1602:T1665" si="153">(((J1602/60)/60)/24)+DATE(1970,1,1)</f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206.23000000000002</v>
      </c>
      <c r="P1603">
        <f t="shared" si="151"/>
        <v>48.325535714285714</v>
      </c>
      <c r="Q160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8">
        <f t="shared" si="152"/>
        <v>40668.092974537038</v>
      </c>
      <c r="T1603" s="8">
        <f t="shared" si="153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2.5</v>
      </c>
      <c r="P1604">
        <f t="shared" si="151"/>
        <v>46.953125</v>
      </c>
      <c r="Q1604" t="str">
        <f t="shared" si="154"/>
        <v>music</v>
      </c>
      <c r="R1604" t="str">
        <f t="shared" si="155"/>
        <v>rock</v>
      </c>
      <c r="S1604" s="8">
        <f t="shared" si="152"/>
        <v>40830.958333333336</v>
      </c>
      <c r="T1604" s="8">
        <f t="shared" si="15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0.66000000000008185</v>
      </c>
      <c r="P1605">
        <f t="shared" si="151"/>
        <v>66.688666666666663</v>
      </c>
      <c r="Q1605" t="str">
        <f t="shared" si="154"/>
        <v>music</v>
      </c>
      <c r="R1605" t="str">
        <f t="shared" si="155"/>
        <v>rock</v>
      </c>
      <c r="S1605" s="8">
        <f t="shared" si="152"/>
        <v>40936.169664351852</v>
      </c>
      <c r="T1605" s="8">
        <f t="shared" si="15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619</v>
      </c>
      <c r="P1606">
        <f t="shared" si="151"/>
        <v>48.842857142857142</v>
      </c>
      <c r="Q1606" t="str">
        <f t="shared" si="154"/>
        <v>music</v>
      </c>
      <c r="R1606" t="str">
        <f t="shared" si="155"/>
        <v>rock</v>
      </c>
      <c r="S1606" s="8">
        <f t="shared" si="152"/>
        <v>40985.80364583333</v>
      </c>
      <c r="T1606" s="8">
        <f t="shared" si="15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41.600000000000364</v>
      </c>
      <c r="P1607">
        <f t="shared" si="151"/>
        <v>137.30909090909091</v>
      </c>
      <c r="Q1607" t="str">
        <f t="shared" si="154"/>
        <v>music</v>
      </c>
      <c r="R1607" t="str">
        <f t="shared" si="155"/>
        <v>rock</v>
      </c>
      <c r="S1607" s="8">
        <f t="shared" si="152"/>
        <v>40756.291666666664</v>
      </c>
      <c r="T1607" s="8">
        <f t="shared" si="15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80.329999999999927</v>
      </c>
      <c r="P1608">
        <f t="shared" si="151"/>
        <v>87.829673913043479</v>
      </c>
      <c r="Q1608" t="str">
        <f t="shared" si="154"/>
        <v>music</v>
      </c>
      <c r="R1608" t="str">
        <f t="shared" si="155"/>
        <v>rock</v>
      </c>
      <c r="S1608" s="8">
        <f t="shared" si="152"/>
        <v>40626.069884259261</v>
      </c>
      <c r="T1608" s="8">
        <f t="shared" si="15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4511</v>
      </c>
      <c r="P1609">
        <f t="shared" si="151"/>
        <v>70.785365853658533</v>
      </c>
      <c r="Q1609" t="str">
        <f t="shared" si="154"/>
        <v>music</v>
      </c>
      <c r="R1609" t="str">
        <f t="shared" si="155"/>
        <v>rock</v>
      </c>
      <c r="S1609" s="8">
        <f t="shared" si="152"/>
        <v>41074.80846064815</v>
      </c>
      <c r="T1609" s="8">
        <f t="shared" si="15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15</v>
      </c>
      <c r="P1610">
        <f t="shared" si="151"/>
        <v>52.826086956521742</v>
      </c>
      <c r="Q1610" t="str">
        <f t="shared" si="154"/>
        <v>music</v>
      </c>
      <c r="R1610" t="str">
        <f t="shared" si="155"/>
        <v>rock</v>
      </c>
      <c r="S1610" s="8">
        <f t="shared" si="152"/>
        <v>41640.226388888892</v>
      </c>
      <c r="T1610" s="8">
        <f t="shared" si="15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275</v>
      </c>
      <c r="P1611">
        <f t="shared" si="151"/>
        <v>443.75</v>
      </c>
      <c r="Q1611" t="str">
        <f t="shared" si="154"/>
        <v>music</v>
      </c>
      <c r="R1611" t="str">
        <f t="shared" si="155"/>
        <v>rock</v>
      </c>
      <c r="S1611" s="8">
        <f t="shared" si="152"/>
        <v>40849.333333333336</v>
      </c>
      <c r="T1611" s="8">
        <f t="shared" si="15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3437</v>
      </c>
      <c r="P1612">
        <f t="shared" si="151"/>
        <v>48.544642857142854</v>
      </c>
      <c r="Q1612" t="str">
        <f t="shared" si="154"/>
        <v>music</v>
      </c>
      <c r="R1612" t="str">
        <f t="shared" si="155"/>
        <v>rock</v>
      </c>
      <c r="S1612" s="8">
        <f t="shared" si="152"/>
        <v>41258.924884259257</v>
      </c>
      <c r="T1612" s="8">
        <f t="shared" si="153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201</v>
      </c>
      <c r="P1613">
        <f t="shared" si="151"/>
        <v>37.074074074074076</v>
      </c>
      <c r="Q1613" t="str">
        <f t="shared" si="154"/>
        <v>music</v>
      </c>
      <c r="R1613" t="str">
        <f t="shared" si="155"/>
        <v>rock</v>
      </c>
      <c r="S1613" s="8">
        <f t="shared" si="152"/>
        <v>41430.00037037037</v>
      </c>
      <c r="T1613" s="8">
        <f t="shared" si="15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50</v>
      </c>
      <c r="P1614">
        <f t="shared" si="151"/>
        <v>50</v>
      </c>
      <c r="Q1614" t="str">
        <f t="shared" si="154"/>
        <v>music</v>
      </c>
      <c r="R1614" t="str">
        <f t="shared" si="155"/>
        <v>rock</v>
      </c>
      <c r="S1614" s="8">
        <f t="shared" si="152"/>
        <v>41276.874814814815</v>
      </c>
      <c r="T1614" s="8">
        <f t="shared" si="15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15</v>
      </c>
      <c r="P1615">
        <f t="shared" si="151"/>
        <v>39.03846153846154</v>
      </c>
      <c r="Q1615" t="str">
        <f t="shared" si="154"/>
        <v>music</v>
      </c>
      <c r="R1615" t="str">
        <f t="shared" si="155"/>
        <v>rock</v>
      </c>
      <c r="S1615" s="8">
        <f t="shared" si="152"/>
        <v>41112.069467592592</v>
      </c>
      <c r="T1615" s="8">
        <f t="shared" si="15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135</v>
      </c>
      <c r="P1616">
        <f t="shared" si="151"/>
        <v>66.688311688311686</v>
      </c>
      <c r="Q1616" t="str">
        <f t="shared" si="154"/>
        <v>music</v>
      </c>
      <c r="R1616" t="str">
        <f t="shared" si="155"/>
        <v>rock</v>
      </c>
      <c r="S1616" s="8">
        <f t="shared" si="152"/>
        <v>41854.708333333336</v>
      </c>
      <c r="T1616" s="8">
        <f t="shared" si="15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1130</v>
      </c>
      <c r="P1617">
        <f t="shared" si="151"/>
        <v>67.132352941176464</v>
      </c>
      <c r="Q1617" t="str">
        <f t="shared" si="154"/>
        <v>music</v>
      </c>
      <c r="R1617" t="str">
        <f t="shared" si="155"/>
        <v>rock</v>
      </c>
      <c r="S1617" s="8">
        <f t="shared" si="152"/>
        <v>40890.092546296299</v>
      </c>
      <c r="T1617" s="8">
        <f t="shared" si="15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420</v>
      </c>
      <c r="P1618">
        <f t="shared" si="151"/>
        <v>66.369426751592357</v>
      </c>
      <c r="Q1618" t="str">
        <f t="shared" si="154"/>
        <v>music</v>
      </c>
      <c r="R1618" t="str">
        <f t="shared" si="155"/>
        <v>rock</v>
      </c>
      <c r="S1618" s="8">
        <f t="shared" si="152"/>
        <v>41235.916666666664</v>
      </c>
      <c r="T1618" s="8">
        <f t="shared" si="15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3210</v>
      </c>
      <c r="P1619">
        <f t="shared" si="151"/>
        <v>64.620253164556956</v>
      </c>
      <c r="Q1619" t="str">
        <f t="shared" si="154"/>
        <v>music</v>
      </c>
      <c r="R1619" t="str">
        <f t="shared" si="155"/>
        <v>rock</v>
      </c>
      <c r="S1619" s="8">
        <f t="shared" si="152"/>
        <v>41579.791666666664</v>
      </c>
      <c r="T1619" s="8">
        <f t="shared" si="15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76</v>
      </c>
      <c r="P1620">
        <f t="shared" si="151"/>
        <v>58.370370370370374</v>
      </c>
      <c r="Q1620" t="str">
        <f t="shared" si="154"/>
        <v>music</v>
      </c>
      <c r="R1620" t="str">
        <f t="shared" si="155"/>
        <v>rock</v>
      </c>
      <c r="S1620" s="8">
        <f t="shared" si="152"/>
        <v>41341.654340277775</v>
      </c>
      <c r="T1620" s="8">
        <f t="shared" si="15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500</v>
      </c>
      <c r="P1621">
        <f t="shared" si="151"/>
        <v>86.956521739130437</v>
      </c>
      <c r="Q1621" t="str">
        <f t="shared" si="154"/>
        <v>music</v>
      </c>
      <c r="R1621" t="str">
        <f t="shared" si="155"/>
        <v>rock</v>
      </c>
      <c r="S1621" s="8">
        <f t="shared" si="152"/>
        <v>41897.18618055556</v>
      </c>
      <c r="T1621" s="8">
        <f t="shared" si="15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130</v>
      </c>
      <c r="P1622">
        <f t="shared" si="151"/>
        <v>66.470588235294116</v>
      </c>
      <c r="Q1622" t="str">
        <f t="shared" si="154"/>
        <v>music</v>
      </c>
      <c r="R1622" t="str">
        <f t="shared" si="155"/>
        <v>rock</v>
      </c>
      <c r="S1622" s="8">
        <f t="shared" si="152"/>
        <v>41328.339583333334</v>
      </c>
      <c r="T1622" s="8">
        <f t="shared" si="15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1060</v>
      </c>
      <c r="P1623">
        <f t="shared" si="151"/>
        <v>163.78378378378378</v>
      </c>
      <c r="Q1623" t="str">
        <f t="shared" si="154"/>
        <v>music</v>
      </c>
      <c r="R1623" t="str">
        <f t="shared" si="155"/>
        <v>rock</v>
      </c>
      <c r="S1623" s="8">
        <f t="shared" si="152"/>
        <v>41057.165972222225</v>
      </c>
      <c r="T1623" s="8">
        <f t="shared" si="15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119</v>
      </c>
      <c r="P1624">
        <f t="shared" si="151"/>
        <v>107.98461538461538</v>
      </c>
      <c r="Q1624" t="str">
        <f t="shared" si="154"/>
        <v>music</v>
      </c>
      <c r="R1624" t="str">
        <f t="shared" si="155"/>
        <v>rock</v>
      </c>
      <c r="S1624" s="8">
        <f t="shared" si="152"/>
        <v>41990.332638888889</v>
      </c>
      <c r="T1624" s="8">
        <f t="shared" si="15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8</v>
      </c>
      <c r="P1625">
        <f t="shared" si="151"/>
        <v>42.111111111111114</v>
      </c>
      <c r="Q1625" t="str">
        <f t="shared" si="154"/>
        <v>music</v>
      </c>
      <c r="R1625" t="str">
        <f t="shared" si="155"/>
        <v>rock</v>
      </c>
      <c r="S1625" s="8">
        <f t="shared" si="152"/>
        <v>41513.688530092593</v>
      </c>
      <c r="T1625" s="8">
        <f t="shared" si="15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180</v>
      </c>
      <c r="P1626">
        <f t="shared" si="151"/>
        <v>47.2</v>
      </c>
      <c r="Q1626" t="str">
        <f t="shared" si="154"/>
        <v>music</v>
      </c>
      <c r="R1626" t="str">
        <f t="shared" si="155"/>
        <v>rock</v>
      </c>
      <c r="S1626" s="8">
        <f t="shared" si="152"/>
        <v>41283.367303240739</v>
      </c>
      <c r="T1626" s="8">
        <f t="shared" si="15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4150</v>
      </c>
      <c r="P1627">
        <f t="shared" si="151"/>
        <v>112.01923076923077</v>
      </c>
      <c r="Q1627" t="str">
        <f t="shared" si="154"/>
        <v>music</v>
      </c>
      <c r="R1627" t="str">
        <f t="shared" si="155"/>
        <v>rock</v>
      </c>
      <c r="S1627" s="8">
        <f t="shared" si="152"/>
        <v>41163.699687500004</v>
      </c>
      <c r="T1627" s="8">
        <f t="shared" si="15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95</v>
      </c>
      <c r="P1628">
        <f t="shared" si="151"/>
        <v>74.953703703703709</v>
      </c>
      <c r="Q1628" t="str">
        <f t="shared" si="154"/>
        <v>music</v>
      </c>
      <c r="R1628" t="str">
        <f t="shared" si="155"/>
        <v>rock</v>
      </c>
      <c r="S1628" s="8">
        <f t="shared" si="152"/>
        <v>41609.889664351853</v>
      </c>
      <c r="T1628" s="8">
        <f t="shared" si="15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340</v>
      </c>
      <c r="P1629">
        <f t="shared" si="151"/>
        <v>61.578947368421055</v>
      </c>
      <c r="Q1629" t="str">
        <f t="shared" si="154"/>
        <v>music</v>
      </c>
      <c r="R1629" t="str">
        <f t="shared" si="155"/>
        <v>rock</v>
      </c>
      <c r="S1629" s="8">
        <f t="shared" si="152"/>
        <v>41239.207638888889</v>
      </c>
      <c r="T1629" s="8">
        <f t="shared" si="15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37</v>
      </c>
      <c r="P1630">
        <f t="shared" si="151"/>
        <v>45.875</v>
      </c>
      <c r="Q1630" t="str">
        <f t="shared" si="154"/>
        <v>music</v>
      </c>
      <c r="R1630" t="str">
        <f t="shared" si="155"/>
        <v>rock</v>
      </c>
      <c r="S1630" s="8">
        <f t="shared" si="152"/>
        <v>41807.737060185187</v>
      </c>
      <c r="T1630" s="8">
        <f t="shared" si="15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220</v>
      </c>
      <c r="P1631">
        <f t="shared" si="151"/>
        <v>75.853658536585371</v>
      </c>
      <c r="Q1631" t="str">
        <f t="shared" si="154"/>
        <v>music</v>
      </c>
      <c r="R1631" t="str">
        <f t="shared" si="155"/>
        <v>rock</v>
      </c>
      <c r="S1631" s="8">
        <f t="shared" si="152"/>
        <v>41690.867280092592</v>
      </c>
      <c r="T1631" s="8">
        <f t="shared" si="15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6610</v>
      </c>
      <c r="P1632">
        <f t="shared" si="151"/>
        <v>84.206349206349202</v>
      </c>
      <c r="Q1632" t="str">
        <f t="shared" si="154"/>
        <v>music</v>
      </c>
      <c r="R1632" t="str">
        <f t="shared" si="155"/>
        <v>rock</v>
      </c>
      <c r="S1632" s="8">
        <f t="shared" si="152"/>
        <v>40970.290972222225</v>
      </c>
      <c r="T1632" s="8">
        <f t="shared" si="15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5591</v>
      </c>
      <c r="P1633">
        <f t="shared" si="151"/>
        <v>117.22556390977444</v>
      </c>
      <c r="Q1633" t="str">
        <f t="shared" si="154"/>
        <v>music</v>
      </c>
      <c r="R1633" t="str">
        <f t="shared" si="155"/>
        <v>rock</v>
      </c>
      <c r="S1633" s="8">
        <f t="shared" si="152"/>
        <v>41194.859502314815</v>
      </c>
      <c r="T1633" s="8">
        <f t="shared" si="15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65</v>
      </c>
      <c r="P1634">
        <f t="shared" si="151"/>
        <v>86.489361702127653</v>
      </c>
      <c r="Q1634" t="str">
        <f t="shared" si="154"/>
        <v>music</v>
      </c>
      <c r="R1634" t="str">
        <f t="shared" si="155"/>
        <v>rock</v>
      </c>
      <c r="S1634" s="8">
        <f t="shared" si="152"/>
        <v>40810.340902777774</v>
      </c>
      <c r="T1634" s="8">
        <f t="shared" si="15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0</v>
      </c>
      <c r="P1635">
        <f t="shared" si="151"/>
        <v>172.41379310344828</v>
      </c>
      <c r="Q1635" t="str">
        <f t="shared" si="154"/>
        <v>music</v>
      </c>
      <c r="R1635" t="str">
        <f t="shared" si="155"/>
        <v>rock</v>
      </c>
      <c r="S1635" s="8">
        <f t="shared" si="152"/>
        <v>40924.208333333336</v>
      </c>
      <c r="T1635" s="8">
        <f t="shared" si="15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</v>
      </c>
      <c r="P1636">
        <f t="shared" si="151"/>
        <v>62.8125</v>
      </c>
      <c r="Q1636" t="str">
        <f t="shared" si="154"/>
        <v>music</v>
      </c>
      <c r="R1636" t="str">
        <f t="shared" si="155"/>
        <v>rock</v>
      </c>
      <c r="S1636" s="8">
        <f t="shared" si="152"/>
        <v>40696.249305555553</v>
      </c>
      <c r="T1636" s="8">
        <f t="shared" si="15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506</v>
      </c>
      <c r="P1637">
        <f t="shared" si="151"/>
        <v>67.729729729729726</v>
      </c>
      <c r="Q1637" t="str">
        <f t="shared" si="154"/>
        <v>music</v>
      </c>
      <c r="R1637" t="str">
        <f t="shared" si="155"/>
        <v>rock</v>
      </c>
      <c r="S1637" s="8">
        <f t="shared" si="152"/>
        <v>42562.868761574078</v>
      </c>
      <c r="T1637" s="8">
        <f t="shared" si="15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160</v>
      </c>
      <c r="P1638">
        <f t="shared" si="151"/>
        <v>53.5632183908046</v>
      </c>
      <c r="Q1638" t="str">
        <f t="shared" si="154"/>
        <v>music</v>
      </c>
      <c r="R1638" t="str">
        <f t="shared" si="155"/>
        <v>rock</v>
      </c>
      <c r="S1638" s="8">
        <f t="shared" si="152"/>
        <v>40706.166666666664</v>
      </c>
      <c r="T1638" s="8">
        <f t="shared" si="15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19</v>
      </c>
      <c r="P1639">
        <f t="shared" si="151"/>
        <v>34.6</v>
      </c>
      <c r="Q1639" t="str">
        <f t="shared" si="154"/>
        <v>music</v>
      </c>
      <c r="R1639" t="str">
        <f t="shared" si="155"/>
        <v>rock</v>
      </c>
      <c r="S1639" s="8">
        <f t="shared" si="152"/>
        <v>40178.98541666667</v>
      </c>
      <c r="T1639" s="8">
        <f t="shared" si="15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50</v>
      </c>
      <c r="P1640">
        <f t="shared" si="151"/>
        <v>38.888888888888886</v>
      </c>
      <c r="Q1640" t="str">
        <f t="shared" si="154"/>
        <v>music</v>
      </c>
      <c r="R1640" t="str">
        <f t="shared" si="155"/>
        <v>rock</v>
      </c>
      <c r="S1640" s="8">
        <f t="shared" si="152"/>
        <v>41333.892361111109</v>
      </c>
      <c r="T1640" s="8">
        <f t="shared" si="15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0</v>
      </c>
      <c r="P1641">
        <f t="shared" si="151"/>
        <v>94.736842105263165</v>
      </c>
      <c r="Q1641" t="str">
        <f t="shared" si="154"/>
        <v>music</v>
      </c>
      <c r="R1641" t="str">
        <f t="shared" si="155"/>
        <v>rock</v>
      </c>
      <c r="S1641" s="8">
        <f t="shared" si="152"/>
        <v>40971.652372685188</v>
      </c>
      <c r="T1641" s="8">
        <f t="shared" si="15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279.44000000000005</v>
      </c>
      <c r="P1642">
        <f t="shared" si="151"/>
        <v>39.967058823529413</v>
      </c>
      <c r="Q1642" t="str">
        <f t="shared" si="154"/>
        <v>music</v>
      </c>
      <c r="R1642" t="str">
        <f t="shared" si="155"/>
        <v>rock</v>
      </c>
      <c r="S1642" s="8">
        <f t="shared" si="152"/>
        <v>40393.082638888889</v>
      </c>
      <c r="T1642" s="8">
        <f t="shared" si="15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35</v>
      </c>
      <c r="P1643">
        <f t="shared" si="151"/>
        <v>97.5</v>
      </c>
      <c r="Q1643" t="str">
        <f t="shared" si="154"/>
        <v>music</v>
      </c>
      <c r="R1643" t="str">
        <f t="shared" si="155"/>
        <v>pop</v>
      </c>
      <c r="S1643" s="8">
        <f t="shared" si="152"/>
        <v>41992.596574074079</v>
      </c>
      <c r="T1643" s="8">
        <f t="shared" si="15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0</v>
      </c>
      <c r="P1644">
        <f t="shared" si="151"/>
        <v>42.857142857142854</v>
      </c>
      <c r="Q1644" t="str">
        <f t="shared" si="154"/>
        <v>music</v>
      </c>
      <c r="R1644" t="str">
        <f t="shared" si="155"/>
        <v>pop</v>
      </c>
      <c r="S1644" s="8">
        <f t="shared" si="152"/>
        <v>40708.024618055555</v>
      </c>
      <c r="T1644" s="8">
        <f t="shared" si="15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1235</v>
      </c>
      <c r="P1645">
        <f t="shared" si="151"/>
        <v>168.51351351351352</v>
      </c>
      <c r="Q1645" t="str">
        <f t="shared" si="154"/>
        <v>music</v>
      </c>
      <c r="R1645" t="str">
        <f t="shared" si="155"/>
        <v>pop</v>
      </c>
      <c r="S1645" s="8">
        <f t="shared" si="152"/>
        <v>41176.824212962965</v>
      </c>
      <c r="T1645" s="8">
        <f t="shared" si="15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950</v>
      </c>
      <c r="P1646">
        <f t="shared" si="151"/>
        <v>85.546875</v>
      </c>
      <c r="Q1646" t="str">
        <f t="shared" si="154"/>
        <v>music</v>
      </c>
      <c r="R1646" t="str">
        <f t="shared" si="155"/>
        <v>pop</v>
      </c>
      <c r="S1646" s="8">
        <f t="shared" si="152"/>
        <v>41235.101388888892</v>
      </c>
      <c r="T1646" s="8">
        <f t="shared" si="15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540</v>
      </c>
      <c r="P1647">
        <f t="shared" si="151"/>
        <v>554</v>
      </c>
      <c r="Q1647" t="str">
        <f t="shared" si="154"/>
        <v>music</v>
      </c>
      <c r="R1647" t="str">
        <f t="shared" si="155"/>
        <v>pop</v>
      </c>
      <c r="S1647" s="8">
        <f t="shared" si="152"/>
        <v>41535.617361111108</v>
      </c>
      <c r="T1647" s="8">
        <f t="shared" si="15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204</v>
      </c>
      <c r="P1648">
        <f t="shared" si="151"/>
        <v>26.554216867469879</v>
      </c>
      <c r="Q1648" t="str">
        <f t="shared" si="154"/>
        <v>music</v>
      </c>
      <c r="R1648" t="str">
        <f t="shared" si="155"/>
        <v>pop</v>
      </c>
      <c r="S1648" s="8">
        <f t="shared" si="152"/>
        <v>41865.757638888892</v>
      </c>
      <c r="T1648" s="8">
        <f t="shared" si="15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236</v>
      </c>
      <c r="P1649">
        <f t="shared" si="151"/>
        <v>113.82608695652173</v>
      </c>
      <c r="Q1649" t="str">
        <f t="shared" si="154"/>
        <v>music</v>
      </c>
      <c r="R1649" t="str">
        <f t="shared" si="155"/>
        <v>pop</v>
      </c>
      <c r="S1649" s="8">
        <f t="shared" si="152"/>
        <v>41069.409456018519</v>
      </c>
      <c r="T1649" s="8">
        <f t="shared" si="15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581</v>
      </c>
      <c r="P1650">
        <f t="shared" si="151"/>
        <v>32.011111111111113</v>
      </c>
      <c r="Q1650" t="str">
        <f t="shared" si="154"/>
        <v>music</v>
      </c>
      <c r="R1650" t="str">
        <f t="shared" si="155"/>
        <v>pop</v>
      </c>
      <c r="S1650" s="8">
        <f t="shared" si="152"/>
        <v>40622.662986111114</v>
      </c>
      <c r="T1650" s="8">
        <f t="shared" si="15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22.329999999999927</v>
      </c>
      <c r="P1651">
        <f t="shared" si="151"/>
        <v>47.189259259259259</v>
      </c>
      <c r="Q1651" t="str">
        <f t="shared" si="154"/>
        <v>music</v>
      </c>
      <c r="R1651" t="str">
        <f t="shared" si="155"/>
        <v>pop</v>
      </c>
      <c r="S1651" s="8">
        <f t="shared" si="152"/>
        <v>41782.684664351851</v>
      </c>
      <c r="T1651" s="8">
        <f t="shared" si="15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831</v>
      </c>
      <c r="P1652">
        <f t="shared" si="151"/>
        <v>88.46875</v>
      </c>
      <c r="Q1652" t="str">
        <f t="shared" si="154"/>
        <v>music</v>
      </c>
      <c r="R1652" t="str">
        <f t="shared" si="155"/>
        <v>pop</v>
      </c>
      <c r="S1652" s="8">
        <f t="shared" si="152"/>
        <v>41556.435613425929</v>
      </c>
      <c r="T1652" s="8">
        <f t="shared" si="15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15</v>
      </c>
      <c r="P1653">
        <f t="shared" si="151"/>
        <v>100.75</v>
      </c>
      <c r="Q1653" t="str">
        <f t="shared" si="154"/>
        <v>music</v>
      </c>
      <c r="R1653" t="str">
        <f t="shared" si="155"/>
        <v>pop</v>
      </c>
      <c r="S1653" s="8">
        <f t="shared" si="152"/>
        <v>40659.290972222225</v>
      </c>
      <c r="T1653" s="8">
        <f t="shared" si="15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30</v>
      </c>
      <c r="P1654">
        <f t="shared" si="151"/>
        <v>64.714285714285708</v>
      </c>
      <c r="Q1654" t="str">
        <f t="shared" si="154"/>
        <v>music</v>
      </c>
      <c r="R1654" t="str">
        <f t="shared" si="155"/>
        <v>pop</v>
      </c>
      <c r="S1654" s="8">
        <f t="shared" si="152"/>
        <v>41602.534641203703</v>
      </c>
      <c r="T1654" s="8">
        <f t="shared" si="15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3711.5200000000004</v>
      </c>
      <c r="P1655">
        <f t="shared" si="151"/>
        <v>51.854285714285716</v>
      </c>
      <c r="Q1655" t="str">
        <f t="shared" si="154"/>
        <v>music</v>
      </c>
      <c r="R1655" t="str">
        <f t="shared" si="155"/>
        <v>pop</v>
      </c>
      <c r="S1655" s="8">
        <f t="shared" si="152"/>
        <v>40657.834444444445</v>
      </c>
      <c r="T1655" s="8">
        <f t="shared" si="15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219</v>
      </c>
      <c r="P1656">
        <f t="shared" si="151"/>
        <v>38.794117647058826</v>
      </c>
      <c r="Q1656" t="str">
        <f t="shared" si="154"/>
        <v>music</v>
      </c>
      <c r="R1656" t="str">
        <f t="shared" si="155"/>
        <v>pop</v>
      </c>
      <c r="S1656" s="8">
        <f t="shared" si="152"/>
        <v>41017.890740740739</v>
      </c>
      <c r="T1656" s="8">
        <f t="shared" si="15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643</v>
      </c>
      <c r="P1657">
        <f t="shared" si="151"/>
        <v>44.645833333333336</v>
      </c>
      <c r="Q1657" t="str">
        <f t="shared" si="154"/>
        <v>music</v>
      </c>
      <c r="R1657" t="str">
        <f t="shared" si="155"/>
        <v>pop</v>
      </c>
      <c r="S1657" s="8">
        <f t="shared" si="152"/>
        <v>41004.750231481477</v>
      </c>
      <c r="T1657" s="8">
        <f t="shared" si="15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25.119999999999891</v>
      </c>
      <c r="P1658">
        <f t="shared" si="151"/>
        <v>156.77333333333334</v>
      </c>
      <c r="Q1658" t="str">
        <f t="shared" si="154"/>
        <v>music</v>
      </c>
      <c r="R1658" t="str">
        <f t="shared" si="155"/>
        <v>pop</v>
      </c>
      <c r="S1658" s="8">
        <f t="shared" si="152"/>
        <v>41256.928842592592</v>
      </c>
      <c r="T1658" s="8">
        <f t="shared" si="15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1233.4500000000007</v>
      </c>
      <c r="P1659">
        <f t="shared" si="151"/>
        <v>118.70339366515837</v>
      </c>
      <c r="Q1659" t="str">
        <f t="shared" si="154"/>
        <v>music</v>
      </c>
      <c r="R1659" t="str">
        <f t="shared" si="155"/>
        <v>pop</v>
      </c>
      <c r="S1659" s="8">
        <f t="shared" si="152"/>
        <v>41053.782037037039</v>
      </c>
      <c r="T1659" s="8">
        <f t="shared" si="15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1934</v>
      </c>
      <c r="P1660">
        <f t="shared" si="151"/>
        <v>74.149532710280369</v>
      </c>
      <c r="Q1660" t="str">
        <f t="shared" si="154"/>
        <v>music</v>
      </c>
      <c r="R1660" t="str">
        <f t="shared" si="155"/>
        <v>pop</v>
      </c>
      <c r="S1660" s="8">
        <f t="shared" si="152"/>
        <v>41261.597222222219</v>
      </c>
      <c r="T1660" s="8">
        <f t="shared" si="15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64</v>
      </c>
      <c r="P1661">
        <f t="shared" si="151"/>
        <v>12.533333333333333</v>
      </c>
      <c r="Q1661" t="str">
        <f t="shared" si="154"/>
        <v>music</v>
      </c>
      <c r="R1661" t="str">
        <f t="shared" si="155"/>
        <v>pop</v>
      </c>
      <c r="S1661" s="8">
        <f t="shared" si="152"/>
        <v>41625.5</v>
      </c>
      <c r="T1661" s="8">
        <f t="shared" si="15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923</v>
      </c>
      <c r="P1662">
        <f t="shared" si="151"/>
        <v>27.861111111111111</v>
      </c>
      <c r="Q1662" t="str">
        <f t="shared" si="154"/>
        <v>music</v>
      </c>
      <c r="R1662" t="str">
        <f t="shared" si="155"/>
        <v>pop</v>
      </c>
      <c r="S1662" s="8">
        <f t="shared" si="152"/>
        <v>42490.915972222225</v>
      </c>
      <c r="T1662" s="8">
        <f t="shared" si="15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198</v>
      </c>
      <c r="P1663">
        <f t="shared" si="151"/>
        <v>80.178217821782184</v>
      </c>
      <c r="Q1663" t="str">
        <f t="shared" si="154"/>
        <v>music</v>
      </c>
      <c r="R1663" t="str">
        <f t="shared" si="155"/>
        <v>pop</v>
      </c>
      <c r="S1663" s="8">
        <f t="shared" si="152"/>
        <v>42386.875</v>
      </c>
      <c r="T1663" s="8">
        <f t="shared" si="15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211</v>
      </c>
      <c r="P1664">
        <f t="shared" si="151"/>
        <v>132.43548387096774</v>
      </c>
      <c r="Q1664" t="str">
        <f t="shared" si="154"/>
        <v>music</v>
      </c>
      <c r="R1664" t="str">
        <f t="shared" si="155"/>
        <v>pop</v>
      </c>
      <c r="S1664" s="8">
        <f t="shared" si="152"/>
        <v>40908.239999999998</v>
      </c>
      <c r="T1664" s="8">
        <f t="shared" si="15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80</v>
      </c>
      <c r="P1665">
        <f t="shared" si="151"/>
        <v>33.75</v>
      </c>
      <c r="Q1665" t="str">
        <f t="shared" si="154"/>
        <v>music</v>
      </c>
      <c r="R1665" t="str">
        <f t="shared" si="155"/>
        <v>pop</v>
      </c>
      <c r="S1665" s="8">
        <f t="shared" si="152"/>
        <v>42036.02207175926</v>
      </c>
      <c r="T1665" s="8">
        <f t="shared" si="15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E1666-D1666</f>
        <v>560.2199999999998</v>
      </c>
      <c r="P1666">
        <f t="shared" ref="P1666:P1729" si="157">E1666/L1666</f>
        <v>34.384494382022467</v>
      </c>
      <c r="Q1666" t="str">
        <f t="shared" si="154"/>
        <v>music</v>
      </c>
      <c r="R1666" t="str">
        <f t="shared" si="155"/>
        <v>pop</v>
      </c>
      <c r="S1666" s="8">
        <f t="shared" ref="S1666:S1729" si="158">(((I1666/60)/60)/24)+DATE(1970,1,1)</f>
        <v>40984.165972222225</v>
      </c>
      <c r="T1666" s="8">
        <f t="shared" ref="T1666:T1729" si="159">(((J1666/60)/60)/24)+DATE(1970,1,1)</f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681</v>
      </c>
      <c r="P1667">
        <f t="shared" si="157"/>
        <v>44.956989247311824</v>
      </c>
      <c r="Q1667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8">
        <f t="shared" si="158"/>
        <v>40596.125</v>
      </c>
      <c r="T1667" s="8">
        <f t="shared" si="159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1522</v>
      </c>
      <c r="P1668">
        <f t="shared" si="157"/>
        <v>41.04081632653061</v>
      </c>
      <c r="Q1668" t="str">
        <f t="shared" si="160"/>
        <v>music</v>
      </c>
      <c r="R1668" t="str">
        <f t="shared" si="161"/>
        <v>pop</v>
      </c>
      <c r="S1668" s="8">
        <f t="shared" si="158"/>
        <v>41361.211493055554</v>
      </c>
      <c r="T1668" s="8">
        <f t="shared" si="159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913</v>
      </c>
      <c r="P1669">
        <f t="shared" si="157"/>
        <v>52.597560975609753</v>
      </c>
      <c r="Q1669" t="str">
        <f t="shared" si="160"/>
        <v>music</v>
      </c>
      <c r="R1669" t="str">
        <f t="shared" si="161"/>
        <v>pop</v>
      </c>
      <c r="S1669" s="8">
        <f t="shared" si="158"/>
        <v>41709.290972222225</v>
      </c>
      <c r="T1669" s="8">
        <f t="shared" si="159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211</v>
      </c>
      <c r="P1670">
        <f t="shared" si="157"/>
        <v>70.784482758620683</v>
      </c>
      <c r="Q1670" t="str">
        <f t="shared" si="160"/>
        <v>music</v>
      </c>
      <c r="R1670" t="str">
        <f t="shared" si="161"/>
        <v>pop</v>
      </c>
      <c r="S1670" s="8">
        <f t="shared" si="158"/>
        <v>40875.191423611112</v>
      </c>
      <c r="T1670" s="8">
        <f t="shared" si="159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795</v>
      </c>
      <c r="P1671">
        <f t="shared" si="157"/>
        <v>53.75</v>
      </c>
      <c r="Q1671" t="str">
        <f t="shared" si="160"/>
        <v>music</v>
      </c>
      <c r="R1671" t="str">
        <f t="shared" si="161"/>
        <v>pop</v>
      </c>
      <c r="S1671" s="8">
        <f t="shared" si="158"/>
        <v>42521.885138888887</v>
      </c>
      <c r="T1671" s="8">
        <f t="shared" si="159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26</v>
      </c>
      <c r="P1672">
        <f t="shared" si="157"/>
        <v>44.608695652173914</v>
      </c>
      <c r="Q1672" t="str">
        <f t="shared" si="160"/>
        <v>music</v>
      </c>
      <c r="R1672" t="str">
        <f t="shared" si="161"/>
        <v>pop</v>
      </c>
      <c r="S1672" s="8">
        <f t="shared" si="158"/>
        <v>40364.166666666664</v>
      </c>
      <c r="T1672" s="8">
        <f t="shared" si="159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13.470000000000027</v>
      </c>
      <c r="P1673">
        <f t="shared" si="157"/>
        <v>26.148961038961041</v>
      </c>
      <c r="Q1673" t="str">
        <f t="shared" si="160"/>
        <v>music</v>
      </c>
      <c r="R1673" t="str">
        <f t="shared" si="161"/>
        <v>pop</v>
      </c>
      <c r="S1673" s="8">
        <f t="shared" si="158"/>
        <v>42583.54414351852</v>
      </c>
      <c r="T1673" s="8">
        <f t="shared" si="159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220</v>
      </c>
      <c r="P1674">
        <f t="shared" si="157"/>
        <v>39.183673469387756</v>
      </c>
      <c r="Q1674" t="str">
        <f t="shared" si="160"/>
        <v>music</v>
      </c>
      <c r="R1674" t="str">
        <f t="shared" si="161"/>
        <v>pop</v>
      </c>
      <c r="S1674" s="8">
        <f t="shared" si="158"/>
        <v>41064.656597222223</v>
      </c>
      <c r="T1674" s="8">
        <f t="shared" si="159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590</v>
      </c>
      <c r="P1675">
        <f t="shared" si="157"/>
        <v>45.593220338983052</v>
      </c>
      <c r="Q1675" t="str">
        <f t="shared" si="160"/>
        <v>music</v>
      </c>
      <c r="R1675" t="str">
        <f t="shared" si="161"/>
        <v>pop</v>
      </c>
      <c r="S1675" s="8">
        <f t="shared" si="158"/>
        <v>42069.878379629634</v>
      </c>
      <c r="T1675" s="8">
        <f t="shared" si="159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5085</v>
      </c>
      <c r="P1676">
        <f t="shared" si="157"/>
        <v>89.247787610619469</v>
      </c>
      <c r="Q1676" t="str">
        <f t="shared" si="160"/>
        <v>music</v>
      </c>
      <c r="R1676" t="str">
        <f t="shared" si="161"/>
        <v>pop</v>
      </c>
      <c r="S1676" s="8">
        <f t="shared" si="158"/>
        <v>42600.290972222225</v>
      </c>
      <c r="T1676" s="8">
        <f t="shared" si="159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374.16000000000008</v>
      </c>
      <c r="P1677">
        <f t="shared" si="157"/>
        <v>40.416470588235299</v>
      </c>
      <c r="Q1677" t="str">
        <f t="shared" si="160"/>
        <v>music</v>
      </c>
      <c r="R1677" t="str">
        <f t="shared" si="161"/>
        <v>pop</v>
      </c>
      <c r="S1677" s="8">
        <f t="shared" si="158"/>
        <v>40832.918749999997</v>
      </c>
      <c r="T1677" s="8">
        <f t="shared" si="159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460</v>
      </c>
      <c r="P1678">
        <f t="shared" si="157"/>
        <v>82.38095238095238</v>
      </c>
      <c r="Q1678" t="str">
        <f t="shared" si="160"/>
        <v>music</v>
      </c>
      <c r="R1678" t="str">
        <f t="shared" si="161"/>
        <v>pop</v>
      </c>
      <c r="S1678" s="8">
        <f t="shared" si="158"/>
        <v>41020.165972222225</v>
      </c>
      <c r="T1678" s="8">
        <f t="shared" si="159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700</v>
      </c>
      <c r="P1679">
        <f t="shared" si="157"/>
        <v>159.52380952380952</v>
      </c>
      <c r="Q1679" t="str">
        <f t="shared" si="160"/>
        <v>music</v>
      </c>
      <c r="R1679" t="str">
        <f t="shared" si="161"/>
        <v>pop</v>
      </c>
      <c r="S1679" s="8">
        <f t="shared" si="158"/>
        <v>42476.249305555553</v>
      </c>
      <c r="T1679" s="8">
        <f t="shared" si="159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276</v>
      </c>
      <c r="P1680">
        <f t="shared" si="157"/>
        <v>36.244897959183675</v>
      </c>
      <c r="Q1680" t="str">
        <f t="shared" si="160"/>
        <v>music</v>
      </c>
      <c r="R1680" t="str">
        <f t="shared" si="161"/>
        <v>pop</v>
      </c>
      <c r="S1680" s="8">
        <f t="shared" si="158"/>
        <v>41676.854988425926</v>
      </c>
      <c r="T1680" s="8">
        <f t="shared" si="159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1500</v>
      </c>
      <c r="P1681">
        <f t="shared" si="157"/>
        <v>62.5</v>
      </c>
      <c r="Q1681" t="str">
        <f t="shared" si="160"/>
        <v>music</v>
      </c>
      <c r="R1681" t="str">
        <f t="shared" si="161"/>
        <v>pop</v>
      </c>
      <c r="S1681" s="8">
        <f t="shared" si="158"/>
        <v>40746.068807870368</v>
      </c>
      <c r="T1681" s="8">
        <f t="shared" si="159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175</v>
      </c>
      <c r="P1682">
        <f t="shared" si="157"/>
        <v>47</v>
      </c>
      <c r="Q1682" t="str">
        <f t="shared" si="160"/>
        <v>music</v>
      </c>
      <c r="R1682" t="str">
        <f t="shared" si="161"/>
        <v>pop</v>
      </c>
      <c r="S1682" s="8">
        <f t="shared" si="158"/>
        <v>41832.757719907408</v>
      </c>
      <c r="T1682" s="8">
        <f t="shared" si="159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924.38000000000466</v>
      </c>
      <c r="P1683">
        <f t="shared" si="157"/>
        <v>74.575090497737563</v>
      </c>
      <c r="Q1683" t="str">
        <f t="shared" si="160"/>
        <v>music</v>
      </c>
      <c r="R1683" t="str">
        <f t="shared" si="161"/>
        <v>faith</v>
      </c>
      <c r="S1683" s="8">
        <f t="shared" si="158"/>
        <v>42823.083333333328</v>
      </c>
      <c r="T1683" s="8">
        <f t="shared" si="159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-6000</v>
      </c>
      <c r="P1684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8">
        <f t="shared" si="158"/>
        <v>42839.171990740739</v>
      </c>
      <c r="T1684" s="8">
        <f t="shared" si="159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-2740</v>
      </c>
      <c r="P1685">
        <f t="shared" si="157"/>
        <v>76</v>
      </c>
      <c r="Q1685" t="str">
        <f t="shared" si="160"/>
        <v>music</v>
      </c>
      <c r="R1685" t="str">
        <f t="shared" si="161"/>
        <v>faith</v>
      </c>
      <c r="S1685" s="8">
        <f t="shared" si="158"/>
        <v>42832.781689814816</v>
      </c>
      <c r="T1685" s="8">
        <f t="shared" si="159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730</v>
      </c>
      <c r="P1686">
        <f t="shared" si="157"/>
        <v>86.43564356435644</v>
      </c>
      <c r="Q1686" t="str">
        <f t="shared" si="160"/>
        <v>music</v>
      </c>
      <c r="R1686" t="str">
        <f t="shared" si="161"/>
        <v>faith</v>
      </c>
      <c r="S1686" s="8">
        <f t="shared" si="158"/>
        <v>42811.773622685185</v>
      </c>
      <c r="T1686" s="8">
        <f t="shared" si="159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</v>
      </c>
      <c r="P1687">
        <f t="shared" si="157"/>
        <v>24</v>
      </c>
      <c r="Q1687" t="str">
        <f t="shared" si="160"/>
        <v>music</v>
      </c>
      <c r="R1687" t="str">
        <f t="shared" si="161"/>
        <v>faith</v>
      </c>
      <c r="S1687" s="8">
        <f t="shared" si="158"/>
        <v>42818.208599537036</v>
      </c>
      <c r="T1687" s="8">
        <f t="shared" si="159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-4982</v>
      </c>
      <c r="P1688">
        <f t="shared" si="157"/>
        <v>18</v>
      </c>
      <c r="Q1688" t="str">
        <f t="shared" si="160"/>
        <v>music</v>
      </c>
      <c r="R1688" t="str">
        <f t="shared" si="161"/>
        <v>faith</v>
      </c>
      <c r="S1688" s="8">
        <f t="shared" si="158"/>
        <v>42852.802303240736</v>
      </c>
      <c r="T1688" s="8">
        <f t="shared" si="159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-6875</v>
      </c>
      <c r="P1689">
        <f t="shared" si="157"/>
        <v>80.128205128205124</v>
      </c>
      <c r="Q1689" t="str">
        <f t="shared" si="160"/>
        <v>music</v>
      </c>
      <c r="R1689" t="str">
        <f t="shared" si="161"/>
        <v>faith</v>
      </c>
      <c r="S1689" s="8">
        <f t="shared" si="158"/>
        <v>42835.84375</v>
      </c>
      <c r="T1689" s="8">
        <f t="shared" si="159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-2228</v>
      </c>
      <c r="P1690">
        <f t="shared" si="157"/>
        <v>253.14285714285714</v>
      </c>
      <c r="Q1690" t="str">
        <f t="shared" si="160"/>
        <v>music</v>
      </c>
      <c r="R1690" t="str">
        <f t="shared" si="161"/>
        <v>faith</v>
      </c>
      <c r="S1690" s="8">
        <f t="shared" si="158"/>
        <v>42834.492986111116</v>
      </c>
      <c r="T1690" s="8">
        <f t="shared" si="159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0</v>
      </c>
      <c r="P1691">
        <f t="shared" si="157"/>
        <v>171.42857142857142</v>
      </c>
      <c r="Q1691" t="str">
        <f t="shared" si="160"/>
        <v>music</v>
      </c>
      <c r="R1691" t="str">
        <f t="shared" si="161"/>
        <v>faith</v>
      </c>
      <c r="S1691" s="8">
        <f t="shared" si="158"/>
        <v>42810.900810185187</v>
      </c>
      <c r="T1691" s="8">
        <f t="shared" si="159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-1865</v>
      </c>
      <c r="P1692">
        <f t="shared" si="157"/>
        <v>57.727272727272727</v>
      </c>
      <c r="Q1692" t="str">
        <f t="shared" si="160"/>
        <v>music</v>
      </c>
      <c r="R1692" t="str">
        <f t="shared" si="161"/>
        <v>faith</v>
      </c>
      <c r="S1692" s="8">
        <f t="shared" si="158"/>
        <v>42831.389374999999</v>
      </c>
      <c r="T1692" s="8">
        <f t="shared" si="159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-19958</v>
      </c>
      <c r="P1693">
        <f t="shared" si="157"/>
        <v>264.26315789473682</v>
      </c>
      <c r="Q1693" t="str">
        <f t="shared" si="160"/>
        <v>music</v>
      </c>
      <c r="R1693" t="str">
        <f t="shared" si="161"/>
        <v>faith</v>
      </c>
      <c r="S1693" s="8">
        <f t="shared" si="158"/>
        <v>42828.041666666672</v>
      </c>
      <c r="T1693" s="8">
        <f t="shared" si="159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-2610</v>
      </c>
      <c r="P1694">
        <f t="shared" si="157"/>
        <v>159.33333333333334</v>
      </c>
      <c r="Q1694" t="str">
        <f t="shared" si="160"/>
        <v>music</v>
      </c>
      <c r="R1694" t="str">
        <f t="shared" si="161"/>
        <v>faith</v>
      </c>
      <c r="S1694" s="8">
        <f t="shared" si="158"/>
        <v>42820.999305555553</v>
      </c>
      <c r="T1694" s="8">
        <f t="shared" si="159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-2720</v>
      </c>
      <c r="P1695">
        <f t="shared" si="157"/>
        <v>35</v>
      </c>
      <c r="Q1695" t="str">
        <f t="shared" si="160"/>
        <v>music</v>
      </c>
      <c r="R1695" t="str">
        <f t="shared" si="161"/>
        <v>faith</v>
      </c>
      <c r="S1695" s="8">
        <f t="shared" si="158"/>
        <v>42834.833333333328</v>
      </c>
      <c r="T1695" s="8">
        <f t="shared" si="159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-9995</v>
      </c>
      <c r="P1696">
        <f t="shared" si="157"/>
        <v>5</v>
      </c>
      <c r="Q1696" t="str">
        <f t="shared" si="160"/>
        <v>music</v>
      </c>
      <c r="R1696" t="str">
        <f t="shared" si="161"/>
        <v>faith</v>
      </c>
      <c r="S1696" s="8">
        <f t="shared" si="158"/>
        <v>42821.191666666666</v>
      </c>
      <c r="T1696" s="8">
        <f t="shared" si="159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-10595</v>
      </c>
      <c r="P1697">
        <f t="shared" si="157"/>
        <v>61.086956521739133</v>
      </c>
      <c r="Q1697" t="str">
        <f t="shared" si="160"/>
        <v>music</v>
      </c>
      <c r="R1697" t="str">
        <f t="shared" si="161"/>
        <v>faith</v>
      </c>
      <c r="S1697" s="8">
        <f t="shared" si="158"/>
        <v>42835.041666666672</v>
      </c>
      <c r="T1697" s="8">
        <f t="shared" si="159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-300000</v>
      </c>
      <c r="P1698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8">
        <f t="shared" si="158"/>
        <v>42826.027905092589</v>
      </c>
      <c r="T1698" s="8">
        <f t="shared" si="159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-9974</v>
      </c>
      <c r="P1699">
        <f t="shared" si="157"/>
        <v>114.81818181818181</v>
      </c>
      <c r="Q1699" t="str">
        <f t="shared" si="160"/>
        <v>music</v>
      </c>
      <c r="R1699" t="str">
        <f t="shared" si="161"/>
        <v>faith</v>
      </c>
      <c r="S1699" s="8">
        <f t="shared" si="158"/>
        <v>42834.991296296299</v>
      </c>
      <c r="T1699" s="8">
        <f t="shared" si="159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-125000</v>
      </c>
      <c r="P1700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8">
        <f t="shared" si="158"/>
        <v>42820.147916666669</v>
      </c>
      <c r="T1700" s="8">
        <f t="shared" si="159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-4889</v>
      </c>
      <c r="P1701">
        <f t="shared" si="157"/>
        <v>54</v>
      </c>
      <c r="Q1701" t="str">
        <f t="shared" si="160"/>
        <v>music</v>
      </c>
      <c r="R1701" t="str">
        <f t="shared" si="161"/>
        <v>faith</v>
      </c>
      <c r="S1701" s="8">
        <f t="shared" si="158"/>
        <v>42836.863946759258</v>
      </c>
      <c r="T1701" s="8">
        <f t="shared" si="159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-14788</v>
      </c>
      <c r="P1702">
        <f t="shared" si="157"/>
        <v>65.974683544303801</v>
      </c>
      <c r="Q1702" t="str">
        <f t="shared" si="160"/>
        <v>music</v>
      </c>
      <c r="R1702" t="str">
        <f t="shared" si="161"/>
        <v>faith</v>
      </c>
      <c r="S1702" s="8">
        <f t="shared" si="158"/>
        <v>42826.166666666672</v>
      </c>
      <c r="T1702" s="8">
        <f t="shared" si="159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-5040</v>
      </c>
      <c r="P1703">
        <f t="shared" si="157"/>
        <v>5</v>
      </c>
      <c r="Q1703" t="str">
        <f t="shared" si="160"/>
        <v>music</v>
      </c>
      <c r="R1703" t="str">
        <f t="shared" si="161"/>
        <v>faith</v>
      </c>
      <c r="S1703" s="8">
        <f t="shared" si="158"/>
        <v>42019.664409722223</v>
      </c>
      <c r="T1703" s="8">
        <f t="shared" si="159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-16499</v>
      </c>
      <c r="P1704">
        <f t="shared" si="157"/>
        <v>1</v>
      </c>
      <c r="Q1704" t="str">
        <f t="shared" si="160"/>
        <v>music</v>
      </c>
      <c r="R1704" t="str">
        <f t="shared" si="161"/>
        <v>faith</v>
      </c>
      <c r="S1704" s="8">
        <f t="shared" si="158"/>
        <v>42093.828125</v>
      </c>
      <c r="T1704" s="8">
        <f t="shared" si="159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-4949</v>
      </c>
      <c r="P1705">
        <f t="shared" si="157"/>
        <v>25.5</v>
      </c>
      <c r="Q1705" t="str">
        <f t="shared" si="160"/>
        <v>music</v>
      </c>
      <c r="R1705" t="str">
        <f t="shared" si="161"/>
        <v>faith</v>
      </c>
      <c r="S1705" s="8">
        <f t="shared" si="158"/>
        <v>42247.281678240746</v>
      </c>
      <c r="T1705" s="8">
        <f t="shared" si="159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-698</v>
      </c>
      <c r="P1706">
        <f t="shared" si="157"/>
        <v>118.36363636363636</v>
      </c>
      <c r="Q1706" t="str">
        <f t="shared" si="160"/>
        <v>music</v>
      </c>
      <c r="R1706" t="str">
        <f t="shared" si="161"/>
        <v>faith</v>
      </c>
      <c r="S1706" s="8">
        <f t="shared" si="158"/>
        <v>42051.139733796299</v>
      </c>
      <c r="T1706" s="8">
        <f t="shared" si="159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-2000</v>
      </c>
      <c r="P170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8">
        <f t="shared" si="158"/>
        <v>42256.666666666672</v>
      </c>
      <c r="T1707" s="8">
        <f t="shared" si="159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-5500</v>
      </c>
      <c r="P1708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8">
        <f t="shared" si="158"/>
        <v>42239.306388888886</v>
      </c>
      <c r="T1708" s="8">
        <f t="shared" si="159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-4513</v>
      </c>
      <c r="P1709">
        <f t="shared" si="157"/>
        <v>54.111111111111114</v>
      </c>
      <c r="Q1709" t="str">
        <f t="shared" si="160"/>
        <v>music</v>
      </c>
      <c r="R1709" t="str">
        <f t="shared" si="161"/>
        <v>faith</v>
      </c>
      <c r="S1709" s="8">
        <f t="shared" si="158"/>
        <v>42457.679340277777</v>
      </c>
      <c r="T1709" s="8">
        <f t="shared" si="159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-7000</v>
      </c>
      <c r="P1710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8">
        <f t="shared" si="158"/>
        <v>42491.866967592592</v>
      </c>
      <c r="T1710" s="8">
        <f t="shared" si="159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-1665</v>
      </c>
      <c r="P1711">
        <f t="shared" si="157"/>
        <v>21.25</v>
      </c>
      <c r="Q1711" t="str">
        <f t="shared" si="160"/>
        <v>music</v>
      </c>
      <c r="R1711" t="str">
        <f t="shared" si="161"/>
        <v>faith</v>
      </c>
      <c r="S1711" s="8">
        <f t="shared" si="158"/>
        <v>41882.818749999999</v>
      </c>
      <c r="T1711" s="8">
        <f t="shared" si="159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-4966</v>
      </c>
      <c r="P1712">
        <f t="shared" si="157"/>
        <v>34</v>
      </c>
      <c r="Q1712" t="str">
        <f t="shared" si="160"/>
        <v>music</v>
      </c>
      <c r="R1712" t="str">
        <f t="shared" si="161"/>
        <v>faith</v>
      </c>
      <c r="S1712" s="8">
        <f t="shared" si="158"/>
        <v>42387.541666666672</v>
      </c>
      <c r="T1712" s="8">
        <f t="shared" si="159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-8950</v>
      </c>
      <c r="P1713">
        <f t="shared" si="157"/>
        <v>525</v>
      </c>
      <c r="Q1713" t="str">
        <f t="shared" si="160"/>
        <v>music</v>
      </c>
      <c r="R1713" t="str">
        <f t="shared" si="161"/>
        <v>faith</v>
      </c>
      <c r="S1713" s="8">
        <f t="shared" si="158"/>
        <v>41883.646226851852</v>
      </c>
      <c r="T1713" s="8">
        <f t="shared" si="159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-5000</v>
      </c>
      <c r="P1714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8">
        <f t="shared" si="158"/>
        <v>42185.913807870369</v>
      </c>
      <c r="T1714" s="8">
        <f t="shared" si="159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-2950</v>
      </c>
      <c r="P1715">
        <f t="shared" si="157"/>
        <v>50</v>
      </c>
      <c r="Q1715" t="str">
        <f t="shared" si="160"/>
        <v>music</v>
      </c>
      <c r="R1715" t="str">
        <f t="shared" si="161"/>
        <v>faith</v>
      </c>
      <c r="S1715" s="8">
        <f t="shared" si="158"/>
        <v>41917.801064814819</v>
      </c>
      <c r="T1715" s="8">
        <f t="shared" si="159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-23033</v>
      </c>
      <c r="P1716">
        <f t="shared" si="157"/>
        <v>115.70588235294117</v>
      </c>
      <c r="Q1716" t="str">
        <f t="shared" si="160"/>
        <v>music</v>
      </c>
      <c r="R1716" t="str">
        <f t="shared" si="161"/>
        <v>faith</v>
      </c>
      <c r="S1716" s="8">
        <f t="shared" si="158"/>
        <v>42125.918530092589</v>
      </c>
      <c r="T1716" s="8">
        <f t="shared" si="159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-4989</v>
      </c>
      <c r="P1717">
        <f t="shared" si="157"/>
        <v>5.5</v>
      </c>
      <c r="Q1717" t="str">
        <f t="shared" si="160"/>
        <v>music</v>
      </c>
      <c r="R1717" t="str">
        <f t="shared" si="161"/>
        <v>faith</v>
      </c>
      <c r="S1717" s="8">
        <f t="shared" si="158"/>
        <v>42094.140277777777</v>
      </c>
      <c r="T1717" s="8">
        <f t="shared" si="159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-1850</v>
      </c>
      <c r="P1718">
        <f t="shared" si="157"/>
        <v>50</v>
      </c>
      <c r="Q1718" t="str">
        <f t="shared" si="160"/>
        <v>music</v>
      </c>
      <c r="R1718" t="str">
        <f t="shared" si="161"/>
        <v>faith</v>
      </c>
      <c r="S1718" s="8">
        <f t="shared" si="158"/>
        <v>42713.619201388887</v>
      </c>
      <c r="T1718" s="8">
        <f t="shared" si="159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-1870</v>
      </c>
      <c r="P1719">
        <f t="shared" si="157"/>
        <v>34.024390243902438</v>
      </c>
      <c r="Q1719" t="str">
        <f t="shared" si="160"/>
        <v>music</v>
      </c>
      <c r="R1719" t="str">
        <f t="shared" si="161"/>
        <v>faith</v>
      </c>
      <c r="S1719" s="8">
        <f t="shared" si="158"/>
        <v>42481.166666666672</v>
      </c>
      <c r="T1719" s="8">
        <f t="shared" si="159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-34925</v>
      </c>
      <c r="P1720">
        <f t="shared" si="157"/>
        <v>37.5</v>
      </c>
      <c r="Q1720" t="str">
        <f t="shared" si="160"/>
        <v>music</v>
      </c>
      <c r="R1720" t="str">
        <f t="shared" si="161"/>
        <v>faith</v>
      </c>
      <c r="S1720" s="8">
        <f t="shared" si="158"/>
        <v>42504.207638888889</v>
      </c>
      <c r="T1720" s="8">
        <f t="shared" si="159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-3965</v>
      </c>
      <c r="P1721">
        <f t="shared" si="157"/>
        <v>11.666666666666666</v>
      </c>
      <c r="Q1721" t="str">
        <f t="shared" si="160"/>
        <v>music</v>
      </c>
      <c r="R1721" t="str">
        <f t="shared" si="161"/>
        <v>faith</v>
      </c>
      <c r="S1721" s="8">
        <f t="shared" si="158"/>
        <v>41899.534618055557</v>
      </c>
      <c r="T1721" s="8">
        <f t="shared" si="159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-3775</v>
      </c>
      <c r="P1722">
        <f t="shared" si="157"/>
        <v>28.125</v>
      </c>
      <c r="Q1722" t="str">
        <f t="shared" si="160"/>
        <v>music</v>
      </c>
      <c r="R1722" t="str">
        <f t="shared" si="161"/>
        <v>faith</v>
      </c>
      <c r="S1722" s="8">
        <f t="shared" si="158"/>
        <v>41952.824895833335</v>
      </c>
      <c r="T1722" s="8">
        <f t="shared" si="159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-5000</v>
      </c>
      <c r="P1723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8">
        <f t="shared" si="158"/>
        <v>42349.461377314816</v>
      </c>
      <c r="T1723" s="8">
        <f t="shared" si="159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-2879</v>
      </c>
      <c r="P1724">
        <f t="shared" si="157"/>
        <v>1</v>
      </c>
      <c r="Q1724" t="str">
        <f t="shared" si="160"/>
        <v>music</v>
      </c>
      <c r="R1724" t="str">
        <f t="shared" si="161"/>
        <v>faith</v>
      </c>
      <c r="S1724" s="8">
        <f t="shared" si="158"/>
        <v>42463.006944444445</v>
      </c>
      <c r="T1724" s="8">
        <f t="shared" si="159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-9350</v>
      </c>
      <c r="P1725">
        <f t="shared" si="157"/>
        <v>216.66666666666666</v>
      </c>
      <c r="Q1725" t="str">
        <f t="shared" si="160"/>
        <v>music</v>
      </c>
      <c r="R1725" t="str">
        <f t="shared" si="161"/>
        <v>faith</v>
      </c>
      <c r="S1725" s="8">
        <f t="shared" si="158"/>
        <v>42186.25</v>
      </c>
      <c r="T1725" s="8">
        <f t="shared" si="159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-5965</v>
      </c>
      <c r="P1726">
        <f t="shared" si="157"/>
        <v>8.75</v>
      </c>
      <c r="Q1726" t="str">
        <f t="shared" si="160"/>
        <v>music</v>
      </c>
      <c r="R1726" t="str">
        <f t="shared" si="161"/>
        <v>faith</v>
      </c>
      <c r="S1726" s="8">
        <f t="shared" si="158"/>
        <v>41942.932430555556</v>
      </c>
      <c r="T1726" s="8">
        <f t="shared" si="159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-4940</v>
      </c>
      <c r="P1727">
        <f t="shared" si="157"/>
        <v>62.222222222222221</v>
      </c>
      <c r="Q1727" t="str">
        <f t="shared" si="160"/>
        <v>music</v>
      </c>
      <c r="R1727" t="str">
        <f t="shared" si="161"/>
        <v>faith</v>
      </c>
      <c r="S1727" s="8">
        <f t="shared" si="158"/>
        <v>41875.968159722222</v>
      </c>
      <c r="T1727" s="8">
        <f t="shared" si="159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-4304</v>
      </c>
      <c r="P1728">
        <f t="shared" si="157"/>
        <v>137.25</v>
      </c>
      <c r="Q1728" t="str">
        <f t="shared" si="160"/>
        <v>music</v>
      </c>
      <c r="R1728" t="str">
        <f t="shared" si="161"/>
        <v>faith</v>
      </c>
      <c r="S1728" s="8">
        <f t="shared" si="158"/>
        <v>41817.919722222221</v>
      </c>
      <c r="T1728" s="8">
        <f t="shared" si="159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-2999</v>
      </c>
      <c r="P1729">
        <f t="shared" si="157"/>
        <v>1</v>
      </c>
      <c r="Q1729" t="str">
        <f t="shared" si="160"/>
        <v>music</v>
      </c>
      <c r="R1729" t="str">
        <f t="shared" si="161"/>
        <v>faith</v>
      </c>
      <c r="S1729" s="8">
        <f t="shared" si="158"/>
        <v>42099.458333333328</v>
      </c>
      <c r="T1729" s="8">
        <f t="shared" si="159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E1730-D1730</f>
        <v>-395</v>
      </c>
      <c r="P1730">
        <f t="shared" ref="P1730:P1793" si="163">E1730/L1730</f>
        <v>122.14285714285714</v>
      </c>
      <c r="Q1730" t="str">
        <f t="shared" si="160"/>
        <v>music</v>
      </c>
      <c r="R1730" t="str">
        <f t="shared" si="161"/>
        <v>faith</v>
      </c>
      <c r="S1730" s="8">
        <f t="shared" ref="S1730:S1793" si="164">(((I1730/60)/60)/24)+DATE(1970,1,1)</f>
        <v>42298.625856481478</v>
      </c>
      <c r="T1730" s="8">
        <f t="shared" ref="T1730:T1793" si="165">(((J1730/60)/60)/24)+DATE(1970,1,1)</f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-10000</v>
      </c>
      <c r="P1731" t="e">
        <f t="shared" si="163"/>
        <v>#DIV/0!</v>
      </c>
      <c r="Q1731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8">
        <f t="shared" si="164"/>
        <v>42531.052152777775</v>
      </c>
      <c r="T1731" s="8">
        <f t="shared" si="165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-3000</v>
      </c>
      <c r="P1732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8">
        <f t="shared" si="164"/>
        <v>42302.087766203709</v>
      </c>
      <c r="T1732" s="8">
        <f t="shared" si="165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-1000</v>
      </c>
      <c r="P1733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8">
        <f t="shared" si="164"/>
        <v>42166.625</v>
      </c>
      <c r="T1733" s="8">
        <f t="shared" si="165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-4000</v>
      </c>
      <c r="P1734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8">
        <f t="shared" si="164"/>
        <v>42385.208333333328</v>
      </c>
      <c r="T1734" s="8">
        <f t="shared" si="165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-10000</v>
      </c>
      <c r="P1735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8">
        <f t="shared" si="164"/>
        <v>42626.895833333328</v>
      </c>
      <c r="T1735" s="8">
        <f t="shared" si="165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-4499</v>
      </c>
      <c r="P1736">
        <f t="shared" si="163"/>
        <v>1</v>
      </c>
      <c r="Q1736" t="str">
        <f t="shared" si="166"/>
        <v>music</v>
      </c>
      <c r="R1736" t="str">
        <f t="shared" si="167"/>
        <v>faith</v>
      </c>
      <c r="S1736" s="8">
        <f t="shared" si="164"/>
        <v>42132.036527777775</v>
      </c>
      <c r="T1736" s="8">
        <f t="shared" si="165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-890</v>
      </c>
      <c r="P1737">
        <f t="shared" si="163"/>
        <v>55</v>
      </c>
      <c r="Q1737" t="str">
        <f t="shared" si="166"/>
        <v>music</v>
      </c>
      <c r="R1737" t="str">
        <f t="shared" si="167"/>
        <v>faith</v>
      </c>
      <c r="S1737" s="8">
        <f t="shared" si="164"/>
        <v>42589.814178240747</v>
      </c>
      <c r="T1737" s="8">
        <f t="shared" si="165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-2978</v>
      </c>
      <c r="P1738">
        <f t="shared" si="163"/>
        <v>22</v>
      </c>
      <c r="Q1738" t="str">
        <f t="shared" si="166"/>
        <v>music</v>
      </c>
      <c r="R1738" t="str">
        <f t="shared" si="167"/>
        <v>faith</v>
      </c>
      <c r="S1738" s="8">
        <f t="shared" si="164"/>
        <v>42316.90315972222</v>
      </c>
      <c r="T1738" s="8">
        <f t="shared" si="165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-3150</v>
      </c>
      <c r="P1739">
        <f t="shared" si="163"/>
        <v>56.666666666666664</v>
      </c>
      <c r="Q1739" t="str">
        <f t="shared" si="166"/>
        <v>music</v>
      </c>
      <c r="R1739" t="str">
        <f t="shared" si="167"/>
        <v>faith</v>
      </c>
      <c r="S1739" s="8">
        <f t="shared" si="164"/>
        <v>42205.948981481488</v>
      </c>
      <c r="T1739" s="8">
        <f t="shared" si="165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-4980</v>
      </c>
      <c r="P1740">
        <f t="shared" si="163"/>
        <v>20</v>
      </c>
      <c r="Q1740" t="str">
        <f t="shared" si="166"/>
        <v>music</v>
      </c>
      <c r="R1740" t="str">
        <f t="shared" si="167"/>
        <v>faith</v>
      </c>
      <c r="S1740" s="8">
        <f t="shared" si="164"/>
        <v>41914.874328703707</v>
      </c>
      <c r="T1740" s="8">
        <f t="shared" si="165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-999</v>
      </c>
      <c r="P1741">
        <f t="shared" si="163"/>
        <v>1</v>
      </c>
      <c r="Q1741" t="str">
        <f t="shared" si="166"/>
        <v>music</v>
      </c>
      <c r="R1741" t="str">
        <f t="shared" si="167"/>
        <v>faith</v>
      </c>
      <c r="S1741" s="8">
        <f t="shared" si="164"/>
        <v>42494.832546296297</v>
      </c>
      <c r="T1741" s="8">
        <f t="shared" si="165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-3000</v>
      </c>
      <c r="P1742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8">
        <f t="shared" si="164"/>
        <v>42201.817384259266</v>
      </c>
      <c r="T1742" s="8">
        <f t="shared" si="165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130</v>
      </c>
      <c r="P1743">
        <f t="shared" si="163"/>
        <v>25.576923076923077</v>
      </c>
      <c r="Q1743" t="str">
        <f t="shared" si="166"/>
        <v>photography</v>
      </c>
      <c r="R1743" t="str">
        <f t="shared" si="167"/>
        <v>photobooks</v>
      </c>
      <c r="S1743" s="8">
        <f t="shared" si="164"/>
        <v>42165.628136574072</v>
      </c>
      <c r="T1743" s="8">
        <f t="shared" si="165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175</v>
      </c>
      <c r="P1744">
        <f t="shared" si="163"/>
        <v>63.970588235294116</v>
      </c>
      <c r="Q1744" t="str">
        <f t="shared" si="166"/>
        <v>photography</v>
      </c>
      <c r="R1744" t="str">
        <f t="shared" si="167"/>
        <v>photobooks</v>
      </c>
      <c r="S1744" s="8">
        <f t="shared" si="164"/>
        <v>42742.875</v>
      </c>
      <c r="T1744" s="8">
        <f t="shared" si="165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25</v>
      </c>
      <c r="P1745">
        <f t="shared" si="163"/>
        <v>89.925373134328353</v>
      </c>
      <c r="Q1745" t="str">
        <f t="shared" si="166"/>
        <v>photography</v>
      </c>
      <c r="R1745" t="str">
        <f t="shared" si="167"/>
        <v>photobooks</v>
      </c>
      <c r="S1745" s="8">
        <f t="shared" si="164"/>
        <v>42609.165972222225</v>
      </c>
      <c r="T1745" s="8">
        <f t="shared" si="165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1015</v>
      </c>
      <c r="P1746">
        <f t="shared" si="163"/>
        <v>93.071428571428569</v>
      </c>
      <c r="Q1746" t="str">
        <f t="shared" si="166"/>
        <v>photography</v>
      </c>
      <c r="R1746" t="str">
        <f t="shared" si="167"/>
        <v>photobooks</v>
      </c>
      <c r="S1746" s="8">
        <f t="shared" si="164"/>
        <v>42071.563391203701</v>
      </c>
      <c r="T1746" s="8">
        <f t="shared" si="165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981</v>
      </c>
      <c r="P1747">
        <f t="shared" si="163"/>
        <v>89.674157303370791</v>
      </c>
      <c r="Q1747" t="str">
        <f t="shared" si="166"/>
        <v>photography</v>
      </c>
      <c r="R1747" t="str">
        <f t="shared" si="167"/>
        <v>photobooks</v>
      </c>
      <c r="S1747" s="8">
        <f t="shared" si="164"/>
        <v>42726.083333333328</v>
      </c>
      <c r="T1747" s="8">
        <f t="shared" si="165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7215</v>
      </c>
      <c r="P1748">
        <f t="shared" si="163"/>
        <v>207.61682242990653</v>
      </c>
      <c r="Q1748" t="str">
        <f t="shared" si="166"/>
        <v>photography</v>
      </c>
      <c r="R1748" t="str">
        <f t="shared" si="167"/>
        <v>photobooks</v>
      </c>
      <c r="S1748" s="8">
        <f t="shared" si="164"/>
        <v>42698.083333333328</v>
      </c>
      <c r="T1748" s="8">
        <f t="shared" si="165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446</v>
      </c>
      <c r="P1749">
        <f t="shared" si="163"/>
        <v>59.408805031446541</v>
      </c>
      <c r="Q1749" t="str">
        <f t="shared" si="166"/>
        <v>photography</v>
      </c>
      <c r="R1749" t="str">
        <f t="shared" si="167"/>
        <v>photobooks</v>
      </c>
      <c r="S1749" s="8">
        <f t="shared" si="164"/>
        <v>42321.625</v>
      </c>
      <c r="T1749" s="8">
        <f t="shared" si="165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14974</v>
      </c>
      <c r="P1750">
        <f t="shared" si="163"/>
        <v>358.97237569060775</v>
      </c>
      <c r="Q1750" t="str">
        <f t="shared" si="166"/>
        <v>photography</v>
      </c>
      <c r="R1750" t="str">
        <f t="shared" si="167"/>
        <v>photobooks</v>
      </c>
      <c r="S1750" s="8">
        <f t="shared" si="164"/>
        <v>42249.950729166667</v>
      </c>
      <c r="T1750" s="8">
        <f t="shared" si="165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2360.5</v>
      </c>
      <c r="P1751">
        <f t="shared" si="163"/>
        <v>94.736641221374043</v>
      </c>
      <c r="Q1751" t="str">
        <f t="shared" si="166"/>
        <v>photography</v>
      </c>
      <c r="R1751" t="str">
        <f t="shared" si="167"/>
        <v>photobooks</v>
      </c>
      <c r="S1751" s="8">
        <f t="shared" si="164"/>
        <v>42795.791666666672</v>
      </c>
      <c r="T1751" s="8">
        <f t="shared" si="165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5081</v>
      </c>
      <c r="P1752">
        <f t="shared" si="163"/>
        <v>80.647999999999996</v>
      </c>
      <c r="Q1752" t="str">
        <f t="shared" si="166"/>
        <v>photography</v>
      </c>
      <c r="R1752" t="str">
        <f t="shared" si="167"/>
        <v>photobooks</v>
      </c>
      <c r="S1752" s="8">
        <f t="shared" si="164"/>
        <v>42479.836851851855</v>
      </c>
      <c r="T1752" s="8">
        <f t="shared" si="165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290</v>
      </c>
      <c r="P1753">
        <f t="shared" si="163"/>
        <v>168.68852459016392</v>
      </c>
      <c r="Q1753" t="str">
        <f t="shared" si="166"/>
        <v>photography</v>
      </c>
      <c r="R1753" t="str">
        <f t="shared" si="167"/>
        <v>photobooks</v>
      </c>
      <c r="S1753" s="8">
        <f t="shared" si="164"/>
        <v>42082.739849537036</v>
      </c>
      <c r="T1753" s="8">
        <f t="shared" si="165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1922</v>
      </c>
      <c r="P1754">
        <f t="shared" si="163"/>
        <v>34.68888888888889</v>
      </c>
      <c r="Q1754" t="str">
        <f t="shared" si="166"/>
        <v>photography</v>
      </c>
      <c r="R1754" t="str">
        <f t="shared" si="167"/>
        <v>photobooks</v>
      </c>
      <c r="S1754" s="8">
        <f t="shared" si="164"/>
        <v>42657.253263888888</v>
      </c>
      <c r="T1754" s="8">
        <f t="shared" si="165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1200</v>
      </c>
      <c r="P1755">
        <f t="shared" si="163"/>
        <v>462.85714285714283</v>
      </c>
      <c r="Q1755" t="str">
        <f t="shared" si="166"/>
        <v>photography</v>
      </c>
      <c r="R1755" t="str">
        <f t="shared" si="167"/>
        <v>photobooks</v>
      </c>
      <c r="S1755" s="8">
        <f t="shared" si="164"/>
        <v>42450.707962962959</v>
      </c>
      <c r="T1755" s="8">
        <f t="shared" si="165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895</v>
      </c>
      <c r="P1756">
        <f t="shared" si="163"/>
        <v>104.38888888888889</v>
      </c>
      <c r="Q1756" t="str">
        <f t="shared" si="166"/>
        <v>photography</v>
      </c>
      <c r="R1756" t="str">
        <f t="shared" si="167"/>
        <v>photobooks</v>
      </c>
      <c r="S1756" s="8">
        <f t="shared" si="164"/>
        <v>42097.835104166668</v>
      </c>
      <c r="T1756" s="8">
        <f t="shared" si="165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5</v>
      </c>
      <c r="P175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8">
        <f t="shared" si="164"/>
        <v>42282.788900462961</v>
      </c>
      <c r="T1757" s="8">
        <f t="shared" si="165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155.60000000000036</v>
      </c>
      <c r="P1758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8">
        <f t="shared" si="164"/>
        <v>42611.167465277773</v>
      </c>
      <c r="T1758" s="8">
        <f t="shared" si="165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800</v>
      </c>
      <c r="P1759">
        <f t="shared" si="163"/>
        <v>414.28571428571428</v>
      </c>
      <c r="Q1759" t="str">
        <f t="shared" si="166"/>
        <v>photography</v>
      </c>
      <c r="R1759" t="str">
        <f t="shared" si="167"/>
        <v>photobooks</v>
      </c>
      <c r="S1759" s="8">
        <f t="shared" si="164"/>
        <v>42763.811805555553</v>
      </c>
      <c r="T1759" s="8">
        <f t="shared" si="165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147</v>
      </c>
      <c r="P1760">
        <f t="shared" si="163"/>
        <v>42.481481481481481</v>
      </c>
      <c r="Q1760" t="str">
        <f t="shared" si="166"/>
        <v>photography</v>
      </c>
      <c r="R1760" t="str">
        <f t="shared" si="167"/>
        <v>photobooks</v>
      </c>
      <c r="S1760" s="8">
        <f t="shared" si="164"/>
        <v>42565.955925925926</v>
      </c>
      <c r="T1760" s="8">
        <f t="shared" si="165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330</v>
      </c>
      <c r="P1761">
        <f t="shared" si="163"/>
        <v>108.77551020408163</v>
      </c>
      <c r="Q1761" t="str">
        <f t="shared" si="166"/>
        <v>photography</v>
      </c>
      <c r="R1761" t="str">
        <f t="shared" si="167"/>
        <v>photobooks</v>
      </c>
      <c r="S1761" s="8">
        <f t="shared" si="164"/>
        <v>42088.787372685183</v>
      </c>
      <c r="T1761" s="8">
        <f t="shared" si="165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3272</v>
      </c>
      <c r="P1762">
        <f t="shared" si="163"/>
        <v>81.098039215686271</v>
      </c>
      <c r="Q1762" t="str">
        <f t="shared" si="166"/>
        <v>photography</v>
      </c>
      <c r="R1762" t="str">
        <f t="shared" si="167"/>
        <v>photobooks</v>
      </c>
      <c r="S1762" s="8">
        <f t="shared" si="164"/>
        <v>42425.67260416667</v>
      </c>
      <c r="T1762" s="8">
        <f t="shared" si="165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55</v>
      </c>
      <c r="P1763">
        <f t="shared" si="163"/>
        <v>51.666666666666664</v>
      </c>
      <c r="Q1763" t="str">
        <f t="shared" si="166"/>
        <v>photography</v>
      </c>
      <c r="R1763" t="str">
        <f t="shared" si="167"/>
        <v>photobooks</v>
      </c>
      <c r="S1763" s="8">
        <f t="shared" si="164"/>
        <v>42259.567824074074</v>
      </c>
      <c r="T1763" s="8">
        <f t="shared" si="165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785</v>
      </c>
      <c r="P1764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8">
        <f t="shared" si="164"/>
        <v>42440.982002314813</v>
      </c>
      <c r="T1764" s="8">
        <f t="shared" si="165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229</v>
      </c>
      <c r="P1765">
        <f t="shared" si="163"/>
        <v>103.63559322033899</v>
      </c>
      <c r="Q1765" t="str">
        <f t="shared" si="166"/>
        <v>photography</v>
      </c>
      <c r="R1765" t="str">
        <f t="shared" si="167"/>
        <v>photobooks</v>
      </c>
      <c r="S1765" s="8">
        <f t="shared" si="164"/>
        <v>42666.868518518517</v>
      </c>
      <c r="T1765" s="8">
        <f t="shared" si="165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-8844</v>
      </c>
      <c r="P1766">
        <f t="shared" si="163"/>
        <v>55.282051282051285</v>
      </c>
      <c r="Q1766" t="str">
        <f t="shared" si="166"/>
        <v>photography</v>
      </c>
      <c r="R1766" t="str">
        <f t="shared" si="167"/>
        <v>photobooks</v>
      </c>
      <c r="S1766" s="8">
        <f t="shared" si="164"/>
        <v>41854.485868055555</v>
      </c>
      <c r="T1766" s="8">
        <f t="shared" si="165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-5066.5200000000004</v>
      </c>
      <c r="P1767">
        <f t="shared" si="163"/>
        <v>72.16970873786407</v>
      </c>
      <c r="Q1767" t="str">
        <f t="shared" si="166"/>
        <v>photography</v>
      </c>
      <c r="R1767" t="str">
        <f t="shared" si="167"/>
        <v>photobooks</v>
      </c>
      <c r="S1767" s="8">
        <f t="shared" si="164"/>
        <v>41864.980462962965</v>
      </c>
      <c r="T1767" s="8">
        <f t="shared" si="165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-1500</v>
      </c>
      <c r="P1768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8">
        <f t="shared" si="164"/>
        <v>41876.859814814816</v>
      </c>
      <c r="T1768" s="8">
        <f t="shared" si="165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-2714</v>
      </c>
      <c r="P1769">
        <f t="shared" si="163"/>
        <v>58.615384615384613</v>
      </c>
      <c r="Q1769" t="str">
        <f t="shared" si="166"/>
        <v>photography</v>
      </c>
      <c r="R1769" t="str">
        <f t="shared" si="167"/>
        <v>photobooks</v>
      </c>
      <c r="S1769" s="8">
        <f t="shared" si="164"/>
        <v>41854.658379629633</v>
      </c>
      <c r="T1769" s="8">
        <f t="shared" si="165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-4813</v>
      </c>
      <c r="P1770">
        <f t="shared" si="163"/>
        <v>12.466666666666667</v>
      </c>
      <c r="Q1770" t="str">
        <f t="shared" si="166"/>
        <v>photography</v>
      </c>
      <c r="R1770" t="str">
        <f t="shared" si="167"/>
        <v>photobooks</v>
      </c>
      <c r="S1770" s="8">
        <f t="shared" si="164"/>
        <v>41909.560694444444</v>
      </c>
      <c r="T1770" s="8">
        <f t="shared" si="165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-38919</v>
      </c>
      <c r="P1771">
        <f t="shared" si="163"/>
        <v>49.136363636363633</v>
      </c>
      <c r="Q1771" t="str">
        <f t="shared" si="166"/>
        <v>photography</v>
      </c>
      <c r="R1771" t="str">
        <f t="shared" si="167"/>
        <v>photobooks</v>
      </c>
      <c r="S1771" s="8">
        <f t="shared" si="164"/>
        <v>42017.818969907406</v>
      </c>
      <c r="T1771" s="8">
        <f t="shared" si="165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-10654</v>
      </c>
      <c r="P1772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8">
        <f t="shared" si="164"/>
        <v>41926.780023148152</v>
      </c>
      <c r="T1772" s="8">
        <f t="shared" si="165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-3305</v>
      </c>
      <c r="P1773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8">
        <f t="shared" si="164"/>
        <v>41935.979629629634</v>
      </c>
      <c r="T1773" s="8">
        <f t="shared" si="165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-4642</v>
      </c>
      <c r="P1774">
        <f t="shared" si="163"/>
        <v>45.157894736842103</v>
      </c>
      <c r="Q1774" t="str">
        <f t="shared" si="166"/>
        <v>photography</v>
      </c>
      <c r="R1774" t="str">
        <f t="shared" si="167"/>
        <v>photobooks</v>
      </c>
      <c r="S1774" s="8">
        <f t="shared" si="164"/>
        <v>41826.718009259261</v>
      </c>
      <c r="T1774" s="8">
        <f t="shared" si="165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-28123</v>
      </c>
      <c r="P1775">
        <f t="shared" si="163"/>
        <v>98.78947368421052</v>
      </c>
      <c r="Q1775" t="str">
        <f t="shared" si="166"/>
        <v>photography</v>
      </c>
      <c r="R1775" t="str">
        <f t="shared" si="167"/>
        <v>photobooks</v>
      </c>
      <c r="S1775" s="8">
        <f t="shared" si="164"/>
        <v>42023.760393518518</v>
      </c>
      <c r="T1775" s="8">
        <f t="shared" si="165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-1352</v>
      </c>
      <c r="P1776">
        <f t="shared" si="163"/>
        <v>88.307692307692307</v>
      </c>
      <c r="Q1776" t="str">
        <f t="shared" si="166"/>
        <v>photography</v>
      </c>
      <c r="R1776" t="str">
        <f t="shared" si="167"/>
        <v>photobooks</v>
      </c>
      <c r="S1776" s="8">
        <f t="shared" si="164"/>
        <v>41972.624305555553</v>
      </c>
      <c r="T1776" s="8">
        <f t="shared" si="165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-11342</v>
      </c>
      <c r="P1777">
        <f t="shared" si="163"/>
        <v>170.62903225806451</v>
      </c>
      <c r="Q1777" t="str">
        <f t="shared" si="166"/>
        <v>photography</v>
      </c>
      <c r="R1777" t="str">
        <f t="shared" si="167"/>
        <v>photobooks</v>
      </c>
      <c r="S1777" s="8">
        <f t="shared" si="164"/>
        <v>41936.976388888892</v>
      </c>
      <c r="T1777" s="8">
        <f t="shared" si="165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-4665</v>
      </c>
      <c r="P1778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8">
        <f t="shared" si="164"/>
        <v>41941.95684027778</v>
      </c>
      <c r="T1778" s="8">
        <f t="shared" si="165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-4149</v>
      </c>
      <c r="P1779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8">
        <f t="shared" si="164"/>
        <v>42055.357094907406</v>
      </c>
      <c r="T1779" s="8">
        <f t="shared" si="165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-49005</v>
      </c>
      <c r="P1780">
        <f t="shared" si="163"/>
        <v>66.333333333333329</v>
      </c>
      <c r="Q1780" t="str">
        <f t="shared" si="166"/>
        <v>photography</v>
      </c>
      <c r="R1780" t="str">
        <f t="shared" si="167"/>
        <v>photobooks</v>
      </c>
      <c r="S1780" s="8">
        <f t="shared" si="164"/>
        <v>42090.821701388893</v>
      </c>
      <c r="T1780" s="8">
        <f t="shared" si="165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-7014</v>
      </c>
      <c r="P1781">
        <f t="shared" si="163"/>
        <v>104.89473684210526</v>
      </c>
      <c r="Q1781" t="str">
        <f t="shared" si="166"/>
        <v>photography</v>
      </c>
      <c r="R1781" t="str">
        <f t="shared" si="167"/>
        <v>photobooks</v>
      </c>
      <c r="S1781" s="8">
        <f t="shared" si="164"/>
        <v>42615.691898148143</v>
      </c>
      <c r="T1781" s="8">
        <f t="shared" si="165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-18077</v>
      </c>
      <c r="P1782">
        <f t="shared" si="163"/>
        <v>78.440789473684205</v>
      </c>
      <c r="Q1782" t="str">
        <f t="shared" si="166"/>
        <v>photography</v>
      </c>
      <c r="R1782" t="str">
        <f t="shared" si="167"/>
        <v>photobooks</v>
      </c>
      <c r="S1782" s="8">
        <f t="shared" si="164"/>
        <v>42553.600810185191</v>
      </c>
      <c r="T1782" s="8">
        <f t="shared" si="165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-4083</v>
      </c>
      <c r="P1783">
        <f t="shared" si="163"/>
        <v>59.041666666666664</v>
      </c>
      <c r="Q1783" t="str">
        <f t="shared" si="166"/>
        <v>photography</v>
      </c>
      <c r="R1783" t="str">
        <f t="shared" si="167"/>
        <v>photobooks</v>
      </c>
      <c r="S1783" s="8">
        <f t="shared" si="164"/>
        <v>42628.617418981477</v>
      </c>
      <c r="T1783" s="8">
        <f t="shared" si="165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-29578</v>
      </c>
      <c r="P1784">
        <f t="shared" si="163"/>
        <v>71.34210526315789</v>
      </c>
      <c r="Q1784" t="str">
        <f t="shared" si="166"/>
        <v>photography</v>
      </c>
      <c r="R1784" t="str">
        <f t="shared" si="167"/>
        <v>photobooks</v>
      </c>
      <c r="S1784" s="8">
        <f t="shared" si="164"/>
        <v>42421.575104166666</v>
      </c>
      <c r="T1784" s="8">
        <f t="shared" si="165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-30523</v>
      </c>
      <c r="P1785">
        <f t="shared" si="163"/>
        <v>51.227027027027027</v>
      </c>
      <c r="Q1785" t="str">
        <f t="shared" si="166"/>
        <v>photography</v>
      </c>
      <c r="R1785" t="str">
        <f t="shared" si="167"/>
        <v>photobooks</v>
      </c>
      <c r="S1785" s="8">
        <f t="shared" si="164"/>
        <v>42145.949976851851</v>
      </c>
      <c r="T1785" s="8">
        <f t="shared" si="165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-3012</v>
      </c>
      <c r="P1786">
        <f t="shared" si="163"/>
        <v>60.242424242424242</v>
      </c>
      <c r="Q1786" t="str">
        <f t="shared" si="166"/>
        <v>photography</v>
      </c>
      <c r="R1786" t="str">
        <f t="shared" si="167"/>
        <v>photobooks</v>
      </c>
      <c r="S1786" s="8">
        <f t="shared" si="164"/>
        <v>42035.142361111109</v>
      </c>
      <c r="T1786" s="8">
        <f t="shared" si="165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-19147</v>
      </c>
      <c r="P1787">
        <f t="shared" si="163"/>
        <v>44.935185185185183</v>
      </c>
      <c r="Q1787" t="str">
        <f t="shared" si="166"/>
        <v>photography</v>
      </c>
      <c r="R1787" t="str">
        <f t="shared" si="167"/>
        <v>photobooks</v>
      </c>
      <c r="S1787" s="8">
        <f t="shared" si="164"/>
        <v>41928</v>
      </c>
      <c r="T1787" s="8">
        <f t="shared" si="165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-995</v>
      </c>
      <c r="P1788">
        <f t="shared" si="163"/>
        <v>31.206896551724139</v>
      </c>
      <c r="Q1788" t="str">
        <f t="shared" si="166"/>
        <v>photography</v>
      </c>
      <c r="R1788" t="str">
        <f t="shared" si="167"/>
        <v>photobooks</v>
      </c>
      <c r="S1788" s="8">
        <f t="shared" si="164"/>
        <v>41988.550659722227</v>
      </c>
      <c r="T1788" s="8">
        <f t="shared" si="165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-8467</v>
      </c>
      <c r="P1789">
        <f t="shared" si="163"/>
        <v>63.875</v>
      </c>
      <c r="Q1789" t="str">
        <f t="shared" si="166"/>
        <v>photography</v>
      </c>
      <c r="R1789" t="str">
        <f t="shared" si="167"/>
        <v>photobooks</v>
      </c>
      <c r="S1789" s="8">
        <f t="shared" si="164"/>
        <v>42098.613854166666</v>
      </c>
      <c r="T1789" s="8">
        <f t="shared" si="165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-5424</v>
      </c>
      <c r="P1790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8">
        <f t="shared" si="164"/>
        <v>41943.94840277778</v>
      </c>
      <c r="T1790" s="8">
        <f t="shared" si="165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-7960</v>
      </c>
      <c r="P1791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8">
        <f t="shared" si="164"/>
        <v>42016.250034722223</v>
      </c>
      <c r="T1791" s="8">
        <f t="shared" si="165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-31364</v>
      </c>
      <c r="P1792">
        <f t="shared" si="163"/>
        <v>109.06666666666666</v>
      </c>
      <c r="Q1792" t="str">
        <f t="shared" si="166"/>
        <v>photography</v>
      </c>
      <c r="R1792" t="str">
        <f t="shared" si="167"/>
        <v>photobooks</v>
      </c>
      <c r="S1792" s="8">
        <f t="shared" si="164"/>
        <v>42040.674513888895</v>
      </c>
      <c r="T1792" s="8">
        <f t="shared" si="165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-2893</v>
      </c>
      <c r="P1793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8">
        <f t="shared" si="164"/>
        <v>42033.740335648152</v>
      </c>
      <c r="T1793" s="8">
        <f t="shared" si="165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E1794-D1794</f>
        <v>-9719</v>
      </c>
      <c r="P1794">
        <f t="shared" ref="P1794:P1857" si="169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8">
        <f t="shared" ref="S1794:S1857" si="170">(((I1794/60)/60)/24)+DATE(1970,1,1)</f>
        <v>42226.290972222225</v>
      </c>
      <c r="T1794" s="8">
        <f t="shared" ref="T1794:T1857" si="171">(((J1794/60)/60)/24)+DATE(1970,1,1)</f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-2960</v>
      </c>
      <c r="P1795">
        <f t="shared" si="169"/>
        <v>20</v>
      </c>
      <c r="Q1795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8">
        <f t="shared" si="170"/>
        <v>41970.933333333334</v>
      </c>
      <c r="T1795" s="8">
        <f t="shared" si="171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-8003</v>
      </c>
      <c r="P1796">
        <f t="shared" si="169"/>
        <v>55.388888888888886</v>
      </c>
      <c r="Q1796" t="str">
        <f t="shared" si="172"/>
        <v>photography</v>
      </c>
      <c r="R1796" t="str">
        <f t="shared" si="173"/>
        <v>photobooks</v>
      </c>
      <c r="S1796" s="8">
        <f t="shared" si="170"/>
        <v>42046.551180555558</v>
      </c>
      <c r="T1796" s="8">
        <f t="shared" si="171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-17154</v>
      </c>
      <c r="P1797">
        <f t="shared" si="169"/>
        <v>133.90123456790124</v>
      </c>
      <c r="Q1797" t="str">
        <f t="shared" si="172"/>
        <v>photography</v>
      </c>
      <c r="R1797" t="str">
        <f t="shared" si="173"/>
        <v>photobooks</v>
      </c>
      <c r="S1797" s="8">
        <f t="shared" si="170"/>
        <v>42657.666666666672</v>
      </c>
      <c r="T1797" s="8">
        <f t="shared" si="171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-14810</v>
      </c>
      <c r="P1798">
        <f t="shared" si="169"/>
        <v>48.720930232558139</v>
      </c>
      <c r="Q1798" t="str">
        <f t="shared" si="172"/>
        <v>photography</v>
      </c>
      <c r="R1798" t="str">
        <f t="shared" si="173"/>
        <v>photobooks</v>
      </c>
      <c r="S1798" s="8">
        <f t="shared" si="170"/>
        <v>42575.439421296294</v>
      </c>
      <c r="T1798" s="8">
        <f t="shared" si="171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-3245</v>
      </c>
      <c r="P1799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8">
        <f t="shared" si="170"/>
        <v>42719.56931712963</v>
      </c>
      <c r="T1799" s="8">
        <f t="shared" si="171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-13818</v>
      </c>
      <c r="P1800">
        <f t="shared" si="169"/>
        <v>58.972972972972975</v>
      </c>
      <c r="Q1800" t="str">
        <f t="shared" si="172"/>
        <v>photography</v>
      </c>
      <c r="R1800" t="str">
        <f t="shared" si="173"/>
        <v>photobooks</v>
      </c>
      <c r="S1800" s="8">
        <f t="shared" si="170"/>
        <v>42404.32677083333</v>
      </c>
      <c r="T1800" s="8">
        <f t="shared" si="171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-3930.17</v>
      </c>
      <c r="P1801">
        <f t="shared" si="169"/>
        <v>11.638333333333334</v>
      </c>
      <c r="Q1801" t="str">
        <f t="shared" si="172"/>
        <v>photography</v>
      </c>
      <c r="R1801" t="str">
        <f t="shared" si="173"/>
        <v>photobooks</v>
      </c>
      <c r="S1801" s="8">
        <f t="shared" si="170"/>
        <v>41954.884351851855</v>
      </c>
      <c r="T1801" s="8">
        <f t="shared" si="171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-36800</v>
      </c>
      <c r="P1802">
        <f t="shared" si="169"/>
        <v>83.716814159292042</v>
      </c>
      <c r="Q1802" t="str">
        <f t="shared" si="172"/>
        <v>photography</v>
      </c>
      <c r="R1802" t="str">
        <f t="shared" si="173"/>
        <v>photobooks</v>
      </c>
      <c r="S1802" s="8">
        <f t="shared" si="170"/>
        <v>42653.606134259258</v>
      </c>
      <c r="T1802" s="8">
        <f t="shared" si="171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-14645</v>
      </c>
      <c r="P1803">
        <f t="shared" si="169"/>
        <v>63.648648648648646</v>
      </c>
      <c r="Q1803" t="str">
        <f t="shared" si="172"/>
        <v>photography</v>
      </c>
      <c r="R1803" t="str">
        <f t="shared" si="173"/>
        <v>photobooks</v>
      </c>
      <c r="S1803" s="8">
        <f t="shared" si="170"/>
        <v>42353.506944444445</v>
      </c>
      <c r="T1803" s="8">
        <f t="shared" si="171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-1803</v>
      </c>
      <c r="P1804">
        <f t="shared" si="169"/>
        <v>94.277777777777771</v>
      </c>
      <c r="Q1804" t="str">
        <f t="shared" si="172"/>
        <v>photography</v>
      </c>
      <c r="R1804" t="str">
        <f t="shared" si="173"/>
        <v>photobooks</v>
      </c>
      <c r="S1804" s="8">
        <f t="shared" si="170"/>
        <v>42182.915972222225</v>
      </c>
      <c r="T1804" s="8">
        <f t="shared" si="171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-12110</v>
      </c>
      <c r="P1805">
        <f t="shared" si="169"/>
        <v>71.86666666666666</v>
      </c>
      <c r="Q1805" t="str">
        <f t="shared" si="172"/>
        <v>photography</v>
      </c>
      <c r="R1805" t="str">
        <f t="shared" si="173"/>
        <v>photobooks</v>
      </c>
      <c r="S1805" s="8">
        <f t="shared" si="170"/>
        <v>42049.071550925932</v>
      </c>
      <c r="T1805" s="8">
        <f t="shared" si="171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-10048</v>
      </c>
      <c r="P1806">
        <f t="shared" si="169"/>
        <v>104.84615384615384</v>
      </c>
      <c r="Q1806" t="str">
        <f t="shared" si="172"/>
        <v>photography</v>
      </c>
      <c r="R1806" t="str">
        <f t="shared" si="173"/>
        <v>photobooks</v>
      </c>
      <c r="S1806" s="8">
        <f t="shared" si="170"/>
        <v>42322.719953703709</v>
      </c>
      <c r="T1806" s="8">
        <f t="shared" si="171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-14309</v>
      </c>
      <c r="P1807">
        <f t="shared" si="169"/>
        <v>67.139344262295083</v>
      </c>
      <c r="Q1807" t="str">
        <f t="shared" si="172"/>
        <v>photography</v>
      </c>
      <c r="R1807" t="str">
        <f t="shared" si="173"/>
        <v>photobooks</v>
      </c>
      <c r="S1807" s="8">
        <f t="shared" si="170"/>
        <v>42279.75</v>
      </c>
      <c r="T1807" s="8">
        <f t="shared" si="171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-19409</v>
      </c>
      <c r="P1808">
        <f t="shared" si="169"/>
        <v>73.875</v>
      </c>
      <c r="Q1808" t="str">
        <f t="shared" si="172"/>
        <v>photography</v>
      </c>
      <c r="R1808" t="str">
        <f t="shared" si="173"/>
        <v>photobooks</v>
      </c>
      <c r="S1808" s="8">
        <f t="shared" si="170"/>
        <v>41912.638298611113</v>
      </c>
      <c r="T1808" s="8">
        <f t="shared" si="171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-4447</v>
      </c>
      <c r="P1809">
        <f t="shared" si="169"/>
        <v>69.125</v>
      </c>
      <c r="Q1809" t="str">
        <f t="shared" si="172"/>
        <v>photography</v>
      </c>
      <c r="R1809" t="str">
        <f t="shared" si="173"/>
        <v>photobooks</v>
      </c>
      <c r="S1809" s="8">
        <f t="shared" si="170"/>
        <v>41910.068437499998</v>
      </c>
      <c r="T1809" s="8">
        <f t="shared" si="171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-16406</v>
      </c>
      <c r="P1810">
        <f t="shared" si="169"/>
        <v>120.77083333333333</v>
      </c>
      <c r="Q1810" t="str">
        <f t="shared" si="172"/>
        <v>photography</v>
      </c>
      <c r="R1810" t="str">
        <f t="shared" si="173"/>
        <v>photobooks</v>
      </c>
      <c r="S1810" s="8">
        <f t="shared" si="170"/>
        <v>42777.680902777778</v>
      </c>
      <c r="T1810" s="8">
        <f t="shared" si="171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-3120</v>
      </c>
      <c r="P1811">
        <f t="shared" si="169"/>
        <v>42.222222222222221</v>
      </c>
      <c r="Q1811" t="str">
        <f t="shared" si="172"/>
        <v>photography</v>
      </c>
      <c r="R1811" t="str">
        <f t="shared" si="173"/>
        <v>photobooks</v>
      </c>
      <c r="S1811" s="8">
        <f t="shared" si="170"/>
        <v>42064.907858796301</v>
      </c>
      <c r="T1811" s="8">
        <f t="shared" si="171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-435</v>
      </c>
      <c r="P1812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8">
        <f t="shared" si="170"/>
        <v>41872.91002314815</v>
      </c>
      <c r="T1812" s="8">
        <f t="shared" si="171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-53960</v>
      </c>
      <c r="P1813">
        <f t="shared" si="169"/>
        <v>1.5384615384615385</v>
      </c>
      <c r="Q1813" t="str">
        <f t="shared" si="172"/>
        <v>photography</v>
      </c>
      <c r="R1813" t="str">
        <f t="shared" si="173"/>
        <v>photobooks</v>
      </c>
      <c r="S1813" s="8">
        <f t="shared" si="170"/>
        <v>41936.166666666664</v>
      </c>
      <c r="T1813" s="8">
        <f t="shared" si="171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-5635</v>
      </c>
      <c r="P1814">
        <f t="shared" si="169"/>
        <v>37.608695652173914</v>
      </c>
      <c r="Q1814" t="str">
        <f t="shared" si="172"/>
        <v>photography</v>
      </c>
      <c r="R1814" t="str">
        <f t="shared" si="173"/>
        <v>photobooks</v>
      </c>
      <c r="S1814" s="8">
        <f t="shared" si="170"/>
        <v>42554.318703703699</v>
      </c>
      <c r="T1814" s="8">
        <f t="shared" si="171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-8750</v>
      </c>
      <c r="P1815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8">
        <f t="shared" si="170"/>
        <v>41859.889027777775</v>
      </c>
      <c r="T1815" s="8">
        <f t="shared" si="171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-6098</v>
      </c>
      <c r="P1816">
        <f t="shared" si="169"/>
        <v>42.157142857142858</v>
      </c>
      <c r="Q1816" t="str">
        <f t="shared" si="172"/>
        <v>photography</v>
      </c>
      <c r="R1816" t="str">
        <f t="shared" si="173"/>
        <v>photobooks</v>
      </c>
      <c r="S1816" s="8">
        <f t="shared" si="170"/>
        <v>42063.314074074078</v>
      </c>
      <c r="T1816" s="8">
        <f t="shared" si="171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-3000</v>
      </c>
      <c r="P181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8">
        <f t="shared" si="170"/>
        <v>42186.906678240746</v>
      </c>
      <c r="T1817" s="8">
        <f t="shared" si="171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-24491</v>
      </c>
      <c r="P1818">
        <f t="shared" si="169"/>
        <v>84.833333333333329</v>
      </c>
      <c r="Q1818" t="str">
        <f t="shared" si="172"/>
        <v>photography</v>
      </c>
      <c r="R1818" t="str">
        <f t="shared" si="173"/>
        <v>photobooks</v>
      </c>
      <c r="S1818" s="8">
        <f t="shared" si="170"/>
        <v>42576.791666666672</v>
      </c>
      <c r="T1818" s="8">
        <f t="shared" si="171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-8581</v>
      </c>
      <c r="P1819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8">
        <f t="shared" si="170"/>
        <v>42765.290972222225</v>
      </c>
      <c r="T1819" s="8">
        <f t="shared" si="171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-15000</v>
      </c>
      <c r="P1820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8">
        <f t="shared" si="170"/>
        <v>42097.192708333328</v>
      </c>
      <c r="T1820" s="8">
        <f t="shared" si="171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-1175</v>
      </c>
      <c r="P1821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8">
        <f t="shared" si="170"/>
        <v>41850.752268518518</v>
      </c>
      <c r="T1821" s="8">
        <f t="shared" si="171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-24293</v>
      </c>
      <c r="P1822">
        <f t="shared" si="169"/>
        <v>213.375</v>
      </c>
      <c r="Q1822" t="str">
        <f t="shared" si="172"/>
        <v>photography</v>
      </c>
      <c r="R1822" t="str">
        <f t="shared" si="173"/>
        <v>photobooks</v>
      </c>
      <c r="S1822" s="8">
        <f t="shared" si="170"/>
        <v>42095.042708333334</v>
      </c>
      <c r="T1822" s="8">
        <f t="shared" si="171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872.25</v>
      </c>
      <c r="P1823">
        <f t="shared" si="169"/>
        <v>59.162280701754383</v>
      </c>
      <c r="Q1823" t="str">
        <f t="shared" si="172"/>
        <v>music</v>
      </c>
      <c r="R1823" t="str">
        <f t="shared" si="173"/>
        <v>rock</v>
      </c>
      <c r="S1823" s="8">
        <f t="shared" si="170"/>
        <v>40971.319062499999</v>
      </c>
      <c r="T1823" s="8">
        <f t="shared" si="171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0</v>
      </c>
      <c r="P1824">
        <f t="shared" si="169"/>
        <v>27.272727272727273</v>
      </c>
      <c r="Q1824" t="str">
        <f t="shared" si="172"/>
        <v>music</v>
      </c>
      <c r="R1824" t="str">
        <f t="shared" si="173"/>
        <v>rock</v>
      </c>
      <c r="S1824" s="8">
        <f t="shared" si="170"/>
        <v>41670.792361111111</v>
      </c>
      <c r="T1824" s="8">
        <f t="shared" si="171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111</v>
      </c>
      <c r="P1825">
        <f t="shared" si="169"/>
        <v>24.575757575757574</v>
      </c>
      <c r="Q1825" t="str">
        <f t="shared" si="172"/>
        <v>music</v>
      </c>
      <c r="R1825" t="str">
        <f t="shared" si="173"/>
        <v>rock</v>
      </c>
      <c r="S1825" s="8">
        <f t="shared" si="170"/>
        <v>41206.684907407405</v>
      </c>
      <c r="T1825" s="8">
        <f t="shared" si="171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2</v>
      </c>
      <c r="P1826">
        <f t="shared" si="169"/>
        <v>75.05</v>
      </c>
      <c r="Q1826" t="str">
        <f t="shared" si="172"/>
        <v>music</v>
      </c>
      <c r="R1826" t="str">
        <f t="shared" si="173"/>
        <v>rock</v>
      </c>
      <c r="S1826" s="8">
        <f t="shared" si="170"/>
        <v>41647.088888888888</v>
      </c>
      <c r="T1826" s="8">
        <f t="shared" si="171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101</v>
      </c>
      <c r="P1827">
        <f t="shared" si="169"/>
        <v>42.02</v>
      </c>
      <c r="Q1827" t="str">
        <f t="shared" si="172"/>
        <v>music</v>
      </c>
      <c r="R1827" t="str">
        <f t="shared" si="173"/>
        <v>rock</v>
      </c>
      <c r="S1827" s="8">
        <f t="shared" si="170"/>
        <v>41466.83452546296</v>
      </c>
      <c r="T1827" s="8">
        <f t="shared" si="171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20</v>
      </c>
      <c r="P1828">
        <f t="shared" si="169"/>
        <v>53.157894736842103</v>
      </c>
      <c r="Q1828" t="str">
        <f t="shared" si="172"/>
        <v>music</v>
      </c>
      <c r="R1828" t="str">
        <f t="shared" si="173"/>
        <v>rock</v>
      </c>
      <c r="S1828" s="8">
        <f t="shared" si="170"/>
        <v>41687.923807870371</v>
      </c>
      <c r="T1828" s="8">
        <f t="shared" si="171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53</v>
      </c>
      <c r="P1829">
        <f t="shared" si="169"/>
        <v>83.885416666666671</v>
      </c>
      <c r="Q1829" t="str">
        <f t="shared" si="172"/>
        <v>music</v>
      </c>
      <c r="R1829" t="str">
        <f t="shared" si="173"/>
        <v>rock</v>
      </c>
      <c r="S1829" s="8">
        <f t="shared" si="170"/>
        <v>40605.325937499998</v>
      </c>
      <c r="T1829" s="8">
        <f t="shared" si="171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32</v>
      </c>
      <c r="P1830">
        <f t="shared" si="169"/>
        <v>417.33333333333331</v>
      </c>
      <c r="Q1830" t="str">
        <f t="shared" si="172"/>
        <v>music</v>
      </c>
      <c r="R1830" t="str">
        <f t="shared" si="173"/>
        <v>rock</v>
      </c>
      <c r="S1830" s="8">
        <f t="shared" si="170"/>
        <v>41768.916666666664</v>
      </c>
      <c r="T1830" s="8">
        <f t="shared" si="171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1000.25</v>
      </c>
      <c r="P1831">
        <f t="shared" si="169"/>
        <v>75.765151515151516</v>
      </c>
      <c r="Q1831" t="str">
        <f t="shared" si="172"/>
        <v>music</v>
      </c>
      <c r="R1831" t="str">
        <f t="shared" si="173"/>
        <v>rock</v>
      </c>
      <c r="S1831" s="8">
        <f t="shared" si="170"/>
        <v>40564.916666666664</v>
      </c>
      <c r="T1831" s="8">
        <f t="shared" si="171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230</v>
      </c>
      <c r="P1832">
        <f t="shared" si="169"/>
        <v>67.389380530973455</v>
      </c>
      <c r="Q1832" t="str">
        <f t="shared" si="172"/>
        <v>music</v>
      </c>
      <c r="R1832" t="str">
        <f t="shared" si="173"/>
        <v>rock</v>
      </c>
      <c r="S1832" s="8">
        <f t="shared" si="170"/>
        <v>41694.684108796297</v>
      </c>
      <c r="T1832" s="8">
        <f t="shared" si="171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30</v>
      </c>
      <c r="P1833">
        <f t="shared" si="169"/>
        <v>73.571428571428569</v>
      </c>
      <c r="Q1833" t="str">
        <f t="shared" si="172"/>
        <v>music</v>
      </c>
      <c r="R1833" t="str">
        <f t="shared" si="173"/>
        <v>rock</v>
      </c>
      <c r="S1833" s="8">
        <f t="shared" si="170"/>
        <v>41041.996099537035</v>
      </c>
      <c r="T1833" s="8">
        <f t="shared" si="171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150</v>
      </c>
      <c r="P1834">
        <f t="shared" si="169"/>
        <v>25</v>
      </c>
      <c r="Q1834" t="str">
        <f t="shared" si="172"/>
        <v>music</v>
      </c>
      <c r="R1834" t="str">
        <f t="shared" si="173"/>
        <v>rock</v>
      </c>
      <c r="S1834" s="8">
        <f t="shared" si="170"/>
        <v>40606.539664351854</v>
      </c>
      <c r="T1834" s="8">
        <f t="shared" si="171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650</v>
      </c>
      <c r="P1835">
        <f t="shared" si="169"/>
        <v>42</v>
      </c>
      <c r="Q1835" t="str">
        <f t="shared" si="172"/>
        <v>music</v>
      </c>
      <c r="R1835" t="str">
        <f t="shared" si="173"/>
        <v>rock</v>
      </c>
      <c r="S1835" s="8">
        <f t="shared" si="170"/>
        <v>41335.332638888889</v>
      </c>
      <c r="T1835" s="8">
        <f t="shared" si="171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1805</v>
      </c>
      <c r="P1836">
        <f t="shared" si="169"/>
        <v>131.16666666666666</v>
      </c>
      <c r="Q1836" t="str">
        <f t="shared" si="172"/>
        <v>music</v>
      </c>
      <c r="R1836" t="str">
        <f t="shared" si="173"/>
        <v>rock</v>
      </c>
      <c r="S1836" s="8">
        <f t="shared" si="170"/>
        <v>42028.964062500003</v>
      </c>
      <c r="T1836" s="8">
        <f t="shared" si="171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20</v>
      </c>
      <c r="P1837">
        <f t="shared" si="169"/>
        <v>47.272727272727273</v>
      </c>
      <c r="Q1837" t="str">
        <f t="shared" si="172"/>
        <v>music</v>
      </c>
      <c r="R1837" t="str">
        <f t="shared" si="173"/>
        <v>rock</v>
      </c>
      <c r="S1837" s="8">
        <f t="shared" si="170"/>
        <v>42460.660543981481</v>
      </c>
      <c r="T1837" s="8">
        <f t="shared" si="171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5017</v>
      </c>
      <c r="P1838">
        <f t="shared" si="169"/>
        <v>182.12727272727273</v>
      </c>
      <c r="Q1838" t="str">
        <f t="shared" si="172"/>
        <v>music</v>
      </c>
      <c r="R1838" t="str">
        <f t="shared" si="173"/>
        <v>rock</v>
      </c>
      <c r="S1838" s="8">
        <f t="shared" si="170"/>
        <v>41322.809363425928</v>
      </c>
      <c r="T1838" s="8">
        <f t="shared" si="171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1241</v>
      </c>
      <c r="P1839">
        <f t="shared" si="169"/>
        <v>61.366666666666667</v>
      </c>
      <c r="Q1839" t="str">
        <f t="shared" si="172"/>
        <v>music</v>
      </c>
      <c r="R1839" t="str">
        <f t="shared" si="173"/>
        <v>rock</v>
      </c>
      <c r="S1839" s="8">
        <f t="shared" si="170"/>
        <v>40986.006192129629</v>
      </c>
      <c r="T1839" s="8">
        <f t="shared" si="171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1.4900000000000091</v>
      </c>
      <c r="P1840">
        <f t="shared" si="169"/>
        <v>35.767499999999998</v>
      </c>
      <c r="Q1840" t="str">
        <f t="shared" si="172"/>
        <v>music</v>
      </c>
      <c r="R1840" t="str">
        <f t="shared" si="173"/>
        <v>rock</v>
      </c>
      <c r="S1840" s="8">
        <f t="shared" si="170"/>
        <v>40817.125</v>
      </c>
      <c r="T1840" s="8">
        <f t="shared" si="171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1053</v>
      </c>
      <c r="P1841">
        <f t="shared" si="169"/>
        <v>45.62222222222222</v>
      </c>
      <c r="Q1841" t="str">
        <f t="shared" si="172"/>
        <v>music</v>
      </c>
      <c r="R1841" t="str">
        <f t="shared" si="173"/>
        <v>rock</v>
      </c>
      <c r="S1841" s="8">
        <f t="shared" si="170"/>
        <v>42644.722013888888</v>
      </c>
      <c r="T1841" s="8">
        <f t="shared" si="171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80</v>
      </c>
      <c r="P1842">
        <f t="shared" si="169"/>
        <v>75.384615384615387</v>
      </c>
      <c r="Q1842" t="str">
        <f t="shared" si="172"/>
        <v>music</v>
      </c>
      <c r="R1842" t="str">
        <f t="shared" si="173"/>
        <v>rock</v>
      </c>
      <c r="S1842" s="8">
        <f t="shared" si="170"/>
        <v>41401.207638888889</v>
      </c>
      <c r="T1842" s="8">
        <f t="shared" si="171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35</v>
      </c>
      <c r="P1843">
        <f t="shared" si="169"/>
        <v>50.875</v>
      </c>
      <c r="Q1843" t="str">
        <f t="shared" si="172"/>
        <v>music</v>
      </c>
      <c r="R1843" t="str">
        <f t="shared" si="173"/>
        <v>rock</v>
      </c>
      <c r="S1843" s="8">
        <f t="shared" si="170"/>
        <v>41779.207638888889</v>
      </c>
      <c r="T1843" s="8">
        <f t="shared" si="171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505</v>
      </c>
      <c r="P1844">
        <f t="shared" si="169"/>
        <v>119.28571428571429</v>
      </c>
      <c r="Q1844" t="str">
        <f t="shared" si="172"/>
        <v>music</v>
      </c>
      <c r="R1844" t="str">
        <f t="shared" si="173"/>
        <v>rock</v>
      </c>
      <c r="S1844" s="8">
        <f t="shared" si="170"/>
        <v>42065.249305555553</v>
      </c>
      <c r="T1844" s="8">
        <f t="shared" si="171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2400.6100000000006</v>
      </c>
      <c r="P1845">
        <f t="shared" si="169"/>
        <v>92.541865671641801</v>
      </c>
      <c r="Q1845" t="str">
        <f t="shared" si="172"/>
        <v>music</v>
      </c>
      <c r="R1845" t="str">
        <f t="shared" si="173"/>
        <v>rock</v>
      </c>
      <c r="S1845" s="8">
        <f t="shared" si="170"/>
        <v>40594.994837962964</v>
      </c>
      <c r="T1845" s="8">
        <f t="shared" si="171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21</v>
      </c>
      <c r="P1846">
        <f t="shared" si="169"/>
        <v>76.05</v>
      </c>
      <c r="Q1846" t="str">
        <f t="shared" si="172"/>
        <v>music</v>
      </c>
      <c r="R1846" t="str">
        <f t="shared" si="173"/>
        <v>rock</v>
      </c>
      <c r="S1846" s="8">
        <f t="shared" si="170"/>
        <v>40705.125</v>
      </c>
      <c r="T1846" s="8">
        <f t="shared" si="171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0</v>
      </c>
      <c r="P1847">
        <f t="shared" si="169"/>
        <v>52.631578947368418</v>
      </c>
      <c r="Q1847" t="str">
        <f t="shared" si="172"/>
        <v>music</v>
      </c>
      <c r="R1847" t="str">
        <f t="shared" si="173"/>
        <v>rock</v>
      </c>
      <c r="S1847" s="8">
        <f t="shared" si="170"/>
        <v>42538.204861111109</v>
      </c>
      <c r="T1847" s="8">
        <f t="shared" si="171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5689</v>
      </c>
      <c r="P1848">
        <f t="shared" si="169"/>
        <v>98.990430622009569</v>
      </c>
      <c r="Q1848" t="str">
        <f t="shared" si="172"/>
        <v>music</v>
      </c>
      <c r="R1848" t="str">
        <f t="shared" si="173"/>
        <v>rock</v>
      </c>
      <c r="S1848" s="8">
        <f t="shared" si="170"/>
        <v>41258.650196759263</v>
      </c>
      <c r="T1848" s="8">
        <f t="shared" si="171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522</v>
      </c>
      <c r="P1849">
        <f t="shared" si="169"/>
        <v>79.526315789473685</v>
      </c>
      <c r="Q1849" t="str">
        <f t="shared" si="172"/>
        <v>music</v>
      </c>
      <c r="R1849" t="str">
        <f t="shared" si="173"/>
        <v>rock</v>
      </c>
      <c r="S1849" s="8">
        <f t="shared" si="170"/>
        <v>42115.236481481479</v>
      </c>
      <c r="T1849" s="8">
        <f t="shared" si="171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221</v>
      </c>
      <c r="P1850">
        <f t="shared" si="169"/>
        <v>134.20833333333334</v>
      </c>
      <c r="Q1850" t="str">
        <f t="shared" si="172"/>
        <v>music</v>
      </c>
      <c r="R1850" t="str">
        <f t="shared" si="173"/>
        <v>rock</v>
      </c>
      <c r="S1850" s="8">
        <f t="shared" si="170"/>
        <v>40755.290972222225</v>
      </c>
      <c r="T1850" s="8">
        <f t="shared" si="171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</v>
      </c>
      <c r="P1851">
        <f t="shared" si="169"/>
        <v>37.625</v>
      </c>
      <c r="Q1851" t="str">
        <f t="shared" si="172"/>
        <v>music</v>
      </c>
      <c r="R1851" t="str">
        <f t="shared" si="173"/>
        <v>rock</v>
      </c>
      <c r="S1851" s="8">
        <f t="shared" si="170"/>
        <v>41199.845590277779</v>
      </c>
      <c r="T1851" s="8">
        <f t="shared" si="171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137</v>
      </c>
      <c r="P1852">
        <f t="shared" si="169"/>
        <v>51.044692737430168</v>
      </c>
      <c r="Q1852" t="str">
        <f t="shared" si="172"/>
        <v>music</v>
      </c>
      <c r="R1852" t="str">
        <f t="shared" si="173"/>
        <v>rock</v>
      </c>
      <c r="S1852" s="8">
        <f t="shared" si="170"/>
        <v>41830.959490740745</v>
      </c>
      <c r="T1852" s="8">
        <f t="shared" si="171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</v>
      </c>
      <c r="P1853">
        <f t="shared" si="169"/>
        <v>50.03846153846154</v>
      </c>
      <c r="Q1853" t="str">
        <f t="shared" si="172"/>
        <v>music</v>
      </c>
      <c r="R1853" t="str">
        <f t="shared" si="173"/>
        <v>rock</v>
      </c>
      <c r="S1853" s="8">
        <f t="shared" si="170"/>
        <v>41848.041666666664</v>
      </c>
      <c r="T1853" s="8">
        <f t="shared" si="171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2545</v>
      </c>
      <c r="P1854">
        <f t="shared" si="169"/>
        <v>133.93129770992365</v>
      </c>
      <c r="Q1854" t="str">
        <f t="shared" si="172"/>
        <v>music</v>
      </c>
      <c r="R1854" t="str">
        <f t="shared" si="173"/>
        <v>rock</v>
      </c>
      <c r="S1854" s="8">
        <f t="shared" si="170"/>
        <v>42119</v>
      </c>
      <c r="T1854" s="8">
        <f t="shared" si="171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15</v>
      </c>
      <c r="P1855">
        <f t="shared" si="169"/>
        <v>58.214285714285715</v>
      </c>
      <c r="Q1855" t="str">
        <f t="shared" si="172"/>
        <v>music</v>
      </c>
      <c r="R1855" t="str">
        <f t="shared" si="173"/>
        <v>rock</v>
      </c>
      <c r="S1855" s="8">
        <f t="shared" si="170"/>
        <v>41227.102048611108</v>
      </c>
      <c r="T1855" s="8">
        <f t="shared" si="171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318.54999999999927</v>
      </c>
      <c r="P1856">
        <f t="shared" si="169"/>
        <v>88.037643678160919</v>
      </c>
      <c r="Q1856" t="str">
        <f t="shared" si="172"/>
        <v>music</v>
      </c>
      <c r="R1856" t="str">
        <f t="shared" si="173"/>
        <v>rock</v>
      </c>
      <c r="S1856" s="8">
        <f t="shared" si="170"/>
        <v>41418.021261574075</v>
      </c>
      <c r="T1856" s="8">
        <f t="shared" si="171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4730.16</v>
      </c>
      <c r="P1857">
        <f t="shared" si="169"/>
        <v>70.576753926701571</v>
      </c>
      <c r="Q1857" t="str">
        <f t="shared" si="172"/>
        <v>music</v>
      </c>
      <c r="R1857" t="str">
        <f t="shared" si="173"/>
        <v>rock</v>
      </c>
      <c r="S1857" s="8">
        <f t="shared" si="170"/>
        <v>41645.538657407407</v>
      </c>
      <c r="T1857" s="8">
        <f t="shared" si="171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E1858-D1858</f>
        <v>25</v>
      </c>
      <c r="P1858">
        <f t="shared" ref="P1858:P1921" si="175">E1858/L1858</f>
        <v>53.289473684210527</v>
      </c>
      <c r="Q1858" t="str">
        <f t="shared" si="172"/>
        <v>music</v>
      </c>
      <c r="R1858" t="str">
        <f t="shared" si="173"/>
        <v>rock</v>
      </c>
      <c r="S1858" s="8">
        <f t="shared" ref="S1858:S1921" si="176">(((I1858/60)/60)/24)+DATE(1970,1,1)</f>
        <v>41838.854999999996</v>
      </c>
      <c r="T1858" s="8">
        <f t="shared" ref="T1858:T1921" si="177">(((J1858/60)/60)/24)+DATE(1970,1,1)</f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0</v>
      </c>
      <c r="P1859">
        <f t="shared" si="175"/>
        <v>136.36363636363637</v>
      </c>
      <c r="Q1859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8">
        <f t="shared" si="176"/>
        <v>41894.76866898148</v>
      </c>
      <c r="T1859" s="8">
        <f t="shared" si="177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486</v>
      </c>
      <c r="P1860">
        <f t="shared" si="175"/>
        <v>40.547315436241611</v>
      </c>
      <c r="Q1860" t="str">
        <f t="shared" si="178"/>
        <v>music</v>
      </c>
      <c r="R1860" t="str">
        <f t="shared" si="179"/>
        <v>rock</v>
      </c>
      <c r="S1860" s="8">
        <f t="shared" si="176"/>
        <v>40893.242141203707</v>
      </c>
      <c r="T1860" s="8">
        <f t="shared" si="177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955</v>
      </c>
      <c r="P1861">
        <f t="shared" si="175"/>
        <v>70.625</v>
      </c>
      <c r="Q1861" t="str">
        <f t="shared" si="178"/>
        <v>music</v>
      </c>
      <c r="R1861" t="str">
        <f t="shared" si="179"/>
        <v>rock</v>
      </c>
      <c r="S1861" s="8">
        <f t="shared" si="176"/>
        <v>40808.770011574074</v>
      </c>
      <c r="T1861" s="8">
        <f t="shared" si="177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251</v>
      </c>
      <c r="P1862">
        <f t="shared" si="175"/>
        <v>52.684210526315788</v>
      </c>
      <c r="Q1862" t="str">
        <f t="shared" si="178"/>
        <v>music</v>
      </c>
      <c r="R1862" t="str">
        <f t="shared" si="179"/>
        <v>rock</v>
      </c>
      <c r="S1862" s="8">
        <f t="shared" si="176"/>
        <v>41676.709305555552</v>
      </c>
      <c r="T1862" s="8">
        <f t="shared" si="177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-250000</v>
      </c>
      <c r="P1863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8">
        <f t="shared" si="176"/>
        <v>42030.300243055557</v>
      </c>
      <c r="T1863" s="8">
        <f t="shared" si="177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-16545</v>
      </c>
      <c r="P1864">
        <f t="shared" si="175"/>
        <v>90.9375</v>
      </c>
      <c r="Q1864" t="str">
        <f t="shared" si="178"/>
        <v>games</v>
      </c>
      <c r="R1864" t="str">
        <f t="shared" si="179"/>
        <v>mobile games</v>
      </c>
      <c r="S1864" s="8">
        <f t="shared" si="176"/>
        <v>42802.3125</v>
      </c>
      <c r="T1864" s="8">
        <f t="shared" si="177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-2490</v>
      </c>
      <c r="P1865">
        <f t="shared" si="175"/>
        <v>5</v>
      </c>
      <c r="Q1865" t="str">
        <f t="shared" si="178"/>
        <v>games</v>
      </c>
      <c r="R1865" t="str">
        <f t="shared" si="179"/>
        <v>mobile games</v>
      </c>
      <c r="S1865" s="8">
        <f t="shared" si="176"/>
        <v>41802.797280092593</v>
      </c>
      <c r="T1865" s="8">
        <f t="shared" si="177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-3712</v>
      </c>
      <c r="P1866">
        <f t="shared" si="175"/>
        <v>58.083333333333336</v>
      </c>
      <c r="Q1866" t="str">
        <f t="shared" si="178"/>
        <v>games</v>
      </c>
      <c r="R1866" t="str">
        <f t="shared" si="179"/>
        <v>mobile games</v>
      </c>
      <c r="S1866" s="8">
        <f t="shared" si="176"/>
        <v>41763.716435185182</v>
      </c>
      <c r="T1866" s="8">
        <f t="shared" si="177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-109996</v>
      </c>
      <c r="P186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8">
        <f t="shared" si="176"/>
        <v>42680.409108796302</v>
      </c>
      <c r="T1867" s="8">
        <f t="shared" si="177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-24875</v>
      </c>
      <c r="P1868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8">
        <f t="shared" si="176"/>
        <v>42795.166666666672</v>
      </c>
      <c r="T1868" s="8">
        <f t="shared" si="177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-19990</v>
      </c>
      <c r="P1869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8">
        <f t="shared" si="176"/>
        <v>42679.924907407403</v>
      </c>
      <c r="T1869" s="8">
        <f t="shared" si="177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-23783</v>
      </c>
      <c r="P1870">
        <f t="shared" si="175"/>
        <v>71.588235294117652</v>
      </c>
      <c r="Q1870" t="str">
        <f t="shared" si="178"/>
        <v>games</v>
      </c>
      <c r="R1870" t="str">
        <f t="shared" si="179"/>
        <v>mobile games</v>
      </c>
      <c r="S1870" s="8">
        <f t="shared" si="176"/>
        <v>42353.332638888889</v>
      </c>
      <c r="T1870" s="8">
        <f t="shared" si="177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-10000</v>
      </c>
      <c r="P1871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8">
        <f t="shared" si="176"/>
        <v>42739.002881944441</v>
      </c>
      <c r="T1871" s="8">
        <f t="shared" si="177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-3139</v>
      </c>
      <c r="P1872">
        <f t="shared" si="175"/>
        <v>32.81818181818182</v>
      </c>
      <c r="Q1872" t="str">
        <f t="shared" si="178"/>
        <v>games</v>
      </c>
      <c r="R1872" t="str">
        <f t="shared" si="179"/>
        <v>mobile games</v>
      </c>
      <c r="S1872" s="8">
        <f t="shared" si="176"/>
        <v>42400.178472222222</v>
      </c>
      <c r="T1872" s="8">
        <f t="shared" si="177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-1834</v>
      </c>
      <c r="P1873">
        <f t="shared" si="175"/>
        <v>49.11578947368421</v>
      </c>
      <c r="Q1873" t="str">
        <f t="shared" si="178"/>
        <v>games</v>
      </c>
      <c r="R1873" t="str">
        <f t="shared" si="179"/>
        <v>mobile games</v>
      </c>
      <c r="S1873" s="8">
        <f t="shared" si="176"/>
        <v>41963.825243055559</v>
      </c>
      <c r="T1873" s="8">
        <f t="shared" si="177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-19788</v>
      </c>
      <c r="P1874">
        <f t="shared" si="175"/>
        <v>16.307692307692307</v>
      </c>
      <c r="Q1874" t="str">
        <f t="shared" si="178"/>
        <v>games</v>
      </c>
      <c r="R1874" t="str">
        <f t="shared" si="179"/>
        <v>mobile games</v>
      </c>
      <c r="S1874" s="8">
        <f t="shared" si="176"/>
        <v>42185.129652777774</v>
      </c>
      <c r="T1874" s="8">
        <f t="shared" si="177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-7964</v>
      </c>
      <c r="P1875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8">
        <f t="shared" si="176"/>
        <v>42193.697916666672</v>
      </c>
      <c r="T1875" s="8">
        <f t="shared" si="177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-159974</v>
      </c>
      <c r="P1876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8">
        <f t="shared" si="176"/>
        <v>42549.969131944439</v>
      </c>
      <c r="T1876" s="8">
        <f t="shared" si="177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-9949</v>
      </c>
      <c r="P187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8">
        <f t="shared" si="176"/>
        <v>42588.899398148147</v>
      </c>
      <c r="T1877" s="8">
        <f t="shared" si="177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-280</v>
      </c>
      <c r="P1878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8">
        <f t="shared" si="176"/>
        <v>41806.284780092588</v>
      </c>
      <c r="T1878" s="8">
        <f t="shared" si="177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-60</v>
      </c>
      <c r="P1879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8">
        <f t="shared" si="176"/>
        <v>42064.029224537036</v>
      </c>
      <c r="T1879" s="8">
        <f t="shared" si="177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-8000</v>
      </c>
      <c r="P1880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8">
        <f t="shared" si="176"/>
        <v>41803.008738425924</v>
      </c>
      <c r="T1880" s="8">
        <f t="shared" si="177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-4994</v>
      </c>
      <c r="P1881">
        <f t="shared" si="175"/>
        <v>3</v>
      </c>
      <c r="Q1881" t="str">
        <f t="shared" si="178"/>
        <v>games</v>
      </c>
      <c r="R1881" t="str">
        <f t="shared" si="179"/>
        <v>mobile games</v>
      </c>
      <c r="S1881" s="8">
        <f t="shared" si="176"/>
        <v>42443.607974537037</v>
      </c>
      <c r="T1881" s="8">
        <f t="shared" si="177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-3996</v>
      </c>
      <c r="P1882">
        <f t="shared" si="175"/>
        <v>41.833333333333336</v>
      </c>
      <c r="Q1882" t="str">
        <f t="shared" si="178"/>
        <v>games</v>
      </c>
      <c r="R1882" t="str">
        <f t="shared" si="179"/>
        <v>mobile games</v>
      </c>
      <c r="S1882" s="8">
        <f t="shared" si="176"/>
        <v>42459.525231481486</v>
      </c>
      <c r="T1882" s="8">
        <f t="shared" si="177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1453.69</v>
      </c>
      <c r="P1883">
        <f t="shared" si="175"/>
        <v>49.338428571428572</v>
      </c>
      <c r="Q1883" t="str">
        <f t="shared" si="178"/>
        <v>music</v>
      </c>
      <c r="R1883" t="str">
        <f t="shared" si="179"/>
        <v>indie rock</v>
      </c>
      <c r="S1883" s="8">
        <f t="shared" si="176"/>
        <v>42073.110983796301</v>
      </c>
      <c r="T1883" s="8">
        <f t="shared" si="177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30</v>
      </c>
      <c r="P1884">
        <f t="shared" si="175"/>
        <v>41.728395061728392</v>
      </c>
      <c r="Q1884" t="str">
        <f t="shared" si="178"/>
        <v>music</v>
      </c>
      <c r="R1884" t="str">
        <f t="shared" si="179"/>
        <v>indie rock</v>
      </c>
      <c r="S1884" s="8">
        <f t="shared" si="176"/>
        <v>41100.991666666669</v>
      </c>
      <c r="T1884" s="8">
        <f t="shared" si="177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48</v>
      </c>
      <c r="P1885">
        <f t="shared" si="175"/>
        <v>32.71875</v>
      </c>
      <c r="Q1885" t="str">
        <f t="shared" si="178"/>
        <v>music</v>
      </c>
      <c r="R1885" t="str">
        <f t="shared" si="179"/>
        <v>indie rock</v>
      </c>
      <c r="S1885" s="8">
        <f t="shared" si="176"/>
        <v>41007.906342592592</v>
      </c>
      <c r="T1885" s="8">
        <f t="shared" si="177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351</v>
      </c>
      <c r="P1886">
        <f t="shared" si="175"/>
        <v>51.96153846153846</v>
      </c>
      <c r="Q1886" t="str">
        <f t="shared" si="178"/>
        <v>music</v>
      </c>
      <c r="R1886" t="str">
        <f t="shared" si="179"/>
        <v>indie rock</v>
      </c>
      <c r="S1886" s="8">
        <f t="shared" si="176"/>
        <v>41240.5</v>
      </c>
      <c r="T1886" s="8">
        <f t="shared" si="177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747</v>
      </c>
      <c r="P1887">
        <f t="shared" si="175"/>
        <v>50.685714285714283</v>
      </c>
      <c r="Q1887" t="str">
        <f t="shared" si="178"/>
        <v>music</v>
      </c>
      <c r="R1887" t="str">
        <f t="shared" si="179"/>
        <v>indie rock</v>
      </c>
      <c r="S1887" s="8">
        <f t="shared" si="176"/>
        <v>41131.916666666664</v>
      </c>
      <c r="T1887" s="8">
        <f t="shared" si="177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25</v>
      </c>
      <c r="P1888">
        <f t="shared" si="175"/>
        <v>42.241379310344826</v>
      </c>
      <c r="Q1888" t="str">
        <f t="shared" si="178"/>
        <v>music</v>
      </c>
      <c r="R1888" t="str">
        <f t="shared" si="179"/>
        <v>indie rock</v>
      </c>
      <c r="S1888" s="8">
        <f t="shared" si="176"/>
        <v>41955.94835648148</v>
      </c>
      <c r="T1888" s="8">
        <f t="shared" si="177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335</v>
      </c>
      <c r="P1889">
        <f t="shared" si="175"/>
        <v>416.875</v>
      </c>
      <c r="Q1889" t="str">
        <f t="shared" si="178"/>
        <v>music</v>
      </c>
      <c r="R1889" t="str">
        <f t="shared" si="179"/>
        <v>indie rock</v>
      </c>
      <c r="S1889" s="8">
        <f t="shared" si="176"/>
        <v>42341.895833333328</v>
      </c>
      <c r="T1889" s="8">
        <f t="shared" si="177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1652</v>
      </c>
      <c r="P1890">
        <f t="shared" si="175"/>
        <v>46.651685393258425</v>
      </c>
      <c r="Q1890" t="str">
        <f t="shared" si="178"/>
        <v>music</v>
      </c>
      <c r="R1890" t="str">
        <f t="shared" si="179"/>
        <v>indie rock</v>
      </c>
      <c r="S1890" s="8">
        <f t="shared" si="176"/>
        <v>40330.207638888889</v>
      </c>
      <c r="T1890" s="8">
        <f t="shared" si="177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132</v>
      </c>
      <c r="P1891">
        <f t="shared" si="175"/>
        <v>48.454545454545453</v>
      </c>
      <c r="Q1891" t="str">
        <f t="shared" si="178"/>
        <v>music</v>
      </c>
      <c r="R1891" t="str">
        <f t="shared" si="179"/>
        <v>indie rock</v>
      </c>
      <c r="S1891" s="8">
        <f t="shared" si="176"/>
        <v>41344.751689814817</v>
      </c>
      <c r="T1891" s="8">
        <f t="shared" si="177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5350.130000000001</v>
      </c>
      <c r="P1892">
        <f t="shared" si="175"/>
        <v>70.5289837398374</v>
      </c>
      <c r="Q1892" t="str">
        <f t="shared" si="178"/>
        <v>music</v>
      </c>
      <c r="R1892" t="str">
        <f t="shared" si="179"/>
        <v>indie rock</v>
      </c>
      <c r="S1892" s="8">
        <f t="shared" si="176"/>
        <v>41258.786203703705</v>
      </c>
      <c r="T1892" s="8">
        <f t="shared" si="177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555</v>
      </c>
      <c r="P1893">
        <f t="shared" si="175"/>
        <v>87.958333333333329</v>
      </c>
      <c r="Q1893" t="str">
        <f t="shared" si="178"/>
        <v>music</v>
      </c>
      <c r="R1893" t="str">
        <f t="shared" si="179"/>
        <v>indie rock</v>
      </c>
      <c r="S1893" s="8">
        <f t="shared" si="176"/>
        <v>40381.25</v>
      </c>
      <c r="T1893" s="8">
        <f t="shared" si="177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183</v>
      </c>
      <c r="P1894">
        <f t="shared" si="175"/>
        <v>26.26923076923077</v>
      </c>
      <c r="Q1894" t="str">
        <f t="shared" si="178"/>
        <v>music</v>
      </c>
      <c r="R1894" t="str">
        <f t="shared" si="179"/>
        <v>indie rock</v>
      </c>
      <c r="S1894" s="8">
        <f t="shared" si="176"/>
        <v>40701.637511574074</v>
      </c>
      <c r="T1894" s="8">
        <f t="shared" si="177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100</v>
      </c>
      <c r="P1895">
        <f t="shared" si="175"/>
        <v>57.777777777777779</v>
      </c>
      <c r="Q1895" t="str">
        <f t="shared" si="178"/>
        <v>music</v>
      </c>
      <c r="R1895" t="str">
        <f t="shared" si="179"/>
        <v>indie rock</v>
      </c>
      <c r="S1895" s="8">
        <f t="shared" si="176"/>
        <v>40649.165972222225</v>
      </c>
      <c r="T1895" s="8">
        <f t="shared" si="177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145</v>
      </c>
      <c r="P1896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8">
        <f t="shared" si="176"/>
        <v>40951.904895833337</v>
      </c>
      <c r="T1896" s="8">
        <f t="shared" si="177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156</v>
      </c>
      <c r="P1897">
        <f t="shared" si="175"/>
        <v>196.34042553191489</v>
      </c>
      <c r="Q1897" t="str">
        <f t="shared" si="178"/>
        <v>music</v>
      </c>
      <c r="R1897" t="str">
        <f t="shared" si="179"/>
        <v>indie rock</v>
      </c>
      <c r="S1897" s="8">
        <f t="shared" si="176"/>
        <v>42297.746782407412</v>
      </c>
      <c r="T1897" s="8">
        <f t="shared" si="177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108</v>
      </c>
      <c r="P1898">
        <f t="shared" si="175"/>
        <v>43</v>
      </c>
      <c r="Q1898" t="str">
        <f t="shared" si="178"/>
        <v>music</v>
      </c>
      <c r="R1898" t="str">
        <f t="shared" si="179"/>
        <v>indie rock</v>
      </c>
      <c r="S1898" s="8">
        <f t="shared" si="176"/>
        <v>41011.710243055553</v>
      </c>
      <c r="T1898" s="8">
        <f t="shared" si="177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156</v>
      </c>
      <c r="P1899">
        <f t="shared" si="175"/>
        <v>35.551912568306008</v>
      </c>
      <c r="Q1899" t="str">
        <f t="shared" si="178"/>
        <v>music</v>
      </c>
      <c r="R1899" t="str">
        <f t="shared" si="179"/>
        <v>indie rock</v>
      </c>
      <c r="S1899" s="8">
        <f t="shared" si="176"/>
        <v>41702.875</v>
      </c>
      <c r="T1899" s="8">
        <f t="shared" si="177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445</v>
      </c>
      <c r="P1900">
        <f t="shared" si="175"/>
        <v>68.80952380952381</v>
      </c>
      <c r="Q1900" t="str">
        <f t="shared" si="178"/>
        <v>music</v>
      </c>
      <c r="R1900" t="str">
        <f t="shared" si="179"/>
        <v>indie rock</v>
      </c>
      <c r="S1900" s="8">
        <f t="shared" si="176"/>
        <v>42401.75</v>
      </c>
      <c r="T1900" s="8">
        <f t="shared" si="177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300</v>
      </c>
      <c r="P1901">
        <f t="shared" si="175"/>
        <v>28.571428571428573</v>
      </c>
      <c r="Q1901" t="str">
        <f t="shared" si="178"/>
        <v>music</v>
      </c>
      <c r="R1901" t="str">
        <f t="shared" si="179"/>
        <v>indie rock</v>
      </c>
      <c r="S1901" s="8">
        <f t="shared" si="176"/>
        <v>42088.90006944444</v>
      </c>
      <c r="T1901" s="8">
        <f t="shared" si="177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234.11000000000013</v>
      </c>
      <c r="P1902">
        <f t="shared" si="175"/>
        <v>50.631666666666668</v>
      </c>
      <c r="Q1902" t="str">
        <f t="shared" si="178"/>
        <v>music</v>
      </c>
      <c r="R1902" t="str">
        <f t="shared" si="179"/>
        <v>indie rock</v>
      </c>
      <c r="S1902" s="8">
        <f t="shared" si="176"/>
        <v>41188.415972222225</v>
      </c>
      <c r="T1902" s="8">
        <f t="shared" si="177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-96330</v>
      </c>
      <c r="P1903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8">
        <f t="shared" si="176"/>
        <v>42146.541666666672</v>
      </c>
      <c r="T1903" s="8">
        <f t="shared" si="177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-988</v>
      </c>
      <c r="P1904">
        <f t="shared" si="175"/>
        <v>4</v>
      </c>
      <c r="Q1904" t="str">
        <f t="shared" si="178"/>
        <v>technology</v>
      </c>
      <c r="R1904" t="str">
        <f t="shared" si="179"/>
        <v>gadgets</v>
      </c>
      <c r="S1904" s="8">
        <f t="shared" si="176"/>
        <v>42067.789895833332</v>
      </c>
      <c r="T1904" s="8">
        <f t="shared" si="177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-1602</v>
      </c>
      <c r="P1905">
        <f t="shared" si="175"/>
        <v>34.097560975609753</v>
      </c>
      <c r="Q1905" t="str">
        <f t="shared" si="178"/>
        <v>technology</v>
      </c>
      <c r="R1905" t="str">
        <f t="shared" si="179"/>
        <v>gadgets</v>
      </c>
      <c r="S1905" s="8">
        <f t="shared" si="176"/>
        <v>42762.770729166667</v>
      </c>
      <c r="T1905" s="8">
        <f t="shared" si="177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-49950</v>
      </c>
      <c r="P1906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8">
        <f t="shared" si="176"/>
        <v>42371.685428240744</v>
      </c>
      <c r="T1906" s="8">
        <f t="shared" si="177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-24958</v>
      </c>
      <c r="P190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8">
        <f t="shared" si="176"/>
        <v>41889.925856481481</v>
      </c>
      <c r="T1907" s="8">
        <f t="shared" si="177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-28620</v>
      </c>
      <c r="P1908">
        <f t="shared" si="175"/>
        <v>215.95959595959596</v>
      </c>
      <c r="Q1908" t="str">
        <f t="shared" si="178"/>
        <v>technology</v>
      </c>
      <c r="R1908" t="str">
        <f t="shared" si="179"/>
        <v>gadgets</v>
      </c>
      <c r="S1908" s="8">
        <f t="shared" si="176"/>
        <v>42544.671099537038</v>
      </c>
      <c r="T1908" s="8">
        <f t="shared" si="177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-29915</v>
      </c>
      <c r="P1909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8">
        <f t="shared" si="176"/>
        <v>41782.587094907409</v>
      </c>
      <c r="T1909" s="8">
        <f t="shared" si="177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-24567</v>
      </c>
      <c r="P1910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8">
        <f t="shared" si="176"/>
        <v>42733.917824074073</v>
      </c>
      <c r="T1910" s="8">
        <f t="shared" si="177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-30061</v>
      </c>
      <c r="P1911">
        <f t="shared" si="175"/>
        <v>129.97368421052633</v>
      </c>
      <c r="Q1911" t="str">
        <f t="shared" si="178"/>
        <v>technology</v>
      </c>
      <c r="R1911" t="str">
        <f t="shared" si="179"/>
        <v>gadgets</v>
      </c>
      <c r="S1911" s="8">
        <f t="shared" si="176"/>
        <v>41935.429155092592</v>
      </c>
      <c r="T1911" s="8">
        <f t="shared" si="177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-51514</v>
      </c>
      <c r="P1912">
        <f t="shared" si="175"/>
        <v>117.49473684210527</v>
      </c>
      <c r="Q1912" t="str">
        <f t="shared" si="178"/>
        <v>technology</v>
      </c>
      <c r="R1912" t="str">
        <f t="shared" si="179"/>
        <v>gadgets</v>
      </c>
      <c r="S1912" s="8">
        <f t="shared" si="176"/>
        <v>42308.947916666672</v>
      </c>
      <c r="T1912" s="8">
        <f t="shared" si="177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-42490</v>
      </c>
      <c r="P1913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8">
        <f t="shared" si="176"/>
        <v>41860.033958333333</v>
      </c>
      <c r="T1913" s="8">
        <f t="shared" si="177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-2035</v>
      </c>
      <c r="P1914">
        <f t="shared" si="175"/>
        <v>70.595238095238102</v>
      </c>
      <c r="Q1914" t="str">
        <f t="shared" si="178"/>
        <v>technology</v>
      </c>
      <c r="R1914" t="str">
        <f t="shared" si="179"/>
        <v>gadgets</v>
      </c>
      <c r="S1914" s="8">
        <f t="shared" si="176"/>
        <v>42159.226388888885</v>
      </c>
      <c r="T1914" s="8">
        <f t="shared" si="177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-47363</v>
      </c>
      <c r="P1915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8">
        <f t="shared" si="176"/>
        <v>41920.511319444442</v>
      </c>
      <c r="T1915" s="8">
        <f t="shared" si="177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-606</v>
      </c>
      <c r="P1916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8">
        <f t="shared" si="176"/>
        <v>41944.165972222225</v>
      </c>
      <c r="T1916" s="8">
        <f t="shared" si="177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-492</v>
      </c>
      <c r="P191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8">
        <f t="shared" si="176"/>
        <v>41884.04886574074</v>
      </c>
      <c r="T1917" s="8">
        <f t="shared" si="177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-19898</v>
      </c>
      <c r="P1918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8">
        <f t="shared" si="176"/>
        <v>42681.758969907409</v>
      </c>
      <c r="T1918" s="8">
        <f t="shared" si="177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-184975</v>
      </c>
      <c r="P1919">
        <f t="shared" si="175"/>
        <v>2928.9285714285716</v>
      </c>
      <c r="Q1919" t="str">
        <f t="shared" si="178"/>
        <v>technology</v>
      </c>
      <c r="R1919" t="str">
        <f t="shared" si="179"/>
        <v>gadgets</v>
      </c>
      <c r="S1919" s="8">
        <f t="shared" si="176"/>
        <v>42776.270057870366</v>
      </c>
      <c r="T1919" s="8">
        <f t="shared" si="177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-24740</v>
      </c>
      <c r="P1920">
        <f t="shared" si="175"/>
        <v>28.888888888888889</v>
      </c>
      <c r="Q1920" t="str">
        <f t="shared" si="178"/>
        <v>technology</v>
      </c>
      <c r="R1920" t="str">
        <f t="shared" si="179"/>
        <v>gadgets</v>
      </c>
      <c r="S1920" s="8">
        <f t="shared" si="176"/>
        <v>41863.789942129632</v>
      </c>
      <c r="T1920" s="8">
        <f t="shared" si="177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-263</v>
      </c>
      <c r="P1921">
        <f t="shared" si="175"/>
        <v>29.625</v>
      </c>
      <c r="Q1921" t="str">
        <f t="shared" si="178"/>
        <v>technology</v>
      </c>
      <c r="R1921" t="str">
        <f t="shared" si="179"/>
        <v>gadgets</v>
      </c>
      <c r="S1921" s="8">
        <f t="shared" si="176"/>
        <v>42143.875567129624</v>
      </c>
      <c r="T1921" s="8">
        <f t="shared" si="177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E1922-D1922</f>
        <v>-5697</v>
      </c>
      <c r="P1922">
        <f t="shared" ref="P1922:P1985" si="181">E1922/L1922</f>
        <v>40.980952380952381</v>
      </c>
      <c r="Q1922" t="str">
        <f t="shared" si="178"/>
        <v>technology</v>
      </c>
      <c r="R1922" t="str">
        <f t="shared" si="179"/>
        <v>gadgets</v>
      </c>
      <c r="S1922" s="8">
        <f t="shared" ref="S1922:S1985" si="182">(((I1922/60)/60)/24)+DATE(1970,1,1)</f>
        <v>42298.958333333328</v>
      </c>
      <c r="T1922" s="8">
        <f t="shared" ref="T1922:T1985" si="183">(((J1922/60)/60)/24)+DATE(1970,1,1)</f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552</v>
      </c>
      <c r="P1923">
        <f t="shared" si="181"/>
        <v>54</v>
      </c>
      <c r="Q192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8">
        <f t="shared" si="182"/>
        <v>41104.221562500003</v>
      </c>
      <c r="T1923" s="8">
        <f t="shared" si="183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311</v>
      </c>
      <c r="P1924">
        <f t="shared" si="181"/>
        <v>36.109375</v>
      </c>
      <c r="Q1924" t="str">
        <f t="shared" si="184"/>
        <v>music</v>
      </c>
      <c r="R1924" t="str">
        <f t="shared" si="185"/>
        <v>indie rock</v>
      </c>
      <c r="S1924" s="8">
        <f t="shared" si="182"/>
        <v>41620.255868055552</v>
      </c>
      <c r="T1924" s="8">
        <f t="shared" si="18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176</v>
      </c>
      <c r="P1925">
        <f t="shared" si="181"/>
        <v>23.153846153846153</v>
      </c>
      <c r="Q1925" t="str">
        <f t="shared" si="184"/>
        <v>music</v>
      </c>
      <c r="R1925" t="str">
        <f t="shared" si="185"/>
        <v>indie rock</v>
      </c>
      <c r="S1925" s="8">
        <f t="shared" si="182"/>
        <v>40813.207638888889</v>
      </c>
      <c r="T1925" s="8">
        <f t="shared" si="18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432</v>
      </c>
      <c r="P1926">
        <f t="shared" si="181"/>
        <v>104</v>
      </c>
      <c r="Q1926" t="str">
        <f t="shared" si="184"/>
        <v>music</v>
      </c>
      <c r="R1926" t="str">
        <f t="shared" si="185"/>
        <v>indie rock</v>
      </c>
      <c r="S1926" s="8">
        <f t="shared" si="182"/>
        <v>41654.814583333333</v>
      </c>
      <c r="T1926" s="8">
        <f t="shared" si="18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155</v>
      </c>
      <c r="P1927">
        <f t="shared" si="181"/>
        <v>31.826923076923077</v>
      </c>
      <c r="Q1927" t="str">
        <f t="shared" si="184"/>
        <v>music</v>
      </c>
      <c r="R1927" t="str">
        <f t="shared" si="185"/>
        <v>indie rock</v>
      </c>
      <c r="S1927" s="8">
        <f t="shared" si="182"/>
        <v>41558</v>
      </c>
      <c r="T1927" s="8">
        <f t="shared" si="18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1430.69</v>
      </c>
      <c r="P1928">
        <f t="shared" si="181"/>
        <v>27.3896261682243</v>
      </c>
      <c r="Q1928" t="str">
        <f t="shared" si="184"/>
        <v>music</v>
      </c>
      <c r="R1928" t="str">
        <f t="shared" si="185"/>
        <v>indie rock</v>
      </c>
      <c r="S1928" s="8">
        <f t="shared" si="182"/>
        <v>40484.018055555556</v>
      </c>
      <c r="T1928" s="8">
        <f t="shared" si="18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20</v>
      </c>
      <c r="P1929">
        <f t="shared" si="181"/>
        <v>56.363636363636367</v>
      </c>
      <c r="Q1929" t="str">
        <f t="shared" si="184"/>
        <v>music</v>
      </c>
      <c r="R1929" t="str">
        <f t="shared" si="185"/>
        <v>indie rock</v>
      </c>
      <c r="S1929" s="8">
        <f t="shared" si="182"/>
        <v>40976.207638888889</v>
      </c>
      <c r="T1929" s="8">
        <f t="shared" si="18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80</v>
      </c>
      <c r="P1930">
        <f t="shared" si="181"/>
        <v>77.352941176470594</v>
      </c>
      <c r="Q1930" t="str">
        <f t="shared" si="184"/>
        <v>music</v>
      </c>
      <c r="R1930" t="str">
        <f t="shared" si="185"/>
        <v>indie rock</v>
      </c>
      <c r="S1930" s="8">
        <f t="shared" si="182"/>
        <v>41401.648078703707</v>
      </c>
      <c r="T1930" s="8">
        <f t="shared" si="18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</v>
      </c>
      <c r="P1931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8">
        <f t="shared" si="182"/>
        <v>40729.021597222221</v>
      </c>
      <c r="T1931" s="8">
        <f t="shared" si="18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270</v>
      </c>
      <c r="P1932">
        <f t="shared" si="181"/>
        <v>48.846153846153847</v>
      </c>
      <c r="Q1932" t="str">
        <f t="shared" si="184"/>
        <v>music</v>
      </c>
      <c r="R1932" t="str">
        <f t="shared" si="185"/>
        <v>indie rock</v>
      </c>
      <c r="S1932" s="8">
        <f t="shared" si="182"/>
        <v>41462.558819444443</v>
      </c>
      <c r="T1932" s="8">
        <f t="shared" si="18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412.02</v>
      </c>
      <c r="P1933">
        <f t="shared" si="181"/>
        <v>48.240400000000001</v>
      </c>
      <c r="Q1933" t="str">
        <f t="shared" si="184"/>
        <v>music</v>
      </c>
      <c r="R1933" t="str">
        <f t="shared" si="185"/>
        <v>indie rock</v>
      </c>
      <c r="S1933" s="8">
        <f t="shared" si="182"/>
        <v>41051.145833333336</v>
      </c>
      <c r="T1933" s="8">
        <f t="shared" si="18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367</v>
      </c>
      <c r="P1934">
        <f t="shared" si="181"/>
        <v>70.212500000000006</v>
      </c>
      <c r="Q1934" t="str">
        <f t="shared" si="184"/>
        <v>music</v>
      </c>
      <c r="R1934" t="str">
        <f t="shared" si="185"/>
        <v>indie rock</v>
      </c>
      <c r="S1934" s="8">
        <f t="shared" si="182"/>
        <v>40932.809872685182</v>
      </c>
      <c r="T1934" s="8">
        <f t="shared" si="18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4346</v>
      </c>
      <c r="P1935">
        <f t="shared" si="181"/>
        <v>94.054545454545448</v>
      </c>
      <c r="Q1935" t="str">
        <f t="shared" si="184"/>
        <v>music</v>
      </c>
      <c r="R1935" t="str">
        <f t="shared" si="185"/>
        <v>indie rock</v>
      </c>
      <c r="S1935" s="8">
        <f t="shared" si="182"/>
        <v>41909.130868055552</v>
      </c>
      <c r="T1935" s="8">
        <f t="shared" si="18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1181</v>
      </c>
      <c r="P1936">
        <f t="shared" si="181"/>
        <v>80.272727272727266</v>
      </c>
      <c r="Q1936" t="str">
        <f t="shared" si="184"/>
        <v>music</v>
      </c>
      <c r="R1936" t="str">
        <f t="shared" si="185"/>
        <v>indie rock</v>
      </c>
      <c r="S1936" s="8">
        <f t="shared" si="182"/>
        <v>40902.208333333336</v>
      </c>
      <c r="T1936" s="8">
        <f t="shared" si="18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210</v>
      </c>
      <c r="P193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8">
        <f t="shared" si="182"/>
        <v>41811.207638888889</v>
      </c>
      <c r="T1937" s="8">
        <f t="shared" si="18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1239.0100000000002</v>
      </c>
      <c r="P1938">
        <f t="shared" si="181"/>
        <v>60.26903448275862</v>
      </c>
      <c r="Q1938" t="str">
        <f t="shared" si="184"/>
        <v>music</v>
      </c>
      <c r="R1938" t="str">
        <f t="shared" si="185"/>
        <v>indie rock</v>
      </c>
      <c r="S1938" s="8">
        <f t="shared" si="182"/>
        <v>40883.249305555553</v>
      </c>
      <c r="T1938" s="8">
        <f t="shared" si="18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523.47</v>
      </c>
      <c r="P1939">
        <f t="shared" si="181"/>
        <v>38.740344827586206</v>
      </c>
      <c r="Q1939" t="str">
        <f t="shared" si="184"/>
        <v>music</v>
      </c>
      <c r="R1939" t="str">
        <f t="shared" si="185"/>
        <v>indie rock</v>
      </c>
      <c r="S1939" s="8">
        <f t="shared" si="182"/>
        <v>41075.165972222225</v>
      </c>
      <c r="T1939" s="8">
        <f t="shared" si="18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2390</v>
      </c>
      <c r="P1940">
        <f t="shared" si="181"/>
        <v>152.54385964912279</v>
      </c>
      <c r="Q1940" t="str">
        <f t="shared" si="184"/>
        <v>music</v>
      </c>
      <c r="R1940" t="str">
        <f t="shared" si="185"/>
        <v>indie rock</v>
      </c>
      <c r="S1940" s="8">
        <f t="shared" si="182"/>
        <v>41457.208333333336</v>
      </c>
      <c r="T1940" s="8">
        <f t="shared" si="18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1070</v>
      </c>
      <c r="P1941">
        <f t="shared" si="181"/>
        <v>115.3125</v>
      </c>
      <c r="Q1941" t="str">
        <f t="shared" si="184"/>
        <v>music</v>
      </c>
      <c r="R1941" t="str">
        <f t="shared" si="185"/>
        <v>indie rock</v>
      </c>
      <c r="S1941" s="8">
        <f t="shared" si="182"/>
        <v>41343.943379629629</v>
      </c>
      <c r="T1941" s="8">
        <f t="shared" si="18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461</v>
      </c>
      <c r="P1942">
        <f t="shared" si="181"/>
        <v>35.838709677419352</v>
      </c>
      <c r="Q1942" t="str">
        <f t="shared" si="184"/>
        <v>music</v>
      </c>
      <c r="R1942" t="str">
        <f t="shared" si="185"/>
        <v>indie rock</v>
      </c>
      <c r="S1942" s="8">
        <f t="shared" si="182"/>
        <v>40709.165972222225</v>
      </c>
      <c r="T1942" s="8">
        <f t="shared" si="18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65295.890000000014</v>
      </c>
      <c r="P1943">
        <f t="shared" si="181"/>
        <v>64.570118779438872</v>
      </c>
      <c r="Q1943" t="str">
        <f t="shared" si="184"/>
        <v>technology</v>
      </c>
      <c r="R1943" t="str">
        <f t="shared" si="185"/>
        <v>hardware</v>
      </c>
      <c r="S1943" s="8">
        <f t="shared" si="182"/>
        <v>41774.290868055556</v>
      </c>
      <c r="T1943" s="8">
        <f t="shared" si="18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2306.42</v>
      </c>
      <c r="P1944">
        <f t="shared" si="181"/>
        <v>87.436000000000007</v>
      </c>
      <c r="Q1944" t="str">
        <f t="shared" si="184"/>
        <v>technology</v>
      </c>
      <c r="R1944" t="str">
        <f t="shared" si="185"/>
        <v>hardware</v>
      </c>
      <c r="S1944" s="8">
        <f t="shared" si="182"/>
        <v>40728.828009259261</v>
      </c>
      <c r="T1944" s="8">
        <f t="shared" si="18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160525</v>
      </c>
      <c r="P1945">
        <f t="shared" si="181"/>
        <v>68.815577078288939</v>
      </c>
      <c r="Q1945" t="str">
        <f t="shared" si="184"/>
        <v>technology</v>
      </c>
      <c r="R1945" t="str">
        <f t="shared" si="185"/>
        <v>hardware</v>
      </c>
      <c r="S1945" s="8">
        <f t="shared" si="182"/>
        <v>42593.269861111112</v>
      </c>
      <c r="T1945" s="8">
        <f t="shared" si="18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275222.2</v>
      </c>
      <c r="P1946">
        <f t="shared" si="181"/>
        <v>176.200223588597</v>
      </c>
      <c r="Q1946" t="str">
        <f t="shared" si="184"/>
        <v>technology</v>
      </c>
      <c r="R1946" t="str">
        <f t="shared" si="185"/>
        <v>hardware</v>
      </c>
      <c r="S1946" s="8">
        <f t="shared" si="182"/>
        <v>41760.584374999999</v>
      </c>
      <c r="T1946" s="8">
        <f t="shared" si="18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248018</v>
      </c>
      <c r="P1947">
        <f t="shared" si="181"/>
        <v>511.79117647058825</v>
      </c>
      <c r="Q1947" t="str">
        <f t="shared" si="184"/>
        <v>technology</v>
      </c>
      <c r="R1947" t="str">
        <f t="shared" si="185"/>
        <v>hardware</v>
      </c>
      <c r="S1947" s="8">
        <f t="shared" si="182"/>
        <v>42197.251828703709</v>
      </c>
      <c r="T1947" s="8">
        <f t="shared" si="18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3731</v>
      </c>
      <c r="P1948">
        <f t="shared" si="181"/>
        <v>160.44285714285715</v>
      </c>
      <c r="Q1948" t="str">
        <f t="shared" si="184"/>
        <v>technology</v>
      </c>
      <c r="R1948" t="str">
        <f t="shared" si="185"/>
        <v>hardware</v>
      </c>
      <c r="S1948" s="8">
        <f t="shared" si="182"/>
        <v>41749.108344907407</v>
      </c>
      <c r="T1948" s="8">
        <f t="shared" si="18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5.07000000000005</v>
      </c>
      <c r="P1949">
        <f t="shared" si="181"/>
        <v>35.003043478260871</v>
      </c>
      <c r="Q1949" t="str">
        <f t="shared" si="184"/>
        <v>technology</v>
      </c>
      <c r="R1949" t="str">
        <f t="shared" si="185"/>
        <v>hardware</v>
      </c>
      <c r="S1949" s="8">
        <f t="shared" si="182"/>
        <v>40140.249305555553</v>
      </c>
      <c r="T1949" s="8">
        <f t="shared" si="18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700211</v>
      </c>
      <c r="P1950">
        <f t="shared" si="181"/>
        <v>188.50671378091872</v>
      </c>
      <c r="Q1950" t="str">
        <f t="shared" si="184"/>
        <v>technology</v>
      </c>
      <c r="R1950" t="str">
        <f t="shared" si="185"/>
        <v>hardware</v>
      </c>
      <c r="S1950" s="8">
        <f t="shared" si="182"/>
        <v>42527.709722222222</v>
      </c>
      <c r="T1950" s="8">
        <f t="shared" si="18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3001.3000000000029</v>
      </c>
      <c r="P1951">
        <f t="shared" si="181"/>
        <v>56.204984093319197</v>
      </c>
      <c r="Q1951" t="str">
        <f t="shared" si="184"/>
        <v>technology</v>
      </c>
      <c r="R1951" t="str">
        <f t="shared" si="185"/>
        <v>hardware</v>
      </c>
      <c r="S1951" s="8">
        <f t="shared" si="182"/>
        <v>41830.423043981478</v>
      </c>
      <c r="T1951" s="8">
        <f t="shared" si="18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48248.960000000006</v>
      </c>
      <c r="P1952">
        <f t="shared" si="181"/>
        <v>51.3054157782516</v>
      </c>
      <c r="Q1952" t="str">
        <f t="shared" si="184"/>
        <v>technology</v>
      </c>
      <c r="R1952" t="str">
        <f t="shared" si="185"/>
        <v>hardware</v>
      </c>
      <c r="S1952" s="8">
        <f t="shared" si="182"/>
        <v>40655.181400462963</v>
      </c>
      <c r="T1952" s="8">
        <f t="shared" si="18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56222</v>
      </c>
      <c r="P1953">
        <f t="shared" si="181"/>
        <v>127.36450839328538</v>
      </c>
      <c r="Q1953" t="str">
        <f t="shared" si="184"/>
        <v>technology</v>
      </c>
      <c r="R1953" t="str">
        <f t="shared" si="185"/>
        <v>hardware</v>
      </c>
      <c r="S1953" s="8">
        <f t="shared" si="182"/>
        <v>42681.462233796294</v>
      </c>
      <c r="T1953" s="8">
        <f t="shared" si="18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34465.33</v>
      </c>
      <c r="P1954">
        <f t="shared" si="181"/>
        <v>101.85532258064516</v>
      </c>
      <c r="Q1954" t="str">
        <f t="shared" si="184"/>
        <v>technology</v>
      </c>
      <c r="R1954" t="str">
        <f t="shared" si="185"/>
        <v>hardware</v>
      </c>
      <c r="S1954" s="8">
        <f t="shared" si="182"/>
        <v>41563.60665509259</v>
      </c>
      <c r="T1954" s="8">
        <f t="shared" si="18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18892</v>
      </c>
      <c r="P1955">
        <f t="shared" si="181"/>
        <v>230.55782312925169</v>
      </c>
      <c r="Q1955" t="str">
        <f t="shared" si="184"/>
        <v>technology</v>
      </c>
      <c r="R1955" t="str">
        <f t="shared" si="185"/>
        <v>hardware</v>
      </c>
      <c r="S1955" s="8">
        <f t="shared" si="182"/>
        <v>40970.125</v>
      </c>
      <c r="T1955" s="8">
        <f t="shared" si="18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299474</v>
      </c>
      <c r="P1956">
        <f t="shared" si="181"/>
        <v>842.10602409638557</v>
      </c>
      <c r="Q1956" t="str">
        <f t="shared" si="184"/>
        <v>technology</v>
      </c>
      <c r="R1956" t="str">
        <f t="shared" si="185"/>
        <v>hardware</v>
      </c>
      <c r="S1956" s="8">
        <f t="shared" si="182"/>
        <v>42441.208333333328</v>
      </c>
      <c r="T1956" s="8">
        <f t="shared" si="18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125410.01999999999</v>
      </c>
      <c r="P1957">
        <f t="shared" si="181"/>
        <v>577.27593103448271</v>
      </c>
      <c r="Q1957" t="str">
        <f t="shared" si="184"/>
        <v>technology</v>
      </c>
      <c r="R1957" t="str">
        <f t="shared" si="185"/>
        <v>hardware</v>
      </c>
      <c r="S1957" s="8">
        <f t="shared" si="182"/>
        <v>41052.791666666664</v>
      </c>
      <c r="T1957" s="8">
        <f t="shared" si="18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116420</v>
      </c>
      <c r="P1958">
        <f t="shared" si="181"/>
        <v>483.34246575342468</v>
      </c>
      <c r="Q1958" t="str">
        <f t="shared" si="184"/>
        <v>technology</v>
      </c>
      <c r="R1958" t="str">
        <f t="shared" si="185"/>
        <v>hardware</v>
      </c>
      <c r="S1958" s="8">
        <f t="shared" si="182"/>
        <v>42112.882002314815</v>
      </c>
      <c r="T1958" s="8">
        <f t="shared" si="18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20251.410000000003</v>
      </c>
      <c r="P1959">
        <f t="shared" si="181"/>
        <v>76.138500000000008</v>
      </c>
      <c r="Q1959" t="str">
        <f t="shared" si="184"/>
        <v>technology</v>
      </c>
      <c r="R1959" t="str">
        <f t="shared" si="185"/>
        <v>hardware</v>
      </c>
      <c r="S1959" s="8">
        <f t="shared" si="182"/>
        <v>41209.098530092589</v>
      </c>
      <c r="T1959" s="8">
        <f t="shared" si="18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93490.02</v>
      </c>
      <c r="P1960">
        <f t="shared" si="181"/>
        <v>74.107684365781708</v>
      </c>
      <c r="Q1960" t="str">
        <f t="shared" si="184"/>
        <v>technology</v>
      </c>
      <c r="R1960" t="str">
        <f t="shared" si="185"/>
        <v>hardware</v>
      </c>
      <c r="S1960" s="8">
        <f t="shared" si="182"/>
        <v>41356.94630787037</v>
      </c>
      <c r="T1960" s="8">
        <f t="shared" si="18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5673.4400000000005</v>
      </c>
      <c r="P1961">
        <f t="shared" si="181"/>
        <v>36.965660377358489</v>
      </c>
      <c r="Q1961" t="str">
        <f t="shared" si="184"/>
        <v>technology</v>
      </c>
      <c r="R1961" t="str">
        <f t="shared" si="185"/>
        <v>hardware</v>
      </c>
      <c r="S1961" s="8">
        <f t="shared" si="182"/>
        <v>41913</v>
      </c>
      <c r="T1961" s="8">
        <f t="shared" si="18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12532</v>
      </c>
      <c r="P1962">
        <f t="shared" si="181"/>
        <v>2500.969696969697</v>
      </c>
      <c r="Q1962" t="str">
        <f t="shared" si="184"/>
        <v>technology</v>
      </c>
      <c r="R1962" t="str">
        <f t="shared" si="185"/>
        <v>hardware</v>
      </c>
      <c r="S1962" s="8">
        <f t="shared" si="182"/>
        <v>41994.362743055557</v>
      </c>
      <c r="T1962" s="8">
        <f t="shared" si="18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100538.12</v>
      </c>
      <c r="P1963">
        <f t="shared" si="181"/>
        <v>67.690214329454989</v>
      </c>
      <c r="Q1963" t="str">
        <f t="shared" si="184"/>
        <v>technology</v>
      </c>
      <c r="R1963" t="str">
        <f t="shared" si="185"/>
        <v>hardware</v>
      </c>
      <c r="S1963" s="8">
        <f t="shared" si="182"/>
        <v>41188.165972222225</v>
      </c>
      <c r="T1963" s="8">
        <f t="shared" si="18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9292.5</v>
      </c>
      <c r="P1964">
        <f t="shared" si="181"/>
        <v>63.04738562091503</v>
      </c>
      <c r="Q1964" t="str">
        <f t="shared" si="184"/>
        <v>technology</v>
      </c>
      <c r="R1964" t="str">
        <f t="shared" si="185"/>
        <v>hardware</v>
      </c>
      <c r="S1964" s="8">
        <f t="shared" si="182"/>
        <v>41772.780509259261</v>
      </c>
      <c r="T1964" s="8">
        <f t="shared" si="18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5108</v>
      </c>
      <c r="P1965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8">
        <f t="shared" si="182"/>
        <v>41898.429791666669</v>
      </c>
      <c r="T1965" s="8">
        <f t="shared" si="18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142343.12</v>
      </c>
      <c r="P1966">
        <f t="shared" si="181"/>
        <v>180.75185011709601</v>
      </c>
      <c r="Q1966" t="str">
        <f t="shared" si="184"/>
        <v>technology</v>
      </c>
      <c r="R1966" t="str">
        <f t="shared" si="185"/>
        <v>hardware</v>
      </c>
      <c r="S1966" s="8">
        <f t="shared" si="182"/>
        <v>42482.272824074069</v>
      </c>
      <c r="T1966" s="8">
        <f t="shared" si="18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8114</v>
      </c>
      <c r="P1967">
        <f t="shared" si="181"/>
        <v>127.32038834951456</v>
      </c>
      <c r="Q1967" t="str">
        <f t="shared" si="184"/>
        <v>technology</v>
      </c>
      <c r="R1967" t="str">
        <f t="shared" si="185"/>
        <v>hardware</v>
      </c>
      <c r="S1967" s="8">
        <f t="shared" si="182"/>
        <v>40920.041666666664</v>
      </c>
      <c r="T1967" s="8">
        <f t="shared" si="18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106743.09</v>
      </c>
      <c r="P1968">
        <f t="shared" si="181"/>
        <v>136.6444745538665</v>
      </c>
      <c r="Q1968" t="str">
        <f t="shared" si="184"/>
        <v>technology</v>
      </c>
      <c r="R1968" t="str">
        <f t="shared" si="185"/>
        <v>hardware</v>
      </c>
      <c r="S1968" s="8">
        <f t="shared" si="182"/>
        <v>41865.540486111109</v>
      </c>
      <c r="T1968" s="8">
        <f t="shared" si="18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54026</v>
      </c>
      <c r="P1969">
        <f t="shared" si="181"/>
        <v>182.78024691358024</v>
      </c>
      <c r="Q1969" t="str">
        <f t="shared" si="184"/>
        <v>technology</v>
      </c>
      <c r="R1969" t="str">
        <f t="shared" si="185"/>
        <v>hardware</v>
      </c>
      <c r="S1969" s="8">
        <f t="shared" si="182"/>
        <v>41760.663530092592</v>
      </c>
      <c r="T1969" s="8">
        <f t="shared" si="18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92483</v>
      </c>
      <c r="P1970">
        <f t="shared" si="181"/>
        <v>279.37843137254902</v>
      </c>
      <c r="Q1970" t="str">
        <f t="shared" si="184"/>
        <v>technology</v>
      </c>
      <c r="R1970" t="str">
        <f t="shared" si="185"/>
        <v>hardware</v>
      </c>
      <c r="S1970" s="8">
        <f t="shared" si="182"/>
        <v>42707.628645833334</v>
      </c>
      <c r="T1970" s="8">
        <f t="shared" si="18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95816</v>
      </c>
      <c r="P1971">
        <f t="shared" si="181"/>
        <v>61.375728669846318</v>
      </c>
      <c r="Q1971" t="str">
        <f t="shared" si="184"/>
        <v>technology</v>
      </c>
      <c r="R1971" t="str">
        <f t="shared" si="185"/>
        <v>hardware</v>
      </c>
      <c r="S1971" s="8">
        <f t="shared" si="182"/>
        <v>42587.792453703703</v>
      </c>
      <c r="T1971" s="8">
        <f t="shared" si="18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51590</v>
      </c>
      <c r="P1972">
        <f t="shared" si="181"/>
        <v>80.727532097004286</v>
      </c>
      <c r="Q1972" t="str">
        <f t="shared" si="184"/>
        <v>technology</v>
      </c>
      <c r="R1972" t="str">
        <f t="shared" si="185"/>
        <v>hardware</v>
      </c>
      <c r="S1972" s="8">
        <f t="shared" si="182"/>
        <v>41384.151631944449</v>
      </c>
      <c r="T1972" s="8">
        <f t="shared" si="18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652110.87000000011</v>
      </c>
      <c r="P1973">
        <f t="shared" si="181"/>
        <v>272.35590732591254</v>
      </c>
      <c r="Q1973" t="str">
        <f t="shared" si="184"/>
        <v>technology</v>
      </c>
      <c r="R1973" t="str">
        <f t="shared" si="185"/>
        <v>hardware</v>
      </c>
      <c r="S1973" s="8">
        <f t="shared" si="182"/>
        <v>41593.166666666664</v>
      </c>
      <c r="T1973" s="8">
        <f t="shared" si="18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14362</v>
      </c>
      <c r="P1974">
        <f t="shared" si="181"/>
        <v>70.848739495798313</v>
      </c>
      <c r="Q1974" t="str">
        <f t="shared" si="184"/>
        <v>technology</v>
      </c>
      <c r="R1974" t="str">
        <f t="shared" si="185"/>
        <v>hardware</v>
      </c>
      <c r="S1974" s="8">
        <f t="shared" si="182"/>
        <v>41231.053749999999</v>
      </c>
      <c r="T1974" s="8">
        <f t="shared" si="18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310525.01</v>
      </c>
      <c r="P1975">
        <f t="shared" si="181"/>
        <v>247.94003412969283</v>
      </c>
      <c r="Q1975" t="str">
        <f t="shared" si="184"/>
        <v>technology</v>
      </c>
      <c r="R1975" t="str">
        <f t="shared" si="185"/>
        <v>hardware</v>
      </c>
      <c r="S1975" s="8">
        <f t="shared" si="182"/>
        <v>42588.291666666672</v>
      </c>
      <c r="T1975" s="8">
        <f t="shared" si="18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55099.199999999997</v>
      </c>
      <c r="P1976">
        <f t="shared" si="181"/>
        <v>186.81393034825871</v>
      </c>
      <c r="Q1976" t="str">
        <f t="shared" si="184"/>
        <v>technology</v>
      </c>
      <c r="R1976" t="str">
        <f t="shared" si="185"/>
        <v>hardware</v>
      </c>
      <c r="S1976" s="8">
        <f t="shared" si="182"/>
        <v>41505.334131944444</v>
      </c>
      <c r="T1976" s="8">
        <f t="shared" si="18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17393.339999999997</v>
      </c>
      <c r="P1977">
        <f t="shared" si="181"/>
        <v>131.98948616600788</v>
      </c>
      <c r="Q1977" t="str">
        <f t="shared" si="184"/>
        <v>technology</v>
      </c>
      <c r="R1977" t="str">
        <f t="shared" si="185"/>
        <v>hardware</v>
      </c>
      <c r="S1977" s="8">
        <f t="shared" si="182"/>
        <v>41343.755219907405</v>
      </c>
      <c r="T1977" s="8">
        <f t="shared" si="18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9864</v>
      </c>
      <c r="P1978">
        <f t="shared" si="181"/>
        <v>29.310782241014799</v>
      </c>
      <c r="Q1978" t="str">
        <f t="shared" si="184"/>
        <v>technology</v>
      </c>
      <c r="R1978" t="str">
        <f t="shared" si="185"/>
        <v>hardware</v>
      </c>
      <c r="S1978" s="8">
        <f t="shared" si="182"/>
        <v>41468.899594907409</v>
      </c>
      <c r="T1978" s="8">
        <f t="shared" si="18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151165</v>
      </c>
      <c r="P1979">
        <f t="shared" si="181"/>
        <v>245.02436053593178</v>
      </c>
      <c r="Q1979" t="str">
        <f t="shared" si="184"/>
        <v>technology</v>
      </c>
      <c r="R1979" t="str">
        <f t="shared" si="185"/>
        <v>hardware</v>
      </c>
      <c r="S1979" s="8">
        <f t="shared" si="182"/>
        <v>42357.332638888889</v>
      </c>
      <c r="T1979" s="8">
        <f t="shared" si="18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463422.57</v>
      </c>
      <c r="P1980">
        <f t="shared" si="181"/>
        <v>1323.2540463917526</v>
      </c>
      <c r="Q1980" t="str">
        <f t="shared" si="184"/>
        <v>technology</v>
      </c>
      <c r="R1980" t="str">
        <f t="shared" si="185"/>
        <v>hardware</v>
      </c>
      <c r="S1980" s="8">
        <f t="shared" si="182"/>
        <v>41072.291666666664</v>
      </c>
      <c r="T1980" s="8">
        <f t="shared" si="18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29802.309999999998</v>
      </c>
      <c r="P1981">
        <f t="shared" si="181"/>
        <v>282.65966789667897</v>
      </c>
      <c r="Q1981" t="str">
        <f t="shared" si="184"/>
        <v>technology</v>
      </c>
      <c r="R1981" t="str">
        <f t="shared" si="185"/>
        <v>hardware</v>
      </c>
      <c r="S1981" s="8">
        <f t="shared" si="182"/>
        <v>42327.207638888889</v>
      </c>
      <c r="T1981" s="8">
        <f t="shared" si="18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127412.01000000001</v>
      </c>
      <c r="P1982">
        <f t="shared" si="181"/>
        <v>91.214401028277635</v>
      </c>
      <c r="Q1982" t="str">
        <f t="shared" si="184"/>
        <v>technology</v>
      </c>
      <c r="R1982" t="str">
        <f t="shared" si="185"/>
        <v>hardware</v>
      </c>
      <c r="S1982" s="8">
        <f t="shared" si="182"/>
        <v>42463.500717592593</v>
      </c>
      <c r="T1982" s="8">
        <f t="shared" si="18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-7119</v>
      </c>
      <c r="P1983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8">
        <f t="shared" si="182"/>
        <v>41829.725289351853</v>
      </c>
      <c r="T1983" s="8">
        <f t="shared" si="18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-180000</v>
      </c>
      <c r="P1984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8">
        <f t="shared" si="182"/>
        <v>42708.628321759257</v>
      </c>
      <c r="T1984" s="8">
        <f t="shared" si="18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-31581</v>
      </c>
      <c r="P1985">
        <f t="shared" si="181"/>
        <v>88.6875</v>
      </c>
      <c r="Q1985" t="str">
        <f t="shared" si="184"/>
        <v>photography</v>
      </c>
      <c r="R1985" t="str">
        <f t="shared" si="185"/>
        <v>people</v>
      </c>
      <c r="S1985" s="8">
        <f t="shared" si="182"/>
        <v>42615.291666666672</v>
      </c>
      <c r="T1985" s="8">
        <f t="shared" si="18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E1986-D1986</f>
        <v>-11828</v>
      </c>
      <c r="P1986">
        <f t="shared" ref="P1986:P2049" si="187">E1986/L1986</f>
        <v>453.14285714285717</v>
      </c>
      <c r="Q1986" t="str">
        <f t="shared" si="184"/>
        <v>photography</v>
      </c>
      <c r="R1986" t="str">
        <f t="shared" si="185"/>
        <v>people</v>
      </c>
      <c r="S1986" s="8">
        <f t="shared" ref="S1986:S2049" si="188">(((I1986/60)/60)/24)+DATE(1970,1,1)</f>
        <v>41973.831956018519</v>
      </c>
      <c r="T1986" s="8">
        <f t="shared" ref="T1986:T2049" si="189">(((J1986/60)/60)/24)+DATE(1970,1,1)</f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-1549</v>
      </c>
      <c r="P1987">
        <f t="shared" si="187"/>
        <v>12.75</v>
      </c>
      <c r="Q1987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8">
        <f t="shared" si="188"/>
        <v>42584.958333333328</v>
      </c>
      <c r="T1987" s="8">
        <f t="shared" si="189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-1999</v>
      </c>
      <c r="P1988">
        <f t="shared" si="187"/>
        <v>1</v>
      </c>
      <c r="Q1988" t="str">
        <f t="shared" si="190"/>
        <v>photography</v>
      </c>
      <c r="R1988" t="str">
        <f t="shared" si="191"/>
        <v>people</v>
      </c>
      <c r="S1988" s="8">
        <f t="shared" si="188"/>
        <v>42443.392164351855</v>
      </c>
      <c r="T1988" s="8">
        <f t="shared" si="189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-3164</v>
      </c>
      <c r="P1989">
        <f t="shared" si="187"/>
        <v>83.428571428571431</v>
      </c>
      <c r="Q1989" t="str">
        <f t="shared" si="190"/>
        <v>photography</v>
      </c>
      <c r="R1989" t="str">
        <f t="shared" si="191"/>
        <v>people</v>
      </c>
      <c r="S1989" s="8">
        <f t="shared" si="188"/>
        <v>42064.639768518522</v>
      </c>
      <c r="T1989" s="8">
        <f t="shared" si="189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-5975</v>
      </c>
      <c r="P1990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8">
        <f t="shared" si="188"/>
        <v>42236.763217592597</v>
      </c>
      <c r="T1990" s="8">
        <f t="shared" si="189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-4950</v>
      </c>
      <c r="P1991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8">
        <f t="shared" si="188"/>
        <v>42715.680648148147</v>
      </c>
      <c r="T1991" s="8">
        <f t="shared" si="189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-2491</v>
      </c>
      <c r="P1992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8">
        <f t="shared" si="188"/>
        <v>42413.195972222224</v>
      </c>
      <c r="T1992" s="8">
        <f t="shared" si="189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-1860</v>
      </c>
      <c r="P1993">
        <f t="shared" si="187"/>
        <v>46.666666666666664</v>
      </c>
      <c r="Q1993" t="str">
        <f t="shared" si="190"/>
        <v>photography</v>
      </c>
      <c r="R1993" t="str">
        <f t="shared" si="191"/>
        <v>people</v>
      </c>
      <c r="S1993" s="8">
        <f t="shared" si="188"/>
        <v>42188.89335648148</v>
      </c>
      <c r="T1993" s="8">
        <f t="shared" si="189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-1498</v>
      </c>
      <c r="P1994">
        <f t="shared" si="187"/>
        <v>1</v>
      </c>
      <c r="Q1994" t="str">
        <f t="shared" si="190"/>
        <v>photography</v>
      </c>
      <c r="R1994" t="str">
        <f t="shared" si="191"/>
        <v>people</v>
      </c>
      <c r="S1994" s="8">
        <f t="shared" si="188"/>
        <v>42053.143414351856</v>
      </c>
      <c r="T1994" s="8">
        <f t="shared" si="189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-2000</v>
      </c>
      <c r="P1995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8">
        <f t="shared" si="188"/>
        <v>42359.58839120371</v>
      </c>
      <c r="T1995" s="8">
        <f t="shared" si="189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-3200</v>
      </c>
      <c r="P1996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8">
        <f t="shared" si="188"/>
        <v>42711.047939814816</v>
      </c>
      <c r="T1996" s="8">
        <f t="shared" si="189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-922</v>
      </c>
      <c r="P199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8">
        <f t="shared" si="188"/>
        <v>42201.902037037042</v>
      </c>
      <c r="T1997" s="8">
        <f t="shared" si="189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-133800</v>
      </c>
      <c r="P1998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8">
        <f t="shared" si="188"/>
        <v>41830.819571759261</v>
      </c>
      <c r="T1998" s="8">
        <f t="shared" si="189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-6500</v>
      </c>
      <c r="P1999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8">
        <f t="shared" si="188"/>
        <v>41877.930694444447</v>
      </c>
      <c r="T1999" s="8">
        <f t="shared" si="189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-1845</v>
      </c>
      <c r="P2000">
        <f t="shared" si="187"/>
        <v>218.33333333333334</v>
      </c>
      <c r="Q2000" t="str">
        <f t="shared" si="190"/>
        <v>photography</v>
      </c>
      <c r="R2000" t="str">
        <f t="shared" si="191"/>
        <v>people</v>
      </c>
      <c r="S2000" s="8">
        <f t="shared" si="188"/>
        <v>41852.118495370371</v>
      </c>
      <c r="T2000" s="8">
        <f t="shared" si="189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-30764</v>
      </c>
      <c r="P2001">
        <f t="shared" si="187"/>
        <v>33.714285714285715</v>
      </c>
      <c r="Q2001" t="str">
        <f t="shared" si="190"/>
        <v>photography</v>
      </c>
      <c r="R2001" t="str">
        <f t="shared" si="191"/>
        <v>people</v>
      </c>
      <c r="S2001" s="8">
        <f t="shared" si="188"/>
        <v>41956.524398148147</v>
      </c>
      <c r="T2001" s="8">
        <f t="shared" si="189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-4375</v>
      </c>
      <c r="P2002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8">
        <f t="shared" si="188"/>
        <v>42375.951539351852</v>
      </c>
      <c r="T2002" s="8">
        <f t="shared" si="189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155171</v>
      </c>
      <c r="P2003">
        <f t="shared" si="187"/>
        <v>128.38790470372632</v>
      </c>
      <c r="Q2003" t="str">
        <f t="shared" si="190"/>
        <v>technology</v>
      </c>
      <c r="R2003" t="str">
        <f t="shared" si="191"/>
        <v>hardware</v>
      </c>
      <c r="S2003" s="8">
        <f t="shared" si="188"/>
        <v>42167.833333333328</v>
      </c>
      <c r="T2003" s="8">
        <f t="shared" si="189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58397.11</v>
      </c>
      <c r="P2004">
        <f t="shared" si="187"/>
        <v>78.834261818181815</v>
      </c>
      <c r="Q2004" t="str">
        <f t="shared" si="190"/>
        <v>technology</v>
      </c>
      <c r="R2004" t="str">
        <f t="shared" si="191"/>
        <v>hardware</v>
      </c>
      <c r="S2004" s="8">
        <f t="shared" si="188"/>
        <v>42758.71230324074</v>
      </c>
      <c r="T2004" s="8">
        <f t="shared" si="189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1060</v>
      </c>
      <c r="P2005">
        <f t="shared" si="187"/>
        <v>91.764705882352942</v>
      </c>
      <c r="Q2005" t="str">
        <f t="shared" si="190"/>
        <v>technology</v>
      </c>
      <c r="R2005" t="str">
        <f t="shared" si="191"/>
        <v>hardware</v>
      </c>
      <c r="S2005" s="8">
        <f t="shared" si="188"/>
        <v>40361.958333333336</v>
      </c>
      <c r="T2005" s="8">
        <f t="shared" si="189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67210.240000000005</v>
      </c>
      <c r="P2006">
        <f t="shared" si="187"/>
        <v>331.10237288135596</v>
      </c>
      <c r="Q2006" t="str">
        <f t="shared" si="190"/>
        <v>technology</v>
      </c>
      <c r="R2006" t="str">
        <f t="shared" si="191"/>
        <v>hardware</v>
      </c>
      <c r="S2006" s="8">
        <f t="shared" si="188"/>
        <v>41830.604895833334</v>
      </c>
      <c r="T2006" s="8">
        <f t="shared" si="189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7104.0299999999988</v>
      </c>
      <c r="P2007">
        <f t="shared" si="187"/>
        <v>194.26193717277485</v>
      </c>
      <c r="Q2007" t="str">
        <f t="shared" si="190"/>
        <v>technology</v>
      </c>
      <c r="R2007" t="str">
        <f t="shared" si="191"/>
        <v>hardware</v>
      </c>
      <c r="S2007" s="8">
        <f t="shared" si="188"/>
        <v>41563.165972222225</v>
      </c>
      <c r="T2007" s="8">
        <f t="shared" si="189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73920</v>
      </c>
      <c r="P2008">
        <f t="shared" si="187"/>
        <v>408.97689768976898</v>
      </c>
      <c r="Q2008" t="str">
        <f t="shared" si="190"/>
        <v>technology</v>
      </c>
      <c r="R2008" t="str">
        <f t="shared" si="191"/>
        <v>hardware</v>
      </c>
      <c r="S2008" s="8">
        <f t="shared" si="188"/>
        <v>41976.542187500003</v>
      </c>
      <c r="T2008" s="8">
        <f t="shared" si="189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1570.92</v>
      </c>
      <c r="P2009">
        <f t="shared" si="187"/>
        <v>84.459270072992695</v>
      </c>
      <c r="Q2009" t="str">
        <f t="shared" si="190"/>
        <v>technology</v>
      </c>
      <c r="R2009" t="str">
        <f t="shared" si="191"/>
        <v>hardware</v>
      </c>
      <c r="S2009" s="8">
        <f t="shared" si="188"/>
        <v>40414.166666666664</v>
      </c>
      <c r="T2009" s="8">
        <f t="shared" si="189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268.21000000000004</v>
      </c>
      <c r="P2010">
        <f t="shared" si="187"/>
        <v>44.853658536585364</v>
      </c>
      <c r="Q2010" t="str">
        <f t="shared" si="190"/>
        <v>technology</v>
      </c>
      <c r="R2010" t="str">
        <f t="shared" si="191"/>
        <v>hardware</v>
      </c>
      <c r="S2010" s="8">
        <f t="shared" si="188"/>
        <v>40805.604421296295</v>
      </c>
      <c r="T2010" s="8">
        <f t="shared" si="189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102579</v>
      </c>
      <c r="P2011">
        <f t="shared" si="187"/>
        <v>383.3643216080402</v>
      </c>
      <c r="Q2011" t="str">
        <f t="shared" si="190"/>
        <v>technology</v>
      </c>
      <c r="R2011" t="str">
        <f t="shared" si="191"/>
        <v>hardware</v>
      </c>
      <c r="S2011" s="8">
        <f t="shared" si="188"/>
        <v>42697.365081018521</v>
      </c>
      <c r="T2011" s="8">
        <f t="shared" si="189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66015.899999999994</v>
      </c>
      <c r="P2012">
        <f t="shared" si="187"/>
        <v>55.276856649395505</v>
      </c>
      <c r="Q2012" t="str">
        <f t="shared" si="190"/>
        <v>technology</v>
      </c>
      <c r="R2012" t="str">
        <f t="shared" si="191"/>
        <v>hardware</v>
      </c>
      <c r="S2012" s="8">
        <f t="shared" si="188"/>
        <v>42600.996423611112</v>
      </c>
      <c r="T2012" s="8">
        <f t="shared" si="189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359782</v>
      </c>
      <c r="P2013">
        <f t="shared" si="187"/>
        <v>422.02059732234807</v>
      </c>
      <c r="Q2013" t="str">
        <f t="shared" si="190"/>
        <v>technology</v>
      </c>
      <c r="R2013" t="str">
        <f t="shared" si="191"/>
        <v>hardware</v>
      </c>
      <c r="S2013" s="8">
        <f t="shared" si="188"/>
        <v>42380.958333333328</v>
      </c>
      <c r="T2013" s="8">
        <f t="shared" si="189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6745</v>
      </c>
      <c r="P2014">
        <f t="shared" si="187"/>
        <v>64.180327868852459</v>
      </c>
      <c r="Q2014" t="str">
        <f t="shared" si="190"/>
        <v>technology</v>
      </c>
      <c r="R2014" t="str">
        <f t="shared" si="191"/>
        <v>hardware</v>
      </c>
      <c r="S2014" s="8">
        <f t="shared" si="188"/>
        <v>42040.822233796294</v>
      </c>
      <c r="T2014" s="8">
        <f t="shared" si="189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631862</v>
      </c>
      <c r="P2015">
        <f t="shared" si="187"/>
        <v>173.57781674704077</v>
      </c>
      <c r="Q2015" t="str">
        <f t="shared" si="190"/>
        <v>technology</v>
      </c>
      <c r="R2015" t="str">
        <f t="shared" si="191"/>
        <v>hardware</v>
      </c>
      <c r="S2015" s="8">
        <f t="shared" si="188"/>
        <v>42559.960810185185</v>
      </c>
      <c r="T2015" s="8">
        <f t="shared" si="189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2314134.67</v>
      </c>
      <c r="P2016">
        <f t="shared" si="187"/>
        <v>88.601680840609291</v>
      </c>
      <c r="Q2016" t="str">
        <f t="shared" si="190"/>
        <v>technology</v>
      </c>
      <c r="R2016" t="str">
        <f t="shared" si="191"/>
        <v>hardware</v>
      </c>
      <c r="S2016" s="8">
        <f t="shared" si="188"/>
        <v>41358.172905092593</v>
      </c>
      <c r="T2016" s="8">
        <f t="shared" si="189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936.01000000000022</v>
      </c>
      <c r="P2017">
        <f t="shared" si="187"/>
        <v>50.222283950617282</v>
      </c>
      <c r="Q2017" t="str">
        <f t="shared" si="190"/>
        <v>technology</v>
      </c>
      <c r="R2017" t="str">
        <f t="shared" si="191"/>
        <v>hardware</v>
      </c>
      <c r="S2017" s="8">
        <f t="shared" si="188"/>
        <v>40795.876886574071</v>
      </c>
      <c r="T2017" s="8">
        <f t="shared" si="189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82154.22</v>
      </c>
      <c r="P2018">
        <f t="shared" si="187"/>
        <v>192.38876826722338</v>
      </c>
      <c r="Q2018" t="str">
        <f t="shared" si="190"/>
        <v>technology</v>
      </c>
      <c r="R2018" t="str">
        <f t="shared" si="191"/>
        <v>hardware</v>
      </c>
      <c r="S2018" s="8">
        <f t="shared" si="188"/>
        <v>41342.88077546296</v>
      </c>
      <c r="T2018" s="8">
        <f t="shared" si="189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6275.5999999999985</v>
      </c>
      <c r="P2019">
        <f t="shared" si="187"/>
        <v>73.416901408450698</v>
      </c>
      <c r="Q2019" t="str">
        <f t="shared" si="190"/>
        <v>technology</v>
      </c>
      <c r="R2019" t="str">
        <f t="shared" si="191"/>
        <v>hardware</v>
      </c>
      <c r="S2019" s="8">
        <f t="shared" si="188"/>
        <v>40992.166666666664</v>
      </c>
      <c r="T2019" s="8">
        <f t="shared" si="189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1458.2299999999959</v>
      </c>
      <c r="P2020">
        <f t="shared" si="187"/>
        <v>147.68495555555555</v>
      </c>
      <c r="Q2020" t="str">
        <f t="shared" si="190"/>
        <v>technology</v>
      </c>
      <c r="R2020" t="str">
        <f t="shared" si="191"/>
        <v>hardware</v>
      </c>
      <c r="S2020" s="8">
        <f t="shared" si="188"/>
        <v>42229.365844907406</v>
      </c>
      <c r="T2020" s="8">
        <f t="shared" si="189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153963.9</v>
      </c>
      <c r="P2021">
        <f t="shared" si="187"/>
        <v>108.96848314606741</v>
      </c>
      <c r="Q2021" t="str">
        <f t="shared" si="190"/>
        <v>technology</v>
      </c>
      <c r="R2021" t="str">
        <f t="shared" si="191"/>
        <v>hardware</v>
      </c>
      <c r="S2021" s="8">
        <f t="shared" si="188"/>
        <v>42635.70857638889</v>
      </c>
      <c r="T2021" s="8">
        <f t="shared" si="189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1385</v>
      </c>
      <c r="P2022">
        <f t="shared" si="187"/>
        <v>23.647540983606557</v>
      </c>
      <c r="Q2022" t="str">
        <f t="shared" si="190"/>
        <v>technology</v>
      </c>
      <c r="R2022" t="str">
        <f t="shared" si="191"/>
        <v>hardware</v>
      </c>
      <c r="S2022" s="8">
        <f t="shared" si="188"/>
        <v>41773.961111111108</v>
      </c>
      <c r="T2022" s="8">
        <f t="shared" si="189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9055</v>
      </c>
      <c r="P2023">
        <f t="shared" si="187"/>
        <v>147.94736842105263</v>
      </c>
      <c r="Q2023" t="str">
        <f t="shared" si="190"/>
        <v>technology</v>
      </c>
      <c r="R2023" t="str">
        <f t="shared" si="191"/>
        <v>hardware</v>
      </c>
      <c r="S2023" s="8">
        <f t="shared" si="188"/>
        <v>41906.070567129631</v>
      </c>
      <c r="T2023" s="8">
        <f t="shared" si="189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25137</v>
      </c>
      <c r="P2024">
        <f t="shared" si="187"/>
        <v>385.03692307692307</v>
      </c>
      <c r="Q2024" t="str">
        <f t="shared" si="190"/>
        <v>technology</v>
      </c>
      <c r="R2024" t="str">
        <f t="shared" si="191"/>
        <v>hardware</v>
      </c>
      <c r="S2024" s="8">
        <f t="shared" si="188"/>
        <v>42532.569120370375</v>
      </c>
      <c r="T2024" s="8">
        <f t="shared" si="189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61459</v>
      </c>
      <c r="P2025">
        <f t="shared" si="187"/>
        <v>457.39093484419266</v>
      </c>
      <c r="Q2025" t="str">
        <f t="shared" si="190"/>
        <v>technology</v>
      </c>
      <c r="R2025" t="str">
        <f t="shared" si="191"/>
        <v>hardware</v>
      </c>
      <c r="S2025" s="8">
        <f t="shared" si="188"/>
        <v>42166.420752314814</v>
      </c>
      <c r="T2025" s="8">
        <f t="shared" si="189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19414</v>
      </c>
      <c r="P2026">
        <f t="shared" si="187"/>
        <v>222.99047619047619</v>
      </c>
      <c r="Q2026" t="str">
        <f t="shared" si="190"/>
        <v>technology</v>
      </c>
      <c r="R2026" t="str">
        <f t="shared" si="191"/>
        <v>hardware</v>
      </c>
      <c r="S2026" s="8">
        <f t="shared" si="188"/>
        <v>41134.125</v>
      </c>
      <c r="T2026" s="8">
        <f t="shared" si="189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80920</v>
      </c>
      <c r="P2027">
        <f t="shared" si="187"/>
        <v>220.74074074074073</v>
      </c>
      <c r="Q2027" t="str">
        <f t="shared" si="190"/>
        <v>technology</v>
      </c>
      <c r="R2027" t="str">
        <f t="shared" si="191"/>
        <v>hardware</v>
      </c>
      <c r="S2027" s="8">
        <f t="shared" si="188"/>
        <v>42166.184560185182</v>
      </c>
      <c r="T2027" s="8">
        <f t="shared" si="189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8370.7699999999968</v>
      </c>
      <c r="P2028">
        <f t="shared" si="187"/>
        <v>73.503898678414089</v>
      </c>
      <c r="Q2028" t="str">
        <f t="shared" si="190"/>
        <v>technology</v>
      </c>
      <c r="R2028" t="str">
        <f t="shared" si="191"/>
        <v>hardware</v>
      </c>
      <c r="S2028" s="8">
        <f t="shared" si="188"/>
        <v>41750.165972222225</v>
      </c>
      <c r="T2028" s="8">
        <f t="shared" si="189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20249</v>
      </c>
      <c r="P2029">
        <f t="shared" si="187"/>
        <v>223.09647495361781</v>
      </c>
      <c r="Q2029" t="str">
        <f t="shared" si="190"/>
        <v>technology</v>
      </c>
      <c r="R2029" t="str">
        <f t="shared" si="191"/>
        <v>hardware</v>
      </c>
      <c r="S2029" s="8">
        <f t="shared" si="188"/>
        <v>42093.772210648152</v>
      </c>
      <c r="T2029" s="8">
        <f t="shared" si="189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785</v>
      </c>
      <c r="P2030">
        <f t="shared" si="187"/>
        <v>47.911392405063289</v>
      </c>
      <c r="Q2030" t="str">
        <f t="shared" si="190"/>
        <v>technology</v>
      </c>
      <c r="R2030" t="str">
        <f t="shared" si="191"/>
        <v>hardware</v>
      </c>
      <c r="S2030" s="8">
        <f t="shared" si="188"/>
        <v>40252.913194444445</v>
      </c>
      <c r="T2030" s="8">
        <f t="shared" si="189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6530</v>
      </c>
      <c r="P2031">
        <f t="shared" si="187"/>
        <v>96.063829787234042</v>
      </c>
      <c r="Q2031" t="str">
        <f t="shared" si="190"/>
        <v>technology</v>
      </c>
      <c r="R2031" t="str">
        <f t="shared" si="191"/>
        <v>hardware</v>
      </c>
      <c r="S2031" s="8">
        <f t="shared" si="188"/>
        <v>41878.021770833337</v>
      </c>
      <c r="T2031" s="8">
        <f t="shared" si="189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41366</v>
      </c>
      <c r="P2032">
        <f t="shared" si="187"/>
        <v>118.6144</v>
      </c>
      <c r="Q2032" t="str">
        <f t="shared" si="190"/>
        <v>technology</v>
      </c>
      <c r="R2032" t="str">
        <f t="shared" si="191"/>
        <v>hardware</v>
      </c>
      <c r="S2032" s="8">
        <f t="shared" si="188"/>
        <v>41242.996481481481</v>
      </c>
      <c r="T2032" s="8">
        <f t="shared" si="189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10175</v>
      </c>
      <c r="P2033">
        <f t="shared" si="187"/>
        <v>118.45472440944881</v>
      </c>
      <c r="Q2033" t="str">
        <f t="shared" si="190"/>
        <v>technology</v>
      </c>
      <c r="R2033" t="str">
        <f t="shared" si="191"/>
        <v>hardware</v>
      </c>
      <c r="S2033" s="8">
        <f t="shared" si="188"/>
        <v>42013.041666666672</v>
      </c>
      <c r="T2033" s="8">
        <f t="shared" si="189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51047</v>
      </c>
      <c r="P2034">
        <f t="shared" si="187"/>
        <v>143.21468926553672</v>
      </c>
      <c r="Q2034" t="str">
        <f t="shared" si="190"/>
        <v>technology</v>
      </c>
      <c r="R2034" t="str">
        <f t="shared" si="191"/>
        <v>hardware</v>
      </c>
      <c r="S2034" s="8">
        <f t="shared" si="188"/>
        <v>42719.208333333328</v>
      </c>
      <c r="T2034" s="8">
        <f t="shared" si="189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19669</v>
      </c>
      <c r="P2035">
        <f t="shared" si="187"/>
        <v>282.71518987341773</v>
      </c>
      <c r="Q2035" t="str">
        <f t="shared" si="190"/>
        <v>technology</v>
      </c>
      <c r="R2035" t="str">
        <f t="shared" si="191"/>
        <v>hardware</v>
      </c>
      <c r="S2035" s="8">
        <f t="shared" si="188"/>
        <v>41755.082384259258</v>
      </c>
      <c r="T2035" s="8">
        <f t="shared" si="189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223719.59000000003</v>
      </c>
      <c r="P2036">
        <f t="shared" si="187"/>
        <v>593.93620078740162</v>
      </c>
      <c r="Q2036" t="str">
        <f t="shared" si="190"/>
        <v>technology</v>
      </c>
      <c r="R2036" t="str">
        <f t="shared" si="191"/>
        <v>hardware</v>
      </c>
      <c r="S2036" s="8">
        <f t="shared" si="188"/>
        <v>42131.290277777778</v>
      </c>
      <c r="T2036" s="8">
        <f t="shared" si="189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88829.140000000014</v>
      </c>
      <c r="P2037">
        <f t="shared" si="187"/>
        <v>262.15704968944101</v>
      </c>
      <c r="Q2037" t="str">
        <f t="shared" si="190"/>
        <v>technology</v>
      </c>
      <c r="R2037" t="str">
        <f t="shared" si="191"/>
        <v>hardware</v>
      </c>
      <c r="S2037" s="8">
        <f t="shared" si="188"/>
        <v>42357.041666666672</v>
      </c>
      <c r="T2037" s="8">
        <f t="shared" si="189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9500.5</v>
      </c>
      <c r="P2038">
        <f t="shared" si="187"/>
        <v>46.580778301886795</v>
      </c>
      <c r="Q2038" t="str">
        <f t="shared" si="190"/>
        <v>technology</v>
      </c>
      <c r="R2038" t="str">
        <f t="shared" si="191"/>
        <v>hardware</v>
      </c>
      <c r="S2038" s="8">
        <f t="shared" si="188"/>
        <v>41768.864803240744</v>
      </c>
      <c r="T2038" s="8">
        <f t="shared" si="189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20047.64</v>
      </c>
      <c r="P2039">
        <f t="shared" si="187"/>
        <v>70.041118881118877</v>
      </c>
      <c r="Q2039" t="str">
        <f t="shared" si="190"/>
        <v>technology</v>
      </c>
      <c r="R2039" t="str">
        <f t="shared" si="191"/>
        <v>hardware</v>
      </c>
      <c r="S2039" s="8">
        <f t="shared" si="188"/>
        <v>41638.251770833333</v>
      </c>
      <c r="T2039" s="8">
        <f t="shared" si="189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25641</v>
      </c>
      <c r="P2040">
        <f t="shared" si="187"/>
        <v>164.90686274509804</v>
      </c>
      <c r="Q2040" t="str">
        <f t="shared" si="190"/>
        <v>technology</v>
      </c>
      <c r="R2040" t="str">
        <f t="shared" si="191"/>
        <v>hardware</v>
      </c>
      <c r="S2040" s="8">
        <f t="shared" si="188"/>
        <v>41456.75</v>
      </c>
      <c r="T2040" s="8">
        <f t="shared" si="189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45271</v>
      </c>
      <c r="P2041">
        <f t="shared" si="187"/>
        <v>449.26385224274406</v>
      </c>
      <c r="Q2041" t="str">
        <f t="shared" si="190"/>
        <v>technology</v>
      </c>
      <c r="R2041" t="str">
        <f t="shared" si="191"/>
        <v>hardware</v>
      </c>
      <c r="S2041" s="8">
        <f t="shared" si="188"/>
        <v>42705.207638888889</v>
      </c>
      <c r="T2041" s="8">
        <f t="shared" si="189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4445.1400000000003</v>
      </c>
      <c r="P2042">
        <f t="shared" si="187"/>
        <v>27.472841328413285</v>
      </c>
      <c r="Q2042" t="str">
        <f t="shared" si="190"/>
        <v>technology</v>
      </c>
      <c r="R2042" t="str">
        <f t="shared" si="191"/>
        <v>hardware</v>
      </c>
      <c r="S2042" s="8">
        <f t="shared" si="188"/>
        <v>41593.968784722223</v>
      </c>
      <c r="T2042" s="8">
        <f t="shared" si="189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7777</v>
      </c>
      <c r="P2043">
        <f t="shared" si="187"/>
        <v>143.97499999999999</v>
      </c>
      <c r="Q2043" t="str">
        <f t="shared" si="190"/>
        <v>technology</v>
      </c>
      <c r="R2043" t="str">
        <f t="shared" si="191"/>
        <v>hardware</v>
      </c>
      <c r="S2043" s="8">
        <f t="shared" si="188"/>
        <v>42684.567442129628</v>
      </c>
      <c r="T2043" s="8">
        <f t="shared" si="189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2353</v>
      </c>
      <c r="P2044">
        <f t="shared" si="187"/>
        <v>88.23571428571428</v>
      </c>
      <c r="Q2044" t="str">
        <f t="shared" si="190"/>
        <v>technology</v>
      </c>
      <c r="R2044" t="str">
        <f t="shared" si="191"/>
        <v>hardware</v>
      </c>
      <c r="S2044" s="8">
        <f t="shared" si="188"/>
        <v>42391.708032407405</v>
      </c>
      <c r="T2044" s="8">
        <f t="shared" si="189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5626</v>
      </c>
      <c r="P2045">
        <f t="shared" si="187"/>
        <v>36.326424870466319</v>
      </c>
      <c r="Q2045" t="str">
        <f t="shared" si="190"/>
        <v>technology</v>
      </c>
      <c r="R2045" t="str">
        <f t="shared" si="191"/>
        <v>hardware</v>
      </c>
      <c r="S2045" s="8">
        <f t="shared" si="188"/>
        <v>42715.207638888889</v>
      </c>
      <c r="T2045" s="8">
        <f t="shared" si="189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1232</v>
      </c>
      <c r="P2046">
        <f t="shared" si="187"/>
        <v>90.177777777777777</v>
      </c>
      <c r="Q2046" t="str">
        <f t="shared" si="190"/>
        <v>technology</v>
      </c>
      <c r="R2046" t="str">
        <f t="shared" si="191"/>
        <v>hardware</v>
      </c>
      <c r="S2046" s="8">
        <f t="shared" si="188"/>
        <v>42168.684189814812</v>
      </c>
      <c r="T2046" s="8">
        <f t="shared" si="189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35240.01</v>
      </c>
      <c r="P2047">
        <f t="shared" si="187"/>
        <v>152.62361216730039</v>
      </c>
      <c r="Q2047" t="str">
        <f t="shared" si="190"/>
        <v>technology</v>
      </c>
      <c r="R2047" t="str">
        <f t="shared" si="191"/>
        <v>hardware</v>
      </c>
      <c r="S2047" s="8">
        <f t="shared" si="188"/>
        <v>41099.088506944441</v>
      </c>
      <c r="T2047" s="8">
        <f t="shared" si="189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2110</v>
      </c>
      <c r="P2048">
        <f t="shared" si="187"/>
        <v>55.806451612903224</v>
      </c>
      <c r="Q2048" t="str">
        <f t="shared" si="190"/>
        <v>technology</v>
      </c>
      <c r="R2048" t="str">
        <f t="shared" si="191"/>
        <v>hardware</v>
      </c>
      <c r="S2048" s="8">
        <f t="shared" si="188"/>
        <v>41417.171805555554</v>
      </c>
      <c r="T2048" s="8">
        <f t="shared" si="189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2939</v>
      </c>
      <c r="P2049">
        <f t="shared" si="187"/>
        <v>227.85327313769753</v>
      </c>
      <c r="Q2049" t="str">
        <f t="shared" si="190"/>
        <v>technology</v>
      </c>
      <c r="R2049" t="str">
        <f t="shared" si="191"/>
        <v>hardware</v>
      </c>
      <c r="S2049" s="8">
        <f t="shared" si="188"/>
        <v>42111</v>
      </c>
      <c r="T2049" s="8">
        <f t="shared" si="189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E2050-D2050</f>
        <v>41082.449999999997</v>
      </c>
      <c r="P2050">
        <f t="shared" ref="P2050:P2113" si="193">E2050/L2050</f>
        <v>91.82989803350327</v>
      </c>
      <c r="Q2050" t="str">
        <f t="shared" si="190"/>
        <v>technology</v>
      </c>
      <c r="R2050" t="str">
        <f t="shared" si="191"/>
        <v>hardware</v>
      </c>
      <c r="S2050" s="8">
        <f t="shared" ref="S2050:S2113" si="194">(((I2050/60)/60)/24)+DATE(1970,1,1)</f>
        <v>41417.651516203703</v>
      </c>
      <c r="T2050" s="8">
        <f t="shared" ref="T2050:T2113" si="195">(((J2050/60)/60)/24)+DATE(1970,1,1)</f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10095.349999999999</v>
      </c>
      <c r="P2051">
        <f t="shared" si="193"/>
        <v>80.991037735849048</v>
      </c>
      <c r="Q2051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8">
        <f t="shared" si="194"/>
        <v>41610.957638888889</v>
      </c>
      <c r="T2051" s="8">
        <f t="shared" si="195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37327</v>
      </c>
      <c r="P2052">
        <f t="shared" si="193"/>
        <v>278.39411764705881</v>
      </c>
      <c r="Q2052" t="str">
        <f t="shared" si="196"/>
        <v>technology</v>
      </c>
      <c r="R2052" t="str">
        <f t="shared" si="197"/>
        <v>hardware</v>
      </c>
      <c r="S2052" s="8">
        <f t="shared" si="194"/>
        <v>42155.071504629625</v>
      </c>
      <c r="T2052" s="8">
        <f t="shared" si="195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2429</v>
      </c>
      <c r="P2053">
        <f t="shared" si="193"/>
        <v>43.095041322314053</v>
      </c>
      <c r="Q2053" t="str">
        <f t="shared" si="196"/>
        <v>technology</v>
      </c>
      <c r="R2053" t="str">
        <f t="shared" si="197"/>
        <v>hardware</v>
      </c>
      <c r="S2053" s="8">
        <f t="shared" si="194"/>
        <v>41634.022418981483</v>
      </c>
      <c r="T2053" s="8">
        <f t="shared" si="195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126524</v>
      </c>
      <c r="P2054">
        <f t="shared" si="193"/>
        <v>326.29205175600737</v>
      </c>
      <c r="Q2054" t="str">
        <f t="shared" si="196"/>
        <v>technology</v>
      </c>
      <c r="R2054" t="str">
        <f t="shared" si="197"/>
        <v>hardware</v>
      </c>
      <c r="S2054" s="8">
        <f t="shared" si="194"/>
        <v>42420.08394675926</v>
      </c>
      <c r="T2054" s="8">
        <f t="shared" si="195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51</v>
      </c>
      <c r="P2055">
        <f t="shared" si="193"/>
        <v>41.743801652892564</v>
      </c>
      <c r="Q2055" t="str">
        <f t="shared" si="196"/>
        <v>technology</v>
      </c>
      <c r="R2055" t="str">
        <f t="shared" si="197"/>
        <v>hardware</v>
      </c>
      <c r="S2055" s="8">
        <f t="shared" si="194"/>
        <v>42333.659155092595</v>
      </c>
      <c r="T2055" s="8">
        <f t="shared" si="195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4757</v>
      </c>
      <c r="P2056">
        <f t="shared" si="193"/>
        <v>64.020933977455712</v>
      </c>
      <c r="Q2056" t="str">
        <f t="shared" si="196"/>
        <v>technology</v>
      </c>
      <c r="R2056" t="str">
        <f t="shared" si="197"/>
        <v>hardware</v>
      </c>
      <c r="S2056" s="8">
        <f t="shared" si="194"/>
        <v>41761.520949074074</v>
      </c>
      <c r="T2056" s="8">
        <f t="shared" si="195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4045</v>
      </c>
      <c r="P2057">
        <f t="shared" si="193"/>
        <v>99.455445544554451</v>
      </c>
      <c r="Q2057" t="str">
        <f t="shared" si="196"/>
        <v>technology</v>
      </c>
      <c r="R2057" t="str">
        <f t="shared" si="197"/>
        <v>hardware</v>
      </c>
      <c r="S2057" s="8">
        <f t="shared" si="194"/>
        <v>41976.166666666672</v>
      </c>
      <c r="T2057" s="8">
        <f t="shared" si="195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26726</v>
      </c>
      <c r="P2058">
        <f t="shared" si="193"/>
        <v>138.49458483754512</v>
      </c>
      <c r="Q2058" t="str">
        <f t="shared" si="196"/>
        <v>technology</v>
      </c>
      <c r="R2058" t="str">
        <f t="shared" si="197"/>
        <v>hardware</v>
      </c>
      <c r="S2058" s="8">
        <f t="shared" si="194"/>
        <v>41381.76090277778</v>
      </c>
      <c r="T2058" s="8">
        <f t="shared" si="195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15334.830000000002</v>
      </c>
      <c r="P2059">
        <f t="shared" si="193"/>
        <v>45.547792792792798</v>
      </c>
      <c r="Q2059" t="str">
        <f t="shared" si="196"/>
        <v>technology</v>
      </c>
      <c r="R2059" t="str">
        <f t="shared" si="197"/>
        <v>hardware</v>
      </c>
      <c r="S2059" s="8">
        <f t="shared" si="194"/>
        <v>42426.494583333333</v>
      </c>
      <c r="T2059" s="8">
        <f t="shared" si="195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1748</v>
      </c>
      <c r="P2060">
        <f t="shared" si="193"/>
        <v>10.507317073170732</v>
      </c>
      <c r="Q2060" t="str">
        <f t="shared" si="196"/>
        <v>technology</v>
      </c>
      <c r="R2060" t="str">
        <f t="shared" si="197"/>
        <v>hardware</v>
      </c>
      <c r="S2060" s="8">
        <f t="shared" si="194"/>
        <v>42065.833333333328</v>
      </c>
      <c r="T2060" s="8">
        <f t="shared" si="195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13037</v>
      </c>
      <c r="P2061">
        <f t="shared" si="193"/>
        <v>114.76533333333333</v>
      </c>
      <c r="Q2061" t="str">
        <f t="shared" si="196"/>
        <v>technology</v>
      </c>
      <c r="R2061" t="str">
        <f t="shared" si="197"/>
        <v>hardware</v>
      </c>
      <c r="S2061" s="8">
        <f t="shared" si="194"/>
        <v>42400.915972222225</v>
      </c>
      <c r="T2061" s="8">
        <f t="shared" si="195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24100</v>
      </c>
      <c r="P2062">
        <f t="shared" si="193"/>
        <v>35.997067448680355</v>
      </c>
      <c r="Q2062" t="str">
        <f t="shared" si="196"/>
        <v>technology</v>
      </c>
      <c r="R2062" t="str">
        <f t="shared" si="197"/>
        <v>hardware</v>
      </c>
      <c r="S2062" s="8">
        <f t="shared" si="194"/>
        <v>41843.642939814818</v>
      </c>
      <c r="T2062" s="8">
        <f t="shared" si="195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396</v>
      </c>
      <c r="P2063">
        <f t="shared" si="193"/>
        <v>154.17142857142858</v>
      </c>
      <c r="Q2063" t="str">
        <f t="shared" si="196"/>
        <v>technology</v>
      </c>
      <c r="R2063" t="str">
        <f t="shared" si="197"/>
        <v>hardware</v>
      </c>
      <c r="S2063" s="8">
        <f t="shared" si="194"/>
        <v>42735.764513888891</v>
      </c>
      <c r="T2063" s="8">
        <f t="shared" si="195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14977</v>
      </c>
      <c r="P2064">
        <f t="shared" si="193"/>
        <v>566.38916256157631</v>
      </c>
      <c r="Q2064" t="str">
        <f t="shared" si="196"/>
        <v>technology</v>
      </c>
      <c r="R2064" t="str">
        <f t="shared" si="197"/>
        <v>hardware</v>
      </c>
      <c r="S2064" s="8">
        <f t="shared" si="194"/>
        <v>42453.341412037036</v>
      </c>
      <c r="T2064" s="8">
        <f t="shared" si="195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1922</v>
      </c>
      <c r="P2065">
        <f t="shared" si="193"/>
        <v>120.85714285714286</v>
      </c>
      <c r="Q2065" t="str">
        <f t="shared" si="196"/>
        <v>technology</v>
      </c>
      <c r="R2065" t="str">
        <f t="shared" si="197"/>
        <v>hardware</v>
      </c>
      <c r="S2065" s="8">
        <f t="shared" si="194"/>
        <v>42505.73265046296</v>
      </c>
      <c r="T2065" s="8">
        <f t="shared" si="195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238822.27000000002</v>
      </c>
      <c r="P2066">
        <f t="shared" si="193"/>
        <v>86.163845492085343</v>
      </c>
      <c r="Q2066" t="str">
        <f t="shared" si="196"/>
        <v>technology</v>
      </c>
      <c r="R2066" t="str">
        <f t="shared" si="197"/>
        <v>hardware</v>
      </c>
      <c r="S2066" s="8">
        <f t="shared" si="194"/>
        <v>41425.5</v>
      </c>
      <c r="T2066" s="8">
        <f t="shared" si="195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39686.050000000003</v>
      </c>
      <c r="P2067">
        <f t="shared" si="193"/>
        <v>51.212114395886893</v>
      </c>
      <c r="Q2067" t="str">
        <f t="shared" si="196"/>
        <v>technology</v>
      </c>
      <c r="R2067" t="str">
        <f t="shared" si="197"/>
        <v>hardware</v>
      </c>
      <c r="S2067" s="8">
        <f t="shared" si="194"/>
        <v>41633.333668981482</v>
      </c>
      <c r="T2067" s="8">
        <f t="shared" si="195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2372</v>
      </c>
      <c r="P2068">
        <f t="shared" si="193"/>
        <v>67.261538461538464</v>
      </c>
      <c r="Q2068" t="str">
        <f t="shared" si="196"/>
        <v>technology</v>
      </c>
      <c r="R2068" t="str">
        <f t="shared" si="197"/>
        <v>hardware</v>
      </c>
      <c r="S2068" s="8">
        <f t="shared" si="194"/>
        <v>41874.771793981483</v>
      </c>
      <c r="T2068" s="8">
        <f t="shared" si="195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133</v>
      </c>
      <c r="P2069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8">
        <f t="shared" si="194"/>
        <v>42148.853888888887</v>
      </c>
      <c r="T2069" s="8">
        <f t="shared" si="195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1305.9700000000012</v>
      </c>
      <c r="P2070">
        <f t="shared" si="193"/>
        <v>346.13118421052633</v>
      </c>
      <c r="Q2070" t="str">
        <f t="shared" si="196"/>
        <v>technology</v>
      </c>
      <c r="R2070" t="str">
        <f t="shared" si="197"/>
        <v>hardware</v>
      </c>
      <c r="S2070" s="8">
        <f t="shared" si="194"/>
        <v>42663.841608796298</v>
      </c>
      <c r="T2070" s="8">
        <f t="shared" si="195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14203.330000000002</v>
      </c>
      <c r="P2071">
        <f t="shared" si="193"/>
        <v>244.11912547528519</v>
      </c>
      <c r="Q2071" t="str">
        <f t="shared" si="196"/>
        <v>technology</v>
      </c>
      <c r="R2071" t="str">
        <f t="shared" si="197"/>
        <v>hardware</v>
      </c>
      <c r="S2071" s="8">
        <f t="shared" si="194"/>
        <v>42371.972118055557</v>
      </c>
      <c r="T2071" s="8">
        <f t="shared" si="195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271659</v>
      </c>
      <c r="P2072">
        <f t="shared" si="193"/>
        <v>259.25424836601309</v>
      </c>
      <c r="Q2072" t="str">
        <f t="shared" si="196"/>
        <v>technology</v>
      </c>
      <c r="R2072" t="str">
        <f t="shared" si="197"/>
        <v>hardware</v>
      </c>
      <c r="S2072" s="8">
        <f t="shared" si="194"/>
        <v>42549.6565162037</v>
      </c>
      <c r="T2072" s="8">
        <f t="shared" si="195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36146</v>
      </c>
      <c r="P2073">
        <f t="shared" si="193"/>
        <v>201.96402877697841</v>
      </c>
      <c r="Q2073" t="str">
        <f t="shared" si="196"/>
        <v>technology</v>
      </c>
      <c r="R2073" t="str">
        <f t="shared" si="197"/>
        <v>hardware</v>
      </c>
      <c r="S2073" s="8">
        <f t="shared" si="194"/>
        <v>42645.278749999998</v>
      </c>
      <c r="T2073" s="8">
        <f t="shared" si="195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7673</v>
      </c>
      <c r="P2074">
        <f t="shared" si="193"/>
        <v>226.20857142857142</v>
      </c>
      <c r="Q2074" t="str">
        <f t="shared" si="196"/>
        <v>technology</v>
      </c>
      <c r="R2074" t="str">
        <f t="shared" si="197"/>
        <v>hardware</v>
      </c>
      <c r="S2074" s="8">
        <f t="shared" si="194"/>
        <v>42497.581388888888</v>
      </c>
      <c r="T2074" s="8">
        <f t="shared" si="195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52604.299999999988</v>
      </c>
      <c r="P2075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8">
        <f t="shared" si="194"/>
        <v>42132.668032407411</v>
      </c>
      <c r="T2075" s="8">
        <f t="shared" si="195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15</v>
      </c>
      <c r="P2076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8">
        <f t="shared" si="194"/>
        <v>42496.826180555552</v>
      </c>
      <c r="T2076" s="8">
        <f t="shared" si="195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157821.6</v>
      </c>
      <c r="P2077">
        <f t="shared" si="193"/>
        <v>20.465926829268295</v>
      </c>
      <c r="Q2077" t="str">
        <f t="shared" si="196"/>
        <v>technology</v>
      </c>
      <c r="R2077" t="str">
        <f t="shared" si="197"/>
        <v>hardware</v>
      </c>
      <c r="S2077" s="8">
        <f t="shared" si="194"/>
        <v>41480.681574074071</v>
      </c>
      <c r="T2077" s="8">
        <f t="shared" si="195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793594.99</v>
      </c>
      <c r="P2078">
        <f t="shared" si="193"/>
        <v>116.35303146309367</v>
      </c>
      <c r="Q2078" t="str">
        <f t="shared" si="196"/>
        <v>technology</v>
      </c>
      <c r="R2078" t="str">
        <f t="shared" si="197"/>
        <v>hardware</v>
      </c>
      <c r="S2078" s="8">
        <f t="shared" si="194"/>
        <v>41843.880659722221</v>
      </c>
      <c r="T2078" s="8">
        <f t="shared" si="195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7754</v>
      </c>
      <c r="P2079">
        <f t="shared" si="193"/>
        <v>307.20212765957444</v>
      </c>
      <c r="Q2079" t="str">
        <f t="shared" si="196"/>
        <v>technology</v>
      </c>
      <c r="R2079" t="str">
        <f t="shared" si="197"/>
        <v>hardware</v>
      </c>
      <c r="S2079" s="8">
        <f t="shared" si="194"/>
        <v>42160.875</v>
      </c>
      <c r="T2079" s="8">
        <f t="shared" si="195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6241</v>
      </c>
      <c r="P2080">
        <f t="shared" si="193"/>
        <v>546.6875</v>
      </c>
      <c r="Q2080" t="str">
        <f t="shared" si="196"/>
        <v>technology</v>
      </c>
      <c r="R2080" t="str">
        <f t="shared" si="197"/>
        <v>hardware</v>
      </c>
      <c r="S2080" s="8">
        <f t="shared" si="194"/>
        <v>42722.771493055552</v>
      </c>
      <c r="T2080" s="8">
        <f t="shared" si="195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18817</v>
      </c>
      <c r="P2081">
        <f t="shared" si="193"/>
        <v>47.474464579901152</v>
      </c>
      <c r="Q2081" t="str">
        <f t="shared" si="196"/>
        <v>technology</v>
      </c>
      <c r="R2081" t="str">
        <f t="shared" si="197"/>
        <v>hardware</v>
      </c>
      <c r="S2081" s="8">
        <f t="shared" si="194"/>
        <v>42180.791666666672</v>
      </c>
      <c r="T2081" s="8">
        <f t="shared" si="195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4078</v>
      </c>
      <c r="P2082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8">
        <f t="shared" si="194"/>
        <v>42319.998842592591</v>
      </c>
      <c r="T2082" s="8">
        <f t="shared" si="195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510</v>
      </c>
      <c r="P2083">
        <f t="shared" si="193"/>
        <v>72.909090909090907</v>
      </c>
      <c r="Q2083" t="str">
        <f t="shared" si="196"/>
        <v>music</v>
      </c>
      <c r="R2083" t="str">
        <f t="shared" si="197"/>
        <v>indie rock</v>
      </c>
      <c r="S2083" s="8">
        <f t="shared" si="194"/>
        <v>41045.207638888889</v>
      </c>
      <c r="T2083" s="8">
        <f t="shared" si="195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161</v>
      </c>
      <c r="P2084">
        <f t="shared" si="193"/>
        <v>43.710526315789473</v>
      </c>
      <c r="Q2084" t="str">
        <f t="shared" si="196"/>
        <v>music</v>
      </c>
      <c r="R2084" t="str">
        <f t="shared" si="197"/>
        <v>indie rock</v>
      </c>
      <c r="S2084" s="8">
        <f t="shared" si="194"/>
        <v>40871.161990740737</v>
      </c>
      <c r="T2084" s="8">
        <f t="shared" si="195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100</v>
      </c>
      <c r="P2085">
        <f t="shared" si="193"/>
        <v>34</v>
      </c>
      <c r="Q2085" t="str">
        <f t="shared" si="196"/>
        <v>music</v>
      </c>
      <c r="R2085" t="str">
        <f t="shared" si="197"/>
        <v>indie rock</v>
      </c>
      <c r="S2085" s="8">
        <f t="shared" si="194"/>
        <v>41064.72216435185</v>
      </c>
      <c r="T2085" s="8">
        <f t="shared" si="195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250</v>
      </c>
      <c r="P2086">
        <f t="shared" si="193"/>
        <v>70.652173913043484</v>
      </c>
      <c r="Q2086" t="str">
        <f t="shared" si="196"/>
        <v>music</v>
      </c>
      <c r="R2086" t="str">
        <f t="shared" si="197"/>
        <v>indie rock</v>
      </c>
      <c r="S2086" s="8">
        <f t="shared" si="194"/>
        <v>41763.290972222225</v>
      </c>
      <c r="T2086" s="8">
        <f t="shared" si="195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1412</v>
      </c>
      <c r="P2087">
        <f t="shared" si="193"/>
        <v>89.301204819277103</v>
      </c>
      <c r="Q2087" t="str">
        <f t="shared" si="196"/>
        <v>music</v>
      </c>
      <c r="R2087" t="str">
        <f t="shared" si="197"/>
        <v>indie rock</v>
      </c>
      <c r="S2087" s="8">
        <f t="shared" si="194"/>
        <v>41105.835497685184</v>
      </c>
      <c r="T2087" s="8">
        <f t="shared" si="195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28</v>
      </c>
      <c r="P2088">
        <f t="shared" si="193"/>
        <v>115.08571428571429</v>
      </c>
      <c r="Q2088" t="str">
        <f t="shared" si="196"/>
        <v>music</v>
      </c>
      <c r="R2088" t="str">
        <f t="shared" si="197"/>
        <v>indie rock</v>
      </c>
      <c r="S2088" s="8">
        <f t="shared" si="194"/>
        <v>40891.207638888889</v>
      </c>
      <c r="T2088" s="8">
        <f t="shared" si="195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53</v>
      </c>
      <c r="P2089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8">
        <f t="shared" si="194"/>
        <v>40794.204375000001</v>
      </c>
      <c r="T2089" s="8">
        <f t="shared" si="195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465.32000000000016</v>
      </c>
      <c r="P2090">
        <f t="shared" si="193"/>
        <v>46.204266666666669</v>
      </c>
      <c r="Q2090" t="str">
        <f t="shared" si="196"/>
        <v>music</v>
      </c>
      <c r="R2090" t="str">
        <f t="shared" si="197"/>
        <v>indie rock</v>
      </c>
      <c r="S2090" s="8">
        <f t="shared" si="194"/>
        <v>40432.165972222225</v>
      </c>
      <c r="T2090" s="8">
        <f t="shared" si="195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510.01000000000022</v>
      </c>
      <c r="P2091">
        <f t="shared" si="193"/>
        <v>48.54854838709678</v>
      </c>
      <c r="Q2091" t="str">
        <f t="shared" si="196"/>
        <v>music</v>
      </c>
      <c r="R2091" t="str">
        <f t="shared" si="197"/>
        <v>indie rock</v>
      </c>
      <c r="S2091" s="8">
        <f t="shared" si="194"/>
        <v>41488.076319444444</v>
      </c>
      <c r="T2091" s="8">
        <f t="shared" si="195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1203.2299999999996</v>
      </c>
      <c r="P2092">
        <f t="shared" si="193"/>
        <v>57.520187499999999</v>
      </c>
      <c r="Q2092" t="str">
        <f t="shared" si="196"/>
        <v>music</v>
      </c>
      <c r="R2092" t="str">
        <f t="shared" si="197"/>
        <v>indie rock</v>
      </c>
      <c r="S2092" s="8">
        <f t="shared" si="194"/>
        <v>41329.381423611114</v>
      </c>
      <c r="T2092" s="8">
        <f t="shared" si="195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3684.2000000000007</v>
      </c>
      <c r="P2093">
        <f t="shared" si="193"/>
        <v>88.147154471544724</v>
      </c>
      <c r="Q2093" t="str">
        <f t="shared" si="196"/>
        <v>music</v>
      </c>
      <c r="R2093" t="str">
        <f t="shared" si="197"/>
        <v>indie rock</v>
      </c>
      <c r="S2093" s="8">
        <f t="shared" si="194"/>
        <v>40603.833333333336</v>
      </c>
      <c r="T2093" s="8">
        <f t="shared" si="195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77</v>
      </c>
      <c r="P2094">
        <f t="shared" si="193"/>
        <v>110.49090909090908</v>
      </c>
      <c r="Q2094" t="str">
        <f t="shared" si="196"/>
        <v>music</v>
      </c>
      <c r="R2094" t="str">
        <f t="shared" si="197"/>
        <v>indie rock</v>
      </c>
      <c r="S2094" s="8">
        <f t="shared" si="194"/>
        <v>40823.707546296297</v>
      </c>
      <c r="T2094" s="8">
        <f t="shared" si="195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37</v>
      </c>
      <c r="P2095">
        <f t="shared" si="193"/>
        <v>66.826086956521735</v>
      </c>
      <c r="Q2095" t="str">
        <f t="shared" si="196"/>
        <v>music</v>
      </c>
      <c r="R2095" t="str">
        <f t="shared" si="197"/>
        <v>indie rock</v>
      </c>
      <c r="S2095" s="8">
        <f t="shared" si="194"/>
        <v>41265.896203703705</v>
      </c>
      <c r="T2095" s="8">
        <f t="shared" si="195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719</v>
      </c>
      <c r="P2096">
        <f t="shared" si="193"/>
        <v>58.597222222222221</v>
      </c>
      <c r="Q2096" t="str">
        <f t="shared" si="196"/>
        <v>music</v>
      </c>
      <c r="R2096" t="str">
        <f t="shared" si="197"/>
        <v>indie rock</v>
      </c>
      <c r="S2096" s="8">
        <f t="shared" si="194"/>
        <v>40973.125</v>
      </c>
      <c r="T2096" s="8">
        <f t="shared" si="195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0</v>
      </c>
      <c r="P2097">
        <f t="shared" si="193"/>
        <v>113.63636363636364</v>
      </c>
      <c r="Q2097" t="str">
        <f t="shared" si="196"/>
        <v>music</v>
      </c>
      <c r="R2097" t="str">
        <f t="shared" si="197"/>
        <v>indie rock</v>
      </c>
      <c r="S2097" s="8">
        <f t="shared" si="194"/>
        <v>40818.733483796292</v>
      </c>
      <c r="T2097" s="8">
        <f t="shared" si="195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</v>
      </c>
      <c r="P2098">
        <f t="shared" si="193"/>
        <v>43.571428571428569</v>
      </c>
      <c r="Q2098" t="str">
        <f t="shared" si="196"/>
        <v>music</v>
      </c>
      <c r="R2098" t="str">
        <f t="shared" si="197"/>
        <v>indie rock</v>
      </c>
      <c r="S2098" s="8">
        <f t="shared" si="194"/>
        <v>41208.165972222225</v>
      </c>
      <c r="T2098" s="8">
        <f t="shared" si="195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0</v>
      </c>
      <c r="P2099">
        <f t="shared" si="193"/>
        <v>78.94736842105263</v>
      </c>
      <c r="Q2099" t="str">
        <f t="shared" si="196"/>
        <v>music</v>
      </c>
      <c r="R2099" t="str">
        <f t="shared" si="197"/>
        <v>indie rock</v>
      </c>
      <c r="S2099" s="8">
        <f t="shared" si="194"/>
        <v>40878.626562500001</v>
      </c>
      <c r="T2099" s="8">
        <f t="shared" si="195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20</v>
      </c>
      <c r="P2100">
        <f t="shared" si="193"/>
        <v>188.125</v>
      </c>
      <c r="Q2100" t="str">
        <f t="shared" si="196"/>
        <v>music</v>
      </c>
      <c r="R2100" t="str">
        <f t="shared" si="197"/>
        <v>indie rock</v>
      </c>
      <c r="S2100" s="8">
        <f t="shared" si="194"/>
        <v>40976.11383101852</v>
      </c>
      <c r="T2100" s="8">
        <f t="shared" si="195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971</v>
      </c>
      <c r="P2101">
        <f t="shared" si="193"/>
        <v>63.031746031746032</v>
      </c>
      <c r="Q2101" t="str">
        <f t="shared" si="196"/>
        <v>music</v>
      </c>
      <c r="R2101" t="str">
        <f t="shared" si="197"/>
        <v>indie rock</v>
      </c>
      <c r="S2101" s="8">
        <f t="shared" si="194"/>
        <v>42187.152777777781</v>
      </c>
      <c r="T2101" s="8">
        <f t="shared" si="195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220</v>
      </c>
      <c r="P2102">
        <f t="shared" si="193"/>
        <v>30.37037037037037</v>
      </c>
      <c r="Q2102" t="str">
        <f t="shared" si="196"/>
        <v>music</v>
      </c>
      <c r="R2102" t="str">
        <f t="shared" si="197"/>
        <v>indie rock</v>
      </c>
      <c r="S2102" s="8">
        <f t="shared" si="194"/>
        <v>41090.165972222225</v>
      </c>
      <c r="T2102" s="8">
        <f t="shared" si="195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265</v>
      </c>
      <c r="P2103">
        <f t="shared" si="193"/>
        <v>51.477272727272727</v>
      </c>
      <c r="Q2103" t="str">
        <f t="shared" si="196"/>
        <v>music</v>
      </c>
      <c r="R2103" t="str">
        <f t="shared" si="197"/>
        <v>indie rock</v>
      </c>
      <c r="S2103" s="8">
        <f t="shared" si="194"/>
        <v>40952.149467592593</v>
      </c>
      <c r="T2103" s="8">
        <f t="shared" si="195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360</v>
      </c>
      <c r="P2104">
        <f t="shared" si="193"/>
        <v>35.789473684210527</v>
      </c>
      <c r="Q2104" t="str">
        <f t="shared" si="196"/>
        <v>music</v>
      </c>
      <c r="R2104" t="str">
        <f t="shared" si="197"/>
        <v>indie rock</v>
      </c>
      <c r="S2104" s="8">
        <f t="shared" si="194"/>
        <v>40668.868611111109</v>
      </c>
      <c r="T2104" s="8">
        <f t="shared" si="195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3587</v>
      </c>
      <c r="P2105">
        <f t="shared" si="193"/>
        <v>98.817391304347822</v>
      </c>
      <c r="Q2105" t="str">
        <f t="shared" si="196"/>
        <v>music</v>
      </c>
      <c r="R2105" t="str">
        <f t="shared" si="197"/>
        <v>indie rock</v>
      </c>
      <c r="S2105" s="8">
        <f t="shared" si="194"/>
        <v>41222.7966087963</v>
      </c>
      <c r="T2105" s="8">
        <f t="shared" si="195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236</v>
      </c>
      <c r="P2106">
        <f t="shared" si="193"/>
        <v>28</v>
      </c>
      <c r="Q2106" t="str">
        <f t="shared" si="196"/>
        <v>music</v>
      </c>
      <c r="R2106" t="str">
        <f t="shared" si="197"/>
        <v>indie rock</v>
      </c>
      <c r="S2106" s="8">
        <f t="shared" si="194"/>
        <v>41425</v>
      </c>
      <c r="T2106" s="8">
        <f t="shared" si="195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3080</v>
      </c>
      <c r="P2107">
        <f t="shared" si="193"/>
        <v>51.313131313131315</v>
      </c>
      <c r="Q2107" t="str">
        <f t="shared" si="196"/>
        <v>music</v>
      </c>
      <c r="R2107" t="str">
        <f t="shared" si="197"/>
        <v>indie rock</v>
      </c>
      <c r="S2107" s="8">
        <f t="shared" si="194"/>
        <v>41964.166666666672</v>
      </c>
      <c r="T2107" s="8">
        <f t="shared" si="195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155</v>
      </c>
      <c r="P2108">
        <f t="shared" si="193"/>
        <v>53.522727272727273</v>
      </c>
      <c r="Q2108" t="str">
        <f t="shared" si="196"/>
        <v>music</v>
      </c>
      <c r="R2108" t="str">
        <f t="shared" si="197"/>
        <v>indie rock</v>
      </c>
      <c r="S2108" s="8">
        <f t="shared" si="194"/>
        <v>41300.21497685185</v>
      </c>
      <c r="T2108" s="8">
        <f t="shared" si="195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154.65999999999985</v>
      </c>
      <c r="P2109">
        <f t="shared" si="193"/>
        <v>37.149310344827583</v>
      </c>
      <c r="Q2109" t="str">
        <f t="shared" si="196"/>
        <v>music</v>
      </c>
      <c r="R2109" t="str">
        <f t="shared" si="197"/>
        <v>indie rock</v>
      </c>
      <c r="S2109" s="8">
        <f t="shared" si="194"/>
        <v>41955.752233796295</v>
      </c>
      <c r="T2109" s="8">
        <f t="shared" si="195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1170</v>
      </c>
      <c r="P2110">
        <f t="shared" si="193"/>
        <v>89.895287958115176</v>
      </c>
      <c r="Q2110" t="str">
        <f t="shared" si="196"/>
        <v>music</v>
      </c>
      <c r="R2110" t="str">
        <f t="shared" si="197"/>
        <v>indie rock</v>
      </c>
      <c r="S2110" s="8">
        <f t="shared" si="194"/>
        <v>41162.163194444445</v>
      </c>
      <c r="T2110" s="8">
        <f t="shared" si="195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261</v>
      </c>
      <c r="P2111">
        <f t="shared" si="193"/>
        <v>106.52500000000001</v>
      </c>
      <c r="Q2111" t="str">
        <f t="shared" si="196"/>
        <v>music</v>
      </c>
      <c r="R2111" t="str">
        <f t="shared" si="197"/>
        <v>indie rock</v>
      </c>
      <c r="S2111" s="8">
        <f t="shared" si="194"/>
        <v>42190.708530092597</v>
      </c>
      <c r="T2111" s="8">
        <f t="shared" si="195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7</v>
      </c>
      <c r="P2112">
        <f t="shared" si="193"/>
        <v>52.815789473684212</v>
      </c>
      <c r="Q2112" t="str">
        <f t="shared" si="196"/>
        <v>music</v>
      </c>
      <c r="R2112" t="str">
        <f t="shared" si="197"/>
        <v>indie rock</v>
      </c>
      <c r="S2112" s="8">
        <f t="shared" si="194"/>
        <v>41787.207638888889</v>
      </c>
      <c r="T2112" s="8">
        <f t="shared" si="195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130</v>
      </c>
      <c r="P2113">
        <f t="shared" si="193"/>
        <v>54.615384615384613</v>
      </c>
      <c r="Q2113" t="str">
        <f t="shared" si="196"/>
        <v>music</v>
      </c>
      <c r="R2113" t="str">
        <f t="shared" si="197"/>
        <v>indie rock</v>
      </c>
      <c r="S2113" s="8">
        <f t="shared" si="194"/>
        <v>40770.041666666664</v>
      </c>
      <c r="T2113" s="8">
        <f t="shared" si="195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E2114-D2114</f>
        <v>0</v>
      </c>
      <c r="P2114">
        <f t="shared" ref="P2114:P2177" si="199">E2114/L2114</f>
        <v>27.272727272727273</v>
      </c>
      <c r="Q2114" t="str">
        <f t="shared" si="196"/>
        <v>music</v>
      </c>
      <c r="R2114" t="str">
        <f t="shared" si="197"/>
        <v>indie rock</v>
      </c>
      <c r="S2114" s="8">
        <f t="shared" ref="S2114:S2177" si="200">(((I2114/60)/60)/24)+DATE(1970,1,1)</f>
        <v>41379.928159722222</v>
      </c>
      <c r="T2114" s="8">
        <f t="shared" ref="T2114:T2177" si="201">(((J2114/60)/60)/24)+DATE(1970,1,1)</f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340</v>
      </c>
      <c r="P2115">
        <f t="shared" si="199"/>
        <v>68.598130841121488</v>
      </c>
      <c r="Q2115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8">
        <f t="shared" si="200"/>
        <v>41905.86546296296</v>
      </c>
      <c r="T2115" s="8">
        <f t="shared" si="201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235</v>
      </c>
      <c r="P2116">
        <f t="shared" si="199"/>
        <v>35.612244897959187</v>
      </c>
      <c r="Q2116" t="str">
        <f t="shared" si="202"/>
        <v>music</v>
      </c>
      <c r="R2116" t="str">
        <f t="shared" si="203"/>
        <v>indie rock</v>
      </c>
      <c r="S2116" s="8">
        <f t="shared" si="200"/>
        <v>40521.207638888889</v>
      </c>
      <c r="T2116" s="8">
        <f t="shared" si="201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1885</v>
      </c>
      <c r="P2117">
        <f t="shared" si="199"/>
        <v>94.027777777777771</v>
      </c>
      <c r="Q2117" t="str">
        <f t="shared" si="202"/>
        <v>music</v>
      </c>
      <c r="R2117" t="str">
        <f t="shared" si="203"/>
        <v>indie rock</v>
      </c>
      <c r="S2117" s="8">
        <f t="shared" si="200"/>
        <v>40594.081030092595</v>
      </c>
      <c r="T2117" s="8">
        <f t="shared" si="201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434</v>
      </c>
      <c r="P2118">
        <f t="shared" si="199"/>
        <v>526.45652173913038</v>
      </c>
      <c r="Q2118" t="str">
        <f t="shared" si="202"/>
        <v>music</v>
      </c>
      <c r="R2118" t="str">
        <f t="shared" si="203"/>
        <v>indie rock</v>
      </c>
      <c r="S2118" s="8">
        <f t="shared" si="200"/>
        <v>41184.777812500004</v>
      </c>
      <c r="T2118" s="8">
        <f t="shared" si="201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573</v>
      </c>
      <c r="P2119">
        <f t="shared" si="199"/>
        <v>50.657142857142858</v>
      </c>
      <c r="Q2119" t="str">
        <f t="shared" si="202"/>
        <v>music</v>
      </c>
      <c r="R2119" t="str">
        <f t="shared" si="203"/>
        <v>indie rock</v>
      </c>
      <c r="S2119" s="8">
        <f t="shared" si="200"/>
        <v>42304.207638888889</v>
      </c>
      <c r="T2119" s="8">
        <f t="shared" si="201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346.1099999999999</v>
      </c>
      <c r="P2120">
        <f t="shared" si="199"/>
        <v>79.182941176470578</v>
      </c>
      <c r="Q2120" t="str">
        <f t="shared" si="202"/>
        <v>music</v>
      </c>
      <c r="R2120" t="str">
        <f t="shared" si="203"/>
        <v>indie rock</v>
      </c>
      <c r="S2120" s="8">
        <f t="shared" si="200"/>
        <v>40748.839537037034</v>
      </c>
      <c r="T2120" s="8">
        <f t="shared" si="201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15</v>
      </c>
      <c r="P2121">
        <f t="shared" si="199"/>
        <v>91.590909090909093</v>
      </c>
      <c r="Q2121" t="str">
        <f t="shared" si="202"/>
        <v>music</v>
      </c>
      <c r="R2121" t="str">
        <f t="shared" si="203"/>
        <v>indie rock</v>
      </c>
      <c r="S2121" s="8">
        <f t="shared" si="200"/>
        <v>41137.130150462966</v>
      </c>
      <c r="T2121" s="8">
        <f t="shared" si="201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70.430000000000291</v>
      </c>
      <c r="P2122">
        <f t="shared" si="199"/>
        <v>116.96275362318841</v>
      </c>
      <c r="Q2122" t="str">
        <f t="shared" si="202"/>
        <v>music</v>
      </c>
      <c r="R2122" t="str">
        <f t="shared" si="203"/>
        <v>indie rock</v>
      </c>
      <c r="S2122" s="8">
        <f t="shared" si="200"/>
        <v>41640.964537037034</v>
      </c>
      <c r="T2122" s="8">
        <f t="shared" si="201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-49716</v>
      </c>
      <c r="P2123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8">
        <f t="shared" si="200"/>
        <v>42746.7424537037</v>
      </c>
      <c r="T2123" s="8">
        <f t="shared" si="201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-79690</v>
      </c>
      <c r="P2124">
        <f t="shared" si="199"/>
        <v>103.33333333333333</v>
      </c>
      <c r="Q2124" t="str">
        <f t="shared" si="202"/>
        <v>games</v>
      </c>
      <c r="R2124" t="str">
        <f t="shared" si="203"/>
        <v>video games</v>
      </c>
      <c r="S2124" s="8">
        <f t="shared" si="200"/>
        <v>42742.300567129627</v>
      </c>
      <c r="T2124" s="8">
        <f t="shared" si="201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-450</v>
      </c>
      <c r="P2125">
        <f t="shared" si="199"/>
        <v>10</v>
      </c>
      <c r="Q2125" t="str">
        <f t="shared" si="202"/>
        <v>games</v>
      </c>
      <c r="R2125" t="str">
        <f t="shared" si="203"/>
        <v>video games</v>
      </c>
      <c r="S2125" s="8">
        <f t="shared" si="200"/>
        <v>40252.290972222225</v>
      </c>
      <c r="T2125" s="8">
        <f t="shared" si="201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-985</v>
      </c>
      <c r="P2126">
        <f t="shared" si="199"/>
        <v>23</v>
      </c>
      <c r="Q2126" t="str">
        <f t="shared" si="202"/>
        <v>games</v>
      </c>
      <c r="R2126" t="str">
        <f t="shared" si="203"/>
        <v>video games</v>
      </c>
      <c r="S2126" s="8">
        <f t="shared" si="200"/>
        <v>40512.208333333336</v>
      </c>
      <c r="T2126" s="8">
        <f t="shared" si="201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-59148</v>
      </c>
      <c r="P2127">
        <f t="shared" si="199"/>
        <v>31.555555555555557</v>
      </c>
      <c r="Q2127" t="str">
        <f t="shared" si="202"/>
        <v>games</v>
      </c>
      <c r="R2127" t="str">
        <f t="shared" si="203"/>
        <v>video games</v>
      </c>
      <c r="S2127" s="8">
        <f t="shared" si="200"/>
        <v>42221.023530092592</v>
      </c>
      <c r="T2127" s="8">
        <f t="shared" si="201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-19990</v>
      </c>
      <c r="P2128">
        <f t="shared" si="199"/>
        <v>5</v>
      </c>
      <c r="Q2128" t="str">
        <f t="shared" si="202"/>
        <v>games</v>
      </c>
      <c r="R2128" t="str">
        <f t="shared" si="203"/>
        <v>video games</v>
      </c>
      <c r="S2128" s="8">
        <f t="shared" si="200"/>
        <v>41981.973229166666</v>
      </c>
      <c r="T2128" s="8">
        <f t="shared" si="201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-19924</v>
      </c>
      <c r="P2129">
        <f t="shared" si="199"/>
        <v>34.220338983050844</v>
      </c>
      <c r="Q2129" t="str">
        <f t="shared" si="202"/>
        <v>games</v>
      </c>
      <c r="R2129" t="str">
        <f t="shared" si="203"/>
        <v>video games</v>
      </c>
      <c r="S2129" s="8">
        <f t="shared" si="200"/>
        <v>42075.463692129633</v>
      </c>
      <c r="T2129" s="8">
        <f t="shared" si="201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-14975</v>
      </c>
      <c r="P2130">
        <f t="shared" si="199"/>
        <v>25</v>
      </c>
      <c r="Q2130" t="str">
        <f t="shared" si="202"/>
        <v>games</v>
      </c>
      <c r="R2130" t="str">
        <f t="shared" si="203"/>
        <v>video games</v>
      </c>
      <c r="S2130" s="8">
        <f t="shared" si="200"/>
        <v>41903.772789351853</v>
      </c>
      <c r="T2130" s="8">
        <f t="shared" si="201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-1764</v>
      </c>
      <c r="P2131">
        <f t="shared" si="199"/>
        <v>19.666666666666668</v>
      </c>
      <c r="Q2131" t="str">
        <f t="shared" si="202"/>
        <v>games</v>
      </c>
      <c r="R2131" t="str">
        <f t="shared" si="203"/>
        <v>video games</v>
      </c>
      <c r="S2131" s="8">
        <f t="shared" si="200"/>
        <v>42439.024305555555</v>
      </c>
      <c r="T2131" s="8">
        <f t="shared" si="201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-41915</v>
      </c>
      <c r="P2132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8">
        <f t="shared" si="200"/>
        <v>41867.086377314816</v>
      </c>
      <c r="T2132" s="8">
        <f t="shared" si="201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-475</v>
      </c>
      <c r="P2133">
        <f t="shared" si="199"/>
        <v>8.3333333333333339</v>
      </c>
      <c r="Q2133" t="str">
        <f t="shared" si="202"/>
        <v>games</v>
      </c>
      <c r="R2133" t="str">
        <f t="shared" si="203"/>
        <v>video games</v>
      </c>
      <c r="S2133" s="8">
        <f t="shared" si="200"/>
        <v>42197.207071759258</v>
      </c>
      <c r="T2133" s="8">
        <f t="shared" si="201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-97887.01</v>
      </c>
      <c r="P2134">
        <f t="shared" si="199"/>
        <v>21.34333333333333</v>
      </c>
      <c r="Q2134" t="str">
        <f t="shared" si="202"/>
        <v>games</v>
      </c>
      <c r="R2134" t="str">
        <f t="shared" si="203"/>
        <v>video games</v>
      </c>
      <c r="S2134" s="8">
        <f t="shared" si="200"/>
        <v>41673.487175925926</v>
      </c>
      <c r="T2134" s="8">
        <f t="shared" si="201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-984</v>
      </c>
      <c r="P2135">
        <f t="shared" si="199"/>
        <v>5.333333333333333</v>
      </c>
      <c r="Q2135" t="str">
        <f t="shared" si="202"/>
        <v>games</v>
      </c>
      <c r="R2135" t="str">
        <f t="shared" si="203"/>
        <v>video games</v>
      </c>
      <c r="S2135" s="8">
        <f t="shared" si="200"/>
        <v>40657.290972222225</v>
      </c>
      <c r="T2135" s="8">
        <f t="shared" si="201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-5896</v>
      </c>
      <c r="P2136">
        <f t="shared" si="199"/>
        <v>34.666666666666664</v>
      </c>
      <c r="Q2136" t="str">
        <f t="shared" si="202"/>
        <v>games</v>
      </c>
      <c r="R2136" t="str">
        <f t="shared" si="203"/>
        <v>video games</v>
      </c>
      <c r="S2136" s="8">
        <f t="shared" si="200"/>
        <v>41391.886469907404</v>
      </c>
      <c r="T2136" s="8">
        <f t="shared" si="201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-4522</v>
      </c>
      <c r="P2137">
        <f t="shared" si="199"/>
        <v>21.727272727272727</v>
      </c>
      <c r="Q2137" t="str">
        <f t="shared" si="202"/>
        <v>games</v>
      </c>
      <c r="R2137" t="str">
        <f t="shared" si="203"/>
        <v>video games</v>
      </c>
      <c r="S2137" s="8">
        <f t="shared" si="200"/>
        <v>41186.963344907403</v>
      </c>
      <c r="T2137" s="8">
        <f t="shared" si="201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-79952.31</v>
      </c>
      <c r="P2138">
        <f t="shared" si="199"/>
        <v>11.922499999999999</v>
      </c>
      <c r="Q2138" t="str">
        <f t="shared" si="202"/>
        <v>games</v>
      </c>
      <c r="R2138" t="str">
        <f t="shared" si="203"/>
        <v>video games</v>
      </c>
      <c r="S2138" s="8">
        <f t="shared" si="200"/>
        <v>41566.509097222224</v>
      </c>
      <c r="T2138" s="8">
        <f t="shared" si="201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-35797</v>
      </c>
      <c r="P2139">
        <f t="shared" si="199"/>
        <v>26.59737827715356</v>
      </c>
      <c r="Q2139" t="str">
        <f t="shared" si="202"/>
        <v>games</v>
      </c>
      <c r="R2139" t="str">
        <f t="shared" si="203"/>
        <v>video games</v>
      </c>
      <c r="S2139" s="8">
        <f t="shared" si="200"/>
        <v>41978.771168981482</v>
      </c>
      <c r="T2139" s="8">
        <f t="shared" si="201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-872</v>
      </c>
      <c r="P2140">
        <f t="shared" si="199"/>
        <v>10.666666666666666</v>
      </c>
      <c r="Q2140" t="str">
        <f t="shared" si="202"/>
        <v>games</v>
      </c>
      <c r="R2140" t="str">
        <f t="shared" si="203"/>
        <v>video games</v>
      </c>
      <c r="S2140" s="8">
        <f t="shared" si="200"/>
        <v>41587.054849537039</v>
      </c>
      <c r="T2140" s="8">
        <f t="shared" si="201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-28374</v>
      </c>
      <c r="P2141">
        <f t="shared" si="199"/>
        <v>29.035714285714285</v>
      </c>
      <c r="Q2141" t="str">
        <f t="shared" si="202"/>
        <v>games</v>
      </c>
      <c r="R2141" t="str">
        <f t="shared" si="203"/>
        <v>video games</v>
      </c>
      <c r="S2141" s="8">
        <f t="shared" si="200"/>
        <v>42677.750092592592</v>
      </c>
      <c r="T2141" s="8">
        <f t="shared" si="201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-499440</v>
      </c>
      <c r="P2142">
        <f t="shared" si="199"/>
        <v>50.909090909090907</v>
      </c>
      <c r="Q2142" t="str">
        <f t="shared" si="202"/>
        <v>games</v>
      </c>
      <c r="R2142" t="str">
        <f t="shared" si="203"/>
        <v>video games</v>
      </c>
      <c r="S2142" s="8">
        <f t="shared" si="200"/>
        <v>41285.833611111113</v>
      </c>
      <c r="T2142" s="8">
        <f t="shared" si="201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-15000</v>
      </c>
      <c r="P2143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8">
        <f t="shared" si="200"/>
        <v>41957.277303240742</v>
      </c>
      <c r="T2143" s="8">
        <f t="shared" si="201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-9899</v>
      </c>
      <c r="P2144">
        <f t="shared" si="199"/>
        <v>50.083333333333336</v>
      </c>
      <c r="Q2144" t="str">
        <f t="shared" si="202"/>
        <v>games</v>
      </c>
      <c r="R2144" t="str">
        <f t="shared" si="203"/>
        <v>video games</v>
      </c>
      <c r="S2144" s="8">
        <f t="shared" si="200"/>
        <v>42368.701504629629</v>
      </c>
      <c r="T2144" s="8">
        <f t="shared" si="201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-1775</v>
      </c>
      <c r="P2145">
        <f t="shared" si="199"/>
        <v>45</v>
      </c>
      <c r="Q2145" t="str">
        <f t="shared" si="202"/>
        <v>games</v>
      </c>
      <c r="R2145" t="str">
        <f t="shared" si="203"/>
        <v>video games</v>
      </c>
      <c r="S2145" s="8">
        <f t="shared" si="200"/>
        <v>40380.791666666664</v>
      </c>
      <c r="T2145" s="8">
        <f t="shared" si="201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-34893</v>
      </c>
      <c r="P2146">
        <f t="shared" si="199"/>
        <v>25.291666666666668</v>
      </c>
      <c r="Q2146" t="str">
        <f t="shared" si="202"/>
        <v>games</v>
      </c>
      <c r="R2146" t="str">
        <f t="shared" si="203"/>
        <v>video games</v>
      </c>
      <c r="S2146" s="8">
        <f t="shared" si="200"/>
        <v>41531.546759259261</v>
      </c>
      <c r="T2146" s="8">
        <f t="shared" si="201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-10435</v>
      </c>
      <c r="P2147">
        <f t="shared" si="199"/>
        <v>51.292134831460672</v>
      </c>
      <c r="Q2147" t="str">
        <f t="shared" si="202"/>
        <v>games</v>
      </c>
      <c r="R2147" t="str">
        <f t="shared" si="203"/>
        <v>video games</v>
      </c>
      <c r="S2147" s="8">
        <f t="shared" si="200"/>
        <v>41605.279097222221</v>
      </c>
      <c r="T2147" s="8">
        <f t="shared" si="201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-4999</v>
      </c>
      <c r="P2148">
        <f t="shared" si="199"/>
        <v>1</v>
      </c>
      <c r="Q2148" t="str">
        <f t="shared" si="202"/>
        <v>games</v>
      </c>
      <c r="R2148" t="str">
        <f t="shared" si="203"/>
        <v>video games</v>
      </c>
      <c r="S2148" s="8">
        <f t="shared" si="200"/>
        <v>42411.679513888885</v>
      </c>
      <c r="T2148" s="8">
        <f t="shared" si="201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-387284</v>
      </c>
      <c r="P2149">
        <f t="shared" si="199"/>
        <v>49.381818181818183</v>
      </c>
      <c r="Q2149" t="str">
        <f t="shared" si="202"/>
        <v>games</v>
      </c>
      <c r="R2149" t="str">
        <f t="shared" si="203"/>
        <v>video games</v>
      </c>
      <c r="S2149" s="8">
        <f t="shared" si="200"/>
        <v>41959.337361111116</v>
      </c>
      <c r="T2149" s="8">
        <f t="shared" si="201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-98</v>
      </c>
      <c r="P2150">
        <f t="shared" si="199"/>
        <v>1</v>
      </c>
      <c r="Q2150" t="str">
        <f t="shared" si="202"/>
        <v>games</v>
      </c>
      <c r="R2150" t="str">
        <f t="shared" si="203"/>
        <v>video games</v>
      </c>
      <c r="S2150" s="8">
        <f t="shared" si="200"/>
        <v>42096.691921296297</v>
      </c>
      <c r="T2150" s="8">
        <f t="shared" si="201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-2000</v>
      </c>
      <c r="P2151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8">
        <f t="shared" si="200"/>
        <v>40390</v>
      </c>
      <c r="T2151" s="8">
        <f t="shared" si="201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-49595</v>
      </c>
      <c r="P2152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8">
        <f t="shared" si="200"/>
        <v>42564.284710648149</v>
      </c>
      <c r="T2152" s="8">
        <f t="shared" si="201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-44882</v>
      </c>
      <c r="P2153">
        <f t="shared" si="199"/>
        <v>19.666666666666668</v>
      </c>
      <c r="Q2153" t="str">
        <f t="shared" si="202"/>
        <v>games</v>
      </c>
      <c r="R2153" t="str">
        <f t="shared" si="203"/>
        <v>video games</v>
      </c>
      <c r="S2153" s="8">
        <f t="shared" si="200"/>
        <v>42550.847384259265</v>
      </c>
      <c r="T2153" s="8">
        <f t="shared" si="201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-29950</v>
      </c>
      <c r="P2154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8">
        <f t="shared" si="200"/>
        <v>41713.790613425925</v>
      </c>
      <c r="T2154" s="8">
        <f t="shared" si="201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-372591</v>
      </c>
      <c r="P2155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8">
        <f t="shared" si="200"/>
        <v>42014.332638888889</v>
      </c>
      <c r="T2155" s="8">
        <f t="shared" si="201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-248</v>
      </c>
      <c r="P2156">
        <f t="shared" si="199"/>
        <v>1</v>
      </c>
      <c r="Q2156" t="str">
        <f t="shared" si="202"/>
        <v>games</v>
      </c>
      <c r="R2156" t="str">
        <f t="shared" si="203"/>
        <v>video games</v>
      </c>
      <c r="S2156" s="8">
        <f t="shared" si="200"/>
        <v>41667.632256944446</v>
      </c>
      <c r="T2156" s="8">
        <f t="shared" si="201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-4885</v>
      </c>
      <c r="P215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8">
        <f t="shared" si="200"/>
        <v>42460.70584490741</v>
      </c>
      <c r="T2157" s="8">
        <f t="shared" si="201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-54507</v>
      </c>
      <c r="P2158">
        <f t="shared" si="199"/>
        <v>17.987951807228917</v>
      </c>
      <c r="Q2158" t="str">
        <f t="shared" si="202"/>
        <v>games</v>
      </c>
      <c r="R2158" t="str">
        <f t="shared" si="203"/>
        <v>video games</v>
      </c>
      <c r="S2158" s="8">
        <f t="shared" si="200"/>
        <v>41533.85423611111</v>
      </c>
      <c r="T2158" s="8">
        <f t="shared" si="201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-53856</v>
      </c>
      <c r="P2159">
        <f t="shared" si="199"/>
        <v>370.94736842105266</v>
      </c>
      <c r="Q2159" t="str">
        <f t="shared" si="202"/>
        <v>games</v>
      </c>
      <c r="R2159" t="str">
        <f t="shared" si="203"/>
        <v>video games</v>
      </c>
      <c r="S2159" s="8">
        <f t="shared" si="200"/>
        <v>42727.332638888889</v>
      </c>
      <c r="T2159" s="8">
        <f t="shared" si="201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-280229.89</v>
      </c>
      <c r="P2160">
        <f t="shared" si="199"/>
        <v>63.569485530546629</v>
      </c>
      <c r="Q2160" t="str">
        <f t="shared" si="202"/>
        <v>games</v>
      </c>
      <c r="R2160" t="str">
        <f t="shared" si="203"/>
        <v>video games</v>
      </c>
      <c r="S2160" s="8">
        <f t="shared" si="200"/>
        <v>41309.853865740741</v>
      </c>
      <c r="T2160" s="8">
        <f t="shared" si="201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-3574</v>
      </c>
      <c r="P2161">
        <f t="shared" si="199"/>
        <v>13</v>
      </c>
      <c r="Q2161" t="str">
        <f t="shared" si="202"/>
        <v>games</v>
      </c>
      <c r="R2161" t="str">
        <f t="shared" si="203"/>
        <v>video games</v>
      </c>
      <c r="S2161" s="8">
        <f t="shared" si="200"/>
        <v>40740.731180555551</v>
      </c>
      <c r="T2161" s="8">
        <f t="shared" si="201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-9915</v>
      </c>
      <c r="P2162">
        <f t="shared" si="199"/>
        <v>5.3125</v>
      </c>
      <c r="Q2162" t="str">
        <f t="shared" si="202"/>
        <v>games</v>
      </c>
      <c r="R2162" t="str">
        <f t="shared" si="203"/>
        <v>video games</v>
      </c>
      <c r="S2162" s="8">
        <f t="shared" si="200"/>
        <v>41048.711863425924</v>
      </c>
      <c r="T2162" s="8">
        <f t="shared" si="201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63</v>
      </c>
      <c r="P2163">
        <f t="shared" si="199"/>
        <v>35.615384615384613</v>
      </c>
      <c r="Q2163" t="str">
        <f t="shared" si="202"/>
        <v>music</v>
      </c>
      <c r="R2163" t="str">
        <f t="shared" si="203"/>
        <v>rock</v>
      </c>
      <c r="S2163" s="8">
        <f t="shared" si="200"/>
        <v>42270.852534722217</v>
      </c>
      <c r="T2163" s="8">
        <f t="shared" si="201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552</v>
      </c>
      <c r="P2164">
        <f t="shared" si="199"/>
        <v>87.103448275862064</v>
      </c>
      <c r="Q2164" t="str">
        <f t="shared" si="202"/>
        <v>music</v>
      </c>
      <c r="R2164" t="str">
        <f t="shared" si="203"/>
        <v>rock</v>
      </c>
      <c r="S2164" s="8">
        <f t="shared" si="200"/>
        <v>41844.766099537039</v>
      </c>
      <c r="T2164" s="8">
        <f t="shared" si="201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805</v>
      </c>
      <c r="P2165">
        <f t="shared" si="199"/>
        <v>75.11363636363636</v>
      </c>
      <c r="Q2165" t="str">
        <f t="shared" si="202"/>
        <v>music</v>
      </c>
      <c r="R2165" t="str">
        <f t="shared" si="203"/>
        <v>rock</v>
      </c>
      <c r="S2165" s="8">
        <f t="shared" si="200"/>
        <v>42163.159722222219</v>
      </c>
      <c r="T2165" s="8">
        <f t="shared" si="201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145</v>
      </c>
      <c r="P2166">
        <f t="shared" si="199"/>
        <v>68.01204819277109</v>
      </c>
      <c r="Q2166" t="str">
        <f t="shared" si="202"/>
        <v>music</v>
      </c>
      <c r="R2166" t="str">
        <f t="shared" si="203"/>
        <v>rock</v>
      </c>
      <c r="S2166" s="8">
        <f t="shared" si="200"/>
        <v>42546.165972222225</v>
      </c>
      <c r="T2166" s="8">
        <f t="shared" si="201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966</v>
      </c>
      <c r="P2167">
        <f t="shared" si="199"/>
        <v>29.623931623931625</v>
      </c>
      <c r="Q2167" t="str">
        <f t="shared" si="202"/>
        <v>music</v>
      </c>
      <c r="R2167" t="str">
        <f t="shared" si="203"/>
        <v>rock</v>
      </c>
      <c r="S2167" s="8">
        <f t="shared" si="200"/>
        <v>42468.625405092593</v>
      </c>
      <c r="T2167" s="8">
        <f t="shared" si="201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932</v>
      </c>
      <c r="P2168">
        <f t="shared" si="199"/>
        <v>91.625</v>
      </c>
      <c r="Q2168" t="str">
        <f t="shared" si="202"/>
        <v>music</v>
      </c>
      <c r="R2168" t="str">
        <f t="shared" si="203"/>
        <v>rock</v>
      </c>
      <c r="S2168" s="8">
        <f t="shared" si="200"/>
        <v>41978.879837962959</v>
      </c>
      <c r="T2168" s="8">
        <f t="shared" si="201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30</v>
      </c>
      <c r="P2169">
        <f t="shared" si="199"/>
        <v>22.5</v>
      </c>
      <c r="Q2169" t="str">
        <f t="shared" si="202"/>
        <v>music</v>
      </c>
      <c r="R2169" t="str">
        <f t="shared" si="203"/>
        <v>rock</v>
      </c>
      <c r="S2169" s="8">
        <f t="shared" si="200"/>
        <v>41167.066400462965</v>
      </c>
      <c r="T2169" s="8">
        <f t="shared" si="201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3884.6899999999987</v>
      </c>
      <c r="P2170">
        <f t="shared" si="199"/>
        <v>64.366735294117646</v>
      </c>
      <c r="Q2170" t="str">
        <f t="shared" si="202"/>
        <v>music</v>
      </c>
      <c r="R2170" t="str">
        <f t="shared" si="203"/>
        <v>rock</v>
      </c>
      <c r="S2170" s="8">
        <f t="shared" si="200"/>
        <v>42776.208333333328</v>
      </c>
      <c r="T2170" s="8">
        <f t="shared" si="201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0</v>
      </c>
      <c r="P2171">
        <f t="shared" si="199"/>
        <v>21.857142857142858</v>
      </c>
      <c r="Q2171" t="str">
        <f t="shared" si="202"/>
        <v>music</v>
      </c>
      <c r="R2171" t="str">
        <f t="shared" si="203"/>
        <v>rock</v>
      </c>
      <c r="S2171" s="8">
        <f t="shared" si="200"/>
        <v>42796.700821759259</v>
      </c>
      <c r="T2171" s="8">
        <f t="shared" si="201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283</v>
      </c>
      <c r="P2172">
        <f t="shared" si="199"/>
        <v>33.315789473684212</v>
      </c>
      <c r="Q2172" t="str">
        <f t="shared" si="202"/>
        <v>music</v>
      </c>
      <c r="R2172" t="str">
        <f t="shared" si="203"/>
        <v>rock</v>
      </c>
      <c r="S2172" s="8">
        <f t="shared" si="200"/>
        <v>42238.750254629631</v>
      </c>
      <c r="T2172" s="8">
        <f t="shared" si="201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243</v>
      </c>
      <c r="P2173">
        <f t="shared" si="199"/>
        <v>90.276595744680847</v>
      </c>
      <c r="Q2173" t="str">
        <f t="shared" si="202"/>
        <v>music</v>
      </c>
      <c r="R2173" t="str">
        <f t="shared" si="203"/>
        <v>rock</v>
      </c>
      <c r="S2173" s="8">
        <f t="shared" si="200"/>
        <v>42177.208333333328</v>
      </c>
      <c r="T2173" s="8">
        <f t="shared" si="201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0</v>
      </c>
      <c r="P2174">
        <f t="shared" si="199"/>
        <v>76.92307692307692</v>
      </c>
      <c r="Q2174" t="str">
        <f t="shared" si="202"/>
        <v>music</v>
      </c>
      <c r="R2174" t="str">
        <f t="shared" si="203"/>
        <v>rock</v>
      </c>
      <c r="S2174" s="8">
        <f t="shared" si="200"/>
        <v>42112.580092592587</v>
      </c>
      <c r="T2174" s="8">
        <f t="shared" si="201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1131</v>
      </c>
      <c r="P2175">
        <f t="shared" si="199"/>
        <v>59.233333333333334</v>
      </c>
      <c r="Q2175" t="str">
        <f t="shared" si="202"/>
        <v>music</v>
      </c>
      <c r="R2175" t="str">
        <f t="shared" si="203"/>
        <v>rock</v>
      </c>
      <c r="S2175" s="8">
        <f t="shared" si="200"/>
        <v>41527.165972222225</v>
      </c>
      <c r="T2175" s="8">
        <f t="shared" si="201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119</v>
      </c>
      <c r="P2176">
        <f t="shared" si="199"/>
        <v>65.38095238095238</v>
      </c>
      <c r="Q2176" t="str">
        <f t="shared" si="202"/>
        <v>music</v>
      </c>
      <c r="R2176" t="str">
        <f t="shared" si="203"/>
        <v>rock</v>
      </c>
      <c r="S2176" s="8">
        <f t="shared" si="200"/>
        <v>42495.542905092589</v>
      </c>
      <c r="T2176" s="8">
        <f t="shared" si="201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1050</v>
      </c>
      <c r="P2177">
        <f t="shared" si="199"/>
        <v>67.307692307692307</v>
      </c>
      <c r="Q2177" t="str">
        <f t="shared" si="202"/>
        <v>music</v>
      </c>
      <c r="R2177" t="str">
        <f t="shared" si="203"/>
        <v>rock</v>
      </c>
      <c r="S2177" s="8">
        <f t="shared" si="200"/>
        <v>42572.009097222224</v>
      </c>
      <c r="T2177" s="8">
        <f t="shared" si="201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E2178-D2178</f>
        <v>1301</v>
      </c>
      <c r="P2178">
        <f t="shared" ref="P2178:P2241" si="205">E2178/L2178</f>
        <v>88.74647887323944</v>
      </c>
      <c r="Q2178" t="str">
        <f t="shared" si="202"/>
        <v>music</v>
      </c>
      <c r="R2178" t="str">
        <f t="shared" si="203"/>
        <v>rock</v>
      </c>
      <c r="S2178" s="8">
        <f t="shared" ref="S2178:S2241" si="206">(((I2178/60)/60)/24)+DATE(1970,1,1)</f>
        <v>42126.633206018523</v>
      </c>
      <c r="T2178" s="8">
        <f t="shared" ref="T2178:T2241" si="207">(((J2178/60)/60)/24)+DATE(1970,1,1)</f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3</v>
      </c>
      <c r="P2179">
        <f t="shared" si="205"/>
        <v>65.868421052631575</v>
      </c>
      <c r="Q2179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8">
        <f t="shared" si="206"/>
        <v>42527.250775462962</v>
      </c>
      <c r="T2179" s="8">
        <f t="shared" si="207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9660</v>
      </c>
      <c r="P2180">
        <f t="shared" si="205"/>
        <v>40.349243306169967</v>
      </c>
      <c r="Q2180" t="str">
        <f t="shared" si="208"/>
        <v>music</v>
      </c>
      <c r="R2180" t="str">
        <f t="shared" si="209"/>
        <v>rock</v>
      </c>
      <c r="S2180" s="8">
        <f t="shared" si="206"/>
        <v>42753.63653935185</v>
      </c>
      <c r="T2180" s="8">
        <f t="shared" si="207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614</v>
      </c>
      <c r="P2181">
        <f t="shared" si="205"/>
        <v>76.857142857142861</v>
      </c>
      <c r="Q2181" t="str">
        <f t="shared" si="208"/>
        <v>music</v>
      </c>
      <c r="R2181" t="str">
        <f t="shared" si="209"/>
        <v>rock</v>
      </c>
      <c r="S2181" s="8">
        <f t="shared" si="206"/>
        <v>42105.171203703707</v>
      </c>
      <c r="T2181" s="8">
        <f t="shared" si="207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359.21000000000004</v>
      </c>
      <c r="P2182">
        <f t="shared" si="205"/>
        <v>68.707820512820518</v>
      </c>
      <c r="Q2182" t="str">
        <f t="shared" si="208"/>
        <v>music</v>
      </c>
      <c r="R2182" t="str">
        <f t="shared" si="209"/>
        <v>rock</v>
      </c>
      <c r="S2182" s="8">
        <f t="shared" si="206"/>
        <v>42321.711435185185</v>
      </c>
      <c r="T2182" s="8">
        <f t="shared" si="207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1062</v>
      </c>
      <c r="P2183">
        <f t="shared" si="205"/>
        <v>57.773584905660378</v>
      </c>
      <c r="Q2183" t="str">
        <f t="shared" si="208"/>
        <v>games</v>
      </c>
      <c r="R2183" t="str">
        <f t="shared" si="209"/>
        <v>tabletop games</v>
      </c>
      <c r="S2183" s="8">
        <f t="shared" si="206"/>
        <v>42787.005243055552</v>
      </c>
      <c r="T2183" s="8">
        <f t="shared" si="207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12725</v>
      </c>
      <c r="P2184">
        <f t="shared" si="205"/>
        <v>44.171348314606739</v>
      </c>
      <c r="Q2184" t="str">
        <f t="shared" si="208"/>
        <v>games</v>
      </c>
      <c r="R2184" t="str">
        <f t="shared" si="209"/>
        <v>tabletop games</v>
      </c>
      <c r="S2184" s="8">
        <f t="shared" si="206"/>
        <v>41914.900752314818</v>
      </c>
      <c r="T2184" s="8">
        <f t="shared" si="207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7007</v>
      </c>
      <c r="P2185">
        <f t="shared" si="205"/>
        <v>31.566308243727597</v>
      </c>
      <c r="Q2185" t="str">
        <f t="shared" si="208"/>
        <v>games</v>
      </c>
      <c r="R2185" t="str">
        <f t="shared" si="209"/>
        <v>tabletop games</v>
      </c>
      <c r="S2185" s="8">
        <f t="shared" si="206"/>
        <v>42775.208333333328</v>
      </c>
      <c r="T2185" s="8">
        <f t="shared" si="207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18474</v>
      </c>
      <c r="P2186">
        <f t="shared" si="205"/>
        <v>107.04511278195488</v>
      </c>
      <c r="Q2186" t="str">
        <f t="shared" si="208"/>
        <v>games</v>
      </c>
      <c r="R2186" t="str">
        <f t="shared" si="209"/>
        <v>tabletop games</v>
      </c>
      <c r="S2186" s="8">
        <f t="shared" si="206"/>
        <v>42394.666666666672</v>
      </c>
      <c r="T2186" s="8">
        <f t="shared" si="207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87848.5</v>
      </c>
      <c r="P2187">
        <f t="shared" si="205"/>
        <v>149.03451043338683</v>
      </c>
      <c r="Q2187" t="str">
        <f t="shared" si="208"/>
        <v>games</v>
      </c>
      <c r="R2187" t="str">
        <f t="shared" si="209"/>
        <v>tabletop games</v>
      </c>
      <c r="S2187" s="8">
        <f t="shared" si="206"/>
        <v>41359.349988425929</v>
      </c>
      <c r="T2187" s="8">
        <f t="shared" si="207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1935</v>
      </c>
      <c r="P2188">
        <f t="shared" si="205"/>
        <v>55.956632653061227</v>
      </c>
      <c r="Q2188" t="str">
        <f t="shared" si="208"/>
        <v>games</v>
      </c>
      <c r="R2188" t="str">
        <f t="shared" si="209"/>
        <v>tabletop games</v>
      </c>
      <c r="S2188" s="8">
        <f t="shared" si="206"/>
        <v>42620.083333333328</v>
      </c>
      <c r="T2188" s="8">
        <f t="shared" si="207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182928.5</v>
      </c>
      <c r="P2189">
        <f t="shared" si="205"/>
        <v>56.970381807973048</v>
      </c>
      <c r="Q2189" t="str">
        <f t="shared" si="208"/>
        <v>games</v>
      </c>
      <c r="R2189" t="str">
        <f t="shared" si="209"/>
        <v>tabletop games</v>
      </c>
      <c r="S2189" s="8">
        <f t="shared" si="206"/>
        <v>42097.165972222225</v>
      </c>
      <c r="T2189" s="8">
        <f t="shared" si="207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17151</v>
      </c>
      <c r="P2190">
        <f t="shared" si="205"/>
        <v>44.056420233463037</v>
      </c>
      <c r="Q2190" t="str">
        <f t="shared" si="208"/>
        <v>games</v>
      </c>
      <c r="R2190" t="str">
        <f t="shared" si="209"/>
        <v>tabletop games</v>
      </c>
      <c r="S2190" s="8">
        <f t="shared" si="206"/>
        <v>42668.708333333328</v>
      </c>
      <c r="T2190" s="8">
        <f t="shared" si="207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4839</v>
      </c>
      <c r="P2191">
        <f t="shared" si="205"/>
        <v>68.625</v>
      </c>
      <c r="Q2191" t="str">
        <f t="shared" si="208"/>
        <v>games</v>
      </c>
      <c r="R2191" t="str">
        <f t="shared" si="209"/>
        <v>tabletop games</v>
      </c>
      <c r="S2191" s="8">
        <f t="shared" si="206"/>
        <v>42481.916666666672</v>
      </c>
      <c r="T2191" s="8">
        <f t="shared" si="207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16076</v>
      </c>
      <c r="P2192">
        <f t="shared" si="205"/>
        <v>65.318435754189949</v>
      </c>
      <c r="Q2192" t="str">
        <f t="shared" si="208"/>
        <v>games</v>
      </c>
      <c r="R2192" t="str">
        <f t="shared" si="209"/>
        <v>tabletop games</v>
      </c>
      <c r="S2192" s="8">
        <f t="shared" si="206"/>
        <v>42452.290972222225</v>
      </c>
      <c r="T2192" s="8">
        <f t="shared" si="207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148</v>
      </c>
      <c r="P2193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8">
        <f t="shared" si="206"/>
        <v>42780.833645833336</v>
      </c>
      <c r="T2193" s="8">
        <f t="shared" si="207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117748.82</v>
      </c>
      <c r="P2194">
        <f t="shared" si="205"/>
        <v>40.070667078443485</v>
      </c>
      <c r="Q2194" t="str">
        <f t="shared" si="208"/>
        <v>games</v>
      </c>
      <c r="R2194" t="str">
        <f t="shared" si="209"/>
        <v>tabletop games</v>
      </c>
      <c r="S2194" s="8">
        <f t="shared" si="206"/>
        <v>42719.958333333328</v>
      </c>
      <c r="T2194" s="8">
        <f t="shared" si="207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52856</v>
      </c>
      <c r="P2195">
        <f t="shared" si="205"/>
        <v>75.647714604236342</v>
      </c>
      <c r="Q2195" t="str">
        <f t="shared" si="208"/>
        <v>games</v>
      </c>
      <c r="R2195" t="str">
        <f t="shared" si="209"/>
        <v>tabletop games</v>
      </c>
      <c r="S2195" s="8">
        <f t="shared" si="206"/>
        <v>42695.207638888889</v>
      </c>
      <c r="T2195" s="8">
        <f t="shared" si="207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43737</v>
      </c>
      <c r="P2196">
        <f t="shared" si="205"/>
        <v>61.203872437357631</v>
      </c>
      <c r="Q2196" t="str">
        <f t="shared" si="208"/>
        <v>games</v>
      </c>
      <c r="R2196" t="str">
        <f t="shared" si="209"/>
        <v>tabletop games</v>
      </c>
      <c r="S2196" s="8">
        <f t="shared" si="206"/>
        <v>42455.716319444444</v>
      </c>
      <c r="T2196" s="8">
        <f t="shared" si="207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935</v>
      </c>
      <c r="P2197">
        <f t="shared" si="205"/>
        <v>48.130434782608695</v>
      </c>
      <c r="Q2197" t="str">
        <f t="shared" si="208"/>
        <v>games</v>
      </c>
      <c r="R2197" t="str">
        <f t="shared" si="209"/>
        <v>tabletop games</v>
      </c>
      <c r="S2197" s="8">
        <f t="shared" si="206"/>
        <v>42227.771990740745</v>
      </c>
      <c r="T2197" s="8">
        <f t="shared" si="207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1937</v>
      </c>
      <c r="P2198">
        <f t="shared" si="205"/>
        <v>68.106837606837601</v>
      </c>
      <c r="Q2198" t="str">
        <f t="shared" si="208"/>
        <v>games</v>
      </c>
      <c r="R2198" t="str">
        <f t="shared" si="209"/>
        <v>tabletop games</v>
      </c>
      <c r="S2198" s="8">
        <f t="shared" si="206"/>
        <v>42706.291666666672</v>
      </c>
      <c r="T2198" s="8">
        <f t="shared" si="207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255309.33000000002</v>
      </c>
      <c r="P2199">
        <f t="shared" si="205"/>
        <v>65.891300230946882</v>
      </c>
      <c r="Q2199" t="str">
        <f t="shared" si="208"/>
        <v>games</v>
      </c>
      <c r="R2199" t="str">
        <f t="shared" si="209"/>
        <v>tabletop games</v>
      </c>
      <c r="S2199" s="8">
        <f t="shared" si="206"/>
        <v>42063.584016203706</v>
      </c>
      <c r="T2199" s="8">
        <f t="shared" si="207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13157</v>
      </c>
      <c r="P2200">
        <f t="shared" si="205"/>
        <v>81.654377880184327</v>
      </c>
      <c r="Q2200" t="str">
        <f t="shared" si="208"/>
        <v>games</v>
      </c>
      <c r="R2200" t="str">
        <f t="shared" si="209"/>
        <v>tabletop games</v>
      </c>
      <c r="S2200" s="8">
        <f t="shared" si="206"/>
        <v>42322.555555555555</v>
      </c>
      <c r="T2200" s="8">
        <f t="shared" si="207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4228</v>
      </c>
      <c r="P2201">
        <f t="shared" si="205"/>
        <v>52.701195219123505</v>
      </c>
      <c r="Q2201" t="str">
        <f t="shared" si="208"/>
        <v>games</v>
      </c>
      <c r="R2201" t="str">
        <f t="shared" si="209"/>
        <v>tabletop games</v>
      </c>
      <c r="S2201" s="8">
        <f t="shared" si="206"/>
        <v>42292.416643518518</v>
      </c>
      <c r="T2201" s="8">
        <f t="shared" si="207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8843</v>
      </c>
      <c r="P2202">
        <f t="shared" si="205"/>
        <v>41.228136882129277</v>
      </c>
      <c r="Q2202" t="str">
        <f t="shared" si="208"/>
        <v>games</v>
      </c>
      <c r="R2202" t="str">
        <f t="shared" si="209"/>
        <v>tabletop games</v>
      </c>
      <c r="S2202" s="8">
        <f t="shared" si="206"/>
        <v>42191.125</v>
      </c>
      <c r="T2202" s="8">
        <f t="shared" si="207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310.99</v>
      </c>
      <c r="P2203">
        <f t="shared" si="205"/>
        <v>15.035357142857142</v>
      </c>
      <c r="Q2203" t="str">
        <f t="shared" si="208"/>
        <v>music</v>
      </c>
      <c r="R2203" t="str">
        <f t="shared" si="209"/>
        <v>electronic music</v>
      </c>
      <c r="S2203" s="8">
        <f t="shared" si="206"/>
        <v>41290.846817129634</v>
      </c>
      <c r="T2203" s="8">
        <f t="shared" si="207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24167.25</v>
      </c>
      <c r="P2204">
        <f t="shared" si="205"/>
        <v>39.066920943134534</v>
      </c>
      <c r="Q2204" t="str">
        <f t="shared" si="208"/>
        <v>music</v>
      </c>
      <c r="R2204" t="str">
        <f t="shared" si="209"/>
        <v>electronic music</v>
      </c>
      <c r="S2204" s="8">
        <f t="shared" si="206"/>
        <v>41214.849166666667</v>
      </c>
      <c r="T2204" s="8">
        <f t="shared" si="207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191</v>
      </c>
      <c r="P2205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8">
        <f t="shared" si="206"/>
        <v>42271.85974537037</v>
      </c>
      <c r="T2205" s="8">
        <f t="shared" si="207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493</v>
      </c>
      <c r="P2206">
        <f t="shared" si="205"/>
        <v>27.301369863013697</v>
      </c>
      <c r="Q2206" t="str">
        <f t="shared" si="208"/>
        <v>music</v>
      </c>
      <c r="R2206" t="str">
        <f t="shared" si="209"/>
        <v>electronic music</v>
      </c>
      <c r="S2206" s="8">
        <f t="shared" si="206"/>
        <v>41342.311562499999</v>
      </c>
      <c r="T2206" s="8">
        <f t="shared" si="207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390</v>
      </c>
      <c r="P2207">
        <f t="shared" si="205"/>
        <v>42.222222222222221</v>
      </c>
      <c r="Q2207" t="str">
        <f t="shared" si="208"/>
        <v>music</v>
      </c>
      <c r="R2207" t="str">
        <f t="shared" si="209"/>
        <v>electronic music</v>
      </c>
      <c r="S2207" s="8">
        <f t="shared" si="206"/>
        <v>41061.82163194444</v>
      </c>
      <c r="T2207" s="8">
        <f t="shared" si="207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30</v>
      </c>
      <c r="P2208">
        <f t="shared" si="205"/>
        <v>33.235294117647058</v>
      </c>
      <c r="Q2208" t="str">
        <f t="shared" si="208"/>
        <v>music</v>
      </c>
      <c r="R2208" t="str">
        <f t="shared" si="209"/>
        <v>electronic music</v>
      </c>
      <c r="S2208" s="8">
        <f t="shared" si="206"/>
        <v>41015.257222222222</v>
      </c>
      <c r="T2208" s="8">
        <f t="shared" si="207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0</v>
      </c>
      <c r="P2209">
        <f t="shared" si="205"/>
        <v>285.71428571428572</v>
      </c>
      <c r="Q2209" t="str">
        <f t="shared" si="208"/>
        <v>music</v>
      </c>
      <c r="R2209" t="str">
        <f t="shared" si="209"/>
        <v>electronic music</v>
      </c>
      <c r="S2209" s="8">
        <f t="shared" si="206"/>
        <v>41594.235798611109</v>
      </c>
      <c r="T2209" s="8">
        <f t="shared" si="207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16</v>
      </c>
      <c r="P2210">
        <f t="shared" si="205"/>
        <v>42.333333333333336</v>
      </c>
      <c r="Q2210" t="str">
        <f t="shared" si="208"/>
        <v>music</v>
      </c>
      <c r="R2210" t="str">
        <f t="shared" si="209"/>
        <v>electronic music</v>
      </c>
      <c r="S2210" s="8">
        <f t="shared" si="206"/>
        <v>41006.166666666664</v>
      </c>
      <c r="T2210" s="8">
        <f t="shared" si="207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254</v>
      </c>
      <c r="P2211">
        <f t="shared" si="205"/>
        <v>50.266666666666666</v>
      </c>
      <c r="Q2211" t="str">
        <f t="shared" si="208"/>
        <v>music</v>
      </c>
      <c r="R2211" t="str">
        <f t="shared" si="209"/>
        <v>electronic music</v>
      </c>
      <c r="S2211" s="8">
        <f t="shared" si="206"/>
        <v>41743.958333333336</v>
      </c>
      <c r="T2211" s="8">
        <f t="shared" si="207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457</v>
      </c>
      <c r="P2212">
        <f t="shared" si="205"/>
        <v>61.902777777777779</v>
      </c>
      <c r="Q2212" t="str">
        <f t="shared" si="208"/>
        <v>music</v>
      </c>
      <c r="R2212" t="str">
        <f t="shared" si="209"/>
        <v>electronic music</v>
      </c>
      <c r="S2212" s="8">
        <f t="shared" si="206"/>
        <v>41013.73333333333</v>
      </c>
      <c r="T2212" s="8">
        <f t="shared" si="207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2390</v>
      </c>
      <c r="P2213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8">
        <f t="shared" si="206"/>
        <v>41739.290972222225</v>
      </c>
      <c r="T2213" s="8">
        <f t="shared" si="207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863</v>
      </c>
      <c r="P2214">
        <f t="shared" si="205"/>
        <v>55.796747967479675</v>
      </c>
      <c r="Q2214" t="str">
        <f t="shared" si="208"/>
        <v>music</v>
      </c>
      <c r="R2214" t="str">
        <f t="shared" si="209"/>
        <v>electronic music</v>
      </c>
      <c r="S2214" s="8">
        <f t="shared" si="206"/>
        <v>41582.041666666664</v>
      </c>
      <c r="T2214" s="8">
        <f t="shared" si="207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5</v>
      </c>
      <c r="P2215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8">
        <f t="shared" si="206"/>
        <v>42139.826145833329</v>
      </c>
      <c r="T2215" s="8">
        <f t="shared" si="207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1155.01</v>
      </c>
      <c r="P2216">
        <f t="shared" si="205"/>
        <v>73.125416666666666</v>
      </c>
      <c r="Q2216" t="str">
        <f t="shared" si="208"/>
        <v>music</v>
      </c>
      <c r="R2216" t="str">
        <f t="shared" si="209"/>
        <v>electronic music</v>
      </c>
      <c r="S2216" s="8">
        <f t="shared" si="206"/>
        <v>41676.792222222226</v>
      </c>
      <c r="T2216" s="8">
        <f t="shared" si="207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310</v>
      </c>
      <c r="P2217">
        <f t="shared" si="205"/>
        <v>26.060606060606062</v>
      </c>
      <c r="Q2217" t="str">
        <f t="shared" si="208"/>
        <v>music</v>
      </c>
      <c r="R2217" t="str">
        <f t="shared" si="209"/>
        <v>electronic music</v>
      </c>
      <c r="S2217" s="8">
        <f t="shared" si="206"/>
        <v>40981.290972222225</v>
      </c>
      <c r="T2217" s="8">
        <f t="shared" si="207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17</v>
      </c>
      <c r="P2218">
        <f t="shared" si="205"/>
        <v>22.642857142857142</v>
      </c>
      <c r="Q2218" t="str">
        <f t="shared" si="208"/>
        <v>music</v>
      </c>
      <c r="R2218" t="str">
        <f t="shared" si="209"/>
        <v>electronic music</v>
      </c>
      <c r="S2218" s="8">
        <f t="shared" si="206"/>
        <v>42208.751678240747</v>
      </c>
      <c r="T2218" s="8">
        <f t="shared" si="207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5</v>
      </c>
      <c r="P2219">
        <f t="shared" si="205"/>
        <v>47.222222222222221</v>
      </c>
      <c r="Q2219" t="str">
        <f t="shared" si="208"/>
        <v>music</v>
      </c>
      <c r="R2219" t="str">
        <f t="shared" si="209"/>
        <v>electronic music</v>
      </c>
      <c r="S2219" s="8">
        <f t="shared" si="206"/>
        <v>42310.333333333328</v>
      </c>
      <c r="T2219" s="8">
        <f t="shared" si="207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456.65999999999985</v>
      </c>
      <c r="P2220">
        <f t="shared" si="205"/>
        <v>32.324473684210524</v>
      </c>
      <c r="Q2220" t="str">
        <f t="shared" si="208"/>
        <v>music</v>
      </c>
      <c r="R2220" t="str">
        <f t="shared" si="209"/>
        <v>electronic music</v>
      </c>
      <c r="S2220" s="8">
        <f t="shared" si="206"/>
        <v>41150</v>
      </c>
      <c r="T2220" s="8">
        <f t="shared" si="207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15</v>
      </c>
      <c r="P2221">
        <f t="shared" si="205"/>
        <v>53.421052631578945</v>
      </c>
      <c r="Q2221" t="str">
        <f t="shared" si="208"/>
        <v>music</v>
      </c>
      <c r="R2221" t="str">
        <f t="shared" si="209"/>
        <v>electronic music</v>
      </c>
      <c r="S2221" s="8">
        <f t="shared" si="206"/>
        <v>42235.718888888892</v>
      </c>
      <c r="T2221" s="8">
        <f t="shared" si="207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40</v>
      </c>
      <c r="P2222">
        <f t="shared" si="205"/>
        <v>51.304347826086953</v>
      </c>
      <c r="Q2222" t="str">
        <f t="shared" si="208"/>
        <v>music</v>
      </c>
      <c r="R2222" t="str">
        <f t="shared" si="209"/>
        <v>electronic music</v>
      </c>
      <c r="S2222" s="8">
        <f t="shared" si="206"/>
        <v>41482.060601851852</v>
      </c>
      <c r="T2222" s="8">
        <f t="shared" si="207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609</v>
      </c>
      <c r="P2223">
        <f t="shared" si="205"/>
        <v>37.197247706422019</v>
      </c>
      <c r="Q2223" t="str">
        <f t="shared" si="208"/>
        <v>games</v>
      </c>
      <c r="R2223" t="str">
        <f t="shared" si="209"/>
        <v>tabletop games</v>
      </c>
      <c r="S2223" s="8">
        <f t="shared" si="206"/>
        <v>42483</v>
      </c>
      <c r="T2223" s="8">
        <f t="shared" si="207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313</v>
      </c>
      <c r="P2224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8">
        <f t="shared" si="206"/>
        <v>40936.787581018521</v>
      </c>
      <c r="T2224" s="8">
        <f t="shared" si="207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1131</v>
      </c>
      <c r="P2225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8">
        <f t="shared" si="206"/>
        <v>42182.640833333338</v>
      </c>
      <c r="T2225" s="8">
        <f t="shared" si="207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14315</v>
      </c>
      <c r="P2226">
        <f t="shared" si="205"/>
        <v>82.145270270270274</v>
      </c>
      <c r="Q2226" t="str">
        <f t="shared" si="208"/>
        <v>games</v>
      </c>
      <c r="R2226" t="str">
        <f t="shared" si="209"/>
        <v>tabletop games</v>
      </c>
      <c r="S2226" s="8">
        <f t="shared" si="206"/>
        <v>42672.791666666672</v>
      </c>
      <c r="T2226" s="8">
        <f t="shared" si="207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177415.01</v>
      </c>
      <c r="P2227">
        <f t="shared" si="205"/>
        <v>164.79651993355483</v>
      </c>
      <c r="Q2227" t="str">
        <f t="shared" si="208"/>
        <v>games</v>
      </c>
      <c r="R2227" t="str">
        <f t="shared" si="209"/>
        <v>tabletop games</v>
      </c>
      <c r="S2227" s="8">
        <f t="shared" si="206"/>
        <v>41903.79184027778</v>
      </c>
      <c r="T2227" s="8">
        <f t="shared" si="207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1523.3100000000013</v>
      </c>
      <c r="P2228">
        <f t="shared" si="205"/>
        <v>60.820280373831778</v>
      </c>
      <c r="Q2228" t="str">
        <f t="shared" si="208"/>
        <v>games</v>
      </c>
      <c r="R2228" t="str">
        <f t="shared" si="209"/>
        <v>tabletop games</v>
      </c>
      <c r="S2228" s="8">
        <f t="shared" si="206"/>
        <v>42412.207638888889</v>
      </c>
      <c r="T2228" s="8">
        <f t="shared" si="207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7459</v>
      </c>
      <c r="P2229">
        <f t="shared" si="205"/>
        <v>67.970099667774093</v>
      </c>
      <c r="Q2229" t="str">
        <f t="shared" si="208"/>
        <v>games</v>
      </c>
      <c r="R2229" t="str">
        <f t="shared" si="209"/>
        <v>tabletop games</v>
      </c>
      <c r="S2229" s="8">
        <f t="shared" si="206"/>
        <v>41591.849016203705</v>
      </c>
      <c r="T2229" s="8">
        <f t="shared" si="207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10744.9</v>
      </c>
      <c r="P2230">
        <f t="shared" si="205"/>
        <v>81.561805555555551</v>
      </c>
      <c r="Q2230" t="str">
        <f t="shared" si="208"/>
        <v>games</v>
      </c>
      <c r="R2230" t="str">
        <f t="shared" si="209"/>
        <v>tabletop games</v>
      </c>
      <c r="S2230" s="8">
        <f t="shared" si="206"/>
        <v>42232.278194444443</v>
      </c>
      <c r="T2230" s="8">
        <f t="shared" si="207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5692.33</v>
      </c>
      <c r="P2231">
        <f t="shared" si="205"/>
        <v>25.42547309833024</v>
      </c>
      <c r="Q2231" t="str">
        <f t="shared" si="208"/>
        <v>games</v>
      </c>
      <c r="R2231" t="str">
        <f t="shared" si="209"/>
        <v>tabletop games</v>
      </c>
      <c r="S2231" s="8">
        <f t="shared" si="206"/>
        <v>41520.166666666664</v>
      </c>
      <c r="T2231" s="8">
        <f t="shared" si="207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2206</v>
      </c>
      <c r="P2232">
        <f t="shared" si="205"/>
        <v>21.497991967871485</v>
      </c>
      <c r="Q2232" t="str">
        <f t="shared" si="208"/>
        <v>games</v>
      </c>
      <c r="R2232" t="str">
        <f t="shared" si="209"/>
        <v>tabletop games</v>
      </c>
      <c r="S2232" s="8">
        <f t="shared" si="206"/>
        <v>41754.881099537037</v>
      </c>
      <c r="T2232" s="8">
        <f t="shared" si="207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27803.24</v>
      </c>
      <c r="P2233">
        <f t="shared" si="205"/>
        <v>27.226630727762803</v>
      </c>
      <c r="Q2233" t="str">
        <f t="shared" si="208"/>
        <v>games</v>
      </c>
      <c r="R2233" t="str">
        <f t="shared" si="209"/>
        <v>tabletop games</v>
      </c>
      <c r="S2233" s="8">
        <f t="shared" si="206"/>
        <v>41450.208333333336</v>
      </c>
      <c r="T2233" s="8">
        <f t="shared" si="207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19790</v>
      </c>
      <c r="P2234">
        <f t="shared" si="205"/>
        <v>25.091093117408906</v>
      </c>
      <c r="Q2234" t="str">
        <f t="shared" si="208"/>
        <v>games</v>
      </c>
      <c r="R2234" t="str">
        <f t="shared" si="209"/>
        <v>tabletop games</v>
      </c>
      <c r="S2234" s="8">
        <f t="shared" si="206"/>
        <v>41839.125</v>
      </c>
      <c r="T2234" s="8">
        <f t="shared" si="207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5801</v>
      </c>
      <c r="P2235">
        <f t="shared" si="205"/>
        <v>21.230179028132991</v>
      </c>
      <c r="Q2235" t="str">
        <f t="shared" si="208"/>
        <v>games</v>
      </c>
      <c r="R2235" t="str">
        <f t="shared" si="209"/>
        <v>tabletop games</v>
      </c>
      <c r="S2235" s="8">
        <f t="shared" si="206"/>
        <v>42352</v>
      </c>
      <c r="T2235" s="8">
        <f t="shared" si="207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1065</v>
      </c>
      <c r="P2236">
        <f t="shared" si="205"/>
        <v>41.607142857142854</v>
      </c>
      <c r="Q2236" t="str">
        <f t="shared" si="208"/>
        <v>games</v>
      </c>
      <c r="R2236" t="str">
        <f t="shared" si="209"/>
        <v>tabletop games</v>
      </c>
      <c r="S2236" s="8">
        <f t="shared" si="206"/>
        <v>42740.824618055558</v>
      </c>
      <c r="T2236" s="8">
        <f t="shared" si="207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6931</v>
      </c>
      <c r="P2237">
        <f t="shared" si="205"/>
        <v>135.58503401360545</v>
      </c>
      <c r="Q2237" t="str">
        <f t="shared" si="208"/>
        <v>games</v>
      </c>
      <c r="R2237" t="str">
        <f t="shared" si="209"/>
        <v>tabletop games</v>
      </c>
      <c r="S2237" s="8">
        <f t="shared" si="206"/>
        <v>42091.980451388896</v>
      </c>
      <c r="T2237" s="8">
        <f t="shared" si="207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12239</v>
      </c>
      <c r="P2238">
        <f t="shared" si="205"/>
        <v>22.116176470588236</v>
      </c>
      <c r="Q2238" t="str">
        <f t="shared" si="208"/>
        <v>games</v>
      </c>
      <c r="R2238" t="str">
        <f t="shared" si="209"/>
        <v>tabletop games</v>
      </c>
      <c r="S2238" s="8">
        <f t="shared" si="206"/>
        <v>42401.617164351846</v>
      </c>
      <c r="T2238" s="8">
        <f t="shared" si="207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45527</v>
      </c>
      <c r="P2239">
        <f t="shared" si="205"/>
        <v>64.625635808748726</v>
      </c>
      <c r="Q2239" t="str">
        <f t="shared" si="208"/>
        <v>games</v>
      </c>
      <c r="R2239" t="str">
        <f t="shared" si="209"/>
        <v>tabletop games</v>
      </c>
      <c r="S2239" s="8">
        <f t="shared" si="206"/>
        <v>41955.332638888889</v>
      </c>
      <c r="T2239" s="8">
        <f t="shared" si="207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1496</v>
      </c>
      <c r="P2240">
        <f t="shared" si="205"/>
        <v>69.569620253164558</v>
      </c>
      <c r="Q2240" t="str">
        <f t="shared" si="208"/>
        <v>games</v>
      </c>
      <c r="R2240" t="str">
        <f t="shared" si="209"/>
        <v>tabletop games</v>
      </c>
      <c r="S2240" s="8">
        <f t="shared" si="206"/>
        <v>42804.621712962966</v>
      </c>
      <c r="T2240" s="8">
        <f t="shared" si="207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7006.6699999999983</v>
      </c>
      <c r="P2241">
        <f t="shared" si="205"/>
        <v>75.133028169014082</v>
      </c>
      <c r="Q2241" t="str">
        <f t="shared" si="208"/>
        <v>games</v>
      </c>
      <c r="R2241" t="str">
        <f t="shared" si="209"/>
        <v>tabletop games</v>
      </c>
      <c r="S2241" s="8">
        <f t="shared" si="206"/>
        <v>41609.168055555558</v>
      </c>
      <c r="T2241" s="8">
        <f t="shared" si="207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E2242-D2242</f>
        <v>8534</v>
      </c>
      <c r="P2242">
        <f t="shared" ref="P2242:P2305" si="211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8">
        <f t="shared" ref="S2242:S2305" si="212">(((I2242/60)/60)/24)+DATE(1970,1,1)</f>
        <v>42482.825740740736</v>
      </c>
      <c r="T2242" s="8">
        <f t="shared" ref="T2242:T2305" si="213">(((J2242/60)/60)/24)+DATE(1970,1,1)</f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7064</v>
      </c>
      <c r="P2243">
        <f t="shared" si="211"/>
        <v>49.472392638036808</v>
      </c>
      <c r="Q224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8">
        <f t="shared" si="212"/>
        <v>42796.827546296292</v>
      </c>
      <c r="T2243" s="8">
        <f t="shared" si="213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126009.76000000001</v>
      </c>
      <c r="P2244">
        <f t="shared" si="211"/>
        <v>53.865251485148519</v>
      </c>
      <c r="Q2244" t="str">
        <f t="shared" si="214"/>
        <v>games</v>
      </c>
      <c r="R2244" t="str">
        <f t="shared" si="215"/>
        <v>tabletop games</v>
      </c>
      <c r="S2244" s="8">
        <f t="shared" si="212"/>
        <v>41605.126388888886</v>
      </c>
      <c r="T2244" s="8">
        <f t="shared" si="21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9301.5</v>
      </c>
      <c r="P2245">
        <f t="shared" si="211"/>
        <v>4.5712530712530715</v>
      </c>
      <c r="Q2245" t="str">
        <f t="shared" si="214"/>
        <v>games</v>
      </c>
      <c r="R2245" t="str">
        <f t="shared" si="215"/>
        <v>tabletop games</v>
      </c>
      <c r="S2245" s="8">
        <f t="shared" si="212"/>
        <v>42807.125</v>
      </c>
      <c r="T2245" s="8">
        <f t="shared" si="21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13851</v>
      </c>
      <c r="P2246">
        <f t="shared" si="211"/>
        <v>65.00344827586207</v>
      </c>
      <c r="Q2246" t="str">
        <f t="shared" si="214"/>
        <v>games</v>
      </c>
      <c r="R2246" t="str">
        <f t="shared" si="215"/>
        <v>tabletop games</v>
      </c>
      <c r="S2246" s="8">
        <f t="shared" si="212"/>
        <v>42659.854166666672</v>
      </c>
      <c r="T2246" s="8">
        <f t="shared" si="21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101881</v>
      </c>
      <c r="P2247">
        <f t="shared" si="211"/>
        <v>53.475252525252522</v>
      </c>
      <c r="Q2247" t="str">
        <f t="shared" si="214"/>
        <v>games</v>
      </c>
      <c r="R2247" t="str">
        <f t="shared" si="215"/>
        <v>tabletop games</v>
      </c>
      <c r="S2247" s="8">
        <f t="shared" si="212"/>
        <v>41691.75</v>
      </c>
      <c r="T2247" s="8">
        <f t="shared" si="21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3</v>
      </c>
      <c r="P2248">
        <f t="shared" si="211"/>
        <v>43.912280701754383</v>
      </c>
      <c r="Q2248" t="str">
        <f t="shared" si="214"/>
        <v>games</v>
      </c>
      <c r="R2248" t="str">
        <f t="shared" si="215"/>
        <v>tabletop games</v>
      </c>
      <c r="S2248" s="8">
        <f t="shared" si="212"/>
        <v>42251.79178240741</v>
      </c>
      <c r="T2248" s="8">
        <f t="shared" si="21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824</v>
      </c>
      <c r="P2249">
        <f t="shared" si="211"/>
        <v>50.852631578947367</v>
      </c>
      <c r="Q2249" t="str">
        <f t="shared" si="214"/>
        <v>games</v>
      </c>
      <c r="R2249" t="str">
        <f t="shared" si="215"/>
        <v>tabletop games</v>
      </c>
      <c r="S2249" s="8">
        <f t="shared" si="212"/>
        <v>42214.666261574079</v>
      </c>
      <c r="T2249" s="8">
        <f t="shared" si="21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505</v>
      </c>
      <c r="P2250">
        <f t="shared" si="211"/>
        <v>58.6328125</v>
      </c>
      <c r="Q2250" t="str">
        <f t="shared" si="214"/>
        <v>games</v>
      </c>
      <c r="R2250" t="str">
        <f t="shared" si="215"/>
        <v>tabletop games</v>
      </c>
      <c r="S2250" s="8">
        <f t="shared" si="212"/>
        <v>42718.875902777778</v>
      </c>
      <c r="T2250" s="8">
        <f t="shared" si="21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2407</v>
      </c>
      <c r="P2251">
        <f t="shared" si="211"/>
        <v>32.81666666666667</v>
      </c>
      <c r="Q2251" t="str">
        <f t="shared" si="214"/>
        <v>games</v>
      </c>
      <c r="R2251" t="str">
        <f t="shared" si="215"/>
        <v>tabletop games</v>
      </c>
      <c r="S2251" s="8">
        <f t="shared" si="212"/>
        <v>41366.661631944444</v>
      </c>
      <c r="T2251" s="8">
        <f t="shared" si="21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218778</v>
      </c>
      <c r="P2252">
        <f t="shared" si="211"/>
        <v>426.93169877408059</v>
      </c>
      <c r="Q2252" t="str">
        <f t="shared" si="214"/>
        <v>games</v>
      </c>
      <c r="R2252" t="str">
        <f t="shared" si="215"/>
        <v>tabletop games</v>
      </c>
      <c r="S2252" s="8">
        <f t="shared" si="212"/>
        <v>42707.0471412037</v>
      </c>
      <c r="T2252" s="8">
        <f t="shared" si="21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2928.1900000000005</v>
      </c>
      <c r="P2253">
        <f t="shared" si="211"/>
        <v>23.808729166666669</v>
      </c>
      <c r="Q2253" t="str">
        <f t="shared" si="214"/>
        <v>games</v>
      </c>
      <c r="R2253" t="str">
        <f t="shared" si="215"/>
        <v>tabletop games</v>
      </c>
      <c r="S2253" s="8">
        <f t="shared" si="212"/>
        <v>41867.34579861111</v>
      </c>
      <c r="T2253" s="8">
        <f t="shared" si="21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15505</v>
      </c>
      <c r="P2254">
        <f t="shared" si="211"/>
        <v>98.413654618473899</v>
      </c>
      <c r="Q2254" t="str">
        <f t="shared" si="214"/>
        <v>games</v>
      </c>
      <c r="R2254" t="str">
        <f t="shared" si="215"/>
        <v>tabletop games</v>
      </c>
      <c r="S2254" s="8">
        <f t="shared" si="212"/>
        <v>42588.327986111108</v>
      </c>
      <c r="T2254" s="8">
        <f t="shared" si="21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1015</v>
      </c>
      <c r="P2255">
        <f t="shared" si="211"/>
        <v>107.32142857142857</v>
      </c>
      <c r="Q2255" t="str">
        <f t="shared" si="214"/>
        <v>games</v>
      </c>
      <c r="R2255" t="str">
        <f t="shared" si="215"/>
        <v>tabletop games</v>
      </c>
      <c r="S2255" s="8">
        <f t="shared" si="212"/>
        <v>42326.672997685186</v>
      </c>
      <c r="T2255" s="8">
        <f t="shared" si="21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1799</v>
      </c>
      <c r="P2256">
        <f t="shared" si="211"/>
        <v>11.67005076142132</v>
      </c>
      <c r="Q2256" t="str">
        <f t="shared" si="214"/>
        <v>games</v>
      </c>
      <c r="R2256" t="str">
        <f t="shared" si="215"/>
        <v>tabletop games</v>
      </c>
      <c r="S2256" s="8">
        <f t="shared" si="212"/>
        <v>42759.647777777776</v>
      </c>
      <c r="T2256" s="8">
        <f t="shared" si="21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7373</v>
      </c>
      <c r="P2257">
        <f t="shared" si="211"/>
        <v>41.782287822878232</v>
      </c>
      <c r="Q2257" t="str">
        <f t="shared" si="214"/>
        <v>games</v>
      </c>
      <c r="R2257" t="str">
        <f t="shared" si="215"/>
        <v>tabletop games</v>
      </c>
      <c r="S2257" s="8">
        <f t="shared" si="212"/>
        <v>42497.951979166668</v>
      </c>
      <c r="T2257" s="8">
        <f t="shared" si="21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589</v>
      </c>
      <c r="P2258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8">
        <f t="shared" si="212"/>
        <v>42696.451921296291</v>
      </c>
      <c r="T2258" s="8">
        <f t="shared" si="21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13403.5</v>
      </c>
      <c r="P2259">
        <f t="shared" si="211"/>
        <v>94.103550295857985</v>
      </c>
      <c r="Q2259" t="str">
        <f t="shared" si="214"/>
        <v>games</v>
      </c>
      <c r="R2259" t="str">
        <f t="shared" si="215"/>
        <v>tabletop games</v>
      </c>
      <c r="S2259" s="8">
        <f t="shared" si="212"/>
        <v>42540.958333333328</v>
      </c>
      <c r="T2259" s="8">
        <f t="shared" si="21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1023</v>
      </c>
      <c r="P2260">
        <f t="shared" si="211"/>
        <v>15.721951219512196</v>
      </c>
      <c r="Q2260" t="str">
        <f t="shared" si="214"/>
        <v>games</v>
      </c>
      <c r="R2260" t="str">
        <f t="shared" si="215"/>
        <v>tabletop games</v>
      </c>
      <c r="S2260" s="8">
        <f t="shared" si="212"/>
        <v>42166.75100694444</v>
      </c>
      <c r="T2260" s="8">
        <f t="shared" si="21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17671</v>
      </c>
      <c r="P2261">
        <f t="shared" si="211"/>
        <v>90.635922330097088</v>
      </c>
      <c r="Q2261" t="str">
        <f t="shared" si="214"/>
        <v>games</v>
      </c>
      <c r="R2261" t="str">
        <f t="shared" si="215"/>
        <v>tabletop games</v>
      </c>
      <c r="S2261" s="8">
        <f t="shared" si="212"/>
        <v>42712.804814814815</v>
      </c>
      <c r="T2261" s="8">
        <f t="shared" si="21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5673</v>
      </c>
      <c r="P2262">
        <f t="shared" si="211"/>
        <v>97.297619047619051</v>
      </c>
      <c r="Q2262" t="str">
        <f t="shared" si="214"/>
        <v>games</v>
      </c>
      <c r="R2262" t="str">
        <f t="shared" si="215"/>
        <v>tabletop games</v>
      </c>
      <c r="S2262" s="8">
        <f t="shared" si="212"/>
        <v>41724.975115740745</v>
      </c>
      <c r="T2262" s="8">
        <f t="shared" si="21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6795</v>
      </c>
      <c r="P2263">
        <f t="shared" si="211"/>
        <v>37.11904761904762</v>
      </c>
      <c r="Q2263" t="str">
        <f t="shared" si="214"/>
        <v>games</v>
      </c>
      <c r="R2263" t="str">
        <f t="shared" si="215"/>
        <v>tabletop games</v>
      </c>
      <c r="S2263" s="8">
        <f t="shared" si="212"/>
        <v>42780.724768518514</v>
      </c>
      <c r="T2263" s="8">
        <f t="shared" si="21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1787</v>
      </c>
      <c r="P2264">
        <f t="shared" si="211"/>
        <v>28.104972375690608</v>
      </c>
      <c r="Q2264" t="str">
        <f t="shared" si="214"/>
        <v>games</v>
      </c>
      <c r="R2264" t="str">
        <f t="shared" si="215"/>
        <v>tabletop games</v>
      </c>
      <c r="S2264" s="8">
        <f t="shared" si="212"/>
        <v>41961</v>
      </c>
      <c r="T2264" s="8">
        <f t="shared" si="21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1166</v>
      </c>
      <c r="P2265">
        <f t="shared" si="211"/>
        <v>144.43333333333334</v>
      </c>
      <c r="Q2265" t="str">
        <f t="shared" si="214"/>
        <v>games</v>
      </c>
      <c r="R2265" t="str">
        <f t="shared" si="215"/>
        <v>tabletop games</v>
      </c>
      <c r="S2265" s="8">
        <f t="shared" si="212"/>
        <v>42035.832326388889</v>
      </c>
      <c r="T2265" s="8">
        <f t="shared" si="21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4802</v>
      </c>
      <c r="P2266">
        <f t="shared" si="211"/>
        <v>24.274157303370785</v>
      </c>
      <c r="Q2266" t="str">
        <f t="shared" si="214"/>
        <v>games</v>
      </c>
      <c r="R2266" t="str">
        <f t="shared" si="215"/>
        <v>tabletop games</v>
      </c>
      <c r="S2266" s="8">
        <f t="shared" si="212"/>
        <v>42513.125</v>
      </c>
      <c r="T2266" s="8">
        <f t="shared" si="21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397</v>
      </c>
      <c r="P2267">
        <f t="shared" si="211"/>
        <v>35.117647058823529</v>
      </c>
      <c r="Q2267" t="str">
        <f t="shared" si="214"/>
        <v>games</v>
      </c>
      <c r="R2267" t="str">
        <f t="shared" si="215"/>
        <v>tabletop games</v>
      </c>
      <c r="S2267" s="8">
        <f t="shared" si="212"/>
        <v>42696.853090277778</v>
      </c>
      <c r="T2267" s="8">
        <f t="shared" si="21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3304</v>
      </c>
      <c r="P2268">
        <f t="shared" si="211"/>
        <v>24.762886597938145</v>
      </c>
      <c r="Q2268" t="str">
        <f t="shared" si="214"/>
        <v>games</v>
      </c>
      <c r="R2268" t="str">
        <f t="shared" si="215"/>
        <v>tabletop games</v>
      </c>
      <c r="S2268" s="8">
        <f t="shared" si="212"/>
        <v>42487.083333333328</v>
      </c>
      <c r="T2268" s="8">
        <f t="shared" si="21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56105</v>
      </c>
      <c r="P2269">
        <f t="shared" si="211"/>
        <v>188.37871287128712</v>
      </c>
      <c r="Q2269" t="str">
        <f t="shared" si="214"/>
        <v>games</v>
      </c>
      <c r="R2269" t="str">
        <f t="shared" si="215"/>
        <v>tabletop games</v>
      </c>
      <c r="S2269" s="8">
        <f t="shared" si="212"/>
        <v>41994.041666666672</v>
      </c>
      <c r="T2269" s="8">
        <f t="shared" si="21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728</v>
      </c>
      <c r="P2270">
        <f t="shared" si="211"/>
        <v>148.08247422680412</v>
      </c>
      <c r="Q2270" t="str">
        <f t="shared" si="214"/>
        <v>games</v>
      </c>
      <c r="R2270" t="str">
        <f t="shared" si="215"/>
        <v>tabletop games</v>
      </c>
      <c r="S2270" s="8">
        <f t="shared" si="212"/>
        <v>42806.082349537035</v>
      </c>
      <c r="T2270" s="8">
        <f t="shared" si="21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42541</v>
      </c>
      <c r="P2271">
        <f t="shared" si="211"/>
        <v>49.934589800443462</v>
      </c>
      <c r="Q2271" t="str">
        <f t="shared" si="214"/>
        <v>games</v>
      </c>
      <c r="R2271" t="str">
        <f t="shared" si="215"/>
        <v>tabletop games</v>
      </c>
      <c r="S2271" s="8">
        <f t="shared" si="212"/>
        <v>42801.208333333328</v>
      </c>
      <c r="T2271" s="8">
        <f t="shared" si="21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155062</v>
      </c>
      <c r="P2272">
        <f t="shared" si="211"/>
        <v>107.82155688622754</v>
      </c>
      <c r="Q2272" t="str">
        <f t="shared" si="214"/>
        <v>games</v>
      </c>
      <c r="R2272" t="str">
        <f t="shared" si="215"/>
        <v>tabletop games</v>
      </c>
      <c r="S2272" s="8">
        <f t="shared" si="212"/>
        <v>42745.915972222225</v>
      </c>
      <c r="T2272" s="8">
        <f t="shared" si="21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36618</v>
      </c>
      <c r="P2273">
        <f t="shared" si="211"/>
        <v>42.63403614457831</v>
      </c>
      <c r="Q2273" t="str">
        <f t="shared" si="214"/>
        <v>games</v>
      </c>
      <c r="R2273" t="str">
        <f t="shared" si="215"/>
        <v>tabletop games</v>
      </c>
      <c r="S2273" s="8">
        <f t="shared" si="212"/>
        <v>42714.000046296293</v>
      </c>
      <c r="T2273" s="8">
        <f t="shared" si="21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12566</v>
      </c>
      <c r="P2274">
        <f t="shared" si="211"/>
        <v>14.370762711864407</v>
      </c>
      <c r="Q2274" t="str">
        <f t="shared" si="214"/>
        <v>games</v>
      </c>
      <c r="R2274" t="str">
        <f t="shared" si="215"/>
        <v>tabletop games</v>
      </c>
      <c r="S2274" s="8">
        <f t="shared" si="212"/>
        <v>42345.699490740735</v>
      </c>
      <c r="T2274" s="8">
        <f t="shared" si="21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3009</v>
      </c>
      <c r="P2275">
        <f t="shared" si="211"/>
        <v>37.476190476190474</v>
      </c>
      <c r="Q2275" t="str">
        <f t="shared" si="214"/>
        <v>games</v>
      </c>
      <c r="R2275" t="str">
        <f t="shared" si="215"/>
        <v>tabletop games</v>
      </c>
      <c r="S2275" s="8">
        <f t="shared" si="212"/>
        <v>42806.507430555561</v>
      </c>
      <c r="T2275" s="8">
        <f t="shared" si="21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490</v>
      </c>
      <c r="P2276">
        <f t="shared" si="211"/>
        <v>30.202020202020201</v>
      </c>
      <c r="Q2276" t="str">
        <f t="shared" si="214"/>
        <v>games</v>
      </c>
      <c r="R2276" t="str">
        <f t="shared" si="215"/>
        <v>tabletop games</v>
      </c>
      <c r="S2276" s="8">
        <f t="shared" si="212"/>
        <v>41693.500659722224</v>
      </c>
      <c r="T2276" s="8">
        <f t="shared" si="21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2000.5</v>
      </c>
      <c r="P2277">
        <f t="shared" si="211"/>
        <v>33.550632911392405</v>
      </c>
      <c r="Q2277" t="str">
        <f t="shared" si="214"/>
        <v>games</v>
      </c>
      <c r="R2277" t="str">
        <f t="shared" si="215"/>
        <v>tabletop games</v>
      </c>
      <c r="S2277" s="8">
        <f t="shared" si="212"/>
        <v>41995.616655092599</v>
      </c>
      <c r="T2277" s="8">
        <f t="shared" si="21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267</v>
      </c>
      <c r="P2278">
        <f t="shared" si="211"/>
        <v>64.74666666666667</v>
      </c>
      <c r="Q2278" t="str">
        <f t="shared" si="214"/>
        <v>games</v>
      </c>
      <c r="R2278" t="str">
        <f t="shared" si="215"/>
        <v>tabletop games</v>
      </c>
      <c r="S2278" s="8">
        <f t="shared" si="212"/>
        <v>41644.651493055557</v>
      </c>
      <c r="T2278" s="8">
        <f t="shared" si="21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3492</v>
      </c>
      <c r="P2279">
        <f t="shared" si="211"/>
        <v>57.932367149758456</v>
      </c>
      <c r="Q2279" t="str">
        <f t="shared" si="214"/>
        <v>games</v>
      </c>
      <c r="R2279" t="str">
        <f t="shared" si="215"/>
        <v>tabletop games</v>
      </c>
      <c r="S2279" s="8">
        <f t="shared" si="212"/>
        <v>40966.678506944445</v>
      </c>
      <c r="T2279" s="8">
        <f t="shared" si="21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3414</v>
      </c>
      <c r="P2280">
        <f t="shared" si="211"/>
        <v>53.078431372549019</v>
      </c>
      <c r="Q2280" t="str">
        <f t="shared" si="214"/>
        <v>games</v>
      </c>
      <c r="R2280" t="str">
        <f t="shared" si="215"/>
        <v>tabletop games</v>
      </c>
      <c r="S2280" s="8">
        <f t="shared" si="212"/>
        <v>42372.957638888889</v>
      </c>
      <c r="T2280" s="8">
        <f t="shared" si="21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538</v>
      </c>
      <c r="P2281">
        <f t="shared" si="211"/>
        <v>48.0625</v>
      </c>
      <c r="Q2281" t="str">
        <f t="shared" si="214"/>
        <v>games</v>
      </c>
      <c r="R2281" t="str">
        <f t="shared" si="215"/>
        <v>tabletop games</v>
      </c>
      <c r="S2281" s="8">
        <f t="shared" si="212"/>
        <v>42039.166666666672</v>
      </c>
      <c r="T2281" s="8">
        <f t="shared" si="21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29750.5</v>
      </c>
      <c r="P2282">
        <f t="shared" si="211"/>
        <v>82.396874999999994</v>
      </c>
      <c r="Q2282" t="str">
        <f t="shared" si="214"/>
        <v>games</v>
      </c>
      <c r="R2282" t="str">
        <f t="shared" si="215"/>
        <v>tabletop games</v>
      </c>
      <c r="S2282" s="8">
        <f t="shared" si="212"/>
        <v>42264.624895833331</v>
      </c>
      <c r="T2282" s="8">
        <f t="shared" si="21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255</v>
      </c>
      <c r="P2283">
        <f t="shared" si="211"/>
        <v>50.454545454545453</v>
      </c>
      <c r="Q2283" t="str">
        <f t="shared" si="214"/>
        <v>music</v>
      </c>
      <c r="R2283" t="str">
        <f t="shared" si="215"/>
        <v>rock</v>
      </c>
      <c r="S2283" s="8">
        <f t="shared" si="212"/>
        <v>40749.284722222219</v>
      </c>
      <c r="T2283" s="8">
        <f t="shared" si="21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640</v>
      </c>
      <c r="P2284">
        <f t="shared" si="211"/>
        <v>115.83333333333333</v>
      </c>
      <c r="Q2284" t="str">
        <f t="shared" si="214"/>
        <v>music</v>
      </c>
      <c r="R2284" t="str">
        <f t="shared" si="215"/>
        <v>rock</v>
      </c>
      <c r="S2284" s="8">
        <f t="shared" si="212"/>
        <v>42383.17460648148</v>
      </c>
      <c r="T2284" s="8">
        <f t="shared" si="21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25.659999999999854</v>
      </c>
      <c r="P2285">
        <f t="shared" si="211"/>
        <v>63.03458333333333</v>
      </c>
      <c r="Q2285" t="str">
        <f t="shared" si="214"/>
        <v>music</v>
      </c>
      <c r="R2285" t="str">
        <f t="shared" si="215"/>
        <v>rock</v>
      </c>
      <c r="S2285" s="8">
        <f t="shared" si="212"/>
        <v>41038.083379629628</v>
      </c>
      <c r="T2285" s="8">
        <f t="shared" si="21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373.27000000000044</v>
      </c>
      <c r="P2286">
        <f t="shared" si="211"/>
        <v>108.02152542372882</v>
      </c>
      <c r="Q2286" t="str">
        <f t="shared" si="214"/>
        <v>music</v>
      </c>
      <c r="R2286" t="str">
        <f t="shared" si="215"/>
        <v>rock</v>
      </c>
      <c r="S2286" s="8">
        <f t="shared" si="212"/>
        <v>40614.166666666664</v>
      </c>
      <c r="T2286" s="8">
        <f t="shared" si="21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641</v>
      </c>
      <c r="P2287">
        <f t="shared" si="211"/>
        <v>46.088607594936711</v>
      </c>
      <c r="Q2287" t="str">
        <f t="shared" si="214"/>
        <v>music</v>
      </c>
      <c r="R2287" t="str">
        <f t="shared" si="215"/>
        <v>rock</v>
      </c>
      <c r="S2287" s="8">
        <f t="shared" si="212"/>
        <v>41089.185682870368</v>
      </c>
      <c r="T2287" s="8">
        <f t="shared" si="21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</v>
      </c>
      <c r="P2288">
        <f t="shared" si="211"/>
        <v>107.21428571428571</v>
      </c>
      <c r="Q2288" t="str">
        <f t="shared" si="214"/>
        <v>music</v>
      </c>
      <c r="R2288" t="str">
        <f t="shared" si="215"/>
        <v>rock</v>
      </c>
      <c r="S2288" s="8">
        <f t="shared" si="212"/>
        <v>41523.165972222225</v>
      </c>
      <c r="T2288" s="8">
        <f t="shared" si="21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898.98999999999978</v>
      </c>
      <c r="P2289">
        <f t="shared" si="211"/>
        <v>50.9338679245283</v>
      </c>
      <c r="Q2289" t="str">
        <f t="shared" si="214"/>
        <v>music</v>
      </c>
      <c r="R2289" t="str">
        <f t="shared" si="215"/>
        <v>rock</v>
      </c>
      <c r="S2289" s="8">
        <f t="shared" si="212"/>
        <v>41813.667361111111</v>
      </c>
      <c r="T2289" s="8">
        <f t="shared" si="21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</v>
      </c>
      <c r="P2290">
        <f t="shared" si="211"/>
        <v>40.04</v>
      </c>
      <c r="Q2290" t="str">
        <f t="shared" si="214"/>
        <v>music</v>
      </c>
      <c r="R2290" t="str">
        <f t="shared" si="215"/>
        <v>rock</v>
      </c>
      <c r="S2290" s="8">
        <f t="shared" si="212"/>
        <v>41086.75</v>
      </c>
      <c r="T2290" s="8">
        <f t="shared" si="21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111</v>
      </c>
      <c r="P2291">
        <f t="shared" si="211"/>
        <v>64.44</v>
      </c>
      <c r="Q2291" t="str">
        <f t="shared" si="214"/>
        <v>music</v>
      </c>
      <c r="R2291" t="str">
        <f t="shared" si="215"/>
        <v>rock</v>
      </c>
      <c r="S2291" s="8">
        <f t="shared" si="212"/>
        <v>41614.973611111112</v>
      </c>
      <c r="T2291" s="8">
        <f t="shared" si="21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61</v>
      </c>
      <c r="P2292">
        <f t="shared" si="211"/>
        <v>53.827586206896555</v>
      </c>
      <c r="Q2292" t="str">
        <f t="shared" si="214"/>
        <v>music</v>
      </c>
      <c r="R2292" t="str">
        <f t="shared" si="215"/>
        <v>rock</v>
      </c>
      <c r="S2292" s="8">
        <f t="shared" si="212"/>
        <v>40148.708333333336</v>
      </c>
      <c r="T2292" s="8">
        <f t="shared" si="21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1820</v>
      </c>
      <c r="P2293">
        <f t="shared" si="211"/>
        <v>100.46511627906976</v>
      </c>
      <c r="Q2293" t="str">
        <f t="shared" si="214"/>
        <v>music</v>
      </c>
      <c r="R2293" t="str">
        <f t="shared" si="215"/>
        <v>rock</v>
      </c>
      <c r="S2293" s="8">
        <f t="shared" si="212"/>
        <v>41022.166666666664</v>
      </c>
      <c r="T2293" s="8">
        <f t="shared" si="21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145.01000000000022</v>
      </c>
      <c r="P2294">
        <f t="shared" si="211"/>
        <v>46.630652173913049</v>
      </c>
      <c r="Q2294" t="str">
        <f t="shared" si="214"/>
        <v>music</v>
      </c>
      <c r="R2294" t="str">
        <f t="shared" si="215"/>
        <v>rock</v>
      </c>
      <c r="S2294" s="8">
        <f t="shared" si="212"/>
        <v>41017.697638888887</v>
      </c>
      <c r="T2294" s="8">
        <f t="shared" si="21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70</v>
      </c>
      <c r="P2295">
        <f t="shared" si="211"/>
        <v>34.074074074074076</v>
      </c>
      <c r="Q2295" t="str">
        <f t="shared" si="214"/>
        <v>music</v>
      </c>
      <c r="R2295" t="str">
        <f t="shared" si="215"/>
        <v>rock</v>
      </c>
      <c r="S2295" s="8">
        <f t="shared" si="212"/>
        <v>41177.165972222225</v>
      </c>
      <c r="T2295" s="8">
        <f t="shared" si="21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2304.04</v>
      </c>
      <c r="P2296">
        <f t="shared" si="211"/>
        <v>65.214642857142863</v>
      </c>
      <c r="Q2296" t="str">
        <f t="shared" si="214"/>
        <v>music</v>
      </c>
      <c r="R2296" t="str">
        <f t="shared" si="215"/>
        <v>rock</v>
      </c>
      <c r="S2296" s="8">
        <f t="shared" si="212"/>
        <v>41294.72314814815</v>
      </c>
      <c r="T2296" s="8">
        <f t="shared" si="21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303</v>
      </c>
      <c r="P2297">
        <f t="shared" si="211"/>
        <v>44.205882352941174</v>
      </c>
      <c r="Q2297" t="str">
        <f t="shared" si="214"/>
        <v>music</v>
      </c>
      <c r="R2297" t="str">
        <f t="shared" si="215"/>
        <v>rock</v>
      </c>
      <c r="S2297" s="8">
        <f t="shared" si="212"/>
        <v>41300.954351851848</v>
      </c>
      <c r="T2297" s="8">
        <f t="shared" si="21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3435</v>
      </c>
      <c r="P2298">
        <f t="shared" si="211"/>
        <v>71.965517241379317</v>
      </c>
      <c r="Q2298" t="str">
        <f t="shared" si="214"/>
        <v>music</v>
      </c>
      <c r="R2298" t="str">
        <f t="shared" si="215"/>
        <v>rock</v>
      </c>
      <c r="S2298" s="8">
        <f t="shared" si="212"/>
        <v>40962.731782407405</v>
      </c>
      <c r="T2298" s="8">
        <f t="shared" si="21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6</v>
      </c>
      <c r="P2299">
        <f t="shared" si="211"/>
        <v>52.94736842105263</v>
      </c>
      <c r="Q2299" t="str">
        <f t="shared" si="214"/>
        <v>music</v>
      </c>
      <c r="R2299" t="str">
        <f t="shared" si="215"/>
        <v>rock</v>
      </c>
      <c r="S2299" s="8">
        <f t="shared" si="212"/>
        <v>40982.165972222225</v>
      </c>
      <c r="T2299" s="8">
        <f t="shared" si="21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1522</v>
      </c>
      <c r="P2300">
        <f t="shared" si="211"/>
        <v>109.45138888888889</v>
      </c>
      <c r="Q2300" t="str">
        <f t="shared" si="214"/>
        <v>music</v>
      </c>
      <c r="R2300" t="str">
        <f t="shared" si="215"/>
        <v>rock</v>
      </c>
      <c r="S2300" s="8">
        <f t="shared" si="212"/>
        <v>41724.798993055556</v>
      </c>
      <c r="T2300" s="8">
        <f t="shared" si="21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750.5</v>
      </c>
      <c r="P2301">
        <f t="shared" si="211"/>
        <v>75.035714285714292</v>
      </c>
      <c r="Q2301" t="str">
        <f t="shared" si="214"/>
        <v>music</v>
      </c>
      <c r="R2301" t="str">
        <f t="shared" si="215"/>
        <v>rock</v>
      </c>
      <c r="S2301" s="8">
        <f t="shared" si="212"/>
        <v>40580.032511574071</v>
      </c>
      <c r="T2301" s="8">
        <f t="shared" si="21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</v>
      </c>
      <c r="P2302">
        <f t="shared" si="211"/>
        <v>115.71428571428571</v>
      </c>
      <c r="Q2302" t="str">
        <f t="shared" si="214"/>
        <v>music</v>
      </c>
      <c r="R2302" t="str">
        <f t="shared" si="215"/>
        <v>rock</v>
      </c>
      <c r="S2302" s="8">
        <f t="shared" si="212"/>
        <v>41088.727037037039</v>
      </c>
      <c r="T2302" s="8">
        <f t="shared" si="21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1680.2200000000003</v>
      </c>
      <c r="P2303">
        <f t="shared" si="211"/>
        <v>31.659810426540286</v>
      </c>
      <c r="Q2303" t="str">
        <f t="shared" si="214"/>
        <v>music</v>
      </c>
      <c r="R2303" t="str">
        <f t="shared" si="215"/>
        <v>indie rock</v>
      </c>
      <c r="S2303" s="8">
        <f t="shared" si="212"/>
        <v>41446.146944444445</v>
      </c>
      <c r="T2303" s="8">
        <f t="shared" si="21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1625</v>
      </c>
      <c r="P2304">
        <f t="shared" si="211"/>
        <v>46.176470588235297</v>
      </c>
      <c r="Q2304" t="str">
        <f t="shared" si="214"/>
        <v>music</v>
      </c>
      <c r="R2304" t="str">
        <f t="shared" si="215"/>
        <v>indie rock</v>
      </c>
      <c r="S2304" s="8">
        <f t="shared" si="212"/>
        <v>41639.291666666664</v>
      </c>
      <c r="T2304" s="8">
        <f t="shared" si="21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603.60999999999967</v>
      </c>
      <c r="P2305">
        <f t="shared" si="211"/>
        <v>68.481650485436887</v>
      </c>
      <c r="Q2305" t="str">
        <f t="shared" si="214"/>
        <v>music</v>
      </c>
      <c r="R2305" t="str">
        <f t="shared" si="215"/>
        <v>indie rock</v>
      </c>
      <c r="S2305" s="8">
        <f t="shared" si="212"/>
        <v>40890.152731481481</v>
      </c>
      <c r="T2305" s="8">
        <f t="shared" si="21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E2306-D2306</f>
        <v>42.020000000000437</v>
      </c>
      <c r="P2306">
        <f t="shared" ref="P2306:P2369" si="217">E2306/L2306</f>
        <v>53.469203539823013</v>
      </c>
      <c r="Q2306" t="str">
        <f t="shared" si="214"/>
        <v>music</v>
      </c>
      <c r="R2306" t="str">
        <f t="shared" si="215"/>
        <v>indie rock</v>
      </c>
      <c r="S2306" s="8">
        <f t="shared" ref="S2306:S2369" si="218">(((I2306/60)/60)/24)+DATE(1970,1,1)</f>
        <v>40544.207638888889</v>
      </c>
      <c r="T2306" s="8">
        <f t="shared" ref="T2306:T2369" si="219">(((J2306/60)/60)/24)+DATE(1970,1,1)</f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221</v>
      </c>
      <c r="P2307">
        <f t="shared" si="217"/>
        <v>109.10778443113773</v>
      </c>
      <c r="Q2307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8">
        <f t="shared" si="218"/>
        <v>41859.75</v>
      </c>
      <c r="T2307" s="8">
        <f t="shared" si="219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236.55000000000018</v>
      </c>
      <c r="P2308">
        <f t="shared" si="217"/>
        <v>51.185616438356163</v>
      </c>
      <c r="Q2308" t="str">
        <f t="shared" si="220"/>
        <v>music</v>
      </c>
      <c r="R2308" t="str">
        <f t="shared" si="221"/>
        <v>indie rock</v>
      </c>
      <c r="S2308" s="8">
        <f t="shared" si="218"/>
        <v>40978.16815972222</v>
      </c>
      <c r="T2308" s="8">
        <f t="shared" si="219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130.79000000000019</v>
      </c>
      <c r="P2309">
        <f t="shared" si="217"/>
        <v>27.936800000000002</v>
      </c>
      <c r="Q2309" t="str">
        <f t="shared" si="220"/>
        <v>music</v>
      </c>
      <c r="R2309" t="str">
        <f t="shared" si="221"/>
        <v>indie rock</v>
      </c>
      <c r="S2309" s="8">
        <f t="shared" si="218"/>
        <v>41034.802407407406</v>
      </c>
      <c r="T2309" s="8">
        <f t="shared" si="219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653.11000000000058</v>
      </c>
      <c r="P2310">
        <f t="shared" si="217"/>
        <v>82.496921824104234</v>
      </c>
      <c r="Q2310" t="str">
        <f t="shared" si="220"/>
        <v>music</v>
      </c>
      <c r="R2310" t="str">
        <f t="shared" si="221"/>
        <v>indie rock</v>
      </c>
      <c r="S2310" s="8">
        <f t="shared" si="218"/>
        <v>41880.041666666664</v>
      </c>
      <c r="T2310" s="8">
        <f t="shared" si="219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400.47000000000025</v>
      </c>
      <c r="P2311">
        <f t="shared" si="217"/>
        <v>59.817476635514019</v>
      </c>
      <c r="Q2311" t="str">
        <f t="shared" si="220"/>
        <v>music</v>
      </c>
      <c r="R2311" t="str">
        <f t="shared" si="221"/>
        <v>indie rock</v>
      </c>
      <c r="S2311" s="8">
        <f t="shared" si="218"/>
        <v>41342.987696759257</v>
      </c>
      <c r="T2311" s="8">
        <f t="shared" si="219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60835.360000000001</v>
      </c>
      <c r="P2312">
        <f t="shared" si="217"/>
        <v>64.816470588235291</v>
      </c>
      <c r="Q2312" t="str">
        <f t="shared" si="220"/>
        <v>music</v>
      </c>
      <c r="R2312" t="str">
        <f t="shared" si="221"/>
        <v>indie rock</v>
      </c>
      <c r="S2312" s="8">
        <f t="shared" si="218"/>
        <v>41354.752488425926</v>
      </c>
      <c r="T2312" s="8">
        <f t="shared" si="219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370</v>
      </c>
      <c r="P2313">
        <f t="shared" si="217"/>
        <v>90.09615384615384</v>
      </c>
      <c r="Q2313" t="str">
        <f t="shared" si="220"/>
        <v>music</v>
      </c>
      <c r="R2313" t="str">
        <f t="shared" si="221"/>
        <v>indie rock</v>
      </c>
      <c r="S2313" s="8">
        <f t="shared" si="218"/>
        <v>41766.004502314812</v>
      </c>
      <c r="T2313" s="8">
        <f t="shared" si="219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236</v>
      </c>
      <c r="P2314">
        <f t="shared" si="217"/>
        <v>40.962025316455694</v>
      </c>
      <c r="Q2314" t="str">
        <f t="shared" si="220"/>
        <v>music</v>
      </c>
      <c r="R2314" t="str">
        <f t="shared" si="221"/>
        <v>indie rock</v>
      </c>
      <c r="S2314" s="8">
        <f t="shared" si="218"/>
        <v>41747.958333333336</v>
      </c>
      <c r="T2314" s="8">
        <f t="shared" si="219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3792.0200000000004</v>
      </c>
      <c r="P2315">
        <f t="shared" si="217"/>
        <v>56.000127388535034</v>
      </c>
      <c r="Q2315" t="str">
        <f t="shared" si="220"/>
        <v>music</v>
      </c>
      <c r="R2315" t="str">
        <f t="shared" si="221"/>
        <v>indie rock</v>
      </c>
      <c r="S2315" s="8">
        <f t="shared" si="218"/>
        <v>41032.958634259259</v>
      </c>
      <c r="T2315" s="8">
        <f t="shared" si="219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683.6400000000001</v>
      </c>
      <c r="P2316">
        <f t="shared" si="217"/>
        <v>37.672800000000002</v>
      </c>
      <c r="Q2316" t="str">
        <f t="shared" si="220"/>
        <v>music</v>
      </c>
      <c r="R2316" t="str">
        <f t="shared" si="221"/>
        <v>indie rock</v>
      </c>
      <c r="S2316" s="8">
        <f t="shared" si="218"/>
        <v>41067.551585648151</v>
      </c>
      <c r="T2316" s="8">
        <f t="shared" si="219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65</v>
      </c>
      <c r="P2317">
        <f t="shared" si="217"/>
        <v>40.078125</v>
      </c>
      <c r="Q2317" t="str">
        <f t="shared" si="220"/>
        <v>music</v>
      </c>
      <c r="R2317" t="str">
        <f t="shared" si="221"/>
        <v>indie rock</v>
      </c>
      <c r="S2317" s="8">
        <f t="shared" si="218"/>
        <v>41034.72619212963</v>
      </c>
      <c r="T2317" s="8">
        <f t="shared" si="219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606.39999999999964</v>
      </c>
      <c r="P2318">
        <f t="shared" si="217"/>
        <v>78.031999999999996</v>
      </c>
      <c r="Q2318" t="str">
        <f t="shared" si="220"/>
        <v>music</v>
      </c>
      <c r="R2318" t="str">
        <f t="shared" si="221"/>
        <v>indie rock</v>
      </c>
      <c r="S2318" s="8">
        <f t="shared" si="218"/>
        <v>40156.76666666667</v>
      </c>
      <c r="T2318" s="8">
        <f t="shared" si="219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16</v>
      </c>
      <c r="P2319">
        <f t="shared" si="217"/>
        <v>18.90909090909091</v>
      </c>
      <c r="Q2319" t="str">
        <f t="shared" si="220"/>
        <v>music</v>
      </c>
      <c r="R2319" t="str">
        <f t="shared" si="221"/>
        <v>indie rock</v>
      </c>
      <c r="S2319" s="8">
        <f t="shared" si="218"/>
        <v>40224.208333333336</v>
      </c>
      <c r="T2319" s="8">
        <f t="shared" si="219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1053</v>
      </c>
      <c r="P2320">
        <f t="shared" si="217"/>
        <v>37.134969325153371</v>
      </c>
      <c r="Q2320" t="str">
        <f t="shared" si="220"/>
        <v>music</v>
      </c>
      <c r="R2320" t="str">
        <f t="shared" si="221"/>
        <v>indie rock</v>
      </c>
      <c r="S2320" s="8">
        <f t="shared" si="218"/>
        <v>40082.165972222225</v>
      </c>
      <c r="T2320" s="8">
        <f t="shared" si="219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231</v>
      </c>
      <c r="P2321">
        <f t="shared" si="217"/>
        <v>41.961038961038959</v>
      </c>
      <c r="Q2321" t="str">
        <f t="shared" si="220"/>
        <v>music</v>
      </c>
      <c r="R2321" t="str">
        <f t="shared" si="221"/>
        <v>indie rock</v>
      </c>
      <c r="S2321" s="8">
        <f t="shared" si="218"/>
        <v>41623.082002314812</v>
      </c>
      <c r="T2321" s="8">
        <f t="shared" si="219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433</v>
      </c>
      <c r="P2322">
        <f t="shared" si="217"/>
        <v>61.044943820224717</v>
      </c>
      <c r="Q2322" t="str">
        <f t="shared" si="220"/>
        <v>music</v>
      </c>
      <c r="R2322" t="str">
        <f t="shared" si="221"/>
        <v>indie rock</v>
      </c>
      <c r="S2322" s="8">
        <f t="shared" si="218"/>
        <v>41731.775462962964</v>
      </c>
      <c r="T2322" s="8">
        <f t="shared" si="219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-6427</v>
      </c>
      <c r="P2323">
        <f t="shared" si="217"/>
        <v>64.53125</v>
      </c>
      <c r="Q2323" t="str">
        <f t="shared" si="220"/>
        <v>food</v>
      </c>
      <c r="R2323" t="str">
        <f t="shared" si="221"/>
        <v>small batch</v>
      </c>
      <c r="S2323" s="8">
        <f t="shared" si="218"/>
        <v>42829.21876157407</v>
      </c>
      <c r="T2323" s="8">
        <f t="shared" si="219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-2615</v>
      </c>
      <c r="P2324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8">
        <f t="shared" si="218"/>
        <v>42834.853807870371</v>
      </c>
      <c r="T2324" s="8">
        <f t="shared" si="219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-130</v>
      </c>
      <c r="P2325">
        <f t="shared" si="217"/>
        <v>30</v>
      </c>
      <c r="Q2325" t="str">
        <f t="shared" si="220"/>
        <v>food</v>
      </c>
      <c r="R2325" t="str">
        <f t="shared" si="221"/>
        <v>small batch</v>
      </c>
      <c r="S2325" s="8">
        <f t="shared" si="218"/>
        <v>42814.755173611105</v>
      </c>
      <c r="T2325" s="8">
        <f t="shared" si="219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-5945</v>
      </c>
      <c r="P2326">
        <f t="shared" si="217"/>
        <v>25.491803278688526</v>
      </c>
      <c r="Q2326" t="str">
        <f t="shared" si="220"/>
        <v>food</v>
      </c>
      <c r="R2326" t="str">
        <f t="shared" si="221"/>
        <v>small batch</v>
      </c>
      <c r="S2326" s="8">
        <f t="shared" si="218"/>
        <v>42820.843576388885</v>
      </c>
      <c r="T2326" s="8">
        <f t="shared" si="219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-920</v>
      </c>
      <c r="P2327">
        <f t="shared" si="217"/>
        <v>11.428571428571429</v>
      </c>
      <c r="Q2327" t="str">
        <f t="shared" si="220"/>
        <v>food</v>
      </c>
      <c r="R2327" t="str">
        <f t="shared" si="221"/>
        <v>small batch</v>
      </c>
      <c r="S2327" s="8">
        <f t="shared" si="218"/>
        <v>42823.980682870373</v>
      </c>
      <c r="T2327" s="8">
        <f t="shared" si="219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-14892</v>
      </c>
      <c r="P2328">
        <f t="shared" si="217"/>
        <v>108</v>
      </c>
      <c r="Q2328" t="str">
        <f t="shared" si="220"/>
        <v>food</v>
      </c>
      <c r="R2328" t="str">
        <f t="shared" si="221"/>
        <v>small batch</v>
      </c>
      <c r="S2328" s="8">
        <f t="shared" si="218"/>
        <v>42855.708333333328</v>
      </c>
      <c r="T2328" s="8">
        <f t="shared" si="219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149133.01</v>
      </c>
      <c r="P2329">
        <f t="shared" si="217"/>
        <v>54.883162444113267</v>
      </c>
      <c r="Q2329" t="str">
        <f t="shared" si="220"/>
        <v>food</v>
      </c>
      <c r="R2329" t="str">
        <f t="shared" si="221"/>
        <v>small batch</v>
      </c>
      <c r="S2329" s="8">
        <f t="shared" si="218"/>
        <v>41877.917129629634</v>
      </c>
      <c r="T2329" s="8">
        <f t="shared" si="219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15445</v>
      </c>
      <c r="P2330">
        <f t="shared" si="217"/>
        <v>47.383612662942269</v>
      </c>
      <c r="Q2330" t="str">
        <f t="shared" si="220"/>
        <v>food</v>
      </c>
      <c r="R2330" t="str">
        <f t="shared" si="221"/>
        <v>small batch</v>
      </c>
      <c r="S2330" s="8">
        <f t="shared" si="218"/>
        <v>42169.781678240746</v>
      </c>
      <c r="T2330" s="8">
        <f t="shared" si="219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1480</v>
      </c>
      <c r="P2331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8">
        <f t="shared" si="218"/>
        <v>41837.624374999999</v>
      </c>
      <c r="T2331" s="8">
        <f t="shared" si="219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848</v>
      </c>
      <c r="P2332">
        <f t="shared" si="217"/>
        <v>219.92638036809817</v>
      </c>
      <c r="Q2332" t="str">
        <f t="shared" si="220"/>
        <v>food</v>
      </c>
      <c r="R2332" t="str">
        <f t="shared" si="221"/>
        <v>small batch</v>
      </c>
      <c r="S2332" s="8">
        <f t="shared" si="218"/>
        <v>42363</v>
      </c>
      <c r="T2332" s="8">
        <f t="shared" si="219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3545.1000000000004</v>
      </c>
      <c r="P2333">
        <f t="shared" si="217"/>
        <v>40.795406360424032</v>
      </c>
      <c r="Q2333" t="str">
        <f t="shared" si="220"/>
        <v>food</v>
      </c>
      <c r="R2333" t="str">
        <f t="shared" si="221"/>
        <v>small batch</v>
      </c>
      <c r="S2333" s="8">
        <f t="shared" si="218"/>
        <v>41869.005671296298</v>
      </c>
      <c r="T2333" s="8">
        <f t="shared" si="219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1577</v>
      </c>
      <c r="P2334">
        <f t="shared" si="217"/>
        <v>75.502840909090907</v>
      </c>
      <c r="Q2334" t="str">
        <f t="shared" si="220"/>
        <v>food</v>
      </c>
      <c r="R2334" t="str">
        <f t="shared" si="221"/>
        <v>small batch</v>
      </c>
      <c r="S2334" s="8">
        <f t="shared" si="218"/>
        <v>42041.628136574072</v>
      </c>
      <c r="T2334" s="8">
        <f t="shared" si="219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673</v>
      </c>
      <c r="P2335">
        <f t="shared" si="217"/>
        <v>13.542553191489361</v>
      </c>
      <c r="Q2335" t="str">
        <f t="shared" si="220"/>
        <v>food</v>
      </c>
      <c r="R2335" t="str">
        <f t="shared" si="221"/>
        <v>small batch</v>
      </c>
      <c r="S2335" s="8">
        <f t="shared" si="218"/>
        <v>41788.743055555555</v>
      </c>
      <c r="T2335" s="8">
        <f t="shared" si="219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78</v>
      </c>
      <c r="P2336">
        <f t="shared" si="217"/>
        <v>60.865671641791046</v>
      </c>
      <c r="Q2336" t="str">
        <f t="shared" si="220"/>
        <v>food</v>
      </c>
      <c r="R2336" t="str">
        <f t="shared" si="221"/>
        <v>small batch</v>
      </c>
      <c r="S2336" s="8">
        <f t="shared" si="218"/>
        <v>41948.731944444444</v>
      </c>
      <c r="T2336" s="8">
        <f t="shared" si="219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568</v>
      </c>
      <c r="P2337">
        <f t="shared" si="217"/>
        <v>115.69230769230769</v>
      </c>
      <c r="Q2337" t="str">
        <f t="shared" si="220"/>
        <v>food</v>
      </c>
      <c r="R2337" t="str">
        <f t="shared" si="221"/>
        <v>small batch</v>
      </c>
      <c r="S2337" s="8">
        <f t="shared" si="218"/>
        <v>41801.572256944448</v>
      </c>
      <c r="T2337" s="8">
        <f t="shared" si="219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84146.51</v>
      </c>
      <c r="P2338">
        <f t="shared" si="217"/>
        <v>48.104623556581984</v>
      </c>
      <c r="Q2338" t="str">
        <f t="shared" si="220"/>
        <v>food</v>
      </c>
      <c r="R2338" t="str">
        <f t="shared" si="221"/>
        <v>small batch</v>
      </c>
      <c r="S2338" s="8">
        <f t="shared" si="218"/>
        <v>41706.924710648149</v>
      </c>
      <c r="T2338" s="8">
        <f t="shared" si="219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1279</v>
      </c>
      <c r="P2339">
        <f t="shared" si="217"/>
        <v>74.184357541899445</v>
      </c>
      <c r="Q2339" t="str">
        <f t="shared" si="220"/>
        <v>food</v>
      </c>
      <c r="R2339" t="str">
        <f t="shared" si="221"/>
        <v>small batch</v>
      </c>
      <c r="S2339" s="8">
        <f t="shared" si="218"/>
        <v>41816.640543981484</v>
      </c>
      <c r="T2339" s="8">
        <f t="shared" si="219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171.5</v>
      </c>
      <c r="P2340">
        <f t="shared" si="217"/>
        <v>123.34552845528455</v>
      </c>
      <c r="Q2340" t="str">
        <f t="shared" si="220"/>
        <v>food</v>
      </c>
      <c r="R2340" t="str">
        <f t="shared" si="221"/>
        <v>small batch</v>
      </c>
      <c r="S2340" s="8">
        <f t="shared" si="218"/>
        <v>41819.896805555552</v>
      </c>
      <c r="T2340" s="8">
        <f t="shared" si="219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48552</v>
      </c>
      <c r="P2341">
        <f t="shared" si="217"/>
        <v>66.623188405797094</v>
      </c>
      <c r="Q2341" t="str">
        <f t="shared" si="220"/>
        <v>food</v>
      </c>
      <c r="R2341" t="str">
        <f t="shared" si="221"/>
        <v>small batch</v>
      </c>
      <c r="S2341" s="8">
        <f t="shared" si="218"/>
        <v>42723.332638888889</v>
      </c>
      <c r="T2341" s="8">
        <f t="shared" si="219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2311</v>
      </c>
      <c r="P2342">
        <f t="shared" si="217"/>
        <v>104.99007444168734</v>
      </c>
      <c r="Q2342" t="str">
        <f t="shared" si="220"/>
        <v>food</v>
      </c>
      <c r="R2342" t="str">
        <f t="shared" si="221"/>
        <v>small batch</v>
      </c>
      <c r="S2342" s="8">
        <f t="shared" si="218"/>
        <v>42673.642800925925</v>
      </c>
      <c r="T2342" s="8">
        <f t="shared" si="219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-5000</v>
      </c>
      <c r="P2343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8">
        <f t="shared" si="218"/>
        <v>42197.813703703709</v>
      </c>
      <c r="T2343" s="8">
        <f t="shared" si="219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-5500</v>
      </c>
      <c r="P2344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8">
        <f t="shared" si="218"/>
        <v>41918.208333333336</v>
      </c>
      <c r="T2344" s="8">
        <f t="shared" si="219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-9700</v>
      </c>
      <c r="P2345">
        <f t="shared" si="217"/>
        <v>300</v>
      </c>
      <c r="Q2345" t="str">
        <f t="shared" si="220"/>
        <v>technology</v>
      </c>
      <c r="R2345" t="str">
        <f t="shared" si="221"/>
        <v>web</v>
      </c>
      <c r="S2345" s="8">
        <f t="shared" si="218"/>
        <v>42377.82430555555</v>
      </c>
      <c r="T2345" s="8">
        <f t="shared" si="219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-999</v>
      </c>
      <c r="P2346">
        <f t="shared" si="217"/>
        <v>1</v>
      </c>
      <c r="Q2346" t="str">
        <f t="shared" si="220"/>
        <v>technology</v>
      </c>
      <c r="R2346" t="str">
        <f t="shared" si="221"/>
        <v>web</v>
      </c>
      <c r="S2346" s="8">
        <f t="shared" si="218"/>
        <v>42545.727650462963</v>
      </c>
      <c r="T2346" s="8">
        <f t="shared" si="219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-3000</v>
      </c>
      <c r="P234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8">
        <f t="shared" si="218"/>
        <v>42094.985416666663</v>
      </c>
      <c r="T2347" s="8">
        <f t="shared" si="219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-59961</v>
      </c>
      <c r="P2348">
        <f t="shared" si="217"/>
        <v>13</v>
      </c>
      <c r="Q2348" t="str">
        <f t="shared" si="220"/>
        <v>technology</v>
      </c>
      <c r="R2348" t="str">
        <f t="shared" si="221"/>
        <v>web</v>
      </c>
      <c r="S2348" s="8">
        <f t="shared" si="218"/>
        <v>42660.79896990741</v>
      </c>
      <c r="T2348" s="8">
        <f t="shared" si="219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-985</v>
      </c>
      <c r="P2349">
        <f t="shared" si="217"/>
        <v>15</v>
      </c>
      <c r="Q2349" t="str">
        <f t="shared" si="220"/>
        <v>technology</v>
      </c>
      <c r="R2349" t="str">
        <f t="shared" si="221"/>
        <v>web</v>
      </c>
      <c r="S2349" s="8">
        <f t="shared" si="218"/>
        <v>42607.607361111113</v>
      </c>
      <c r="T2349" s="8">
        <f t="shared" si="219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-69730</v>
      </c>
      <c r="P2350">
        <f t="shared" si="217"/>
        <v>54</v>
      </c>
      <c r="Q2350" t="str">
        <f t="shared" si="220"/>
        <v>technology</v>
      </c>
      <c r="R2350" t="str">
        <f t="shared" si="221"/>
        <v>web</v>
      </c>
      <c r="S2350" s="8">
        <f t="shared" si="218"/>
        <v>42420.932152777779</v>
      </c>
      <c r="T2350" s="8">
        <f t="shared" si="219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-474900</v>
      </c>
      <c r="P2351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8">
        <f t="shared" si="218"/>
        <v>42227.775787037041</v>
      </c>
      <c r="T2351" s="8">
        <f t="shared" si="219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-50000</v>
      </c>
      <c r="P2352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8">
        <f t="shared" si="218"/>
        <v>42738.842245370368</v>
      </c>
      <c r="T2352" s="8">
        <f t="shared" si="219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-18792</v>
      </c>
      <c r="P2353">
        <f t="shared" si="217"/>
        <v>15.428571428571429</v>
      </c>
      <c r="Q2353" t="str">
        <f t="shared" si="220"/>
        <v>technology</v>
      </c>
      <c r="R2353" t="str">
        <f t="shared" si="221"/>
        <v>web</v>
      </c>
      <c r="S2353" s="8">
        <f t="shared" si="218"/>
        <v>42124.101145833338</v>
      </c>
      <c r="T2353" s="8">
        <f t="shared" si="219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-2000</v>
      </c>
      <c r="P2354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8">
        <f t="shared" si="218"/>
        <v>42161.633703703701</v>
      </c>
      <c r="T2354" s="8">
        <f t="shared" si="219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-1000</v>
      </c>
      <c r="P2355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8">
        <f t="shared" si="218"/>
        <v>42115.676180555558</v>
      </c>
      <c r="T2355" s="8">
        <f t="shared" si="219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-34975</v>
      </c>
      <c r="P2356">
        <f t="shared" si="217"/>
        <v>25</v>
      </c>
      <c r="Q2356" t="str">
        <f t="shared" si="220"/>
        <v>technology</v>
      </c>
      <c r="R2356" t="str">
        <f t="shared" si="221"/>
        <v>web</v>
      </c>
      <c r="S2356" s="8">
        <f t="shared" si="218"/>
        <v>42014.722916666666</v>
      </c>
      <c r="T2356" s="8">
        <f t="shared" si="219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-7945</v>
      </c>
      <c r="P2357">
        <f t="shared" si="217"/>
        <v>27.5</v>
      </c>
      <c r="Q2357" t="str">
        <f t="shared" si="220"/>
        <v>technology</v>
      </c>
      <c r="R2357" t="str">
        <f t="shared" si="221"/>
        <v>web</v>
      </c>
      <c r="S2357" s="8">
        <f t="shared" si="218"/>
        <v>42126.918240740735</v>
      </c>
      <c r="T2357" s="8">
        <f t="shared" si="219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-10000</v>
      </c>
      <c r="P2358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8">
        <f t="shared" si="218"/>
        <v>42160.78361111111</v>
      </c>
      <c r="T2358" s="8">
        <f t="shared" si="219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-27000</v>
      </c>
      <c r="P2359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8">
        <f t="shared" si="218"/>
        <v>42294.620115740734</v>
      </c>
      <c r="T2359" s="8">
        <f t="shared" si="219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-1500</v>
      </c>
      <c r="P2360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8">
        <f t="shared" si="218"/>
        <v>42035.027083333334</v>
      </c>
      <c r="T2360" s="8">
        <f t="shared" si="219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-6399</v>
      </c>
      <c r="P2361">
        <f t="shared" si="217"/>
        <v>367</v>
      </c>
      <c r="Q2361" t="str">
        <f t="shared" si="220"/>
        <v>technology</v>
      </c>
      <c r="R2361" t="str">
        <f t="shared" si="221"/>
        <v>web</v>
      </c>
      <c r="S2361" s="8">
        <f t="shared" si="218"/>
        <v>42219.649583333332</v>
      </c>
      <c r="T2361" s="8">
        <f t="shared" si="219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-4998</v>
      </c>
      <c r="P2362">
        <f t="shared" si="217"/>
        <v>2</v>
      </c>
      <c r="Q2362" t="str">
        <f t="shared" si="220"/>
        <v>technology</v>
      </c>
      <c r="R2362" t="str">
        <f t="shared" si="221"/>
        <v>web</v>
      </c>
      <c r="S2362" s="8">
        <f t="shared" si="218"/>
        <v>42407.70694444445</v>
      </c>
      <c r="T2362" s="8">
        <f t="shared" si="219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-200</v>
      </c>
      <c r="P2363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8">
        <f t="shared" si="218"/>
        <v>42490.916666666672</v>
      </c>
      <c r="T2363" s="8">
        <f t="shared" si="219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-300</v>
      </c>
      <c r="P2364">
        <f t="shared" si="217"/>
        <v>60</v>
      </c>
      <c r="Q2364" t="str">
        <f t="shared" si="220"/>
        <v>technology</v>
      </c>
      <c r="R2364" t="str">
        <f t="shared" si="221"/>
        <v>web</v>
      </c>
      <c r="S2364" s="8">
        <f t="shared" si="218"/>
        <v>41984.688310185185</v>
      </c>
      <c r="T2364" s="8">
        <f t="shared" si="219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-175000</v>
      </c>
      <c r="P2365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8">
        <f t="shared" si="218"/>
        <v>42367.011574074073</v>
      </c>
      <c r="T2365" s="8">
        <f t="shared" si="219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-128</v>
      </c>
      <c r="P2366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8">
        <f t="shared" si="218"/>
        <v>42303.934675925921</v>
      </c>
      <c r="T2366" s="8">
        <f t="shared" si="219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-1000</v>
      </c>
      <c r="P236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8">
        <f t="shared" si="218"/>
        <v>42386.958333333328</v>
      </c>
      <c r="T2367" s="8">
        <f t="shared" si="219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-22370</v>
      </c>
      <c r="P2368">
        <f t="shared" si="217"/>
        <v>97.407407407407405</v>
      </c>
      <c r="Q2368" t="str">
        <f t="shared" si="220"/>
        <v>technology</v>
      </c>
      <c r="R2368" t="str">
        <f t="shared" si="221"/>
        <v>web</v>
      </c>
      <c r="S2368" s="8">
        <f t="shared" si="218"/>
        <v>42298.531631944439</v>
      </c>
      <c r="T2368" s="8">
        <f t="shared" si="219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-49330</v>
      </c>
      <c r="P2369">
        <f t="shared" si="217"/>
        <v>47.857142857142854</v>
      </c>
      <c r="Q2369" t="str">
        <f t="shared" si="220"/>
        <v>technology</v>
      </c>
      <c r="R2369" t="str">
        <f t="shared" si="221"/>
        <v>web</v>
      </c>
      <c r="S2369" s="8">
        <f t="shared" si="218"/>
        <v>42485.928425925929</v>
      </c>
      <c r="T2369" s="8">
        <f t="shared" si="219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E2370-D2370</f>
        <v>-39900</v>
      </c>
      <c r="P2370">
        <f t="shared" ref="P2370:P2433" si="223">E2370/L2370</f>
        <v>50</v>
      </c>
      <c r="Q2370" t="str">
        <f t="shared" si="220"/>
        <v>technology</v>
      </c>
      <c r="R2370" t="str">
        <f t="shared" si="221"/>
        <v>web</v>
      </c>
      <c r="S2370" s="8">
        <f t="shared" ref="S2370:S2433" si="224">(((I2370/60)/60)/24)+DATE(1970,1,1)</f>
        <v>42108.680150462969</v>
      </c>
      <c r="T2370" s="8">
        <f t="shared" ref="T2370:T2433" si="225">(((J2370/60)/60)/24)+DATE(1970,1,1)</f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-25000</v>
      </c>
      <c r="P2371" t="e">
        <f t="shared" si="223"/>
        <v>#DIV/0!</v>
      </c>
      <c r="Q2371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8">
        <f t="shared" si="224"/>
        <v>42410.812627314815</v>
      </c>
      <c r="T2371" s="8">
        <f t="shared" si="225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-24918</v>
      </c>
      <c r="P2372">
        <f t="shared" si="223"/>
        <v>20.5</v>
      </c>
      <c r="Q2372" t="str">
        <f t="shared" si="226"/>
        <v>technology</v>
      </c>
      <c r="R2372" t="str">
        <f t="shared" si="227"/>
        <v>web</v>
      </c>
      <c r="S2372" s="8">
        <f t="shared" si="224"/>
        <v>41991.18913194444</v>
      </c>
      <c r="T2372" s="8">
        <f t="shared" si="225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-2000</v>
      </c>
      <c r="P2373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8">
        <f t="shared" si="224"/>
        <v>42180.777731481481</v>
      </c>
      <c r="T2373" s="8">
        <f t="shared" si="225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-5320</v>
      </c>
      <c r="P2374">
        <f t="shared" si="223"/>
        <v>30</v>
      </c>
      <c r="Q2374" t="str">
        <f t="shared" si="226"/>
        <v>technology</v>
      </c>
      <c r="R2374" t="str">
        <f t="shared" si="227"/>
        <v>web</v>
      </c>
      <c r="S2374" s="8">
        <f t="shared" si="224"/>
        <v>42118.069108796291</v>
      </c>
      <c r="T2374" s="8">
        <f t="shared" si="225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-849950</v>
      </c>
      <c r="P2375">
        <f t="shared" si="223"/>
        <v>50</v>
      </c>
      <c r="Q2375" t="str">
        <f t="shared" si="226"/>
        <v>technology</v>
      </c>
      <c r="R2375" t="str">
        <f t="shared" si="227"/>
        <v>web</v>
      </c>
      <c r="S2375" s="8">
        <f t="shared" si="224"/>
        <v>42245.662314814821</v>
      </c>
      <c r="T2375" s="8">
        <f t="shared" si="225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-21990</v>
      </c>
      <c r="P2376">
        <f t="shared" si="223"/>
        <v>10</v>
      </c>
      <c r="Q2376" t="str">
        <f t="shared" si="226"/>
        <v>technology</v>
      </c>
      <c r="R2376" t="str">
        <f t="shared" si="227"/>
        <v>web</v>
      </c>
      <c r="S2376" s="8">
        <f t="shared" si="224"/>
        <v>42047.843287037031</v>
      </c>
      <c r="T2376" s="8">
        <f t="shared" si="225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-10000</v>
      </c>
      <c r="P237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8">
        <f t="shared" si="224"/>
        <v>42622.836076388892</v>
      </c>
      <c r="T2377" s="8">
        <f t="shared" si="225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-2673.67</v>
      </c>
      <c r="P2378">
        <f t="shared" si="223"/>
        <v>81.582499999999996</v>
      </c>
      <c r="Q2378" t="str">
        <f t="shared" si="226"/>
        <v>technology</v>
      </c>
      <c r="R2378" t="str">
        <f t="shared" si="227"/>
        <v>web</v>
      </c>
      <c r="S2378" s="8">
        <f t="shared" si="224"/>
        <v>42348.925532407404</v>
      </c>
      <c r="T2378" s="8">
        <f t="shared" si="225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-2500</v>
      </c>
      <c r="P2379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8">
        <f t="shared" si="224"/>
        <v>42699.911840277782</v>
      </c>
      <c r="T2379" s="8">
        <f t="shared" si="225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-110000</v>
      </c>
      <c r="P2380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8">
        <f t="shared" si="224"/>
        <v>42242.013078703705</v>
      </c>
      <c r="T2380" s="8">
        <f t="shared" si="225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-30000</v>
      </c>
      <c r="P2381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8">
        <f t="shared" si="224"/>
        <v>42282.016388888893</v>
      </c>
      <c r="T2381" s="8">
        <f t="shared" si="225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-14945</v>
      </c>
      <c r="P2382">
        <f t="shared" si="223"/>
        <v>18.333333333333332</v>
      </c>
      <c r="Q2382" t="str">
        <f t="shared" si="226"/>
        <v>technology</v>
      </c>
      <c r="R2382" t="str">
        <f t="shared" si="227"/>
        <v>web</v>
      </c>
      <c r="S2382" s="8">
        <f t="shared" si="224"/>
        <v>42278.793310185181</v>
      </c>
      <c r="T2382" s="8">
        <f t="shared" si="225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-84779</v>
      </c>
      <c r="P2383">
        <f t="shared" si="223"/>
        <v>224.42857142857142</v>
      </c>
      <c r="Q2383" t="str">
        <f t="shared" si="226"/>
        <v>technology</v>
      </c>
      <c r="R2383" t="str">
        <f t="shared" si="227"/>
        <v>web</v>
      </c>
      <c r="S2383" s="8">
        <f t="shared" si="224"/>
        <v>42104.935740740737</v>
      </c>
      <c r="T2383" s="8">
        <f t="shared" si="225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-2925</v>
      </c>
      <c r="P2384">
        <f t="shared" si="223"/>
        <v>37.5</v>
      </c>
      <c r="Q2384" t="str">
        <f t="shared" si="226"/>
        <v>technology</v>
      </c>
      <c r="R2384" t="str">
        <f t="shared" si="227"/>
        <v>web</v>
      </c>
      <c r="S2384" s="8">
        <f t="shared" si="224"/>
        <v>42220.187534722223</v>
      </c>
      <c r="T2384" s="8">
        <f t="shared" si="225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-9565</v>
      </c>
      <c r="P2385">
        <f t="shared" si="223"/>
        <v>145</v>
      </c>
      <c r="Q2385" t="str">
        <f t="shared" si="226"/>
        <v>technology</v>
      </c>
      <c r="R2385" t="str">
        <f t="shared" si="227"/>
        <v>web</v>
      </c>
      <c r="S2385" s="8">
        <f t="shared" si="224"/>
        <v>42057.056793981479</v>
      </c>
      <c r="T2385" s="8">
        <f t="shared" si="225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-992</v>
      </c>
      <c r="P2386">
        <f t="shared" si="223"/>
        <v>1</v>
      </c>
      <c r="Q2386" t="str">
        <f t="shared" si="226"/>
        <v>technology</v>
      </c>
      <c r="R2386" t="str">
        <f t="shared" si="227"/>
        <v>web</v>
      </c>
      <c r="S2386" s="8">
        <f t="shared" si="224"/>
        <v>41957.109293981484</v>
      </c>
      <c r="T2386" s="8">
        <f t="shared" si="225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-64212</v>
      </c>
      <c r="P2387">
        <f t="shared" si="223"/>
        <v>112.57142857142857</v>
      </c>
      <c r="Q2387" t="str">
        <f t="shared" si="226"/>
        <v>technology</v>
      </c>
      <c r="R2387" t="str">
        <f t="shared" si="227"/>
        <v>web</v>
      </c>
      <c r="S2387" s="8">
        <f t="shared" si="224"/>
        <v>42221.70175925926</v>
      </c>
      <c r="T2387" s="8">
        <f t="shared" si="225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-30000</v>
      </c>
      <c r="P2388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8">
        <f t="shared" si="224"/>
        <v>42014.838240740741</v>
      </c>
      <c r="T2388" s="8">
        <f t="shared" si="225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-148974</v>
      </c>
      <c r="P2389">
        <f t="shared" si="223"/>
        <v>342</v>
      </c>
      <c r="Q2389" t="str">
        <f t="shared" si="226"/>
        <v>technology</v>
      </c>
      <c r="R2389" t="str">
        <f t="shared" si="227"/>
        <v>web</v>
      </c>
      <c r="S2389" s="8">
        <f t="shared" si="224"/>
        <v>42573.626620370371</v>
      </c>
      <c r="T2389" s="8">
        <f t="shared" si="225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-36537</v>
      </c>
      <c r="P2390">
        <f t="shared" si="223"/>
        <v>57.875</v>
      </c>
      <c r="Q2390" t="str">
        <f t="shared" si="226"/>
        <v>technology</v>
      </c>
      <c r="R2390" t="str">
        <f t="shared" si="227"/>
        <v>web</v>
      </c>
      <c r="S2390" s="8">
        <f t="shared" si="224"/>
        <v>42019.811805555553</v>
      </c>
      <c r="T2390" s="8">
        <f t="shared" si="225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-15970</v>
      </c>
      <c r="P2391">
        <f t="shared" si="223"/>
        <v>30</v>
      </c>
      <c r="Q2391" t="str">
        <f t="shared" si="226"/>
        <v>technology</v>
      </c>
      <c r="R2391" t="str">
        <f t="shared" si="227"/>
        <v>web</v>
      </c>
      <c r="S2391" s="8">
        <f t="shared" si="224"/>
        <v>42210.915972222225</v>
      </c>
      <c r="T2391" s="8">
        <f t="shared" si="225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-510000</v>
      </c>
      <c r="P2392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8">
        <f t="shared" si="224"/>
        <v>42008.262314814812</v>
      </c>
      <c r="T2392" s="8">
        <f t="shared" si="225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-19975</v>
      </c>
      <c r="P2393">
        <f t="shared" si="223"/>
        <v>25</v>
      </c>
      <c r="Q2393" t="str">
        <f t="shared" si="226"/>
        <v>technology</v>
      </c>
      <c r="R2393" t="str">
        <f t="shared" si="227"/>
        <v>web</v>
      </c>
      <c r="S2393" s="8">
        <f t="shared" si="224"/>
        <v>42094.752824074079</v>
      </c>
      <c r="T2393" s="8">
        <f t="shared" si="225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-4200</v>
      </c>
      <c r="P2394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8">
        <f t="shared" si="224"/>
        <v>42306.120636574073</v>
      </c>
      <c r="T2394" s="8">
        <f t="shared" si="225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-99950</v>
      </c>
      <c r="P2395">
        <f t="shared" si="223"/>
        <v>50</v>
      </c>
      <c r="Q2395" t="str">
        <f t="shared" si="226"/>
        <v>technology</v>
      </c>
      <c r="R2395" t="str">
        <f t="shared" si="227"/>
        <v>web</v>
      </c>
      <c r="S2395" s="8">
        <f t="shared" si="224"/>
        <v>42224.648344907408</v>
      </c>
      <c r="T2395" s="8">
        <f t="shared" si="225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-4997</v>
      </c>
      <c r="P2396">
        <f t="shared" si="223"/>
        <v>1.5</v>
      </c>
      <c r="Q2396" t="str">
        <f t="shared" si="226"/>
        <v>technology</v>
      </c>
      <c r="R2396" t="str">
        <f t="shared" si="227"/>
        <v>web</v>
      </c>
      <c r="S2396" s="8">
        <f t="shared" si="224"/>
        <v>42061.362187499995</v>
      </c>
      <c r="T2396" s="8">
        <f t="shared" si="225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-33000</v>
      </c>
      <c r="P239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8">
        <f t="shared" si="224"/>
        <v>42745.372916666667</v>
      </c>
      <c r="T2397" s="8">
        <f t="shared" si="225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-4990</v>
      </c>
      <c r="P2398">
        <f t="shared" si="223"/>
        <v>10</v>
      </c>
      <c r="Q2398" t="str">
        <f t="shared" si="226"/>
        <v>technology</v>
      </c>
      <c r="R2398" t="str">
        <f t="shared" si="227"/>
        <v>web</v>
      </c>
      <c r="S2398" s="8">
        <f t="shared" si="224"/>
        <v>42292.849050925928</v>
      </c>
      <c r="T2398" s="8">
        <f t="shared" si="225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-124000</v>
      </c>
      <c r="P2399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8">
        <f t="shared" si="224"/>
        <v>42006.88490740741</v>
      </c>
      <c r="T2399" s="8">
        <f t="shared" si="225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-4000</v>
      </c>
      <c r="P2400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8">
        <f t="shared" si="224"/>
        <v>42187.916481481487</v>
      </c>
      <c r="T2400" s="8">
        <f t="shared" si="225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-13000</v>
      </c>
      <c r="P2401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8">
        <f t="shared" si="224"/>
        <v>41991.853078703702</v>
      </c>
      <c r="T2401" s="8">
        <f t="shared" si="225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-50000</v>
      </c>
      <c r="P2402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8">
        <f t="shared" si="224"/>
        <v>42474.268101851849</v>
      </c>
      <c r="T2402" s="8">
        <f t="shared" si="225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-27799</v>
      </c>
      <c r="P2403">
        <f t="shared" si="223"/>
        <v>22.333333333333332</v>
      </c>
      <c r="Q2403" t="str">
        <f t="shared" si="226"/>
        <v>food</v>
      </c>
      <c r="R2403" t="str">
        <f t="shared" si="227"/>
        <v>food trucks</v>
      </c>
      <c r="S2403" s="8">
        <f t="shared" si="224"/>
        <v>42434.822870370372</v>
      </c>
      <c r="T2403" s="8">
        <f t="shared" si="225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-11948</v>
      </c>
      <c r="P2404">
        <f t="shared" si="223"/>
        <v>52</v>
      </c>
      <c r="Q2404" t="str">
        <f t="shared" si="226"/>
        <v>food</v>
      </c>
      <c r="R2404" t="str">
        <f t="shared" si="227"/>
        <v>food trucks</v>
      </c>
      <c r="S2404" s="8">
        <f t="shared" si="224"/>
        <v>42137.679756944446</v>
      </c>
      <c r="T2404" s="8">
        <f t="shared" si="225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-998</v>
      </c>
      <c r="P2405">
        <f t="shared" si="223"/>
        <v>16.833333333333332</v>
      </c>
      <c r="Q2405" t="str">
        <f t="shared" si="226"/>
        <v>food</v>
      </c>
      <c r="R2405" t="str">
        <f t="shared" si="227"/>
        <v>food trucks</v>
      </c>
      <c r="S2405" s="8">
        <f t="shared" si="224"/>
        <v>42459.840949074074</v>
      </c>
      <c r="T2405" s="8">
        <f t="shared" si="225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-15000</v>
      </c>
      <c r="P2406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8">
        <f t="shared" si="224"/>
        <v>42372.03943287037</v>
      </c>
      <c r="T2406" s="8">
        <f t="shared" si="225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-3874</v>
      </c>
      <c r="P240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8">
        <f t="shared" si="224"/>
        <v>42616.585358796292</v>
      </c>
      <c r="T2407" s="8">
        <f t="shared" si="225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-1905</v>
      </c>
      <c r="P2408">
        <f t="shared" si="223"/>
        <v>84.0625</v>
      </c>
      <c r="Q2408" t="str">
        <f t="shared" si="226"/>
        <v>food</v>
      </c>
      <c r="R2408" t="str">
        <f t="shared" si="227"/>
        <v>food trucks</v>
      </c>
      <c r="S2408" s="8">
        <f t="shared" si="224"/>
        <v>42023.110995370371</v>
      </c>
      <c r="T2408" s="8">
        <f t="shared" si="225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-16443</v>
      </c>
      <c r="P2409">
        <f t="shared" si="223"/>
        <v>168.39393939393941</v>
      </c>
      <c r="Q2409" t="str">
        <f t="shared" si="226"/>
        <v>food</v>
      </c>
      <c r="R2409" t="str">
        <f t="shared" si="227"/>
        <v>food trucks</v>
      </c>
      <c r="S2409" s="8">
        <f t="shared" si="224"/>
        <v>42105.25</v>
      </c>
      <c r="T2409" s="8">
        <f t="shared" si="225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-14970</v>
      </c>
      <c r="P2410">
        <f t="shared" si="223"/>
        <v>15</v>
      </c>
      <c r="Q2410" t="str">
        <f t="shared" si="226"/>
        <v>food</v>
      </c>
      <c r="R2410" t="str">
        <f t="shared" si="227"/>
        <v>food trucks</v>
      </c>
      <c r="S2410" s="8">
        <f t="shared" si="224"/>
        <v>41949.182372685187</v>
      </c>
      <c r="T2410" s="8">
        <f t="shared" si="225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-24540</v>
      </c>
      <c r="P2411">
        <f t="shared" si="223"/>
        <v>76.666666666666671</v>
      </c>
      <c r="Q2411" t="str">
        <f t="shared" si="226"/>
        <v>food</v>
      </c>
      <c r="R2411" t="str">
        <f t="shared" si="227"/>
        <v>food trucks</v>
      </c>
      <c r="S2411" s="8">
        <f t="shared" si="224"/>
        <v>42234.875868055555</v>
      </c>
      <c r="T2411" s="8">
        <f t="shared" si="225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-15000</v>
      </c>
      <c r="P2412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8">
        <f t="shared" si="224"/>
        <v>42254.408275462964</v>
      </c>
      <c r="T2412" s="8">
        <f t="shared" si="225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-24849</v>
      </c>
      <c r="P2413">
        <f t="shared" si="223"/>
        <v>50.333333333333336</v>
      </c>
      <c r="Q2413" t="str">
        <f t="shared" si="226"/>
        <v>food</v>
      </c>
      <c r="R2413" t="str">
        <f t="shared" si="227"/>
        <v>food trucks</v>
      </c>
      <c r="S2413" s="8">
        <f t="shared" si="224"/>
        <v>42241.732430555552</v>
      </c>
      <c r="T2413" s="8">
        <f t="shared" si="225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-8000</v>
      </c>
      <c r="P2414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8">
        <f t="shared" si="224"/>
        <v>42700.778622685189</v>
      </c>
      <c r="T2414" s="8">
        <f t="shared" si="225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-2975</v>
      </c>
      <c r="P2415">
        <f t="shared" si="223"/>
        <v>8.3333333333333339</v>
      </c>
      <c r="Q2415" t="str">
        <f t="shared" si="226"/>
        <v>food</v>
      </c>
      <c r="R2415" t="str">
        <f t="shared" si="227"/>
        <v>food trucks</v>
      </c>
      <c r="S2415" s="8">
        <f t="shared" si="224"/>
        <v>41790.979166666664</v>
      </c>
      <c r="T2415" s="8">
        <f t="shared" si="225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-14540</v>
      </c>
      <c r="P2416">
        <f t="shared" si="223"/>
        <v>35.384615384615387</v>
      </c>
      <c r="Q2416" t="str">
        <f t="shared" si="226"/>
        <v>food</v>
      </c>
      <c r="R2416" t="str">
        <f t="shared" si="227"/>
        <v>food trucks</v>
      </c>
      <c r="S2416" s="8">
        <f t="shared" si="224"/>
        <v>42238.165972222225</v>
      </c>
      <c r="T2416" s="8">
        <f t="shared" si="225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-59665</v>
      </c>
      <c r="P2417">
        <f t="shared" si="223"/>
        <v>55.833333333333336</v>
      </c>
      <c r="Q2417" t="str">
        <f t="shared" si="226"/>
        <v>food</v>
      </c>
      <c r="R2417" t="str">
        <f t="shared" si="227"/>
        <v>food trucks</v>
      </c>
      <c r="S2417" s="8">
        <f t="shared" si="224"/>
        <v>42566.862800925926</v>
      </c>
      <c r="T2417" s="8">
        <f t="shared" si="225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-19995</v>
      </c>
      <c r="P2418">
        <f t="shared" si="223"/>
        <v>5</v>
      </c>
      <c r="Q2418" t="str">
        <f t="shared" si="226"/>
        <v>food</v>
      </c>
      <c r="R2418" t="str">
        <f t="shared" si="227"/>
        <v>food trucks</v>
      </c>
      <c r="S2418" s="8">
        <f t="shared" si="224"/>
        <v>42077.625</v>
      </c>
      <c r="T2418" s="8">
        <f t="shared" si="225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-1000</v>
      </c>
      <c r="P2419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8">
        <f t="shared" si="224"/>
        <v>41861.884108796294</v>
      </c>
      <c r="T2419" s="8">
        <f t="shared" si="225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-24995</v>
      </c>
      <c r="P2420">
        <f t="shared" si="223"/>
        <v>1</v>
      </c>
      <c r="Q2420" t="str">
        <f t="shared" si="226"/>
        <v>food</v>
      </c>
      <c r="R2420" t="str">
        <f t="shared" si="227"/>
        <v>food trucks</v>
      </c>
      <c r="S2420" s="8">
        <f t="shared" si="224"/>
        <v>42087.815324074079</v>
      </c>
      <c r="T2420" s="8">
        <f t="shared" si="225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-3000</v>
      </c>
      <c r="P2421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8">
        <f t="shared" si="224"/>
        <v>42053.738298611104</v>
      </c>
      <c r="T2421" s="8">
        <f t="shared" si="225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-14369</v>
      </c>
      <c r="P2422">
        <f t="shared" si="223"/>
        <v>69.472222222222229</v>
      </c>
      <c r="Q2422" t="str">
        <f t="shared" si="226"/>
        <v>food</v>
      </c>
      <c r="R2422" t="str">
        <f t="shared" si="227"/>
        <v>food trucks</v>
      </c>
      <c r="S2422" s="8">
        <f t="shared" si="224"/>
        <v>41953.070543981477</v>
      </c>
      <c r="T2422" s="8">
        <f t="shared" si="225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-5999</v>
      </c>
      <c r="P2423">
        <f t="shared" si="223"/>
        <v>1</v>
      </c>
      <c r="Q2423" t="str">
        <f t="shared" si="226"/>
        <v>food</v>
      </c>
      <c r="R2423" t="str">
        <f t="shared" si="227"/>
        <v>food trucks</v>
      </c>
      <c r="S2423" s="8">
        <f t="shared" si="224"/>
        <v>42056.687453703707</v>
      </c>
      <c r="T2423" s="8">
        <f t="shared" si="225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-499</v>
      </c>
      <c r="P2424">
        <f t="shared" si="223"/>
        <v>1</v>
      </c>
      <c r="Q2424" t="str">
        <f t="shared" si="226"/>
        <v>food</v>
      </c>
      <c r="R2424" t="str">
        <f t="shared" si="227"/>
        <v>food trucks</v>
      </c>
      <c r="S2424" s="8">
        <f t="shared" si="224"/>
        <v>42074.683287037042</v>
      </c>
      <c r="T2424" s="8">
        <f t="shared" si="225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-59992</v>
      </c>
      <c r="P2425">
        <f t="shared" si="223"/>
        <v>8</v>
      </c>
      <c r="Q2425" t="str">
        <f t="shared" si="226"/>
        <v>food</v>
      </c>
      <c r="R2425" t="str">
        <f t="shared" si="227"/>
        <v>food trucks</v>
      </c>
      <c r="S2425" s="8">
        <f t="shared" si="224"/>
        <v>42004.704745370371</v>
      </c>
      <c r="T2425" s="8">
        <f t="shared" si="225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-24690</v>
      </c>
      <c r="P2426">
        <f t="shared" si="223"/>
        <v>34.444444444444443</v>
      </c>
      <c r="Q2426" t="str">
        <f t="shared" si="226"/>
        <v>food</v>
      </c>
      <c r="R2426" t="str">
        <f t="shared" si="227"/>
        <v>food trucks</v>
      </c>
      <c r="S2426" s="8">
        <f t="shared" si="224"/>
        <v>41939.892453703702</v>
      </c>
      <c r="T2426" s="8">
        <f t="shared" si="225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-3499</v>
      </c>
      <c r="P2427">
        <f t="shared" si="223"/>
        <v>1</v>
      </c>
      <c r="Q2427" t="str">
        <f t="shared" si="226"/>
        <v>food</v>
      </c>
      <c r="R2427" t="str">
        <f t="shared" si="227"/>
        <v>food trucks</v>
      </c>
      <c r="S2427" s="8">
        <f t="shared" si="224"/>
        <v>42517.919444444444</v>
      </c>
      <c r="T2427" s="8">
        <f t="shared" si="225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-20000</v>
      </c>
      <c r="P2428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8">
        <f t="shared" si="224"/>
        <v>42224.170046296291</v>
      </c>
      <c r="T2428" s="8">
        <f t="shared" si="225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-49999</v>
      </c>
      <c r="P2429">
        <f t="shared" si="223"/>
        <v>1</v>
      </c>
      <c r="Q2429" t="str">
        <f t="shared" si="226"/>
        <v>food</v>
      </c>
      <c r="R2429" t="str">
        <f t="shared" si="227"/>
        <v>food trucks</v>
      </c>
      <c r="S2429" s="8">
        <f t="shared" si="224"/>
        <v>42452.277002314819</v>
      </c>
      <c r="T2429" s="8">
        <f t="shared" si="225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-34999</v>
      </c>
      <c r="P2430">
        <f t="shared" si="223"/>
        <v>1</v>
      </c>
      <c r="Q2430" t="str">
        <f t="shared" si="226"/>
        <v>food</v>
      </c>
      <c r="R2430" t="str">
        <f t="shared" si="227"/>
        <v>food trucks</v>
      </c>
      <c r="S2430" s="8">
        <f t="shared" si="224"/>
        <v>42075.742488425924</v>
      </c>
      <c r="T2430" s="8">
        <f t="shared" si="225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-137995</v>
      </c>
      <c r="P2431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8">
        <f t="shared" si="224"/>
        <v>42771.697222222225</v>
      </c>
      <c r="T2431" s="8">
        <f t="shared" si="225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-2979</v>
      </c>
      <c r="P2432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8">
        <f t="shared" si="224"/>
        <v>42412.130833333329</v>
      </c>
      <c r="T2432" s="8">
        <f t="shared" si="225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-99998</v>
      </c>
      <c r="P2433">
        <f t="shared" si="223"/>
        <v>1</v>
      </c>
      <c r="Q2433" t="str">
        <f t="shared" si="226"/>
        <v>food</v>
      </c>
      <c r="R2433" t="str">
        <f t="shared" si="227"/>
        <v>food trucks</v>
      </c>
      <c r="S2433" s="8">
        <f t="shared" si="224"/>
        <v>42549.099687499998</v>
      </c>
      <c r="T2433" s="8">
        <f t="shared" si="225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E2434-D2434</f>
        <v>-13998</v>
      </c>
      <c r="P2434">
        <f t="shared" ref="P2434:P2497" si="229">E2434/L2434</f>
        <v>1</v>
      </c>
      <c r="Q2434" t="str">
        <f t="shared" si="226"/>
        <v>food</v>
      </c>
      <c r="R2434" t="str">
        <f t="shared" si="227"/>
        <v>food trucks</v>
      </c>
      <c r="S2434" s="8">
        <f t="shared" ref="S2434:S2497" si="230">(((I2434/60)/60)/24)+DATE(1970,1,1)</f>
        <v>42071.218715277777</v>
      </c>
      <c r="T2434" s="8">
        <f t="shared" ref="T2434:T2497" si="231">(((J2434/60)/60)/24)+DATE(1970,1,1)</f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-10000</v>
      </c>
      <c r="P2435" t="e">
        <f t="shared" si="229"/>
        <v>#DIV/0!</v>
      </c>
      <c r="Q2435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8">
        <f t="shared" si="230"/>
        <v>42427.89980324074</v>
      </c>
      <c r="T2435" s="8">
        <f t="shared" si="231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-19974</v>
      </c>
      <c r="P2436">
        <f t="shared" si="229"/>
        <v>13</v>
      </c>
      <c r="Q2436" t="str">
        <f t="shared" si="232"/>
        <v>food</v>
      </c>
      <c r="R2436" t="str">
        <f t="shared" si="233"/>
        <v>food trucks</v>
      </c>
      <c r="S2436" s="8">
        <f t="shared" si="230"/>
        <v>42220.18604166666</v>
      </c>
      <c r="T2436" s="8">
        <f t="shared" si="231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-248776</v>
      </c>
      <c r="P243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8">
        <f t="shared" si="230"/>
        <v>42282.277615740735</v>
      </c>
      <c r="T2437" s="8">
        <f t="shared" si="231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-116955</v>
      </c>
      <c r="P2438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8">
        <f t="shared" si="230"/>
        <v>42398.615393518514</v>
      </c>
      <c r="T2438" s="8">
        <f t="shared" si="231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-8000</v>
      </c>
      <c r="P2439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8">
        <f t="shared" si="230"/>
        <v>42080.75</v>
      </c>
      <c r="T2439" s="8">
        <f t="shared" si="231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-14950</v>
      </c>
      <c r="P2440">
        <f t="shared" si="229"/>
        <v>50</v>
      </c>
      <c r="Q2440" t="str">
        <f t="shared" si="232"/>
        <v>food</v>
      </c>
      <c r="R2440" t="str">
        <f t="shared" si="233"/>
        <v>food trucks</v>
      </c>
      <c r="S2440" s="8">
        <f t="shared" si="230"/>
        <v>42345.956736111111</v>
      </c>
      <c r="T2440" s="8">
        <f t="shared" si="231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-10000</v>
      </c>
      <c r="P2441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8">
        <f t="shared" si="230"/>
        <v>42295.818622685183</v>
      </c>
      <c r="T2441" s="8">
        <f t="shared" si="231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-4990</v>
      </c>
      <c r="P2442">
        <f t="shared" si="229"/>
        <v>5</v>
      </c>
      <c r="Q2442" t="str">
        <f t="shared" si="232"/>
        <v>food</v>
      </c>
      <c r="R2442" t="str">
        <f t="shared" si="233"/>
        <v>food trucks</v>
      </c>
      <c r="S2442" s="8">
        <f t="shared" si="230"/>
        <v>42413.899456018517</v>
      </c>
      <c r="T2442" s="8">
        <f t="shared" si="231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591</v>
      </c>
      <c r="P2443">
        <f t="shared" si="229"/>
        <v>74.22935779816514</v>
      </c>
      <c r="Q2443" t="str">
        <f t="shared" si="232"/>
        <v>food</v>
      </c>
      <c r="R2443" t="str">
        <f t="shared" si="233"/>
        <v>small batch</v>
      </c>
      <c r="S2443" s="8">
        <f t="shared" si="230"/>
        <v>42208.207638888889</v>
      </c>
      <c r="T2443" s="8">
        <f t="shared" si="231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6226</v>
      </c>
      <c r="P2444">
        <f t="shared" si="229"/>
        <v>81.252688172043008</v>
      </c>
      <c r="Q2444" t="str">
        <f t="shared" si="232"/>
        <v>food</v>
      </c>
      <c r="R2444" t="str">
        <f t="shared" si="233"/>
        <v>small batch</v>
      </c>
      <c r="S2444" s="8">
        <f t="shared" si="230"/>
        <v>42082.625324074077</v>
      </c>
      <c r="T2444" s="8">
        <f t="shared" si="231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20502.989999999998</v>
      </c>
      <c r="P2445">
        <f t="shared" si="229"/>
        <v>130.23469453376205</v>
      </c>
      <c r="Q2445" t="str">
        <f t="shared" si="232"/>
        <v>food</v>
      </c>
      <c r="R2445" t="str">
        <f t="shared" si="233"/>
        <v>small batch</v>
      </c>
      <c r="S2445" s="8">
        <f t="shared" si="230"/>
        <v>41866.625254629631</v>
      </c>
      <c r="T2445" s="8">
        <f t="shared" si="231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258</v>
      </c>
      <c r="P2446">
        <f t="shared" si="229"/>
        <v>53.409836065573771</v>
      </c>
      <c r="Q2446" t="str">
        <f t="shared" si="232"/>
        <v>food</v>
      </c>
      <c r="R2446" t="str">
        <f t="shared" si="233"/>
        <v>small batch</v>
      </c>
      <c r="S2446" s="8">
        <f t="shared" si="230"/>
        <v>42515.754525462966</v>
      </c>
      <c r="T2446" s="8">
        <f t="shared" si="231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3640</v>
      </c>
      <c r="P2447">
        <f t="shared" si="229"/>
        <v>75.130434782608702</v>
      </c>
      <c r="Q2447" t="str">
        <f t="shared" si="232"/>
        <v>food</v>
      </c>
      <c r="R2447" t="str">
        <f t="shared" si="233"/>
        <v>small batch</v>
      </c>
      <c r="S2447" s="8">
        <f t="shared" si="230"/>
        <v>42273.190057870372</v>
      </c>
      <c r="T2447" s="8">
        <f t="shared" si="231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3399</v>
      </c>
      <c r="P2448">
        <f t="shared" si="229"/>
        <v>75.666666666666671</v>
      </c>
      <c r="Q2448" t="str">
        <f t="shared" si="232"/>
        <v>food</v>
      </c>
      <c r="R2448" t="str">
        <f t="shared" si="233"/>
        <v>small batch</v>
      </c>
      <c r="S2448" s="8">
        <f t="shared" si="230"/>
        <v>42700.64434027778</v>
      </c>
      <c r="T2448" s="8">
        <f t="shared" si="231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8180</v>
      </c>
      <c r="P2449">
        <f t="shared" si="229"/>
        <v>31.691394658753708</v>
      </c>
      <c r="Q2449" t="str">
        <f t="shared" si="232"/>
        <v>food</v>
      </c>
      <c r="R2449" t="str">
        <f t="shared" si="233"/>
        <v>small batch</v>
      </c>
      <c r="S2449" s="8">
        <f t="shared" si="230"/>
        <v>42686.166666666672</v>
      </c>
      <c r="T2449" s="8">
        <f t="shared" si="231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30</v>
      </c>
      <c r="P2450">
        <f t="shared" si="229"/>
        <v>47.777777777777779</v>
      </c>
      <c r="Q2450" t="str">
        <f t="shared" si="232"/>
        <v>food</v>
      </c>
      <c r="R2450" t="str">
        <f t="shared" si="233"/>
        <v>small batch</v>
      </c>
      <c r="S2450" s="8">
        <f t="shared" si="230"/>
        <v>42613.233333333337</v>
      </c>
      <c r="T2450" s="8">
        <f t="shared" si="231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800</v>
      </c>
      <c r="P2451">
        <f t="shared" si="229"/>
        <v>90</v>
      </c>
      <c r="Q2451" t="str">
        <f t="shared" si="232"/>
        <v>food</v>
      </c>
      <c r="R2451" t="str">
        <f t="shared" si="233"/>
        <v>small batch</v>
      </c>
      <c r="S2451" s="8">
        <f t="shared" si="230"/>
        <v>41973.184201388889</v>
      </c>
      <c r="T2451" s="8">
        <f t="shared" si="231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230.03000000000065</v>
      </c>
      <c r="P2452">
        <f t="shared" si="229"/>
        <v>149.31401960784314</v>
      </c>
      <c r="Q2452" t="str">
        <f t="shared" si="232"/>
        <v>food</v>
      </c>
      <c r="R2452" t="str">
        <f t="shared" si="233"/>
        <v>small batch</v>
      </c>
      <c r="S2452" s="8">
        <f t="shared" si="230"/>
        <v>41940.132638888892</v>
      </c>
      <c r="T2452" s="8">
        <f t="shared" si="231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1545</v>
      </c>
      <c r="P2453">
        <f t="shared" si="229"/>
        <v>62.06989247311828</v>
      </c>
      <c r="Q2453" t="str">
        <f t="shared" si="232"/>
        <v>food</v>
      </c>
      <c r="R2453" t="str">
        <f t="shared" si="233"/>
        <v>small batch</v>
      </c>
      <c r="S2453" s="8">
        <f t="shared" si="230"/>
        <v>42799.908449074079</v>
      </c>
      <c r="T2453" s="8">
        <f t="shared" si="231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201</v>
      </c>
      <c r="P2454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8">
        <f t="shared" si="230"/>
        <v>42367.958333333328</v>
      </c>
      <c r="T2454" s="8">
        <f t="shared" si="231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1641</v>
      </c>
      <c r="P2455">
        <f t="shared" si="229"/>
        <v>69.268656716417908</v>
      </c>
      <c r="Q2455" t="str">
        <f t="shared" si="232"/>
        <v>food</v>
      </c>
      <c r="R2455" t="str">
        <f t="shared" si="233"/>
        <v>small batch</v>
      </c>
      <c r="S2455" s="8">
        <f t="shared" si="230"/>
        <v>42768.692233796297</v>
      </c>
      <c r="T2455" s="8">
        <f t="shared" si="231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296</v>
      </c>
      <c r="P2456">
        <f t="shared" si="229"/>
        <v>271.50769230769231</v>
      </c>
      <c r="Q2456" t="str">
        <f t="shared" si="232"/>
        <v>food</v>
      </c>
      <c r="R2456" t="str">
        <f t="shared" si="233"/>
        <v>small batch</v>
      </c>
      <c r="S2456" s="8">
        <f t="shared" si="230"/>
        <v>42805.201481481476</v>
      </c>
      <c r="T2456" s="8">
        <f t="shared" si="231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246</v>
      </c>
      <c r="P2457">
        <f t="shared" si="229"/>
        <v>34.125</v>
      </c>
      <c r="Q2457" t="str">
        <f t="shared" si="232"/>
        <v>food</v>
      </c>
      <c r="R2457" t="str">
        <f t="shared" si="233"/>
        <v>small batch</v>
      </c>
      <c r="S2457" s="8">
        <f t="shared" si="230"/>
        <v>42480.781828703708</v>
      </c>
      <c r="T2457" s="8">
        <f t="shared" si="231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1213</v>
      </c>
      <c r="P2458">
        <f t="shared" si="229"/>
        <v>40.492537313432834</v>
      </c>
      <c r="Q2458" t="str">
        <f t="shared" si="232"/>
        <v>food</v>
      </c>
      <c r="R2458" t="str">
        <f t="shared" si="233"/>
        <v>small batch</v>
      </c>
      <c r="S2458" s="8">
        <f t="shared" si="230"/>
        <v>42791.961099537039</v>
      </c>
      <c r="T2458" s="8">
        <f t="shared" si="231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530</v>
      </c>
      <c r="P2459">
        <f t="shared" si="229"/>
        <v>189.75806451612902</v>
      </c>
      <c r="Q2459" t="str">
        <f t="shared" si="232"/>
        <v>food</v>
      </c>
      <c r="R2459" t="str">
        <f t="shared" si="233"/>
        <v>small batch</v>
      </c>
      <c r="S2459" s="8">
        <f t="shared" si="230"/>
        <v>42453.560833333337</v>
      </c>
      <c r="T2459" s="8">
        <f t="shared" si="231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509</v>
      </c>
      <c r="P2460">
        <f t="shared" si="229"/>
        <v>68.862499999999997</v>
      </c>
      <c r="Q2460" t="str">
        <f t="shared" si="232"/>
        <v>food</v>
      </c>
      <c r="R2460" t="str">
        <f t="shared" si="233"/>
        <v>small batch</v>
      </c>
      <c r="S2460" s="8">
        <f t="shared" si="230"/>
        <v>42530.791666666672</v>
      </c>
      <c r="T2460" s="8">
        <f t="shared" si="231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675</v>
      </c>
      <c r="P2461">
        <f t="shared" si="229"/>
        <v>108.77659574468085</v>
      </c>
      <c r="Q2461" t="str">
        <f t="shared" si="232"/>
        <v>food</v>
      </c>
      <c r="R2461" t="str">
        <f t="shared" si="233"/>
        <v>small batch</v>
      </c>
      <c r="S2461" s="8">
        <f t="shared" si="230"/>
        <v>42452.595891203702</v>
      </c>
      <c r="T2461" s="8">
        <f t="shared" si="231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67</v>
      </c>
      <c r="P2462">
        <f t="shared" si="229"/>
        <v>125.98529411764706</v>
      </c>
      <c r="Q2462" t="str">
        <f t="shared" si="232"/>
        <v>food</v>
      </c>
      <c r="R2462" t="str">
        <f t="shared" si="233"/>
        <v>small batch</v>
      </c>
      <c r="S2462" s="8">
        <f t="shared" si="230"/>
        <v>42738.178472222222</v>
      </c>
      <c r="T2462" s="8">
        <f t="shared" si="231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285</v>
      </c>
      <c r="P2463">
        <f t="shared" si="229"/>
        <v>90.523255813953483</v>
      </c>
      <c r="Q2463" t="str">
        <f t="shared" si="232"/>
        <v>music</v>
      </c>
      <c r="R2463" t="str">
        <f t="shared" si="233"/>
        <v>indie rock</v>
      </c>
      <c r="S2463" s="8">
        <f t="shared" si="230"/>
        <v>40817.125</v>
      </c>
      <c r="T2463" s="8">
        <f t="shared" si="231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321.25</v>
      </c>
      <c r="P2464">
        <f t="shared" si="229"/>
        <v>28.880434782608695</v>
      </c>
      <c r="Q2464" t="str">
        <f t="shared" si="232"/>
        <v>music</v>
      </c>
      <c r="R2464" t="str">
        <f t="shared" si="233"/>
        <v>indie rock</v>
      </c>
      <c r="S2464" s="8">
        <f t="shared" si="230"/>
        <v>41109.186296296299</v>
      </c>
      <c r="T2464" s="8">
        <f t="shared" si="231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325</v>
      </c>
      <c r="P2465">
        <f t="shared" si="229"/>
        <v>31</v>
      </c>
      <c r="Q2465" t="str">
        <f t="shared" si="232"/>
        <v>music</v>
      </c>
      <c r="R2465" t="str">
        <f t="shared" si="233"/>
        <v>indie rock</v>
      </c>
      <c r="S2465" s="8">
        <f t="shared" si="230"/>
        <v>41380.791666666664</v>
      </c>
      <c r="T2465" s="8">
        <f t="shared" si="231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222</v>
      </c>
      <c r="P2466">
        <f t="shared" si="229"/>
        <v>51.674418604651166</v>
      </c>
      <c r="Q2466" t="str">
        <f t="shared" si="232"/>
        <v>music</v>
      </c>
      <c r="R2466" t="str">
        <f t="shared" si="233"/>
        <v>indie rock</v>
      </c>
      <c r="S2466" s="8">
        <f t="shared" si="230"/>
        <v>42277.811805555553</v>
      </c>
      <c r="T2466" s="8">
        <f t="shared" si="231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561</v>
      </c>
      <c r="P2467">
        <f t="shared" si="229"/>
        <v>26.270833333333332</v>
      </c>
      <c r="Q2467" t="str">
        <f t="shared" si="232"/>
        <v>music</v>
      </c>
      <c r="R2467" t="str">
        <f t="shared" si="233"/>
        <v>indie rock</v>
      </c>
      <c r="S2467" s="8">
        <f t="shared" si="230"/>
        <v>41175.719305555554</v>
      </c>
      <c r="T2467" s="8">
        <f t="shared" si="231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0</v>
      </c>
      <c r="P2468">
        <f t="shared" si="229"/>
        <v>48.07692307692308</v>
      </c>
      <c r="Q2468" t="str">
        <f t="shared" si="232"/>
        <v>music</v>
      </c>
      <c r="R2468" t="str">
        <f t="shared" si="233"/>
        <v>indie rock</v>
      </c>
      <c r="S2468" s="8">
        <f t="shared" si="230"/>
        <v>41403.102465277778</v>
      </c>
      <c r="T2468" s="8">
        <f t="shared" si="231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185</v>
      </c>
      <c r="P2469">
        <f t="shared" si="229"/>
        <v>27.558139534883722</v>
      </c>
      <c r="Q2469" t="str">
        <f t="shared" si="232"/>
        <v>music</v>
      </c>
      <c r="R2469" t="str">
        <f t="shared" si="233"/>
        <v>indie rock</v>
      </c>
      <c r="S2469" s="8">
        <f t="shared" si="230"/>
        <v>41039.708333333336</v>
      </c>
      <c r="T2469" s="8">
        <f t="shared" si="231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144.34000000000015</v>
      </c>
      <c r="P2470">
        <f t="shared" si="229"/>
        <v>36.97137931034483</v>
      </c>
      <c r="Q2470" t="str">
        <f t="shared" si="232"/>
        <v>music</v>
      </c>
      <c r="R2470" t="str">
        <f t="shared" si="233"/>
        <v>indie rock</v>
      </c>
      <c r="S2470" s="8">
        <f t="shared" si="230"/>
        <v>41210.208333333336</v>
      </c>
      <c r="T2470" s="8">
        <f t="shared" si="231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164</v>
      </c>
      <c r="P2471">
        <f t="shared" si="229"/>
        <v>29.021276595744681</v>
      </c>
      <c r="Q2471" t="str">
        <f t="shared" si="232"/>
        <v>music</v>
      </c>
      <c r="R2471" t="str">
        <f t="shared" si="233"/>
        <v>indie rock</v>
      </c>
      <c r="S2471" s="8">
        <f t="shared" si="230"/>
        <v>40582.429733796293</v>
      </c>
      <c r="T2471" s="8">
        <f t="shared" si="231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31.6400000000001</v>
      </c>
      <c r="P2472">
        <f t="shared" si="229"/>
        <v>28.65666666666667</v>
      </c>
      <c r="Q2472" t="str">
        <f t="shared" si="232"/>
        <v>music</v>
      </c>
      <c r="R2472" t="str">
        <f t="shared" si="233"/>
        <v>indie rock</v>
      </c>
      <c r="S2472" s="8">
        <f t="shared" si="230"/>
        <v>41053.07471064815</v>
      </c>
      <c r="T2472" s="8">
        <f t="shared" si="231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140</v>
      </c>
      <c r="P2473">
        <f t="shared" si="229"/>
        <v>37.647058823529413</v>
      </c>
      <c r="Q2473" t="str">
        <f t="shared" si="232"/>
        <v>music</v>
      </c>
      <c r="R2473" t="str">
        <f t="shared" si="233"/>
        <v>indie rock</v>
      </c>
      <c r="S2473" s="8">
        <f t="shared" si="230"/>
        <v>40933.992962962962</v>
      </c>
      <c r="T2473" s="8">
        <f t="shared" si="231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2682.0200000000004</v>
      </c>
      <c r="P2474">
        <f t="shared" si="229"/>
        <v>97.904038461538462</v>
      </c>
      <c r="Q2474" t="str">
        <f t="shared" si="232"/>
        <v>music</v>
      </c>
      <c r="R2474" t="str">
        <f t="shared" si="233"/>
        <v>indie rock</v>
      </c>
      <c r="S2474" s="8">
        <f t="shared" si="230"/>
        <v>40425.043749999997</v>
      </c>
      <c r="T2474" s="8">
        <f t="shared" si="231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0</v>
      </c>
      <c r="P2475">
        <f t="shared" si="229"/>
        <v>42.553191489361701</v>
      </c>
      <c r="Q2475" t="str">
        <f t="shared" si="232"/>
        <v>music</v>
      </c>
      <c r="R2475" t="str">
        <f t="shared" si="233"/>
        <v>indie rock</v>
      </c>
      <c r="S2475" s="8">
        <f t="shared" si="230"/>
        <v>41223.790150462963</v>
      </c>
      <c r="T2475" s="8">
        <f t="shared" si="231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0.18000000000029104</v>
      </c>
      <c r="P2476">
        <f t="shared" si="229"/>
        <v>131.58368421052631</v>
      </c>
      <c r="Q2476" t="str">
        <f t="shared" si="232"/>
        <v>music</v>
      </c>
      <c r="R2476" t="str">
        <f t="shared" si="233"/>
        <v>indie rock</v>
      </c>
      <c r="S2476" s="8">
        <f t="shared" si="230"/>
        <v>40462.011296296296</v>
      </c>
      <c r="T2476" s="8">
        <f t="shared" si="231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118</v>
      </c>
      <c r="P2477">
        <f t="shared" si="229"/>
        <v>32.320987654320987</v>
      </c>
      <c r="Q2477" t="str">
        <f t="shared" si="232"/>
        <v>music</v>
      </c>
      <c r="R2477" t="str">
        <f t="shared" si="233"/>
        <v>indie rock</v>
      </c>
      <c r="S2477" s="8">
        <f t="shared" si="230"/>
        <v>40369.916666666664</v>
      </c>
      <c r="T2477" s="8">
        <f t="shared" si="231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160.7199999999998</v>
      </c>
      <c r="P2478">
        <f t="shared" si="229"/>
        <v>61.103999999999999</v>
      </c>
      <c r="Q2478" t="str">
        <f t="shared" si="232"/>
        <v>music</v>
      </c>
      <c r="R2478" t="str">
        <f t="shared" si="233"/>
        <v>indie rock</v>
      </c>
      <c r="S2478" s="8">
        <f t="shared" si="230"/>
        <v>41946.370023148149</v>
      </c>
      <c r="T2478" s="8">
        <f t="shared" si="231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535</v>
      </c>
      <c r="P2479">
        <f t="shared" si="229"/>
        <v>31.341463414634145</v>
      </c>
      <c r="Q2479" t="str">
        <f t="shared" si="232"/>
        <v>music</v>
      </c>
      <c r="R2479" t="str">
        <f t="shared" si="233"/>
        <v>indie rock</v>
      </c>
      <c r="S2479" s="8">
        <f t="shared" si="230"/>
        <v>41133.691493055558</v>
      </c>
      <c r="T2479" s="8">
        <f t="shared" si="231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2200</v>
      </c>
      <c r="P2480">
        <f t="shared" si="229"/>
        <v>129.1139240506329</v>
      </c>
      <c r="Q2480" t="str">
        <f t="shared" si="232"/>
        <v>music</v>
      </c>
      <c r="R2480" t="str">
        <f t="shared" si="233"/>
        <v>indie rock</v>
      </c>
      <c r="S2480" s="8">
        <f t="shared" si="230"/>
        <v>41287.950381944444</v>
      </c>
      <c r="T2480" s="8">
        <f t="shared" si="231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100.32999999999998</v>
      </c>
      <c r="P2481">
        <f t="shared" si="229"/>
        <v>25.020624999999999</v>
      </c>
      <c r="Q2481" t="str">
        <f t="shared" si="232"/>
        <v>music</v>
      </c>
      <c r="R2481" t="str">
        <f t="shared" si="233"/>
        <v>indie rock</v>
      </c>
      <c r="S2481" s="8">
        <f t="shared" si="230"/>
        <v>41118.083333333336</v>
      </c>
      <c r="T2481" s="8">
        <f t="shared" si="231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0</v>
      </c>
      <c r="P2482">
        <f t="shared" si="229"/>
        <v>250</v>
      </c>
      <c r="Q2482" t="str">
        <f t="shared" si="232"/>
        <v>music</v>
      </c>
      <c r="R2482" t="str">
        <f t="shared" si="233"/>
        <v>indie rock</v>
      </c>
      <c r="S2482" s="8">
        <f t="shared" si="230"/>
        <v>42287.936157407406</v>
      </c>
      <c r="T2482" s="8">
        <f t="shared" si="231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516.4399999999996</v>
      </c>
      <c r="P2483">
        <f t="shared" si="229"/>
        <v>47.541473684210523</v>
      </c>
      <c r="Q2483" t="str">
        <f t="shared" si="232"/>
        <v>music</v>
      </c>
      <c r="R2483" t="str">
        <f t="shared" si="233"/>
        <v>indie rock</v>
      </c>
      <c r="S2483" s="8">
        <f t="shared" si="230"/>
        <v>41029.645925925928</v>
      </c>
      <c r="T2483" s="8">
        <f t="shared" si="231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</v>
      </c>
      <c r="P2484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8">
        <f t="shared" si="230"/>
        <v>40756.782210648147</v>
      </c>
      <c r="T2484" s="8">
        <f t="shared" si="231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151</v>
      </c>
      <c r="P2485">
        <f t="shared" si="229"/>
        <v>65.84210526315789</v>
      </c>
      <c r="Q2485" t="str">
        <f t="shared" si="232"/>
        <v>music</v>
      </c>
      <c r="R2485" t="str">
        <f t="shared" si="233"/>
        <v>indie rock</v>
      </c>
      <c r="S2485" s="8">
        <f t="shared" si="230"/>
        <v>41030.708368055559</v>
      </c>
      <c r="T2485" s="8">
        <f t="shared" si="231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676.10999999999967</v>
      </c>
      <c r="P2486">
        <f t="shared" si="229"/>
        <v>46.401222222222216</v>
      </c>
      <c r="Q2486" t="str">
        <f t="shared" si="232"/>
        <v>music</v>
      </c>
      <c r="R2486" t="str">
        <f t="shared" si="233"/>
        <v>indie rock</v>
      </c>
      <c r="S2486" s="8">
        <f t="shared" si="230"/>
        <v>40801.916701388887</v>
      </c>
      <c r="T2486" s="8">
        <f t="shared" si="231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65</v>
      </c>
      <c r="P2487">
        <f t="shared" si="229"/>
        <v>50.365853658536587</v>
      </c>
      <c r="Q2487" t="str">
        <f t="shared" si="232"/>
        <v>music</v>
      </c>
      <c r="R2487" t="str">
        <f t="shared" si="233"/>
        <v>indie rock</v>
      </c>
      <c r="S2487" s="8">
        <f t="shared" si="230"/>
        <v>40828.998599537037</v>
      </c>
      <c r="T2487" s="8">
        <f t="shared" si="231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497</v>
      </c>
      <c r="P2488">
        <f t="shared" si="229"/>
        <v>26.566666666666666</v>
      </c>
      <c r="Q2488" t="str">
        <f t="shared" si="232"/>
        <v>music</v>
      </c>
      <c r="R2488" t="str">
        <f t="shared" si="233"/>
        <v>indie rock</v>
      </c>
      <c r="S2488" s="8">
        <f t="shared" si="230"/>
        <v>41021.708055555559</v>
      </c>
      <c r="T2488" s="8">
        <f t="shared" si="231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0.75999999999999091</v>
      </c>
      <c r="P2489">
        <f t="shared" si="229"/>
        <v>39.493684210526318</v>
      </c>
      <c r="Q2489" t="str">
        <f t="shared" si="232"/>
        <v>music</v>
      </c>
      <c r="R2489" t="str">
        <f t="shared" si="233"/>
        <v>indie rock</v>
      </c>
      <c r="S2489" s="8">
        <f t="shared" si="230"/>
        <v>41056.083298611113</v>
      </c>
      <c r="T2489" s="8">
        <f t="shared" si="231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201</v>
      </c>
      <c r="P2490">
        <f t="shared" si="229"/>
        <v>49.246153846153845</v>
      </c>
      <c r="Q2490" t="str">
        <f t="shared" si="232"/>
        <v>music</v>
      </c>
      <c r="R2490" t="str">
        <f t="shared" si="233"/>
        <v>indie rock</v>
      </c>
      <c r="S2490" s="8">
        <f t="shared" si="230"/>
        <v>40863.674861111111</v>
      </c>
      <c r="T2490" s="8">
        <f t="shared" si="231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1178.5</v>
      </c>
      <c r="P2491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8">
        <f t="shared" si="230"/>
        <v>41403.690266203703</v>
      </c>
      <c r="T2491" s="8">
        <f t="shared" si="231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107</v>
      </c>
      <c r="P2492">
        <f t="shared" si="229"/>
        <v>37.9375</v>
      </c>
      <c r="Q2492" t="str">
        <f t="shared" si="232"/>
        <v>music</v>
      </c>
      <c r="R2492" t="str">
        <f t="shared" si="233"/>
        <v>indie rock</v>
      </c>
      <c r="S2492" s="8">
        <f t="shared" si="230"/>
        <v>41083.227731481478</v>
      </c>
      <c r="T2492" s="8">
        <f t="shared" si="231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16</v>
      </c>
      <c r="P2493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8">
        <f t="shared" si="230"/>
        <v>40559.07708333333</v>
      </c>
      <c r="T2493" s="8">
        <f t="shared" si="231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150</v>
      </c>
      <c r="P2494">
        <f t="shared" si="229"/>
        <v>27.777777777777779</v>
      </c>
      <c r="Q2494" t="str">
        <f t="shared" si="232"/>
        <v>music</v>
      </c>
      <c r="R2494" t="str">
        <f t="shared" si="233"/>
        <v>indie rock</v>
      </c>
      <c r="S2494" s="8">
        <f t="shared" si="230"/>
        <v>41076.415972222225</v>
      </c>
      <c r="T2494" s="8">
        <f t="shared" si="231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5740</v>
      </c>
      <c r="P2495">
        <f t="shared" si="229"/>
        <v>99.382239382239376</v>
      </c>
      <c r="Q2495" t="str">
        <f t="shared" si="232"/>
        <v>music</v>
      </c>
      <c r="R2495" t="str">
        <f t="shared" si="233"/>
        <v>indie rock</v>
      </c>
      <c r="S2495" s="8">
        <f t="shared" si="230"/>
        <v>41393.168287037035</v>
      </c>
      <c r="T2495" s="8">
        <f t="shared" si="231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15.079999999999927</v>
      </c>
      <c r="P2496">
        <f t="shared" si="229"/>
        <v>38.848205128205123</v>
      </c>
      <c r="Q2496" t="str">
        <f t="shared" si="232"/>
        <v>music</v>
      </c>
      <c r="R2496" t="str">
        <f t="shared" si="233"/>
        <v>indie rock</v>
      </c>
      <c r="S2496" s="8">
        <f t="shared" si="230"/>
        <v>41052.645185185182</v>
      </c>
      <c r="T2496" s="8">
        <f t="shared" si="231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413.04999999999995</v>
      </c>
      <c r="P2497">
        <f t="shared" si="229"/>
        <v>45.548809523809524</v>
      </c>
      <c r="Q2497" t="str">
        <f t="shared" si="232"/>
        <v>music</v>
      </c>
      <c r="R2497" t="str">
        <f t="shared" si="233"/>
        <v>indie rock</v>
      </c>
      <c r="S2497" s="8">
        <f t="shared" si="230"/>
        <v>41066.946469907409</v>
      </c>
      <c r="T2497" s="8">
        <f t="shared" si="231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E2498-D2498</f>
        <v>0</v>
      </c>
      <c r="P2498">
        <f t="shared" ref="P2498:P2561" si="235">E2498/L2498</f>
        <v>600</v>
      </c>
      <c r="Q2498" t="str">
        <f t="shared" si="232"/>
        <v>music</v>
      </c>
      <c r="R2498" t="str">
        <f t="shared" si="233"/>
        <v>indie rock</v>
      </c>
      <c r="S2498" s="8">
        <f t="shared" ref="S2498:S2561" si="236">(((I2498/60)/60)/24)+DATE(1970,1,1)</f>
        <v>41362.954768518517</v>
      </c>
      <c r="T2498" s="8">
        <f t="shared" ref="T2498:T2561" si="237">(((J2498/60)/60)/24)+DATE(1970,1,1)</f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510.85999999999967</v>
      </c>
      <c r="P2499">
        <f t="shared" si="235"/>
        <v>80.551071428571419</v>
      </c>
      <c r="Q2499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8">
        <f t="shared" si="236"/>
        <v>40760.878912037035</v>
      </c>
      <c r="T2499" s="8">
        <f t="shared" si="237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56</v>
      </c>
      <c r="P2500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8">
        <f t="shared" si="236"/>
        <v>42031.967442129629</v>
      </c>
      <c r="T2500" s="8">
        <f t="shared" si="237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4105</v>
      </c>
      <c r="P2501">
        <f t="shared" si="235"/>
        <v>47.676470588235297</v>
      </c>
      <c r="Q2501" t="str">
        <f t="shared" si="238"/>
        <v>music</v>
      </c>
      <c r="R2501" t="str">
        <f t="shared" si="239"/>
        <v>indie rock</v>
      </c>
      <c r="S2501" s="8">
        <f t="shared" si="236"/>
        <v>41274.75</v>
      </c>
      <c r="T2501" s="8">
        <f t="shared" si="237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80</v>
      </c>
      <c r="P2502">
        <f t="shared" si="235"/>
        <v>23.448275862068964</v>
      </c>
      <c r="Q2502" t="str">
        <f t="shared" si="238"/>
        <v>music</v>
      </c>
      <c r="R2502" t="str">
        <f t="shared" si="239"/>
        <v>indie rock</v>
      </c>
      <c r="S2502" s="8">
        <f t="shared" si="236"/>
        <v>41083.772858796299</v>
      </c>
      <c r="T2502" s="8">
        <f t="shared" si="237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-10719</v>
      </c>
      <c r="P2503">
        <f t="shared" si="235"/>
        <v>40.142857142857146</v>
      </c>
      <c r="Q2503" t="str">
        <f t="shared" si="238"/>
        <v>food</v>
      </c>
      <c r="R2503" t="str">
        <f t="shared" si="239"/>
        <v>restaurants</v>
      </c>
      <c r="S2503" s="8">
        <f t="shared" si="236"/>
        <v>42274.776666666665</v>
      </c>
      <c r="T2503" s="8">
        <f t="shared" si="237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-109914</v>
      </c>
      <c r="P2504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8">
        <f t="shared" si="236"/>
        <v>41903.825439814813</v>
      </c>
      <c r="T2504" s="8">
        <f t="shared" si="237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-10000</v>
      </c>
      <c r="P2505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8">
        <f t="shared" si="236"/>
        <v>42528.879166666666</v>
      </c>
      <c r="T2505" s="8">
        <f t="shared" si="237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-35000</v>
      </c>
      <c r="P2506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8">
        <f t="shared" si="236"/>
        <v>41958.057106481487</v>
      </c>
      <c r="T2506" s="8">
        <f t="shared" si="237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-7000</v>
      </c>
      <c r="P250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8">
        <f t="shared" si="236"/>
        <v>42077.014074074075</v>
      </c>
      <c r="T2507" s="8">
        <f t="shared" si="237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-4970</v>
      </c>
      <c r="P2508">
        <f t="shared" si="235"/>
        <v>15</v>
      </c>
      <c r="Q2508" t="str">
        <f t="shared" si="238"/>
        <v>food</v>
      </c>
      <c r="R2508" t="str">
        <f t="shared" si="239"/>
        <v>restaurants</v>
      </c>
      <c r="S2508" s="8">
        <f t="shared" si="236"/>
        <v>42280.875</v>
      </c>
      <c r="T2508" s="8">
        <f t="shared" si="237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-42850</v>
      </c>
      <c r="P2509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8">
        <f t="shared" si="236"/>
        <v>42135.072962962964</v>
      </c>
      <c r="T2509" s="8">
        <f t="shared" si="237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-20000</v>
      </c>
      <c r="P2510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8">
        <f t="shared" si="236"/>
        <v>41865.951782407406</v>
      </c>
      <c r="T2510" s="8">
        <f t="shared" si="237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-94000</v>
      </c>
      <c r="P2511">
        <f t="shared" si="235"/>
        <v>35.714285714285715</v>
      </c>
      <c r="Q2511" t="str">
        <f t="shared" si="238"/>
        <v>food</v>
      </c>
      <c r="R2511" t="str">
        <f t="shared" si="239"/>
        <v>restaurants</v>
      </c>
      <c r="S2511" s="8">
        <f t="shared" si="236"/>
        <v>42114.767928240741</v>
      </c>
      <c r="T2511" s="8">
        <f t="shared" si="237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-49925</v>
      </c>
      <c r="P2512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8">
        <f t="shared" si="236"/>
        <v>42138.997361111105</v>
      </c>
      <c r="T2512" s="8">
        <f t="shared" si="237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-100000</v>
      </c>
      <c r="P2513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8">
        <f t="shared" si="236"/>
        <v>42401.446909722217</v>
      </c>
      <c r="T2513" s="8">
        <f t="shared" si="237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-1150</v>
      </c>
      <c r="P2514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8">
        <f t="shared" si="236"/>
        <v>41986.876863425925</v>
      </c>
      <c r="T2514" s="8">
        <f t="shared" si="237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-180000</v>
      </c>
      <c r="P2515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8">
        <f t="shared" si="236"/>
        <v>42792.00681712963</v>
      </c>
      <c r="T2515" s="8">
        <f t="shared" si="237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-11790</v>
      </c>
      <c r="P2516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8">
        <f t="shared" si="236"/>
        <v>41871.389780092592</v>
      </c>
      <c r="T2516" s="8">
        <f t="shared" si="237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-4070</v>
      </c>
      <c r="P251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8">
        <f t="shared" si="236"/>
        <v>42057.839733796296</v>
      </c>
      <c r="T2517" s="8">
        <f t="shared" si="237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-22000</v>
      </c>
      <c r="P2518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8">
        <f t="shared" si="236"/>
        <v>41972.6950462963</v>
      </c>
      <c r="T2518" s="8">
        <f t="shared" si="237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-16233</v>
      </c>
      <c r="P2519">
        <f t="shared" si="235"/>
        <v>53.545454545454547</v>
      </c>
      <c r="Q2519" t="str">
        <f t="shared" si="238"/>
        <v>food</v>
      </c>
      <c r="R2519" t="str">
        <f t="shared" si="239"/>
        <v>restaurants</v>
      </c>
      <c r="S2519" s="8">
        <f t="shared" si="236"/>
        <v>42082.760763888888</v>
      </c>
      <c r="T2519" s="8">
        <f t="shared" si="237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-5000</v>
      </c>
      <c r="P2520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8">
        <f t="shared" si="236"/>
        <v>41956.722546296296</v>
      </c>
      <c r="T2520" s="8">
        <f t="shared" si="237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-149935</v>
      </c>
      <c r="P2521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8">
        <f t="shared" si="236"/>
        <v>41839.155138888891</v>
      </c>
      <c r="T2521" s="8">
        <f t="shared" si="237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-100000</v>
      </c>
      <c r="P2522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8">
        <f t="shared" si="236"/>
        <v>42658.806249999994</v>
      </c>
      <c r="T2522" s="8">
        <f t="shared" si="237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1185.9899999999998</v>
      </c>
      <c r="P2523">
        <f t="shared" si="235"/>
        <v>103.68174242424243</v>
      </c>
      <c r="Q2523" t="str">
        <f t="shared" si="238"/>
        <v>music</v>
      </c>
      <c r="R2523" t="str">
        <f t="shared" si="239"/>
        <v>classical music</v>
      </c>
      <c r="S2523" s="8">
        <f t="shared" si="236"/>
        <v>42290.967835648145</v>
      </c>
      <c r="T2523" s="8">
        <f t="shared" si="237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0</v>
      </c>
      <c r="P2524">
        <f t="shared" si="235"/>
        <v>185.18518518518519</v>
      </c>
      <c r="Q2524" t="str">
        <f t="shared" si="238"/>
        <v>music</v>
      </c>
      <c r="R2524" t="str">
        <f t="shared" si="239"/>
        <v>classical music</v>
      </c>
      <c r="S2524" s="8">
        <f t="shared" si="236"/>
        <v>42482.619444444441</v>
      </c>
      <c r="T2524" s="8">
        <f t="shared" si="237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508</v>
      </c>
      <c r="P2525">
        <f t="shared" si="235"/>
        <v>54.153846153846153</v>
      </c>
      <c r="Q2525" t="str">
        <f t="shared" si="238"/>
        <v>music</v>
      </c>
      <c r="R2525" t="str">
        <f t="shared" si="239"/>
        <v>classical music</v>
      </c>
      <c r="S2525" s="8">
        <f t="shared" si="236"/>
        <v>41961.017268518524</v>
      </c>
      <c r="T2525" s="8">
        <f t="shared" si="237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120</v>
      </c>
      <c r="P2526">
        <f t="shared" si="235"/>
        <v>177.2093023255814</v>
      </c>
      <c r="Q2526" t="str">
        <f t="shared" si="238"/>
        <v>music</v>
      </c>
      <c r="R2526" t="str">
        <f t="shared" si="239"/>
        <v>classical music</v>
      </c>
      <c r="S2526" s="8">
        <f t="shared" si="236"/>
        <v>41994.1875</v>
      </c>
      <c r="T2526" s="8">
        <f t="shared" si="237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26</v>
      </c>
      <c r="P2527">
        <f t="shared" si="235"/>
        <v>100.325</v>
      </c>
      <c r="Q2527" t="str">
        <f t="shared" si="238"/>
        <v>music</v>
      </c>
      <c r="R2527" t="str">
        <f t="shared" si="239"/>
        <v>classical music</v>
      </c>
      <c r="S2527" s="8">
        <f t="shared" si="236"/>
        <v>41088.844571759262</v>
      </c>
      <c r="T2527" s="8">
        <f t="shared" si="237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518</v>
      </c>
      <c r="P2528">
        <f t="shared" si="235"/>
        <v>136.90909090909091</v>
      </c>
      <c r="Q2528" t="str">
        <f t="shared" si="238"/>
        <v>music</v>
      </c>
      <c r="R2528" t="str">
        <f t="shared" si="239"/>
        <v>classical music</v>
      </c>
      <c r="S2528" s="8">
        <f t="shared" si="236"/>
        <v>41981.207638888889</v>
      </c>
      <c r="T2528" s="8">
        <f t="shared" si="237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85</v>
      </c>
      <c r="P2529">
        <f t="shared" si="235"/>
        <v>57.535211267605632</v>
      </c>
      <c r="Q2529" t="str">
        <f t="shared" si="238"/>
        <v>music</v>
      </c>
      <c r="R2529" t="str">
        <f t="shared" si="239"/>
        <v>classical music</v>
      </c>
      <c r="S2529" s="8">
        <f t="shared" si="236"/>
        <v>41565.165972222225</v>
      </c>
      <c r="T2529" s="8">
        <f t="shared" si="237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289.98999999999978</v>
      </c>
      <c r="P2530">
        <f t="shared" si="235"/>
        <v>52.962839506172834</v>
      </c>
      <c r="Q2530" t="str">
        <f t="shared" si="238"/>
        <v>music</v>
      </c>
      <c r="R2530" t="str">
        <f t="shared" si="239"/>
        <v>classical music</v>
      </c>
      <c r="S2530" s="8">
        <f t="shared" si="236"/>
        <v>42236.458333333328</v>
      </c>
      <c r="T2530" s="8">
        <f t="shared" si="237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257</v>
      </c>
      <c r="P2531">
        <f t="shared" si="235"/>
        <v>82.328947368421055</v>
      </c>
      <c r="Q2531" t="str">
        <f t="shared" si="238"/>
        <v>music</v>
      </c>
      <c r="R2531" t="str">
        <f t="shared" si="239"/>
        <v>classical music</v>
      </c>
      <c r="S2531" s="8">
        <f t="shared" si="236"/>
        <v>40993.0390625</v>
      </c>
      <c r="T2531" s="8">
        <f t="shared" si="237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0</v>
      </c>
      <c r="P2532">
        <f t="shared" si="235"/>
        <v>135.41666666666666</v>
      </c>
      <c r="Q2532" t="str">
        <f t="shared" si="238"/>
        <v>music</v>
      </c>
      <c r="R2532" t="str">
        <f t="shared" si="239"/>
        <v>classical music</v>
      </c>
      <c r="S2532" s="8">
        <f t="shared" si="236"/>
        <v>42114.201388888891</v>
      </c>
      <c r="T2532" s="8">
        <f t="shared" si="237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18</v>
      </c>
      <c r="P2533">
        <f t="shared" si="235"/>
        <v>74.06557377049181</v>
      </c>
      <c r="Q2533" t="str">
        <f t="shared" si="238"/>
        <v>music</v>
      </c>
      <c r="R2533" t="str">
        <f t="shared" si="239"/>
        <v>classical music</v>
      </c>
      <c r="S2533" s="8">
        <f t="shared" si="236"/>
        <v>42231.165972222225</v>
      </c>
      <c r="T2533" s="8">
        <f t="shared" si="237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1045</v>
      </c>
      <c r="P2534">
        <f t="shared" si="235"/>
        <v>84.083333333333329</v>
      </c>
      <c r="Q2534" t="str">
        <f t="shared" si="238"/>
        <v>music</v>
      </c>
      <c r="R2534" t="str">
        <f t="shared" si="239"/>
        <v>classical music</v>
      </c>
      <c r="S2534" s="8">
        <f t="shared" si="236"/>
        <v>41137.849143518521</v>
      </c>
      <c r="T2534" s="8">
        <f t="shared" si="237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800</v>
      </c>
      <c r="P2535">
        <f t="shared" si="235"/>
        <v>61.029411764705884</v>
      </c>
      <c r="Q2535" t="str">
        <f t="shared" si="238"/>
        <v>music</v>
      </c>
      <c r="R2535" t="str">
        <f t="shared" si="239"/>
        <v>classical music</v>
      </c>
      <c r="S2535" s="8">
        <f t="shared" si="236"/>
        <v>41334.750787037039</v>
      </c>
      <c r="T2535" s="8">
        <f t="shared" si="237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100</v>
      </c>
      <c r="P2536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8">
        <f t="shared" si="236"/>
        <v>40179.25</v>
      </c>
      <c r="T2536" s="8">
        <f t="shared" si="237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755</v>
      </c>
      <c r="P2537">
        <f t="shared" si="235"/>
        <v>266.08974358974359</v>
      </c>
      <c r="Q2537" t="str">
        <f t="shared" si="238"/>
        <v>music</v>
      </c>
      <c r="R2537" t="str">
        <f t="shared" si="239"/>
        <v>classical music</v>
      </c>
      <c r="S2537" s="8">
        <f t="shared" si="236"/>
        <v>41974.832696759258</v>
      </c>
      <c r="T2537" s="8">
        <f t="shared" si="237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4</v>
      </c>
      <c r="P2538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8">
        <f t="shared" si="236"/>
        <v>41485.106087962966</v>
      </c>
      <c r="T2538" s="8">
        <f t="shared" si="237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100</v>
      </c>
      <c r="P2539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8">
        <f t="shared" si="236"/>
        <v>40756.648784722223</v>
      </c>
      <c r="T2539" s="8">
        <f t="shared" si="237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2343.1699999999983</v>
      </c>
      <c r="P2540">
        <f t="shared" si="235"/>
        <v>109.96308108108107</v>
      </c>
      <c r="Q2540" t="str">
        <f t="shared" si="238"/>
        <v>music</v>
      </c>
      <c r="R2540" t="str">
        <f t="shared" si="239"/>
        <v>classical music</v>
      </c>
      <c r="S2540" s="8">
        <f t="shared" si="236"/>
        <v>41329.207638888889</v>
      </c>
      <c r="T2540" s="8">
        <f t="shared" si="237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25</v>
      </c>
      <c r="P2541">
        <f t="shared" si="235"/>
        <v>169.91525423728814</v>
      </c>
      <c r="Q2541" t="str">
        <f t="shared" si="238"/>
        <v>music</v>
      </c>
      <c r="R2541" t="str">
        <f t="shared" si="239"/>
        <v>classical music</v>
      </c>
      <c r="S2541" s="8">
        <f t="shared" si="236"/>
        <v>42037.902222222227</v>
      </c>
      <c r="T2541" s="8">
        <f t="shared" si="237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85</v>
      </c>
      <c r="P2542">
        <f t="shared" si="235"/>
        <v>95.740740740740748</v>
      </c>
      <c r="Q2542" t="str">
        <f t="shared" si="238"/>
        <v>music</v>
      </c>
      <c r="R2542" t="str">
        <f t="shared" si="239"/>
        <v>classical music</v>
      </c>
      <c r="S2542" s="8">
        <f t="shared" si="236"/>
        <v>40845.675011574072</v>
      </c>
      <c r="T2542" s="8">
        <f t="shared" si="237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246</v>
      </c>
      <c r="P2543">
        <f t="shared" si="235"/>
        <v>59.460317460317462</v>
      </c>
      <c r="Q2543" t="str">
        <f t="shared" si="238"/>
        <v>music</v>
      </c>
      <c r="R2543" t="str">
        <f t="shared" si="239"/>
        <v>classical music</v>
      </c>
      <c r="S2543" s="8">
        <f t="shared" si="236"/>
        <v>41543.449282407404</v>
      </c>
      <c r="T2543" s="8">
        <f t="shared" si="237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25</v>
      </c>
      <c r="P2544">
        <f t="shared" si="235"/>
        <v>55.769230769230766</v>
      </c>
      <c r="Q2544" t="str">
        <f t="shared" si="238"/>
        <v>music</v>
      </c>
      <c r="R2544" t="str">
        <f t="shared" si="239"/>
        <v>classical music</v>
      </c>
      <c r="S2544" s="8">
        <f t="shared" si="236"/>
        <v>41548.165972222225</v>
      </c>
      <c r="T2544" s="8">
        <f t="shared" si="237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141</v>
      </c>
      <c r="P2545">
        <f t="shared" si="235"/>
        <v>30.076923076923077</v>
      </c>
      <c r="Q2545" t="str">
        <f t="shared" si="238"/>
        <v>music</v>
      </c>
      <c r="R2545" t="str">
        <f t="shared" si="239"/>
        <v>classical music</v>
      </c>
      <c r="S2545" s="8">
        <f t="shared" si="236"/>
        <v>40545.125</v>
      </c>
      <c r="T2545" s="8">
        <f t="shared" si="237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41</v>
      </c>
      <c r="P2546">
        <f t="shared" si="235"/>
        <v>88.438596491228068</v>
      </c>
      <c r="Q2546" t="str">
        <f t="shared" si="238"/>
        <v>music</v>
      </c>
      <c r="R2546" t="str">
        <f t="shared" si="239"/>
        <v>classical music</v>
      </c>
      <c r="S2546" s="8">
        <f t="shared" si="236"/>
        <v>41098.520474537036</v>
      </c>
      <c r="T2546" s="8">
        <f t="shared" si="237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1906</v>
      </c>
      <c r="P2547">
        <f t="shared" si="235"/>
        <v>64.032786885245898</v>
      </c>
      <c r="Q2547" t="str">
        <f t="shared" si="238"/>
        <v>music</v>
      </c>
      <c r="R2547" t="str">
        <f t="shared" si="239"/>
        <v>classical music</v>
      </c>
      <c r="S2547" s="8">
        <f t="shared" si="236"/>
        <v>42062.020833333328</v>
      </c>
      <c r="T2547" s="8">
        <f t="shared" si="237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410</v>
      </c>
      <c r="P2548">
        <f t="shared" si="235"/>
        <v>60.153846153846153</v>
      </c>
      <c r="Q2548" t="str">
        <f t="shared" si="238"/>
        <v>music</v>
      </c>
      <c r="R2548" t="str">
        <f t="shared" si="239"/>
        <v>classical music</v>
      </c>
      <c r="S2548" s="8">
        <f t="shared" si="236"/>
        <v>41552.208333333336</v>
      </c>
      <c r="T2548" s="8">
        <f t="shared" si="237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1092</v>
      </c>
      <c r="P2549">
        <f t="shared" si="235"/>
        <v>49.194029850746269</v>
      </c>
      <c r="Q2549" t="str">
        <f t="shared" si="238"/>
        <v>music</v>
      </c>
      <c r="R2549" t="str">
        <f t="shared" si="239"/>
        <v>classical music</v>
      </c>
      <c r="S2549" s="8">
        <f t="shared" si="236"/>
        <v>41003.731516203705</v>
      </c>
      <c r="T2549" s="8">
        <f t="shared" si="237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111</v>
      </c>
      <c r="P2550">
        <f t="shared" si="235"/>
        <v>165.16216216216216</v>
      </c>
      <c r="Q2550" t="str">
        <f t="shared" si="238"/>
        <v>music</v>
      </c>
      <c r="R2550" t="str">
        <f t="shared" si="239"/>
        <v>classical music</v>
      </c>
      <c r="S2550" s="8">
        <f t="shared" si="236"/>
        <v>42643.185416666667</v>
      </c>
      <c r="T2550" s="8">
        <f t="shared" si="237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44</v>
      </c>
      <c r="P2551">
        <f t="shared" si="235"/>
        <v>43.621621621621621</v>
      </c>
      <c r="Q2551" t="str">
        <f t="shared" si="238"/>
        <v>music</v>
      </c>
      <c r="R2551" t="str">
        <f t="shared" si="239"/>
        <v>classical music</v>
      </c>
      <c r="S2551" s="8">
        <f t="shared" si="236"/>
        <v>41425.708333333336</v>
      </c>
      <c r="T2551" s="8">
        <f t="shared" si="237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55</v>
      </c>
      <c r="P2552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8">
        <f t="shared" si="236"/>
        <v>42285.165972222225</v>
      </c>
      <c r="T2552" s="8">
        <f t="shared" si="237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100.5</v>
      </c>
      <c r="P2553">
        <f t="shared" si="235"/>
        <v>67.419642857142861</v>
      </c>
      <c r="Q2553" t="str">
        <f t="shared" si="238"/>
        <v>music</v>
      </c>
      <c r="R2553" t="str">
        <f t="shared" si="239"/>
        <v>classical music</v>
      </c>
      <c r="S2553" s="8">
        <f t="shared" si="236"/>
        <v>40989.866666666669</v>
      </c>
      <c r="T2553" s="8">
        <f t="shared" si="237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195</v>
      </c>
      <c r="P2554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8">
        <f t="shared" si="236"/>
        <v>42799.809965277775</v>
      </c>
      <c r="T2554" s="8">
        <f t="shared" si="237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833</v>
      </c>
      <c r="P2555">
        <f t="shared" si="235"/>
        <v>38.883333333333333</v>
      </c>
      <c r="Q2555" t="str">
        <f t="shared" si="238"/>
        <v>music</v>
      </c>
      <c r="R2555" t="str">
        <f t="shared" si="239"/>
        <v>classical music</v>
      </c>
      <c r="S2555" s="8">
        <f t="shared" si="236"/>
        <v>41173.199155092596</v>
      </c>
      <c r="T2555" s="8">
        <f t="shared" si="237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684</v>
      </c>
      <c r="P2556">
        <f t="shared" si="235"/>
        <v>54.985074626865675</v>
      </c>
      <c r="Q2556" t="str">
        <f t="shared" si="238"/>
        <v>music</v>
      </c>
      <c r="R2556" t="str">
        <f t="shared" si="239"/>
        <v>classical music</v>
      </c>
      <c r="S2556" s="8">
        <f t="shared" si="236"/>
        <v>42156.165972222225</v>
      </c>
      <c r="T2556" s="8">
        <f t="shared" si="237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147</v>
      </c>
      <c r="P2557">
        <f t="shared" si="235"/>
        <v>61.342857142857142</v>
      </c>
      <c r="Q2557" t="str">
        <f t="shared" si="238"/>
        <v>music</v>
      </c>
      <c r="R2557" t="str">
        <f t="shared" si="239"/>
        <v>classical music</v>
      </c>
      <c r="S2557" s="8">
        <f t="shared" si="236"/>
        <v>41057.655011574076</v>
      </c>
      <c r="T2557" s="8">
        <f t="shared" si="237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41</v>
      </c>
      <c r="P2558">
        <f t="shared" si="235"/>
        <v>23.117647058823529</v>
      </c>
      <c r="Q2558" t="str">
        <f t="shared" si="238"/>
        <v>music</v>
      </c>
      <c r="R2558" t="str">
        <f t="shared" si="239"/>
        <v>classical music</v>
      </c>
      <c r="S2558" s="8">
        <f t="shared" si="236"/>
        <v>41267.991400462961</v>
      </c>
      <c r="T2558" s="8">
        <f t="shared" si="237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166</v>
      </c>
      <c r="P2559">
        <f t="shared" si="235"/>
        <v>29.611111111111111</v>
      </c>
      <c r="Q2559" t="str">
        <f t="shared" si="238"/>
        <v>music</v>
      </c>
      <c r="R2559" t="str">
        <f t="shared" si="239"/>
        <v>classical music</v>
      </c>
      <c r="S2559" s="8">
        <f t="shared" si="236"/>
        <v>41774.745208333334</v>
      </c>
      <c r="T2559" s="8">
        <f t="shared" si="237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111</v>
      </c>
      <c r="P2560">
        <f t="shared" si="235"/>
        <v>75.611111111111114</v>
      </c>
      <c r="Q2560" t="str">
        <f t="shared" si="238"/>
        <v>music</v>
      </c>
      <c r="R2560" t="str">
        <f t="shared" si="239"/>
        <v>classical music</v>
      </c>
      <c r="S2560" s="8">
        <f t="shared" si="236"/>
        <v>42125.582638888889</v>
      </c>
      <c r="T2560" s="8">
        <f t="shared" si="237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90</v>
      </c>
      <c r="P2561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8">
        <f t="shared" si="236"/>
        <v>40862.817361111112</v>
      </c>
      <c r="T2561" s="8">
        <f t="shared" si="237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E2562-D2562</f>
        <v>3</v>
      </c>
      <c r="P2562">
        <f t="shared" ref="P2562:P2625" si="241">E2562/L2562</f>
        <v>143</v>
      </c>
      <c r="Q2562" t="str">
        <f t="shared" si="238"/>
        <v>music</v>
      </c>
      <c r="R2562" t="str">
        <f t="shared" si="239"/>
        <v>classical music</v>
      </c>
      <c r="S2562" s="8">
        <f t="shared" ref="S2562:S2625" si="242">(((I2562/60)/60)/24)+DATE(1970,1,1)</f>
        <v>42069.951087962967</v>
      </c>
      <c r="T2562" s="8">
        <f t="shared" ref="T2562:T2625" si="243">(((J2562/60)/60)/24)+DATE(1970,1,1)</f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-100000</v>
      </c>
      <c r="P2563" t="e">
        <f t="shared" si="241"/>
        <v>#DIV/0!</v>
      </c>
      <c r="Q256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8">
        <f t="shared" si="242"/>
        <v>42290.528807870374</v>
      </c>
      <c r="T2563" s="8">
        <f t="shared" si="243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-9925</v>
      </c>
      <c r="P2564">
        <f t="shared" si="241"/>
        <v>25</v>
      </c>
      <c r="Q2564" t="str">
        <f t="shared" si="244"/>
        <v>food</v>
      </c>
      <c r="R2564" t="str">
        <f t="shared" si="245"/>
        <v>food trucks</v>
      </c>
      <c r="S2564" s="8">
        <f t="shared" si="242"/>
        <v>42654.524756944447</v>
      </c>
      <c r="T2564" s="8">
        <f t="shared" si="24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-20000</v>
      </c>
      <c r="P2565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8">
        <f t="shared" si="242"/>
        <v>42215.139479166668</v>
      </c>
      <c r="T2565" s="8">
        <f t="shared" si="24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-40000</v>
      </c>
      <c r="P2566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8">
        <f t="shared" si="242"/>
        <v>41852.040497685186</v>
      </c>
      <c r="T2566" s="8">
        <f t="shared" si="24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-9900</v>
      </c>
      <c r="P256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8">
        <f t="shared" si="242"/>
        <v>42499.868055555555</v>
      </c>
      <c r="T2567" s="8">
        <f t="shared" si="24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-35000</v>
      </c>
      <c r="P2568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8">
        <f t="shared" si="242"/>
        <v>41872.980879629627</v>
      </c>
      <c r="T2568" s="8">
        <f t="shared" si="24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-44880</v>
      </c>
      <c r="P2569">
        <f t="shared" si="241"/>
        <v>60</v>
      </c>
      <c r="Q2569" t="str">
        <f t="shared" si="244"/>
        <v>food</v>
      </c>
      <c r="R2569" t="str">
        <f t="shared" si="245"/>
        <v>food trucks</v>
      </c>
      <c r="S2569" s="8">
        <f t="shared" si="242"/>
        <v>42117.878912037035</v>
      </c>
      <c r="T2569" s="8">
        <f t="shared" si="24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-9950</v>
      </c>
      <c r="P2570">
        <f t="shared" si="241"/>
        <v>50</v>
      </c>
      <c r="Q2570" t="str">
        <f t="shared" si="244"/>
        <v>food</v>
      </c>
      <c r="R2570" t="str">
        <f t="shared" si="245"/>
        <v>food trucks</v>
      </c>
      <c r="S2570" s="8">
        <f t="shared" si="242"/>
        <v>42614.666597222225</v>
      </c>
      <c r="T2570" s="8">
        <f t="shared" si="24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-6355</v>
      </c>
      <c r="P2571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8">
        <f t="shared" si="242"/>
        <v>42264.105462962965</v>
      </c>
      <c r="T2571" s="8">
        <f t="shared" si="24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-6941</v>
      </c>
      <c r="P2572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8">
        <f t="shared" si="242"/>
        <v>42774.903182870374</v>
      </c>
      <c r="T2572" s="8">
        <f t="shared" si="24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-99750</v>
      </c>
      <c r="P2573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8">
        <f t="shared" si="242"/>
        <v>42509.341678240744</v>
      </c>
      <c r="T2573" s="8">
        <f t="shared" si="24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-30000</v>
      </c>
      <c r="P2574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8">
        <f t="shared" si="242"/>
        <v>42107.119409722218</v>
      </c>
      <c r="T2574" s="8">
        <f t="shared" si="24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-8000</v>
      </c>
      <c r="P2575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8">
        <f t="shared" si="242"/>
        <v>41874.592002314814</v>
      </c>
      <c r="T2575" s="8">
        <f t="shared" si="24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-10000</v>
      </c>
      <c r="P2576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8">
        <f t="shared" si="242"/>
        <v>42508.825752314813</v>
      </c>
      <c r="T2576" s="8">
        <f t="shared" si="24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-85000</v>
      </c>
      <c r="P257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8">
        <f t="shared" si="242"/>
        <v>42016.108726851846</v>
      </c>
      <c r="T2577" s="8">
        <f t="shared" si="24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-10000</v>
      </c>
      <c r="P2578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8">
        <f t="shared" si="242"/>
        <v>42104.968136574069</v>
      </c>
      <c r="T2578" s="8">
        <f t="shared" si="24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-15000</v>
      </c>
      <c r="P2579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8">
        <f t="shared" si="242"/>
        <v>41855.820567129631</v>
      </c>
      <c r="T2579" s="8">
        <f t="shared" si="24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-6000</v>
      </c>
      <c r="P2580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8">
        <f t="shared" si="242"/>
        <v>42286.708333333328</v>
      </c>
      <c r="T2580" s="8">
        <f t="shared" si="24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-199723</v>
      </c>
      <c r="P2581">
        <f t="shared" si="241"/>
        <v>23.083333333333332</v>
      </c>
      <c r="Q2581" t="str">
        <f t="shared" si="244"/>
        <v>food</v>
      </c>
      <c r="R2581" t="str">
        <f t="shared" si="245"/>
        <v>food trucks</v>
      </c>
      <c r="S2581" s="8">
        <f t="shared" si="242"/>
        <v>41897.829895833333</v>
      </c>
      <c r="T2581" s="8">
        <f t="shared" si="24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-8449</v>
      </c>
      <c r="P2582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8">
        <f t="shared" si="242"/>
        <v>42140.125</v>
      </c>
      <c r="T2582" s="8">
        <f t="shared" si="24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-4470</v>
      </c>
      <c r="P2583">
        <f t="shared" si="241"/>
        <v>48.18181818181818</v>
      </c>
      <c r="Q2583" t="str">
        <f t="shared" si="244"/>
        <v>food</v>
      </c>
      <c r="R2583" t="str">
        <f t="shared" si="245"/>
        <v>food trucks</v>
      </c>
      <c r="S2583" s="8">
        <f t="shared" si="242"/>
        <v>42324.670115740737</v>
      </c>
      <c r="T2583" s="8">
        <f t="shared" si="24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-89999</v>
      </c>
      <c r="P2584">
        <f t="shared" si="241"/>
        <v>1</v>
      </c>
      <c r="Q2584" t="str">
        <f t="shared" si="244"/>
        <v>food</v>
      </c>
      <c r="R2584" t="str">
        <f t="shared" si="245"/>
        <v>food trucks</v>
      </c>
      <c r="S2584" s="8">
        <f t="shared" si="242"/>
        <v>42672.988819444443</v>
      </c>
      <c r="T2584" s="8">
        <f t="shared" si="24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-995</v>
      </c>
      <c r="P2585">
        <f t="shared" si="241"/>
        <v>1</v>
      </c>
      <c r="Q2585" t="str">
        <f t="shared" si="244"/>
        <v>food</v>
      </c>
      <c r="R2585" t="str">
        <f t="shared" si="245"/>
        <v>food trucks</v>
      </c>
      <c r="S2585" s="8">
        <f t="shared" si="242"/>
        <v>42079.727777777778</v>
      </c>
      <c r="T2585" s="8">
        <f t="shared" si="24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-10000</v>
      </c>
      <c r="P2586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8">
        <f t="shared" si="242"/>
        <v>42170.173252314817</v>
      </c>
      <c r="T2586" s="8">
        <f t="shared" si="24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-29950</v>
      </c>
      <c r="P2587">
        <f t="shared" si="241"/>
        <v>50</v>
      </c>
      <c r="Q2587" t="str">
        <f t="shared" si="244"/>
        <v>food</v>
      </c>
      <c r="R2587" t="str">
        <f t="shared" si="245"/>
        <v>food trucks</v>
      </c>
      <c r="S2587" s="8">
        <f t="shared" si="242"/>
        <v>41825.963333333333</v>
      </c>
      <c r="T2587" s="8">
        <f t="shared" si="24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-2995</v>
      </c>
      <c r="P2588">
        <f t="shared" si="241"/>
        <v>5</v>
      </c>
      <c r="Q2588" t="str">
        <f t="shared" si="244"/>
        <v>food</v>
      </c>
      <c r="R2588" t="str">
        <f t="shared" si="245"/>
        <v>food trucks</v>
      </c>
      <c r="S2588" s="8">
        <f t="shared" si="242"/>
        <v>42363.330277777779</v>
      </c>
      <c r="T2588" s="8">
        <f t="shared" si="24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-48783</v>
      </c>
      <c r="P2589">
        <f t="shared" si="241"/>
        <v>202.83333333333334</v>
      </c>
      <c r="Q2589" t="str">
        <f t="shared" si="244"/>
        <v>food</v>
      </c>
      <c r="R2589" t="str">
        <f t="shared" si="245"/>
        <v>food trucks</v>
      </c>
      <c r="S2589" s="8">
        <f t="shared" si="242"/>
        <v>42368.675381944442</v>
      </c>
      <c r="T2589" s="8">
        <f t="shared" si="24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-5767</v>
      </c>
      <c r="P2590">
        <f t="shared" si="241"/>
        <v>29.125</v>
      </c>
      <c r="Q2590" t="str">
        <f t="shared" si="244"/>
        <v>food</v>
      </c>
      <c r="R2590" t="str">
        <f t="shared" si="245"/>
        <v>food trucks</v>
      </c>
      <c r="S2590" s="8">
        <f t="shared" si="242"/>
        <v>42094.551388888889</v>
      </c>
      <c r="T2590" s="8">
        <f t="shared" si="24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-49995</v>
      </c>
      <c r="P2591">
        <f t="shared" si="241"/>
        <v>5</v>
      </c>
      <c r="Q2591" t="str">
        <f t="shared" si="244"/>
        <v>food</v>
      </c>
      <c r="R2591" t="str">
        <f t="shared" si="245"/>
        <v>food trucks</v>
      </c>
      <c r="S2591" s="8">
        <f t="shared" si="242"/>
        <v>42452.494525462964</v>
      </c>
      <c r="T2591" s="8">
        <f t="shared" si="24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-3000</v>
      </c>
      <c r="P2592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8">
        <f t="shared" si="242"/>
        <v>42395.589085648149</v>
      </c>
      <c r="T2592" s="8">
        <f t="shared" si="24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-1474</v>
      </c>
      <c r="P2593">
        <f t="shared" si="241"/>
        <v>13</v>
      </c>
      <c r="Q2593" t="str">
        <f t="shared" si="244"/>
        <v>food</v>
      </c>
      <c r="R2593" t="str">
        <f t="shared" si="245"/>
        <v>food trucks</v>
      </c>
      <c r="S2593" s="8">
        <f t="shared" si="242"/>
        <v>42442.864861111113</v>
      </c>
      <c r="T2593" s="8">
        <f t="shared" si="24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-29950</v>
      </c>
      <c r="P2594">
        <f t="shared" si="241"/>
        <v>50</v>
      </c>
      <c r="Q2594" t="str">
        <f t="shared" si="244"/>
        <v>food</v>
      </c>
      <c r="R2594" t="str">
        <f t="shared" si="245"/>
        <v>food trucks</v>
      </c>
      <c r="S2594" s="8">
        <f t="shared" si="242"/>
        <v>41917.801168981481</v>
      </c>
      <c r="T2594" s="8">
        <f t="shared" si="24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-10000</v>
      </c>
      <c r="P2595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8">
        <f t="shared" si="242"/>
        <v>42119.84520833334</v>
      </c>
      <c r="T2595" s="8">
        <f t="shared" si="24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-79999</v>
      </c>
      <c r="P2596">
        <f t="shared" si="241"/>
        <v>1</v>
      </c>
      <c r="Q2596" t="str">
        <f t="shared" si="244"/>
        <v>food</v>
      </c>
      <c r="R2596" t="str">
        <f t="shared" si="245"/>
        <v>food trucks</v>
      </c>
      <c r="S2596" s="8">
        <f t="shared" si="242"/>
        <v>41858.967916666668</v>
      </c>
      <c r="T2596" s="8">
        <f t="shared" si="24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-13175</v>
      </c>
      <c r="P2597">
        <f t="shared" si="241"/>
        <v>96.05263157894737</v>
      </c>
      <c r="Q2597" t="str">
        <f t="shared" si="244"/>
        <v>food</v>
      </c>
      <c r="R2597" t="str">
        <f t="shared" si="245"/>
        <v>food trucks</v>
      </c>
      <c r="S2597" s="8">
        <f t="shared" si="242"/>
        <v>42790.244212962964</v>
      </c>
      <c r="T2597" s="8">
        <f t="shared" si="24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-26744</v>
      </c>
      <c r="P2598">
        <f t="shared" si="241"/>
        <v>305.77777777777777</v>
      </c>
      <c r="Q2598" t="str">
        <f t="shared" si="244"/>
        <v>food</v>
      </c>
      <c r="R2598" t="str">
        <f t="shared" si="245"/>
        <v>food trucks</v>
      </c>
      <c r="S2598" s="8">
        <f t="shared" si="242"/>
        <v>41858.664456018516</v>
      </c>
      <c r="T2598" s="8">
        <f t="shared" si="24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-1415</v>
      </c>
      <c r="P2599">
        <f t="shared" si="241"/>
        <v>12.142857142857142</v>
      </c>
      <c r="Q2599" t="str">
        <f t="shared" si="244"/>
        <v>food</v>
      </c>
      <c r="R2599" t="str">
        <f t="shared" si="245"/>
        <v>food trucks</v>
      </c>
      <c r="S2599" s="8">
        <f t="shared" si="242"/>
        <v>42540.341631944444</v>
      </c>
      <c r="T2599" s="8">
        <f t="shared" si="24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-1830</v>
      </c>
      <c r="P2600">
        <f t="shared" si="241"/>
        <v>83.571428571428569</v>
      </c>
      <c r="Q2600" t="str">
        <f t="shared" si="244"/>
        <v>food</v>
      </c>
      <c r="R2600" t="str">
        <f t="shared" si="245"/>
        <v>food trucks</v>
      </c>
      <c r="S2600" s="8">
        <f t="shared" si="242"/>
        <v>42270.840289351851</v>
      </c>
      <c r="T2600" s="8">
        <f t="shared" si="24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-8951</v>
      </c>
      <c r="P2601">
        <f t="shared" si="241"/>
        <v>18</v>
      </c>
      <c r="Q2601" t="str">
        <f t="shared" si="244"/>
        <v>food</v>
      </c>
      <c r="R2601" t="str">
        <f t="shared" si="245"/>
        <v>food trucks</v>
      </c>
      <c r="S2601" s="8">
        <f t="shared" si="242"/>
        <v>41854.754016203704</v>
      </c>
      <c r="T2601" s="8">
        <f t="shared" si="24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-46534</v>
      </c>
      <c r="P2602">
        <f t="shared" si="241"/>
        <v>115.53333333333333</v>
      </c>
      <c r="Q2602" t="str">
        <f t="shared" si="244"/>
        <v>food</v>
      </c>
      <c r="R2602" t="str">
        <f t="shared" si="245"/>
        <v>food trucks</v>
      </c>
      <c r="S2602" s="8">
        <f t="shared" si="242"/>
        <v>42454.858796296292</v>
      </c>
      <c r="T2602" s="8">
        <f t="shared" si="24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2807</v>
      </c>
      <c r="P2603">
        <f t="shared" si="241"/>
        <v>21.900662251655628</v>
      </c>
      <c r="Q2603" t="str">
        <f t="shared" si="244"/>
        <v>technology</v>
      </c>
      <c r="R2603" t="str">
        <f t="shared" si="245"/>
        <v>space exploration</v>
      </c>
      <c r="S2603" s="8">
        <f t="shared" si="242"/>
        <v>41165.165972222225</v>
      </c>
      <c r="T2603" s="8">
        <f t="shared" si="24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27131</v>
      </c>
      <c r="P2604">
        <f t="shared" si="241"/>
        <v>80.022494887525568</v>
      </c>
      <c r="Q2604" t="str">
        <f t="shared" si="244"/>
        <v>technology</v>
      </c>
      <c r="R2604" t="str">
        <f t="shared" si="245"/>
        <v>space exploration</v>
      </c>
      <c r="S2604" s="8">
        <f t="shared" si="242"/>
        <v>41955.888888888891</v>
      </c>
      <c r="T2604" s="8">
        <f t="shared" si="24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26</v>
      </c>
      <c r="P2605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8">
        <f t="shared" si="242"/>
        <v>41631.912662037037</v>
      </c>
      <c r="T2605" s="8">
        <f t="shared" si="24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843.59999999999854</v>
      </c>
      <c r="P2606">
        <f t="shared" si="241"/>
        <v>64.933333333333323</v>
      </c>
      <c r="Q2606" t="str">
        <f t="shared" si="244"/>
        <v>technology</v>
      </c>
      <c r="R2606" t="str">
        <f t="shared" si="245"/>
        <v>space exploration</v>
      </c>
      <c r="S2606" s="8">
        <f t="shared" si="242"/>
        <v>41028.051192129627</v>
      </c>
      <c r="T2606" s="8">
        <f t="shared" si="24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7421.570000000007</v>
      </c>
      <c r="P2607">
        <f t="shared" si="241"/>
        <v>60.965703745743475</v>
      </c>
      <c r="Q2607" t="str">
        <f t="shared" si="244"/>
        <v>technology</v>
      </c>
      <c r="R2607" t="str">
        <f t="shared" si="245"/>
        <v>space exploration</v>
      </c>
      <c r="S2607" s="8">
        <f t="shared" si="242"/>
        <v>42538.541550925926</v>
      </c>
      <c r="T2607" s="8">
        <f t="shared" si="24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1106</v>
      </c>
      <c r="P2608">
        <f t="shared" si="241"/>
        <v>31.444155844155844</v>
      </c>
      <c r="Q2608" t="str">
        <f t="shared" si="244"/>
        <v>technology</v>
      </c>
      <c r="R2608" t="str">
        <f t="shared" si="245"/>
        <v>space exploration</v>
      </c>
      <c r="S2608" s="8">
        <f t="shared" si="242"/>
        <v>41758.712754629632</v>
      </c>
      <c r="T2608" s="8">
        <f t="shared" si="24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24616</v>
      </c>
      <c r="P2609">
        <f t="shared" si="241"/>
        <v>81.949748743718587</v>
      </c>
      <c r="Q2609" t="str">
        <f t="shared" si="244"/>
        <v>technology</v>
      </c>
      <c r="R2609" t="str">
        <f t="shared" si="245"/>
        <v>space exploration</v>
      </c>
      <c r="S2609" s="8">
        <f t="shared" si="242"/>
        <v>42228.083333333328</v>
      </c>
      <c r="T2609" s="8">
        <f t="shared" si="24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9914</v>
      </c>
      <c r="P2610">
        <f t="shared" si="241"/>
        <v>58.92763157894737</v>
      </c>
      <c r="Q2610" t="str">
        <f t="shared" si="244"/>
        <v>technology</v>
      </c>
      <c r="R2610" t="str">
        <f t="shared" si="245"/>
        <v>space exploration</v>
      </c>
      <c r="S2610" s="8">
        <f t="shared" si="242"/>
        <v>42809</v>
      </c>
      <c r="T2610" s="8">
        <f t="shared" si="24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71330.39</v>
      </c>
      <c r="P2611">
        <f t="shared" si="241"/>
        <v>157.29347633136095</v>
      </c>
      <c r="Q2611" t="str">
        <f t="shared" si="244"/>
        <v>technology</v>
      </c>
      <c r="R2611" t="str">
        <f t="shared" si="245"/>
        <v>space exploration</v>
      </c>
      <c r="S2611" s="8">
        <f t="shared" si="242"/>
        <v>41105.237858796296</v>
      </c>
      <c r="T2611" s="8">
        <f t="shared" si="24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9407.66</v>
      </c>
      <c r="P2612">
        <f t="shared" si="241"/>
        <v>55.758509532062391</v>
      </c>
      <c r="Q2612" t="str">
        <f t="shared" si="244"/>
        <v>technology</v>
      </c>
      <c r="R2612" t="str">
        <f t="shared" si="245"/>
        <v>space exploration</v>
      </c>
      <c r="S2612" s="8">
        <f t="shared" si="242"/>
        <v>42604.290972222225</v>
      </c>
      <c r="T2612" s="8">
        <f t="shared" si="24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295970</v>
      </c>
      <c r="P2613">
        <f t="shared" si="241"/>
        <v>83.802893802893806</v>
      </c>
      <c r="Q2613" t="str">
        <f t="shared" si="244"/>
        <v>technology</v>
      </c>
      <c r="R2613" t="str">
        <f t="shared" si="245"/>
        <v>space exploration</v>
      </c>
      <c r="S2613" s="8">
        <f t="shared" si="242"/>
        <v>42737.957638888889</v>
      </c>
      <c r="T2613" s="8">
        <f t="shared" si="24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7176.130000000001</v>
      </c>
      <c r="P2614">
        <f t="shared" si="241"/>
        <v>58.422210884353746</v>
      </c>
      <c r="Q2614" t="str">
        <f t="shared" si="244"/>
        <v>technology</v>
      </c>
      <c r="R2614" t="str">
        <f t="shared" si="245"/>
        <v>space exploration</v>
      </c>
      <c r="S2614" s="8">
        <f t="shared" si="242"/>
        <v>42013.143171296295</v>
      </c>
      <c r="T2614" s="8">
        <f t="shared" si="24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76</v>
      </c>
      <c r="P2615">
        <f t="shared" si="241"/>
        <v>270.57142857142856</v>
      </c>
      <c r="Q2615" t="str">
        <f t="shared" si="244"/>
        <v>technology</v>
      </c>
      <c r="R2615" t="str">
        <f t="shared" si="245"/>
        <v>space exploration</v>
      </c>
      <c r="S2615" s="8">
        <f t="shared" si="242"/>
        <v>41173.81821759259</v>
      </c>
      <c r="T2615" s="8">
        <f t="shared" si="24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210</v>
      </c>
      <c r="P2616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8">
        <f t="shared" si="242"/>
        <v>41759.208333333336</v>
      </c>
      <c r="T2616" s="8">
        <f t="shared" si="24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1396</v>
      </c>
      <c r="P2617">
        <f t="shared" si="241"/>
        <v>47.180555555555557</v>
      </c>
      <c r="Q2617" t="str">
        <f t="shared" si="244"/>
        <v>technology</v>
      </c>
      <c r="R2617" t="str">
        <f t="shared" si="245"/>
        <v>space exploration</v>
      </c>
      <c r="S2617" s="8">
        <f t="shared" si="242"/>
        <v>42490.5</v>
      </c>
      <c r="T2617" s="8">
        <f t="shared" si="24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3633.5</v>
      </c>
      <c r="P2618">
        <f t="shared" si="241"/>
        <v>120.30882352941177</v>
      </c>
      <c r="Q2618" t="str">
        <f t="shared" si="244"/>
        <v>technology</v>
      </c>
      <c r="R2618" t="str">
        <f t="shared" si="245"/>
        <v>space exploration</v>
      </c>
      <c r="S2618" s="8">
        <f t="shared" si="242"/>
        <v>42241.99454861111</v>
      </c>
      <c r="T2618" s="8">
        <f t="shared" si="24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3888</v>
      </c>
      <c r="P2619">
        <f t="shared" si="241"/>
        <v>27.59748427672956</v>
      </c>
      <c r="Q2619" t="str">
        <f t="shared" si="244"/>
        <v>technology</v>
      </c>
      <c r="R2619" t="str">
        <f t="shared" si="245"/>
        <v>space exploration</v>
      </c>
      <c r="S2619" s="8">
        <f t="shared" si="242"/>
        <v>41932.874432870369</v>
      </c>
      <c r="T2619" s="8">
        <f t="shared" si="24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808</v>
      </c>
      <c r="P2620">
        <f t="shared" si="241"/>
        <v>205.2987012987013</v>
      </c>
      <c r="Q2620" t="str">
        <f t="shared" si="244"/>
        <v>technology</v>
      </c>
      <c r="R2620" t="str">
        <f t="shared" si="245"/>
        <v>space exploration</v>
      </c>
      <c r="S2620" s="8">
        <f t="shared" si="242"/>
        <v>42339.834039351852</v>
      </c>
      <c r="T2620" s="8">
        <f t="shared" si="24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884</v>
      </c>
      <c r="P2621">
        <f t="shared" si="241"/>
        <v>35.547169811320757</v>
      </c>
      <c r="Q2621" t="str">
        <f t="shared" si="244"/>
        <v>technology</v>
      </c>
      <c r="R2621" t="str">
        <f t="shared" si="245"/>
        <v>space exploration</v>
      </c>
      <c r="S2621" s="8">
        <f t="shared" si="242"/>
        <v>42300.458333333328</v>
      </c>
      <c r="T2621" s="8">
        <f t="shared" si="24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28374</v>
      </c>
      <c r="P2622">
        <f t="shared" si="241"/>
        <v>74.639488409272587</v>
      </c>
      <c r="Q2622" t="str">
        <f t="shared" si="244"/>
        <v>technology</v>
      </c>
      <c r="R2622" t="str">
        <f t="shared" si="245"/>
        <v>space exploration</v>
      </c>
      <c r="S2622" s="8">
        <f t="shared" si="242"/>
        <v>42288.041666666672</v>
      </c>
      <c r="T2622" s="8">
        <f t="shared" si="24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6882</v>
      </c>
      <c r="P2623">
        <f t="shared" si="241"/>
        <v>47.058064516129029</v>
      </c>
      <c r="Q2623" t="str">
        <f t="shared" si="244"/>
        <v>technology</v>
      </c>
      <c r="R2623" t="str">
        <f t="shared" si="245"/>
        <v>space exploration</v>
      </c>
      <c r="S2623" s="8">
        <f t="shared" si="242"/>
        <v>42145.74754629629</v>
      </c>
      <c r="T2623" s="8">
        <f t="shared" si="24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467.76</v>
      </c>
      <c r="P2624">
        <f t="shared" si="241"/>
        <v>26.591351351351353</v>
      </c>
      <c r="Q2624" t="str">
        <f t="shared" si="244"/>
        <v>technology</v>
      </c>
      <c r="R2624" t="str">
        <f t="shared" si="245"/>
        <v>space exploration</v>
      </c>
      <c r="S2624" s="8">
        <f t="shared" si="242"/>
        <v>42734.74324074074</v>
      </c>
      <c r="T2624" s="8">
        <f t="shared" si="24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280</v>
      </c>
      <c r="P2625">
        <f t="shared" si="241"/>
        <v>36.774193548387096</v>
      </c>
      <c r="Q2625" t="str">
        <f t="shared" si="244"/>
        <v>technology</v>
      </c>
      <c r="R2625" t="str">
        <f t="shared" si="245"/>
        <v>space exploration</v>
      </c>
      <c r="S2625" s="8">
        <f t="shared" si="242"/>
        <v>42706.256550925929</v>
      </c>
      <c r="T2625" s="8">
        <f t="shared" si="24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E2626-D2626</f>
        <v>102353.65</v>
      </c>
      <c r="P2626">
        <f t="shared" ref="P2626:P2689" si="247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8">
        <f t="shared" ref="S2626:S2689" si="248">(((I2626/60)/60)/24)+DATE(1970,1,1)</f>
        <v>41165.42155092593</v>
      </c>
      <c r="T2626" s="8">
        <f t="shared" ref="T2626:T2689" si="249">(((J2626/60)/60)/24)+DATE(1970,1,1)</f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1284</v>
      </c>
      <c r="P2627">
        <f t="shared" si="247"/>
        <v>27.576923076923077</v>
      </c>
      <c r="Q2627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8">
        <f t="shared" si="248"/>
        <v>42683.851944444439</v>
      </c>
      <c r="T2627" s="8">
        <f t="shared" si="249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300</v>
      </c>
      <c r="P2628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8">
        <f t="shared" si="248"/>
        <v>42158.628113425926</v>
      </c>
      <c r="T2628" s="8">
        <f t="shared" si="249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820</v>
      </c>
      <c r="P2629">
        <f t="shared" si="247"/>
        <v>21.555555555555557</v>
      </c>
      <c r="Q2629" t="str">
        <f t="shared" si="250"/>
        <v>technology</v>
      </c>
      <c r="R2629" t="str">
        <f t="shared" si="251"/>
        <v>space exploration</v>
      </c>
      <c r="S2629" s="8">
        <f t="shared" si="248"/>
        <v>42334.871076388896</v>
      </c>
      <c r="T2629" s="8">
        <f t="shared" si="249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87</v>
      </c>
      <c r="P2630">
        <f t="shared" si="247"/>
        <v>44.095238095238095</v>
      </c>
      <c r="Q2630" t="str">
        <f t="shared" si="250"/>
        <v>technology</v>
      </c>
      <c r="R2630" t="str">
        <f t="shared" si="251"/>
        <v>space exploration</v>
      </c>
      <c r="S2630" s="8">
        <f t="shared" si="248"/>
        <v>41973.966053240743</v>
      </c>
      <c r="T2630" s="8">
        <f t="shared" si="249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1387</v>
      </c>
      <c r="P2631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8">
        <f t="shared" si="248"/>
        <v>42138.538449074069</v>
      </c>
      <c r="T2631" s="8">
        <f t="shared" si="249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1158</v>
      </c>
      <c r="P2632">
        <f t="shared" si="247"/>
        <v>38.987654320987652</v>
      </c>
      <c r="Q2632" t="str">
        <f t="shared" si="250"/>
        <v>technology</v>
      </c>
      <c r="R2632" t="str">
        <f t="shared" si="251"/>
        <v>space exploration</v>
      </c>
      <c r="S2632" s="8">
        <f t="shared" si="248"/>
        <v>42551.416666666672</v>
      </c>
      <c r="T2632" s="8">
        <f t="shared" si="249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2933.0499999999993</v>
      </c>
      <c r="P2633">
        <f t="shared" si="247"/>
        <v>80.185489510489504</v>
      </c>
      <c r="Q2633" t="str">
        <f t="shared" si="250"/>
        <v>technology</v>
      </c>
      <c r="R2633" t="str">
        <f t="shared" si="251"/>
        <v>space exploration</v>
      </c>
      <c r="S2633" s="8">
        <f t="shared" si="248"/>
        <v>42246.169293981482</v>
      </c>
      <c r="T2633" s="8">
        <f t="shared" si="249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396</v>
      </c>
      <c r="P2634">
        <f t="shared" si="247"/>
        <v>34.904761904761905</v>
      </c>
      <c r="Q2634" t="str">
        <f t="shared" si="250"/>
        <v>technology</v>
      </c>
      <c r="R2634" t="str">
        <f t="shared" si="251"/>
        <v>space exploration</v>
      </c>
      <c r="S2634" s="8">
        <f t="shared" si="248"/>
        <v>42519.061793981484</v>
      </c>
      <c r="T2634" s="8">
        <f t="shared" si="249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12731</v>
      </c>
      <c r="P2635">
        <f t="shared" si="247"/>
        <v>89.100502512562812</v>
      </c>
      <c r="Q2635" t="str">
        <f t="shared" si="250"/>
        <v>technology</v>
      </c>
      <c r="R2635" t="str">
        <f t="shared" si="251"/>
        <v>space exploration</v>
      </c>
      <c r="S2635" s="8">
        <f t="shared" si="248"/>
        <v>41697.958333333336</v>
      </c>
      <c r="T2635" s="8">
        <f t="shared" si="249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56</v>
      </c>
      <c r="P2636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8">
        <f t="shared" si="248"/>
        <v>42642.656493055561</v>
      </c>
      <c r="T2636" s="8">
        <f t="shared" si="249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0</v>
      </c>
      <c r="P2637">
        <f t="shared" si="247"/>
        <v>136.9047619047619</v>
      </c>
      <c r="Q2637" t="str">
        <f t="shared" si="250"/>
        <v>technology</v>
      </c>
      <c r="R2637" t="str">
        <f t="shared" si="251"/>
        <v>space exploration</v>
      </c>
      <c r="S2637" s="8">
        <f t="shared" si="248"/>
        <v>42072.909270833334</v>
      </c>
      <c r="T2637" s="8">
        <f t="shared" si="249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873</v>
      </c>
      <c r="P2638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8">
        <f t="shared" si="248"/>
        <v>42659.041666666672</v>
      </c>
      <c r="T2638" s="8">
        <f t="shared" si="249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331</v>
      </c>
      <c r="P2639">
        <f t="shared" si="247"/>
        <v>31.96153846153846</v>
      </c>
      <c r="Q2639" t="str">
        <f t="shared" si="250"/>
        <v>technology</v>
      </c>
      <c r="R2639" t="str">
        <f t="shared" si="251"/>
        <v>space exploration</v>
      </c>
      <c r="S2639" s="8">
        <f t="shared" si="248"/>
        <v>42655.549479166672</v>
      </c>
      <c r="T2639" s="8">
        <f t="shared" si="249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6</v>
      </c>
      <c r="P2640">
        <f t="shared" si="247"/>
        <v>25.214285714285715</v>
      </c>
      <c r="Q2640" t="str">
        <f t="shared" si="250"/>
        <v>technology</v>
      </c>
      <c r="R2640" t="str">
        <f t="shared" si="251"/>
        <v>space exploration</v>
      </c>
      <c r="S2640" s="8">
        <f t="shared" si="248"/>
        <v>42019.913136574076</v>
      </c>
      <c r="T2640" s="8">
        <f t="shared" si="249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192</v>
      </c>
      <c r="P2641">
        <f t="shared" si="247"/>
        <v>10.040816326530612</v>
      </c>
      <c r="Q2641" t="str">
        <f t="shared" si="250"/>
        <v>technology</v>
      </c>
      <c r="R2641" t="str">
        <f t="shared" si="251"/>
        <v>space exploration</v>
      </c>
      <c r="S2641" s="8">
        <f t="shared" si="248"/>
        <v>42054.86513888889</v>
      </c>
      <c r="T2641" s="8">
        <f t="shared" si="249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170</v>
      </c>
      <c r="P2642">
        <f t="shared" si="247"/>
        <v>45.94202898550725</v>
      </c>
      <c r="Q2642" t="str">
        <f t="shared" si="250"/>
        <v>technology</v>
      </c>
      <c r="R2642" t="str">
        <f t="shared" si="251"/>
        <v>space exploration</v>
      </c>
      <c r="S2642" s="8">
        <f t="shared" si="248"/>
        <v>42163.160578703704</v>
      </c>
      <c r="T2642" s="8">
        <f t="shared" si="249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-1485</v>
      </c>
      <c r="P2643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8">
        <f t="shared" si="248"/>
        <v>41897.839583333334</v>
      </c>
      <c r="T2643" s="8">
        <f t="shared" si="249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-500000</v>
      </c>
      <c r="P2644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8">
        <f t="shared" si="248"/>
        <v>42566.289583333331</v>
      </c>
      <c r="T2644" s="8">
        <f t="shared" si="249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-664402.68999999994</v>
      </c>
      <c r="P2645">
        <f t="shared" si="247"/>
        <v>223.58248500999335</v>
      </c>
      <c r="Q2645" t="str">
        <f t="shared" si="250"/>
        <v>technology</v>
      </c>
      <c r="R2645" t="str">
        <f t="shared" si="251"/>
        <v>space exploration</v>
      </c>
      <c r="S2645" s="8">
        <f t="shared" si="248"/>
        <v>42725.332638888889</v>
      </c>
      <c r="T2645" s="8">
        <f t="shared" si="249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-97947</v>
      </c>
      <c r="P2646">
        <f t="shared" si="247"/>
        <v>39.480769230769234</v>
      </c>
      <c r="Q2646" t="str">
        <f t="shared" si="250"/>
        <v>technology</v>
      </c>
      <c r="R2646" t="str">
        <f t="shared" si="251"/>
        <v>space exploration</v>
      </c>
      <c r="S2646" s="8">
        <f t="shared" si="248"/>
        <v>42804.792071759264</v>
      </c>
      <c r="T2646" s="8">
        <f t="shared" si="249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-17900</v>
      </c>
      <c r="P2647">
        <f t="shared" si="247"/>
        <v>91.304347826086953</v>
      </c>
      <c r="Q2647" t="str">
        <f t="shared" si="250"/>
        <v>technology</v>
      </c>
      <c r="R2647" t="str">
        <f t="shared" si="251"/>
        <v>space exploration</v>
      </c>
      <c r="S2647" s="8">
        <f t="shared" si="248"/>
        <v>41951.884293981479</v>
      </c>
      <c r="T2647" s="8">
        <f t="shared" si="249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-457913.58</v>
      </c>
      <c r="P2648">
        <f t="shared" si="247"/>
        <v>78.666205607476627</v>
      </c>
      <c r="Q2648" t="str">
        <f t="shared" si="250"/>
        <v>technology</v>
      </c>
      <c r="R2648" t="str">
        <f t="shared" si="251"/>
        <v>space exploration</v>
      </c>
      <c r="S2648" s="8">
        <f t="shared" si="248"/>
        <v>42256.313298611116</v>
      </c>
      <c r="T2648" s="8">
        <f t="shared" si="249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-2464</v>
      </c>
      <c r="P2649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8">
        <f t="shared" si="248"/>
        <v>42230.261793981481</v>
      </c>
      <c r="T2649" s="8">
        <f t="shared" si="249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-11894</v>
      </c>
      <c r="P2650">
        <f t="shared" si="247"/>
        <v>17.666666666666668</v>
      </c>
      <c r="Q2650" t="str">
        <f t="shared" si="250"/>
        <v>technology</v>
      </c>
      <c r="R2650" t="str">
        <f t="shared" si="251"/>
        <v>space exploration</v>
      </c>
      <c r="S2650" s="8">
        <f t="shared" si="248"/>
        <v>42438.714814814812</v>
      </c>
      <c r="T2650" s="8">
        <f t="shared" si="249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-124876</v>
      </c>
      <c r="P2651">
        <f t="shared" si="247"/>
        <v>41.333333333333336</v>
      </c>
      <c r="Q2651" t="str">
        <f t="shared" si="250"/>
        <v>technology</v>
      </c>
      <c r="R2651" t="str">
        <f t="shared" si="251"/>
        <v>space exploration</v>
      </c>
      <c r="S2651" s="8">
        <f t="shared" si="248"/>
        <v>42401.99700231482</v>
      </c>
      <c r="T2651" s="8">
        <f t="shared" si="249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-59642</v>
      </c>
      <c r="P2652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8">
        <f t="shared" si="248"/>
        <v>42725.624340277776</v>
      </c>
      <c r="T2652" s="8">
        <f t="shared" si="249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-274767</v>
      </c>
      <c r="P2653">
        <f t="shared" si="247"/>
        <v>307.8235294117647</v>
      </c>
      <c r="Q2653" t="str">
        <f t="shared" si="250"/>
        <v>technology</v>
      </c>
      <c r="R2653" t="str">
        <f t="shared" si="251"/>
        <v>space exploration</v>
      </c>
      <c r="S2653" s="8">
        <f t="shared" si="248"/>
        <v>42355.805659722217</v>
      </c>
      <c r="T2653" s="8">
        <f t="shared" si="249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-99115</v>
      </c>
      <c r="P2654">
        <f t="shared" si="247"/>
        <v>80.454545454545453</v>
      </c>
      <c r="Q2654" t="str">
        <f t="shared" si="250"/>
        <v>technology</v>
      </c>
      <c r="R2654" t="str">
        <f t="shared" si="251"/>
        <v>space exploration</v>
      </c>
      <c r="S2654" s="8">
        <f t="shared" si="248"/>
        <v>41983.158854166672</v>
      </c>
      <c r="T2654" s="8">
        <f t="shared" si="249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-45124</v>
      </c>
      <c r="P2655">
        <f t="shared" si="247"/>
        <v>83.942857142857136</v>
      </c>
      <c r="Q2655" t="str">
        <f t="shared" si="250"/>
        <v>technology</v>
      </c>
      <c r="R2655" t="str">
        <f t="shared" si="251"/>
        <v>space exploration</v>
      </c>
      <c r="S2655" s="8">
        <f t="shared" si="248"/>
        <v>41803.166666666664</v>
      </c>
      <c r="T2655" s="8">
        <f t="shared" si="249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-99949</v>
      </c>
      <c r="P2656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8">
        <f t="shared" si="248"/>
        <v>42115.559328703705</v>
      </c>
      <c r="T2656" s="8">
        <f t="shared" si="249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-11845</v>
      </c>
      <c r="P2657">
        <f t="shared" si="247"/>
        <v>73.372093023255815</v>
      </c>
      <c r="Q2657" t="str">
        <f t="shared" si="250"/>
        <v>technology</v>
      </c>
      <c r="R2657" t="str">
        <f t="shared" si="251"/>
        <v>space exploration</v>
      </c>
      <c r="S2657" s="8">
        <f t="shared" si="248"/>
        <v>42409.833333333328</v>
      </c>
      <c r="T2657" s="8">
        <f t="shared" si="249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-132845</v>
      </c>
      <c r="P2658">
        <f t="shared" si="247"/>
        <v>112.86184210526316</v>
      </c>
      <c r="Q2658" t="str">
        <f t="shared" si="250"/>
        <v>technology</v>
      </c>
      <c r="R2658" t="str">
        <f t="shared" si="251"/>
        <v>space exploration</v>
      </c>
      <c r="S2658" s="8">
        <f t="shared" si="248"/>
        <v>42806.791666666672</v>
      </c>
      <c r="T2658" s="8">
        <f t="shared" si="249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-24378.62</v>
      </c>
      <c r="P2659">
        <f t="shared" si="247"/>
        <v>95.277627118644077</v>
      </c>
      <c r="Q2659" t="str">
        <f t="shared" si="250"/>
        <v>technology</v>
      </c>
      <c r="R2659" t="str">
        <f t="shared" si="251"/>
        <v>space exploration</v>
      </c>
      <c r="S2659" s="8">
        <f t="shared" si="248"/>
        <v>42585.0625</v>
      </c>
      <c r="T2659" s="8">
        <f t="shared" si="249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-97909</v>
      </c>
      <c r="P2660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8">
        <f t="shared" si="248"/>
        <v>42581.884189814817</v>
      </c>
      <c r="T2660" s="8">
        <f t="shared" si="249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-47667</v>
      </c>
      <c r="P2661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8">
        <f t="shared" si="248"/>
        <v>42112.069560185191</v>
      </c>
      <c r="T2661" s="8">
        <f t="shared" si="249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-19981</v>
      </c>
      <c r="P2662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8">
        <f t="shared" si="248"/>
        <v>42332.754837962959</v>
      </c>
      <c r="T2662" s="8">
        <f t="shared" si="249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145</v>
      </c>
      <c r="P2663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8">
        <f t="shared" si="248"/>
        <v>41572.958449074074</v>
      </c>
      <c r="T2663" s="8">
        <f t="shared" si="249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1360</v>
      </c>
      <c r="P2664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8">
        <f t="shared" si="248"/>
        <v>42237.746678240743</v>
      </c>
      <c r="T2664" s="8">
        <f t="shared" si="249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919.25</v>
      </c>
      <c r="P2665">
        <f t="shared" si="247"/>
        <v>373.55803571428572</v>
      </c>
      <c r="Q2665" t="str">
        <f t="shared" si="250"/>
        <v>technology</v>
      </c>
      <c r="R2665" t="str">
        <f t="shared" si="251"/>
        <v>makerspaces</v>
      </c>
      <c r="S2665" s="8">
        <f t="shared" si="248"/>
        <v>42251.625</v>
      </c>
      <c r="T2665" s="8">
        <f t="shared" si="249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600</v>
      </c>
      <c r="P2666">
        <f t="shared" si="247"/>
        <v>174.03846153846155</v>
      </c>
      <c r="Q2666" t="str">
        <f t="shared" si="250"/>
        <v>technology</v>
      </c>
      <c r="R2666" t="str">
        <f t="shared" si="251"/>
        <v>makerspaces</v>
      </c>
      <c r="S2666" s="8">
        <f t="shared" si="248"/>
        <v>42347.290972222225</v>
      </c>
      <c r="T2666" s="8">
        <f t="shared" si="249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810</v>
      </c>
      <c r="P2667">
        <f t="shared" si="247"/>
        <v>93.695652173913047</v>
      </c>
      <c r="Q2667" t="str">
        <f t="shared" si="250"/>
        <v>technology</v>
      </c>
      <c r="R2667" t="str">
        <f t="shared" si="251"/>
        <v>makerspaces</v>
      </c>
      <c r="S2667" s="8">
        <f t="shared" si="248"/>
        <v>42128.895532407405</v>
      </c>
      <c r="T2667" s="8">
        <f t="shared" si="249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5929.51</v>
      </c>
      <c r="P2668">
        <f t="shared" si="247"/>
        <v>77.327718446601949</v>
      </c>
      <c r="Q2668" t="str">
        <f t="shared" si="250"/>
        <v>technology</v>
      </c>
      <c r="R2668" t="str">
        <f t="shared" si="251"/>
        <v>makerspaces</v>
      </c>
      <c r="S2668" s="8">
        <f t="shared" si="248"/>
        <v>42272.875</v>
      </c>
      <c r="T2668" s="8">
        <f t="shared" si="249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160</v>
      </c>
      <c r="P2669">
        <f t="shared" si="247"/>
        <v>92.222222222222229</v>
      </c>
      <c r="Q2669" t="str">
        <f t="shared" si="250"/>
        <v>technology</v>
      </c>
      <c r="R2669" t="str">
        <f t="shared" si="251"/>
        <v>makerspaces</v>
      </c>
      <c r="S2669" s="8">
        <f t="shared" si="248"/>
        <v>42410.926111111112</v>
      </c>
      <c r="T2669" s="8">
        <f t="shared" si="249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707</v>
      </c>
      <c r="P2670">
        <f t="shared" si="247"/>
        <v>60.964285714285715</v>
      </c>
      <c r="Q2670" t="str">
        <f t="shared" si="250"/>
        <v>technology</v>
      </c>
      <c r="R2670" t="str">
        <f t="shared" si="251"/>
        <v>makerspaces</v>
      </c>
      <c r="S2670" s="8">
        <f t="shared" si="248"/>
        <v>42317.60555555555</v>
      </c>
      <c r="T2670" s="8">
        <f t="shared" si="249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201</v>
      </c>
      <c r="P2671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8">
        <f t="shared" si="248"/>
        <v>42379.035833333335</v>
      </c>
      <c r="T2671" s="8">
        <f t="shared" si="249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-36393</v>
      </c>
      <c r="P2672">
        <f t="shared" si="247"/>
        <v>41.583333333333336</v>
      </c>
      <c r="Q2672" t="str">
        <f t="shared" si="250"/>
        <v>technology</v>
      </c>
      <c r="R2672" t="str">
        <f t="shared" si="251"/>
        <v>makerspaces</v>
      </c>
      <c r="S2672" s="8">
        <f t="shared" si="248"/>
        <v>41849.020601851851</v>
      </c>
      <c r="T2672" s="8">
        <f t="shared" si="249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-22164</v>
      </c>
      <c r="P2673">
        <f t="shared" si="247"/>
        <v>33.761904761904759</v>
      </c>
      <c r="Q2673" t="str">
        <f t="shared" si="250"/>
        <v>technology</v>
      </c>
      <c r="R2673" t="str">
        <f t="shared" si="251"/>
        <v>makerspaces</v>
      </c>
      <c r="S2673" s="8">
        <f t="shared" si="248"/>
        <v>41992.818055555559</v>
      </c>
      <c r="T2673" s="8">
        <f t="shared" si="249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-6681</v>
      </c>
      <c r="P2674">
        <f t="shared" si="247"/>
        <v>70.61702127659575</v>
      </c>
      <c r="Q2674" t="str">
        <f t="shared" si="250"/>
        <v>technology</v>
      </c>
      <c r="R2674" t="str">
        <f t="shared" si="251"/>
        <v>makerspaces</v>
      </c>
      <c r="S2674" s="8">
        <f t="shared" si="248"/>
        <v>42366.25</v>
      </c>
      <c r="T2674" s="8">
        <f t="shared" si="249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-28968</v>
      </c>
      <c r="P2675">
        <f t="shared" si="247"/>
        <v>167.15151515151516</v>
      </c>
      <c r="Q2675" t="str">
        <f t="shared" si="250"/>
        <v>technology</v>
      </c>
      <c r="R2675" t="str">
        <f t="shared" si="251"/>
        <v>makerspaces</v>
      </c>
      <c r="S2675" s="8">
        <f t="shared" si="248"/>
        <v>41941.947916666664</v>
      </c>
      <c r="T2675" s="8">
        <f t="shared" si="249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-13006</v>
      </c>
      <c r="P2676">
        <f t="shared" si="247"/>
        <v>128.61988304093566</v>
      </c>
      <c r="Q2676" t="str">
        <f t="shared" si="250"/>
        <v>technology</v>
      </c>
      <c r="R2676" t="str">
        <f t="shared" si="251"/>
        <v>makerspaces</v>
      </c>
      <c r="S2676" s="8">
        <f t="shared" si="248"/>
        <v>42556.207638888889</v>
      </c>
      <c r="T2676" s="8">
        <f t="shared" si="249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-23103</v>
      </c>
      <c r="P2677">
        <f t="shared" si="247"/>
        <v>65.41379310344827</v>
      </c>
      <c r="Q2677" t="str">
        <f t="shared" si="250"/>
        <v>technology</v>
      </c>
      <c r="R2677" t="str">
        <f t="shared" si="251"/>
        <v>makerspaces</v>
      </c>
      <c r="S2677" s="8">
        <f t="shared" si="248"/>
        <v>41953.899178240739</v>
      </c>
      <c r="T2677" s="8">
        <f t="shared" si="249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-1042</v>
      </c>
      <c r="P2678">
        <f t="shared" si="247"/>
        <v>117.55555555555556</v>
      </c>
      <c r="Q2678" t="str">
        <f t="shared" si="250"/>
        <v>technology</v>
      </c>
      <c r="R2678" t="str">
        <f t="shared" si="251"/>
        <v>makerspaces</v>
      </c>
      <c r="S2678" s="8">
        <f t="shared" si="248"/>
        <v>42512.624699074076</v>
      </c>
      <c r="T2678" s="8">
        <f t="shared" si="249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-16085</v>
      </c>
      <c r="P2679">
        <f t="shared" si="247"/>
        <v>126.48148148148148</v>
      </c>
      <c r="Q2679" t="str">
        <f t="shared" si="250"/>
        <v>technology</v>
      </c>
      <c r="R2679" t="str">
        <f t="shared" si="251"/>
        <v>makerspaces</v>
      </c>
      <c r="S2679" s="8">
        <f t="shared" si="248"/>
        <v>41823.029432870368</v>
      </c>
      <c r="T2679" s="8">
        <f t="shared" si="249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-7998900</v>
      </c>
      <c r="P2680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8">
        <f t="shared" si="248"/>
        <v>42271.798206018517</v>
      </c>
      <c r="T2680" s="8">
        <f t="shared" si="249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-39868</v>
      </c>
      <c r="P2681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8">
        <f t="shared" si="248"/>
        <v>42063.001087962963</v>
      </c>
      <c r="T2681" s="8">
        <f t="shared" si="249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-31724</v>
      </c>
      <c r="P2682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8">
        <f t="shared" si="248"/>
        <v>42466.170034722221</v>
      </c>
      <c r="T2682" s="8">
        <f t="shared" si="249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-7945</v>
      </c>
      <c r="P2683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8">
        <f t="shared" si="248"/>
        <v>41830.895254629628</v>
      </c>
      <c r="T2683" s="8">
        <f t="shared" si="249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-4302</v>
      </c>
      <c r="P2684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8">
        <f t="shared" si="248"/>
        <v>41965.249305555553</v>
      </c>
      <c r="T2684" s="8">
        <f t="shared" si="249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-14964</v>
      </c>
      <c r="P2685">
        <f t="shared" si="247"/>
        <v>12</v>
      </c>
      <c r="Q2685" t="str">
        <f t="shared" si="250"/>
        <v>food</v>
      </c>
      <c r="R2685" t="str">
        <f t="shared" si="251"/>
        <v>food trucks</v>
      </c>
      <c r="S2685" s="8">
        <f t="shared" si="248"/>
        <v>42064.75509259259</v>
      </c>
      <c r="T2685" s="8">
        <f t="shared" si="249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-69200</v>
      </c>
      <c r="P2686">
        <f t="shared" si="247"/>
        <v>200</v>
      </c>
      <c r="Q2686" t="str">
        <f t="shared" si="250"/>
        <v>food</v>
      </c>
      <c r="R2686" t="str">
        <f t="shared" si="251"/>
        <v>food trucks</v>
      </c>
      <c r="S2686" s="8">
        <f t="shared" si="248"/>
        <v>41860.914641203701</v>
      </c>
      <c r="T2686" s="8">
        <f t="shared" si="249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-49990</v>
      </c>
      <c r="P2687">
        <f t="shared" si="247"/>
        <v>10</v>
      </c>
      <c r="Q2687" t="str">
        <f t="shared" si="250"/>
        <v>food</v>
      </c>
      <c r="R2687" t="str">
        <f t="shared" si="251"/>
        <v>food trucks</v>
      </c>
      <c r="S2687" s="8">
        <f t="shared" si="248"/>
        <v>42121.654282407413</v>
      </c>
      <c r="T2687" s="8">
        <f t="shared" si="249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-30000</v>
      </c>
      <c r="P2688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8">
        <f t="shared" si="248"/>
        <v>41912.974803240737</v>
      </c>
      <c r="T2688" s="8">
        <f t="shared" si="249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-15000</v>
      </c>
      <c r="P2689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8">
        <f t="shared" si="248"/>
        <v>42184.64025462963</v>
      </c>
      <c r="T2689" s="8">
        <f t="shared" si="249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E2690-D2690</f>
        <v>-49926</v>
      </c>
      <c r="P2690">
        <f t="shared" ref="P2690:P2753" si="253">E2690/L2690</f>
        <v>5.2857142857142856</v>
      </c>
      <c r="Q2690" t="str">
        <f t="shared" si="250"/>
        <v>food</v>
      </c>
      <c r="R2690" t="str">
        <f t="shared" si="251"/>
        <v>food trucks</v>
      </c>
      <c r="S2690" s="8">
        <f t="shared" ref="S2690:S2753" si="254">(((I2690/60)/60)/24)+DATE(1970,1,1)</f>
        <v>42059.125</v>
      </c>
      <c r="T2690" s="8">
        <f t="shared" ref="T2690:T2753" si="255">(((J2690/60)/60)/24)+DATE(1970,1,1)</f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-34999</v>
      </c>
      <c r="P2691">
        <f t="shared" si="253"/>
        <v>1</v>
      </c>
      <c r="Q2691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8">
        <f t="shared" si="254"/>
        <v>42581.961689814809</v>
      </c>
      <c r="T2691" s="8">
        <f t="shared" si="255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-71414</v>
      </c>
      <c r="P2692">
        <f t="shared" si="253"/>
        <v>72.762711864406782</v>
      </c>
      <c r="Q2692" t="str">
        <f t="shared" si="256"/>
        <v>food</v>
      </c>
      <c r="R2692" t="str">
        <f t="shared" si="257"/>
        <v>food trucks</v>
      </c>
      <c r="S2692" s="8">
        <f t="shared" si="254"/>
        <v>42158.105046296296</v>
      </c>
      <c r="T2692" s="8">
        <f t="shared" si="255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-64965</v>
      </c>
      <c r="P2693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8">
        <f t="shared" si="254"/>
        <v>42134.724039351851</v>
      </c>
      <c r="T2693" s="8">
        <f t="shared" si="255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-3475</v>
      </c>
      <c r="P2694">
        <f t="shared" si="253"/>
        <v>25</v>
      </c>
      <c r="Q2694" t="str">
        <f t="shared" si="256"/>
        <v>food</v>
      </c>
      <c r="R2694" t="str">
        <f t="shared" si="257"/>
        <v>food trucks</v>
      </c>
      <c r="S2694" s="8">
        <f t="shared" si="254"/>
        <v>42088.292361111111</v>
      </c>
      <c r="T2694" s="8">
        <f t="shared" si="255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-4960</v>
      </c>
      <c r="P2695">
        <f t="shared" si="253"/>
        <v>13.333333333333334</v>
      </c>
      <c r="Q2695" t="str">
        <f t="shared" si="256"/>
        <v>food</v>
      </c>
      <c r="R2695" t="str">
        <f t="shared" si="257"/>
        <v>food trucks</v>
      </c>
      <c r="S2695" s="8">
        <f t="shared" si="254"/>
        <v>41864.138495370367</v>
      </c>
      <c r="T2695" s="8">
        <f t="shared" si="255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-29999</v>
      </c>
      <c r="P2696">
        <f t="shared" si="253"/>
        <v>1</v>
      </c>
      <c r="Q2696" t="str">
        <f t="shared" si="256"/>
        <v>food</v>
      </c>
      <c r="R2696" t="str">
        <f t="shared" si="257"/>
        <v>food trucks</v>
      </c>
      <c r="S2696" s="8">
        <f t="shared" si="254"/>
        <v>41908.140497685185</v>
      </c>
      <c r="T2696" s="8">
        <f t="shared" si="255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-14929</v>
      </c>
      <c r="P2697">
        <f t="shared" si="253"/>
        <v>23.666666666666668</v>
      </c>
      <c r="Q2697" t="str">
        <f t="shared" si="256"/>
        <v>food</v>
      </c>
      <c r="R2697" t="str">
        <f t="shared" si="257"/>
        <v>food trucks</v>
      </c>
      <c r="S2697" s="8">
        <f t="shared" si="254"/>
        <v>42108.14025462963</v>
      </c>
      <c r="T2697" s="8">
        <f t="shared" si="255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-56610</v>
      </c>
      <c r="P2698">
        <f t="shared" si="253"/>
        <v>89.21052631578948</v>
      </c>
      <c r="Q2698" t="str">
        <f t="shared" si="256"/>
        <v>food</v>
      </c>
      <c r="R2698" t="str">
        <f t="shared" si="257"/>
        <v>food trucks</v>
      </c>
      <c r="S2698" s="8">
        <f t="shared" si="254"/>
        <v>41998.844444444447</v>
      </c>
      <c r="T2698" s="8">
        <f t="shared" si="255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-16939</v>
      </c>
      <c r="P2699">
        <f t="shared" si="253"/>
        <v>116.55769230769231</v>
      </c>
      <c r="Q2699" t="str">
        <f t="shared" si="256"/>
        <v>food</v>
      </c>
      <c r="R2699" t="str">
        <f t="shared" si="257"/>
        <v>food trucks</v>
      </c>
      <c r="S2699" s="8">
        <f t="shared" si="254"/>
        <v>42218.916666666672</v>
      </c>
      <c r="T2699" s="8">
        <f t="shared" si="255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-7973.99</v>
      </c>
      <c r="P2700">
        <f t="shared" si="253"/>
        <v>13.005000000000001</v>
      </c>
      <c r="Q2700" t="str">
        <f t="shared" si="256"/>
        <v>food</v>
      </c>
      <c r="R2700" t="str">
        <f t="shared" si="257"/>
        <v>food trucks</v>
      </c>
      <c r="S2700" s="8">
        <f t="shared" si="254"/>
        <v>41817.898240740738</v>
      </c>
      <c r="T2700" s="8">
        <f t="shared" si="255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-2</v>
      </c>
      <c r="P2701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8">
        <f t="shared" si="254"/>
        <v>41859.896562499998</v>
      </c>
      <c r="T2701" s="8">
        <f t="shared" si="255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-9929</v>
      </c>
      <c r="P2702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8">
        <f t="shared" si="254"/>
        <v>41900.87467592593</v>
      </c>
      <c r="T2702" s="8">
        <f t="shared" si="255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-1830</v>
      </c>
      <c r="P2703">
        <f t="shared" si="253"/>
        <v>34.130434782608695</v>
      </c>
      <c r="Q2703" t="str">
        <f t="shared" si="256"/>
        <v>theater</v>
      </c>
      <c r="R2703" t="str">
        <f t="shared" si="257"/>
        <v>spaces</v>
      </c>
      <c r="S2703" s="8">
        <f t="shared" si="254"/>
        <v>42832.733032407406</v>
      </c>
      <c r="T2703" s="8">
        <f t="shared" si="255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-6559</v>
      </c>
      <c r="P2704">
        <f t="shared" si="253"/>
        <v>132.34615384615384</v>
      </c>
      <c r="Q2704" t="str">
        <f t="shared" si="256"/>
        <v>theater</v>
      </c>
      <c r="R2704" t="str">
        <f t="shared" si="257"/>
        <v>spaces</v>
      </c>
      <c r="S2704" s="8">
        <f t="shared" si="254"/>
        <v>42830.760150462964</v>
      </c>
      <c r="T2704" s="8">
        <f t="shared" si="255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1500</v>
      </c>
      <c r="P2705">
        <f t="shared" si="253"/>
        <v>922.22222222222217</v>
      </c>
      <c r="Q2705" t="str">
        <f t="shared" si="256"/>
        <v>theater</v>
      </c>
      <c r="R2705" t="str">
        <f t="shared" si="257"/>
        <v>spaces</v>
      </c>
      <c r="S2705" s="8">
        <f t="shared" si="254"/>
        <v>42816.648495370369</v>
      </c>
      <c r="T2705" s="8">
        <f t="shared" si="255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-17855</v>
      </c>
      <c r="P2706">
        <f t="shared" si="253"/>
        <v>163.57142857142858</v>
      </c>
      <c r="Q2706" t="str">
        <f t="shared" si="256"/>
        <v>theater</v>
      </c>
      <c r="R2706" t="str">
        <f t="shared" si="257"/>
        <v>spaces</v>
      </c>
      <c r="S2706" s="8">
        <f t="shared" si="254"/>
        <v>42830.820763888885</v>
      </c>
      <c r="T2706" s="8">
        <f t="shared" si="255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-14761</v>
      </c>
      <c r="P2707">
        <f t="shared" si="253"/>
        <v>217.375</v>
      </c>
      <c r="Q2707" t="str">
        <f t="shared" si="256"/>
        <v>theater</v>
      </c>
      <c r="R2707" t="str">
        <f t="shared" si="257"/>
        <v>spaces</v>
      </c>
      <c r="S2707" s="8">
        <f t="shared" si="254"/>
        <v>42818.874513888892</v>
      </c>
      <c r="T2707" s="8">
        <f t="shared" si="255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4304</v>
      </c>
      <c r="P2708">
        <f t="shared" si="253"/>
        <v>149.44486692015209</v>
      </c>
      <c r="Q2708" t="str">
        <f t="shared" si="256"/>
        <v>theater</v>
      </c>
      <c r="R2708" t="str">
        <f t="shared" si="257"/>
        <v>spaces</v>
      </c>
      <c r="S2708" s="8">
        <f t="shared" si="254"/>
        <v>41928.290972222225</v>
      </c>
      <c r="T2708" s="8">
        <f t="shared" si="255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20067.57</v>
      </c>
      <c r="P2709">
        <f t="shared" si="253"/>
        <v>71.237487309644663</v>
      </c>
      <c r="Q2709" t="str">
        <f t="shared" si="256"/>
        <v>theater</v>
      </c>
      <c r="R2709" t="str">
        <f t="shared" si="257"/>
        <v>spaces</v>
      </c>
      <c r="S2709" s="8">
        <f t="shared" si="254"/>
        <v>41421.290972222225</v>
      </c>
      <c r="T2709" s="8">
        <f t="shared" si="255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26643.07</v>
      </c>
      <c r="P2710">
        <f t="shared" si="253"/>
        <v>44.464318398474738</v>
      </c>
      <c r="Q2710" t="str">
        <f t="shared" si="256"/>
        <v>theater</v>
      </c>
      <c r="R2710" t="str">
        <f t="shared" si="257"/>
        <v>spaces</v>
      </c>
      <c r="S2710" s="8">
        <f t="shared" si="254"/>
        <v>42572.698217592595</v>
      </c>
      <c r="T2710" s="8">
        <f t="shared" si="255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803</v>
      </c>
      <c r="P2711">
        <f t="shared" si="253"/>
        <v>164.94480519480518</v>
      </c>
      <c r="Q2711" t="str">
        <f t="shared" si="256"/>
        <v>theater</v>
      </c>
      <c r="R2711" t="str">
        <f t="shared" si="257"/>
        <v>spaces</v>
      </c>
      <c r="S2711" s="8">
        <f t="shared" si="254"/>
        <v>42647.165972222225</v>
      </c>
      <c r="T2711" s="8">
        <f t="shared" si="255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32340.210000000006</v>
      </c>
      <c r="P2712">
        <f t="shared" si="253"/>
        <v>84.871516544117654</v>
      </c>
      <c r="Q2712" t="str">
        <f t="shared" si="256"/>
        <v>theater</v>
      </c>
      <c r="R2712" t="str">
        <f t="shared" si="257"/>
        <v>spaces</v>
      </c>
      <c r="S2712" s="8">
        <f t="shared" si="254"/>
        <v>41860.083333333336</v>
      </c>
      <c r="T2712" s="8">
        <f t="shared" si="255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28</v>
      </c>
      <c r="P2713">
        <f t="shared" si="253"/>
        <v>53.945205479452056</v>
      </c>
      <c r="Q2713" t="str">
        <f t="shared" si="256"/>
        <v>theater</v>
      </c>
      <c r="R2713" t="str">
        <f t="shared" si="257"/>
        <v>spaces</v>
      </c>
      <c r="S2713" s="8">
        <f t="shared" si="254"/>
        <v>41810.917361111111</v>
      </c>
      <c r="T2713" s="8">
        <f t="shared" si="255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1726</v>
      </c>
      <c r="P2714">
        <f t="shared" si="253"/>
        <v>50.531468531468533</v>
      </c>
      <c r="Q2714" t="str">
        <f t="shared" si="256"/>
        <v>theater</v>
      </c>
      <c r="R2714" t="str">
        <f t="shared" si="257"/>
        <v>spaces</v>
      </c>
      <c r="S2714" s="8">
        <f t="shared" si="254"/>
        <v>41468.75</v>
      </c>
      <c r="T2714" s="8">
        <f t="shared" si="255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3362</v>
      </c>
      <c r="P2715">
        <f t="shared" si="253"/>
        <v>108.00140845070422</v>
      </c>
      <c r="Q2715" t="str">
        <f t="shared" si="256"/>
        <v>theater</v>
      </c>
      <c r="R2715" t="str">
        <f t="shared" si="257"/>
        <v>spaces</v>
      </c>
      <c r="S2715" s="8">
        <f t="shared" si="254"/>
        <v>42362.653749999998</v>
      </c>
      <c r="T2715" s="8">
        <f t="shared" si="255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4089</v>
      </c>
      <c r="P2716">
        <f t="shared" si="253"/>
        <v>95.373770491803285</v>
      </c>
      <c r="Q2716" t="str">
        <f t="shared" si="256"/>
        <v>theater</v>
      </c>
      <c r="R2716" t="str">
        <f t="shared" si="257"/>
        <v>spaces</v>
      </c>
      <c r="S2716" s="8">
        <f t="shared" si="254"/>
        <v>42657.958333333328</v>
      </c>
      <c r="T2716" s="8">
        <f t="shared" si="255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19754.689999999999</v>
      </c>
      <c r="P2717">
        <f t="shared" si="253"/>
        <v>57.631016333938291</v>
      </c>
      <c r="Q2717" t="str">
        <f t="shared" si="256"/>
        <v>theater</v>
      </c>
      <c r="R2717" t="str">
        <f t="shared" si="257"/>
        <v>spaces</v>
      </c>
      <c r="S2717" s="8">
        <f t="shared" si="254"/>
        <v>42421.398472222223</v>
      </c>
      <c r="T2717" s="8">
        <f t="shared" si="255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1998.0100000000002</v>
      </c>
      <c r="P2718">
        <f t="shared" si="253"/>
        <v>64.160481283422456</v>
      </c>
      <c r="Q2718" t="str">
        <f t="shared" si="256"/>
        <v>theater</v>
      </c>
      <c r="R2718" t="str">
        <f t="shared" si="257"/>
        <v>spaces</v>
      </c>
      <c r="S2718" s="8">
        <f t="shared" si="254"/>
        <v>42285.333252314813</v>
      </c>
      <c r="T2718" s="8">
        <f t="shared" si="255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5026</v>
      </c>
      <c r="P2719">
        <f t="shared" si="253"/>
        <v>92.387692307692305</v>
      </c>
      <c r="Q2719" t="str">
        <f t="shared" si="256"/>
        <v>theater</v>
      </c>
      <c r="R2719" t="str">
        <f t="shared" si="257"/>
        <v>spaces</v>
      </c>
      <c r="S2719" s="8">
        <f t="shared" si="254"/>
        <v>41979.956585648149</v>
      </c>
      <c r="T2719" s="8">
        <f t="shared" si="255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645</v>
      </c>
      <c r="P2720">
        <f t="shared" si="253"/>
        <v>125.97972972972973</v>
      </c>
      <c r="Q2720" t="str">
        <f t="shared" si="256"/>
        <v>theater</v>
      </c>
      <c r="R2720" t="str">
        <f t="shared" si="257"/>
        <v>spaces</v>
      </c>
      <c r="S2720" s="8">
        <f t="shared" si="254"/>
        <v>42493.958333333328</v>
      </c>
      <c r="T2720" s="8">
        <f t="shared" si="255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530</v>
      </c>
      <c r="P2721">
        <f t="shared" si="253"/>
        <v>94.637681159420296</v>
      </c>
      <c r="Q2721" t="str">
        <f t="shared" si="256"/>
        <v>theater</v>
      </c>
      <c r="R2721" t="str">
        <f t="shared" si="257"/>
        <v>spaces</v>
      </c>
      <c r="S2721" s="8">
        <f t="shared" si="254"/>
        <v>42477.989513888882</v>
      </c>
      <c r="T2721" s="8">
        <f t="shared" si="255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4531</v>
      </c>
      <c r="P2722">
        <f t="shared" si="253"/>
        <v>170.69942196531792</v>
      </c>
      <c r="Q2722" t="str">
        <f t="shared" si="256"/>
        <v>theater</v>
      </c>
      <c r="R2722" t="str">
        <f t="shared" si="257"/>
        <v>spaces</v>
      </c>
      <c r="S2722" s="8">
        <f t="shared" si="254"/>
        <v>42685.507557870369</v>
      </c>
      <c r="T2722" s="8">
        <f t="shared" si="255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10215</v>
      </c>
      <c r="P2723">
        <f t="shared" si="253"/>
        <v>40.762081784386616</v>
      </c>
      <c r="Q2723" t="str">
        <f t="shared" si="256"/>
        <v>technology</v>
      </c>
      <c r="R2723" t="str">
        <f t="shared" si="257"/>
        <v>hardware</v>
      </c>
      <c r="S2723" s="8">
        <f t="shared" si="254"/>
        <v>41523.791666666664</v>
      </c>
      <c r="T2723" s="8">
        <f t="shared" si="255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7627</v>
      </c>
      <c r="P2724">
        <f t="shared" si="253"/>
        <v>68.254054054054052</v>
      </c>
      <c r="Q2724" t="str">
        <f t="shared" si="256"/>
        <v>technology</v>
      </c>
      <c r="R2724" t="str">
        <f t="shared" si="257"/>
        <v>hardware</v>
      </c>
      <c r="S2724" s="8">
        <f t="shared" si="254"/>
        <v>42764.857094907406</v>
      </c>
      <c r="T2724" s="8">
        <f t="shared" si="255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4806</v>
      </c>
      <c r="P2725">
        <f t="shared" si="253"/>
        <v>95.48863636363636</v>
      </c>
      <c r="Q2725" t="str">
        <f t="shared" si="256"/>
        <v>technology</v>
      </c>
      <c r="R2725" t="str">
        <f t="shared" si="257"/>
        <v>hardware</v>
      </c>
      <c r="S2725" s="8">
        <f t="shared" si="254"/>
        <v>42004.880648148144</v>
      </c>
      <c r="T2725" s="8">
        <f t="shared" si="255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4858.88</v>
      </c>
      <c r="P2726">
        <f t="shared" si="253"/>
        <v>7.1902649656526005</v>
      </c>
      <c r="Q2726" t="str">
        <f t="shared" si="256"/>
        <v>technology</v>
      </c>
      <c r="R2726" t="str">
        <f t="shared" si="257"/>
        <v>hardware</v>
      </c>
      <c r="S2726" s="8">
        <f t="shared" si="254"/>
        <v>42231.32707175926</v>
      </c>
      <c r="T2726" s="8">
        <f t="shared" si="255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17817</v>
      </c>
      <c r="P2727">
        <f t="shared" si="253"/>
        <v>511.65486725663715</v>
      </c>
      <c r="Q2727" t="str">
        <f t="shared" si="256"/>
        <v>technology</v>
      </c>
      <c r="R2727" t="str">
        <f t="shared" si="257"/>
        <v>hardware</v>
      </c>
      <c r="S2727" s="8">
        <f t="shared" si="254"/>
        <v>42795.744618055556</v>
      </c>
      <c r="T2727" s="8">
        <f t="shared" si="255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5745</v>
      </c>
      <c r="P2728">
        <f t="shared" si="253"/>
        <v>261.74504950495049</v>
      </c>
      <c r="Q2728" t="str">
        <f t="shared" si="256"/>
        <v>technology</v>
      </c>
      <c r="R2728" t="str">
        <f t="shared" si="257"/>
        <v>hardware</v>
      </c>
      <c r="S2728" s="8">
        <f t="shared" si="254"/>
        <v>42482.579988425925</v>
      </c>
      <c r="T2728" s="8">
        <f t="shared" si="255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39321</v>
      </c>
      <c r="P2729">
        <f t="shared" si="253"/>
        <v>69.760961810466767</v>
      </c>
      <c r="Q2729" t="str">
        <f t="shared" si="256"/>
        <v>technology</v>
      </c>
      <c r="R2729" t="str">
        <f t="shared" si="257"/>
        <v>hardware</v>
      </c>
      <c r="S2729" s="8">
        <f t="shared" si="254"/>
        <v>42223.676655092597</v>
      </c>
      <c r="T2729" s="8">
        <f t="shared" si="255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15274</v>
      </c>
      <c r="P2730">
        <f t="shared" si="253"/>
        <v>77.229591836734699</v>
      </c>
      <c r="Q2730" t="str">
        <f t="shared" si="256"/>
        <v>technology</v>
      </c>
      <c r="R2730" t="str">
        <f t="shared" si="257"/>
        <v>hardware</v>
      </c>
      <c r="S2730" s="8">
        <f t="shared" si="254"/>
        <v>42368.59993055556</v>
      </c>
      <c r="T2730" s="8">
        <f t="shared" si="255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333</v>
      </c>
      <c r="P2731">
        <f t="shared" si="253"/>
        <v>340.56521739130437</v>
      </c>
      <c r="Q2731" t="str">
        <f t="shared" si="256"/>
        <v>technology</v>
      </c>
      <c r="R2731" t="str">
        <f t="shared" si="257"/>
        <v>hardware</v>
      </c>
      <c r="S2731" s="8">
        <f t="shared" si="254"/>
        <v>42125.240706018521</v>
      </c>
      <c r="T2731" s="8">
        <f t="shared" si="255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18979.010000000002</v>
      </c>
      <c r="P2732">
        <f t="shared" si="253"/>
        <v>67.417903225806455</v>
      </c>
      <c r="Q2732" t="str">
        <f t="shared" si="256"/>
        <v>technology</v>
      </c>
      <c r="R2732" t="str">
        <f t="shared" si="257"/>
        <v>hardware</v>
      </c>
      <c r="S2732" s="8">
        <f t="shared" si="254"/>
        <v>41386.541377314818</v>
      </c>
      <c r="T2732" s="8">
        <f t="shared" si="255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1291</v>
      </c>
      <c r="P2733">
        <f t="shared" si="253"/>
        <v>845.70270270270271</v>
      </c>
      <c r="Q2733" t="str">
        <f t="shared" si="256"/>
        <v>technology</v>
      </c>
      <c r="R2733" t="str">
        <f t="shared" si="257"/>
        <v>hardware</v>
      </c>
      <c r="S2733" s="8">
        <f t="shared" si="254"/>
        <v>41930.166666666664</v>
      </c>
      <c r="T2733" s="8">
        <f t="shared" si="255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2190</v>
      </c>
      <c r="P2734">
        <f t="shared" si="253"/>
        <v>97.191780821917803</v>
      </c>
      <c r="Q2734" t="str">
        <f t="shared" si="256"/>
        <v>technology</v>
      </c>
      <c r="R2734" t="str">
        <f t="shared" si="257"/>
        <v>hardware</v>
      </c>
      <c r="S2734" s="8">
        <f t="shared" si="254"/>
        <v>41422</v>
      </c>
      <c r="T2734" s="8">
        <f t="shared" si="255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3769</v>
      </c>
      <c r="P2735">
        <f t="shared" si="253"/>
        <v>451.84033613445376</v>
      </c>
      <c r="Q2735" t="str">
        <f t="shared" si="256"/>
        <v>technology</v>
      </c>
      <c r="R2735" t="str">
        <f t="shared" si="257"/>
        <v>hardware</v>
      </c>
      <c r="S2735" s="8">
        <f t="shared" si="254"/>
        <v>42104.231180555551</v>
      </c>
      <c r="T2735" s="8">
        <f t="shared" si="255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22602</v>
      </c>
      <c r="P2736">
        <f t="shared" si="253"/>
        <v>138.66871165644173</v>
      </c>
      <c r="Q2736" t="str">
        <f t="shared" si="256"/>
        <v>technology</v>
      </c>
      <c r="R2736" t="str">
        <f t="shared" si="257"/>
        <v>hardware</v>
      </c>
      <c r="S2736" s="8">
        <f t="shared" si="254"/>
        <v>42656.915972222225</v>
      </c>
      <c r="T2736" s="8">
        <f t="shared" si="255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6586.01</v>
      </c>
      <c r="P2737">
        <f t="shared" si="253"/>
        <v>21.640147492625371</v>
      </c>
      <c r="Q2737" t="str">
        <f t="shared" si="256"/>
        <v>technology</v>
      </c>
      <c r="R2737" t="str">
        <f t="shared" si="257"/>
        <v>hardware</v>
      </c>
      <c r="S2737" s="8">
        <f t="shared" si="254"/>
        <v>41346.833333333336</v>
      </c>
      <c r="T2737" s="8">
        <f t="shared" si="255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1832</v>
      </c>
      <c r="P2738">
        <f t="shared" si="253"/>
        <v>169.51724137931035</v>
      </c>
      <c r="Q2738" t="str">
        <f t="shared" si="256"/>
        <v>technology</v>
      </c>
      <c r="R2738" t="str">
        <f t="shared" si="257"/>
        <v>hardware</v>
      </c>
      <c r="S2738" s="8">
        <f t="shared" si="254"/>
        <v>41752.666354166664</v>
      </c>
      <c r="T2738" s="8">
        <f t="shared" si="255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43818.240000000005</v>
      </c>
      <c r="P2739">
        <f t="shared" si="253"/>
        <v>161.88210526315791</v>
      </c>
      <c r="Q2739" t="str">
        <f t="shared" si="256"/>
        <v>technology</v>
      </c>
      <c r="R2739" t="str">
        <f t="shared" si="257"/>
        <v>hardware</v>
      </c>
      <c r="S2739" s="8">
        <f t="shared" si="254"/>
        <v>41654.791666666664</v>
      </c>
      <c r="T2739" s="8">
        <f t="shared" si="255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2397</v>
      </c>
      <c r="P2740">
        <f t="shared" si="253"/>
        <v>493.13333333333333</v>
      </c>
      <c r="Q2740" t="str">
        <f t="shared" si="256"/>
        <v>technology</v>
      </c>
      <c r="R2740" t="str">
        <f t="shared" si="257"/>
        <v>hardware</v>
      </c>
      <c r="S2740" s="8">
        <f t="shared" si="254"/>
        <v>42680.143564814818</v>
      </c>
      <c r="T2740" s="8">
        <f t="shared" si="255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3125</v>
      </c>
      <c r="P2741">
        <f t="shared" si="253"/>
        <v>22.120418848167539</v>
      </c>
      <c r="Q2741" t="str">
        <f t="shared" si="256"/>
        <v>technology</v>
      </c>
      <c r="R2741" t="str">
        <f t="shared" si="257"/>
        <v>hardware</v>
      </c>
      <c r="S2741" s="8">
        <f t="shared" si="254"/>
        <v>41764.887928240743</v>
      </c>
      <c r="T2741" s="8">
        <f t="shared" si="255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</v>
      </c>
      <c r="P2742">
        <f t="shared" si="253"/>
        <v>18.235294117647058</v>
      </c>
      <c r="Q2742" t="str">
        <f t="shared" si="256"/>
        <v>technology</v>
      </c>
      <c r="R2742" t="str">
        <f t="shared" si="257"/>
        <v>hardware</v>
      </c>
      <c r="S2742" s="8">
        <f t="shared" si="254"/>
        <v>42074.99018518519</v>
      </c>
      <c r="T2742" s="8">
        <f t="shared" si="255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-7965</v>
      </c>
      <c r="P2743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8">
        <f t="shared" si="254"/>
        <v>41932.088194444441</v>
      </c>
      <c r="T2743" s="8">
        <f t="shared" si="255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-1769</v>
      </c>
      <c r="P2744">
        <f t="shared" si="253"/>
        <v>40.611111111111114</v>
      </c>
      <c r="Q2744" t="str">
        <f t="shared" si="256"/>
        <v>publishing</v>
      </c>
      <c r="R2744" t="str">
        <f t="shared" si="257"/>
        <v>children's books</v>
      </c>
      <c r="S2744" s="8">
        <f t="shared" si="254"/>
        <v>41044.719756944447</v>
      </c>
      <c r="T2744" s="8">
        <f t="shared" si="255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-5999</v>
      </c>
      <c r="P2745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8">
        <f t="shared" si="254"/>
        <v>42662.328784722224</v>
      </c>
      <c r="T2745" s="8">
        <f t="shared" si="255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-15165</v>
      </c>
      <c r="P2746">
        <f t="shared" si="253"/>
        <v>37.954545454545453</v>
      </c>
      <c r="Q2746" t="str">
        <f t="shared" si="256"/>
        <v>publishing</v>
      </c>
      <c r="R2746" t="str">
        <f t="shared" si="257"/>
        <v>children's books</v>
      </c>
      <c r="S2746" s="8">
        <f t="shared" si="254"/>
        <v>40968.062476851854</v>
      </c>
      <c r="T2746" s="8">
        <f t="shared" si="255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-6249</v>
      </c>
      <c r="P2747">
        <f t="shared" si="253"/>
        <v>35.734693877551024</v>
      </c>
      <c r="Q2747" t="str">
        <f t="shared" si="256"/>
        <v>publishing</v>
      </c>
      <c r="R2747" t="str">
        <f t="shared" si="257"/>
        <v>children's books</v>
      </c>
      <c r="S2747" s="8">
        <f t="shared" si="254"/>
        <v>41104.988055555557</v>
      </c>
      <c r="T2747" s="8">
        <f t="shared" si="255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-2199</v>
      </c>
      <c r="P2748">
        <f t="shared" si="253"/>
        <v>42.157894736842103</v>
      </c>
      <c r="Q2748" t="str">
        <f t="shared" si="256"/>
        <v>publishing</v>
      </c>
      <c r="R2748" t="str">
        <f t="shared" si="257"/>
        <v>children's books</v>
      </c>
      <c r="S2748" s="8">
        <f t="shared" si="254"/>
        <v>41880.781377314815</v>
      </c>
      <c r="T2748" s="8">
        <f t="shared" si="255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-360</v>
      </c>
      <c r="P2749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8">
        <f t="shared" si="254"/>
        <v>41076.131944444445</v>
      </c>
      <c r="T2749" s="8">
        <f t="shared" si="255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-4947</v>
      </c>
      <c r="P2750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8">
        <f t="shared" si="254"/>
        <v>42615.7106712963</v>
      </c>
      <c r="T2750" s="8">
        <f t="shared" si="255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-9890</v>
      </c>
      <c r="P2751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8">
        <f t="shared" si="254"/>
        <v>42098.757372685184</v>
      </c>
      <c r="T2751" s="8">
        <f t="shared" si="255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-1999</v>
      </c>
      <c r="P2752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8">
        <f t="shared" si="254"/>
        <v>41090.833333333336</v>
      </c>
      <c r="T2752" s="8">
        <f t="shared" si="255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-3274</v>
      </c>
      <c r="P2753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8">
        <f t="shared" si="254"/>
        <v>41807.887060185189</v>
      </c>
      <c r="T2753" s="8">
        <f t="shared" si="255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E2754-D2754</f>
        <v>-4250</v>
      </c>
      <c r="P2754">
        <f t="shared" ref="P2754:P2817" si="259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8">
        <f t="shared" ref="S2754:S2817" si="260">(((I2754/60)/60)/24)+DATE(1970,1,1)</f>
        <v>40895.765092592592</v>
      </c>
      <c r="T2754" s="8">
        <f t="shared" ref="T2754:T2817" si="261">(((J2754/60)/60)/24)+DATE(1970,1,1)</f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-1620</v>
      </c>
      <c r="P2755">
        <f t="shared" si="259"/>
        <v>47.5</v>
      </c>
      <c r="Q2755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8">
        <f t="shared" si="260"/>
        <v>41147.900729166664</v>
      </c>
      <c r="T2755" s="8">
        <f t="shared" si="261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-10000</v>
      </c>
      <c r="P2756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8">
        <f t="shared" si="260"/>
        <v>41893.636006944449</v>
      </c>
      <c r="T2756" s="8">
        <f t="shared" si="261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-240</v>
      </c>
      <c r="P2757">
        <f t="shared" si="259"/>
        <v>17.333333333333332</v>
      </c>
      <c r="Q2757" t="str">
        <f t="shared" si="262"/>
        <v>publishing</v>
      </c>
      <c r="R2757" t="str">
        <f t="shared" si="263"/>
        <v>children's books</v>
      </c>
      <c r="S2757" s="8">
        <f t="shared" si="260"/>
        <v>42102.790821759263</v>
      </c>
      <c r="T2757" s="8">
        <f t="shared" si="261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-8952</v>
      </c>
      <c r="P2758">
        <f t="shared" si="259"/>
        <v>31.757575757575758</v>
      </c>
      <c r="Q2758" t="str">
        <f t="shared" si="262"/>
        <v>publishing</v>
      </c>
      <c r="R2758" t="str">
        <f t="shared" si="263"/>
        <v>children's books</v>
      </c>
      <c r="S2758" s="8">
        <f t="shared" si="260"/>
        <v>41650.90047453704</v>
      </c>
      <c r="T2758" s="8">
        <f t="shared" si="261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-1490</v>
      </c>
      <c r="P2759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8">
        <f t="shared" si="260"/>
        <v>42588.65662037037</v>
      </c>
      <c r="T2759" s="8">
        <f t="shared" si="261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-1766</v>
      </c>
      <c r="P2760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8">
        <f t="shared" si="260"/>
        <v>42653.441932870366</v>
      </c>
      <c r="T2760" s="8">
        <f t="shared" si="261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-895</v>
      </c>
      <c r="P2761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8">
        <f t="shared" si="260"/>
        <v>42567.36650462963</v>
      </c>
      <c r="T2761" s="8">
        <f t="shared" si="261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-5000</v>
      </c>
      <c r="P2762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8">
        <f t="shared" si="260"/>
        <v>41445.461319444446</v>
      </c>
      <c r="T2762" s="8">
        <f t="shared" si="261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-4964</v>
      </c>
      <c r="P2763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8">
        <f t="shared" si="260"/>
        <v>41277.063576388886</v>
      </c>
      <c r="T2763" s="8">
        <f t="shared" si="261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-3225</v>
      </c>
      <c r="P2764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8">
        <f t="shared" si="260"/>
        <v>40986.995312500003</v>
      </c>
      <c r="T2764" s="8">
        <f t="shared" si="261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-39310</v>
      </c>
      <c r="P2765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8">
        <f t="shared" si="260"/>
        <v>41418.579675925925</v>
      </c>
      <c r="T2765" s="8">
        <f t="shared" si="261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-3955</v>
      </c>
      <c r="P2766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8">
        <f t="shared" si="260"/>
        <v>41059.791666666664</v>
      </c>
      <c r="T2766" s="8">
        <f t="shared" si="261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-4000</v>
      </c>
      <c r="P276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8">
        <f t="shared" si="260"/>
        <v>41210.579027777778</v>
      </c>
      <c r="T2767" s="8">
        <f t="shared" si="261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-4900</v>
      </c>
      <c r="P2768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8">
        <f t="shared" si="260"/>
        <v>40766.668032407404</v>
      </c>
      <c r="T2768" s="8">
        <f t="shared" si="261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-3966</v>
      </c>
      <c r="P2769">
        <f t="shared" si="259"/>
        <v>11.333333333333334</v>
      </c>
      <c r="Q2769" t="str">
        <f t="shared" si="262"/>
        <v>publishing</v>
      </c>
      <c r="R2769" t="str">
        <f t="shared" si="263"/>
        <v>children's books</v>
      </c>
      <c r="S2769" s="8">
        <f t="shared" si="260"/>
        <v>42232.958912037036</v>
      </c>
      <c r="T2769" s="8">
        <f t="shared" si="261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-5998</v>
      </c>
      <c r="P2770">
        <f t="shared" si="259"/>
        <v>29.470588235294116</v>
      </c>
      <c r="Q2770" t="str">
        <f t="shared" si="262"/>
        <v>publishing</v>
      </c>
      <c r="R2770" t="str">
        <f t="shared" si="263"/>
        <v>children's books</v>
      </c>
      <c r="S2770" s="8">
        <f t="shared" si="260"/>
        <v>40997.573182870372</v>
      </c>
      <c r="T2770" s="8">
        <f t="shared" si="261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-798</v>
      </c>
      <c r="P2771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8">
        <f t="shared" si="260"/>
        <v>41795.826273148145</v>
      </c>
      <c r="T2771" s="8">
        <f t="shared" si="261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-17917.75</v>
      </c>
      <c r="P2772">
        <f t="shared" si="259"/>
        <v>63.098484848484851</v>
      </c>
      <c r="Q2772" t="str">
        <f t="shared" si="262"/>
        <v>publishing</v>
      </c>
      <c r="R2772" t="str">
        <f t="shared" si="263"/>
        <v>children's books</v>
      </c>
      <c r="S2772" s="8">
        <f t="shared" si="260"/>
        <v>41716.663541666669</v>
      </c>
      <c r="T2772" s="8">
        <f t="shared" si="261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-19980</v>
      </c>
      <c r="P2773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8">
        <f t="shared" si="260"/>
        <v>41306.708333333336</v>
      </c>
      <c r="T2773" s="8">
        <f t="shared" si="261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-8000</v>
      </c>
      <c r="P2774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8">
        <f t="shared" si="260"/>
        <v>41552.869143518517</v>
      </c>
      <c r="T2774" s="8">
        <f t="shared" si="261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-529</v>
      </c>
      <c r="P2775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8">
        <f t="shared" si="260"/>
        <v>42484.86482638889</v>
      </c>
      <c r="T2775" s="8">
        <f t="shared" si="261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-3430</v>
      </c>
      <c r="P2776">
        <f t="shared" si="259"/>
        <v>43.846153846153847</v>
      </c>
      <c r="Q2776" t="str">
        <f t="shared" si="262"/>
        <v>publishing</v>
      </c>
      <c r="R2776" t="str">
        <f t="shared" si="263"/>
        <v>children's books</v>
      </c>
      <c r="S2776" s="8">
        <f t="shared" si="260"/>
        <v>41341.126481481479</v>
      </c>
      <c r="T2776" s="8">
        <f t="shared" si="261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-4850</v>
      </c>
      <c r="P277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8">
        <f t="shared" si="260"/>
        <v>40893.013356481482</v>
      </c>
      <c r="T2777" s="8">
        <f t="shared" si="261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-19345</v>
      </c>
      <c r="P2778">
        <f t="shared" si="259"/>
        <v>45.972222222222221</v>
      </c>
      <c r="Q2778" t="str">
        <f t="shared" si="262"/>
        <v>publishing</v>
      </c>
      <c r="R2778" t="str">
        <f t="shared" si="263"/>
        <v>children's books</v>
      </c>
      <c r="S2778" s="8">
        <f t="shared" si="260"/>
        <v>42167.297175925924</v>
      </c>
      <c r="T2778" s="8">
        <f t="shared" si="261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-2990</v>
      </c>
      <c r="P2779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8">
        <f t="shared" si="260"/>
        <v>42202.669027777782</v>
      </c>
      <c r="T2779" s="8">
        <f t="shared" si="261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-4095</v>
      </c>
      <c r="P2780">
        <f t="shared" si="259"/>
        <v>93.666666666666671</v>
      </c>
      <c r="Q2780" t="str">
        <f t="shared" si="262"/>
        <v>publishing</v>
      </c>
      <c r="R2780" t="str">
        <f t="shared" si="263"/>
        <v>children's books</v>
      </c>
      <c r="S2780" s="8">
        <f t="shared" si="260"/>
        <v>41876.978078703702</v>
      </c>
      <c r="T2780" s="8">
        <f t="shared" si="261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-2447</v>
      </c>
      <c r="P2781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8">
        <f t="shared" si="260"/>
        <v>42330.627557870372</v>
      </c>
      <c r="T2781" s="8">
        <f t="shared" si="261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-100000</v>
      </c>
      <c r="P2782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8">
        <f t="shared" si="260"/>
        <v>42804.447777777779</v>
      </c>
      <c r="T2782" s="8">
        <f t="shared" si="261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66</v>
      </c>
      <c r="P2783">
        <f t="shared" si="259"/>
        <v>47</v>
      </c>
      <c r="Q2783" t="str">
        <f t="shared" si="262"/>
        <v>theater</v>
      </c>
      <c r="R2783" t="str">
        <f t="shared" si="263"/>
        <v>plays</v>
      </c>
      <c r="S2783" s="8">
        <f t="shared" si="260"/>
        <v>42047.291666666672</v>
      </c>
      <c r="T2783" s="8">
        <f t="shared" si="261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200</v>
      </c>
      <c r="P2784">
        <f t="shared" si="259"/>
        <v>66.666666666666671</v>
      </c>
      <c r="Q2784" t="str">
        <f t="shared" si="262"/>
        <v>theater</v>
      </c>
      <c r="R2784" t="str">
        <f t="shared" si="263"/>
        <v>plays</v>
      </c>
      <c r="S2784" s="8">
        <f t="shared" si="260"/>
        <v>42052.207638888889</v>
      </c>
      <c r="T2784" s="8">
        <f t="shared" si="261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145</v>
      </c>
      <c r="P2785">
        <f t="shared" si="259"/>
        <v>18.770491803278688</v>
      </c>
      <c r="Q2785" t="str">
        <f t="shared" si="262"/>
        <v>theater</v>
      </c>
      <c r="R2785" t="str">
        <f t="shared" si="263"/>
        <v>plays</v>
      </c>
      <c r="S2785" s="8">
        <f t="shared" si="260"/>
        <v>42117.535254629634</v>
      </c>
      <c r="T2785" s="8">
        <f t="shared" si="261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1140</v>
      </c>
      <c r="P2786">
        <f t="shared" si="259"/>
        <v>66.111111111111114</v>
      </c>
      <c r="Q2786" t="str">
        <f t="shared" si="262"/>
        <v>theater</v>
      </c>
      <c r="R2786" t="str">
        <f t="shared" si="263"/>
        <v>plays</v>
      </c>
      <c r="S2786" s="8">
        <f t="shared" si="260"/>
        <v>41941.787534722222</v>
      </c>
      <c r="T2786" s="8">
        <f t="shared" si="261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234</v>
      </c>
      <c r="P2787">
        <f t="shared" si="259"/>
        <v>36.859154929577464</v>
      </c>
      <c r="Q2787" t="str">
        <f t="shared" si="262"/>
        <v>theater</v>
      </c>
      <c r="R2787" t="str">
        <f t="shared" si="263"/>
        <v>plays</v>
      </c>
      <c r="S2787" s="8">
        <f t="shared" si="260"/>
        <v>42587.875</v>
      </c>
      <c r="T2787" s="8">
        <f t="shared" si="261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446</v>
      </c>
      <c r="P2788">
        <f t="shared" si="259"/>
        <v>39.810810810810814</v>
      </c>
      <c r="Q2788" t="str">
        <f t="shared" si="262"/>
        <v>theater</v>
      </c>
      <c r="R2788" t="str">
        <f t="shared" si="263"/>
        <v>plays</v>
      </c>
      <c r="S2788" s="8">
        <f t="shared" si="260"/>
        <v>41829.569212962961</v>
      </c>
      <c r="T2788" s="8">
        <f t="shared" si="261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197</v>
      </c>
      <c r="P2789">
        <f t="shared" si="259"/>
        <v>31.5</v>
      </c>
      <c r="Q2789" t="str">
        <f t="shared" si="262"/>
        <v>theater</v>
      </c>
      <c r="R2789" t="str">
        <f t="shared" si="263"/>
        <v>plays</v>
      </c>
      <c r="S2789" s="8">
        <f t="shared" si="260"/>
        <v>41838.198518518519</v>
      </c>
      <c r="T2789" s="8">
        <f t="shared" si="261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50</v>
      </c>
      <c r="P2790">
        <f t="shared" si="259"/>
        <v>102.5</v>
      </c>
      <c r="Q2790" t="str">
        <f t="shared" si="262"/>
        <v>theater</v>
      </c>
      <c r="R2790" t="str">
        <f t="shared" si="263"/>
        <v>plays</v>
      </c>
      <c r="S2790" s="8">
        <f t="shared" si="260"/>
        <v>42580.701886574068</v>
      </c>
      <c r="T2790" s="8">
        <f t="shared" si="261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35</v>
      </c>
      <c r="P2791">
        <f t="shared" si="259"/>
        <v>126.45833333333333</v>
      </c>
      <c r="Q2791" t="str">
        <f t="shared" si="262"/>
        <v>theater</v>
      </c>
      <c r="R2791" t="str">
        <f t="shared" si="263"/>
        <v>plays</v>
      </c>
      <c r="S2791" s="8">
        <f t="shared" si="260"/>
        <v>42075.166666666672</v>
      </c>
      <c r="T2791" s="8">
        <f t="shared" si="261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160</v>
      </c>
      <c r="P2792">
        <f t="shared" si="259"/>
        <v>47.878787878787875</v>
      </c>
      <c r="Q2792" t="str">
        <f t="shared" si="262"/>
        <v>theater</v>
      </c>
      <c r="R2792" t="str">
        <f t="shared" si="263"/>
        <v>plays</v>
      </c>
      <c r="S2792" s="8">
        <f t="shared" si="260"/>
        <v>42046.938692129625</v>
      </c>
      <c r="T2792" s="8">
        <f t="shared" si="261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50</v>
      </c>
      <c r="P2793">
        <f t="shared" si="259"/>
        <v>73.214285714285708</v>
      </c>
      <c r="Q2793" t="str">
        <f t="shared" si="262"/>
        <v>theater</v>
      </c>
      <c r="R2793" t="str">
        <f t="shared" si="263"/>
        <v>plays</v>
      </c>
      <c r="S2793" s="8">
        <f t="shared" si="260"/>
        <v>42622.166666666672</v>
      </c>
      <c r="T2793" s="8">
        <f t="shared" si="261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152</v>
      </c>
      <c r="P2794">
        <f t="shared" si="259"/>
        <v>89.666666666666671</v>
      </c>
      <c r="Q2794" t="str">
        <f t="shared" si="262"/>
        <v>theater</v>
      </c>
      <c r="R2794" t="str">
        <f t="shared" si="263"/>
        <v>plays</v>
      </c>
      <c r="S2794" s="8">
        <f t="shared" si="260"/>
        <v>42228.231006944443</v>
      </c>
      <c r="T2794" s="8">
        <f t="shared" si="261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1056.75</v>
      </c>
      <c r="P2795">
        <f t="shared" si="259"/>
        <v>151.4623287671233</v>
      </c>
      <c r="Q2795" t="str">
        <f t="shared" si="262"/>
        <v>theater</v>
      </c>
      <c r="R2795" t="str">
        <f t="shared" si="263"/>
        <v>plays</v>
      </c>
      <c r="S2795" s="8">
        <f t="shared" si="260"/>
        <v>42206.419039351851</v>
      </c>
      <c r="T2795" s="8">
        <f t="shared" si="261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25</v>
      </c>
      <c r="P2796">
        <f t="shared" si="259"/>
        <v>25</v>
      </c>
      <c r="Q2796" t="str">
        <f t="shared" si="262"/>
        <v>theater</v>
      </c>
      <c r="R2796" t="str">
        <f t="shared" si="263"/>
        <v>plays</v>
      </c>
      <c r="S2796" s="8">
        <f t="shared" si="260"/>
        <v>42432.791666666672</v>
      </c>
      <c r="T2796" s="8">
        <f t="shared" si="261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30</v>
      </c>
      <c r="P2797">
        <f t="shared" si="259"/>
        <v>36.5</v>
      </c>
      <c r="Q2797" t="str">
        <f t="shared" si="262"/>
        <v>theater</v>
      </c>
      <c r="R2797" t="str">
        <f t="shared" si="263"/>
        <v>plays</v>
      </c>
      <c r="S2797" s="8">
        <f t="shared" si="260"/>
        <v>41796.958333333336</v>
      </c>
      <c r="T2797" s="8">
        <f t="shared" si="261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124</v>
      </c>
      <c r="P2798">
        <f t="shared" si="259"/>
        <v>44</v>
      </c>
      <c r="Q2798" t="str">
        <f t="shared" si="262"/>
        <v>theater</v>
      </c>
      <c r="R2798" t="str">
        <f t="shared" si="263"/>
        <v>plays</v>
      </c>
      <c r="S2798" s="8">
        <f t="shared" si="260"/>
        <v>41825.528101851851</v>
      </c>
      <c r="T2798" s="8">
        <f t="shared" si="261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211.61000000000058</v>
      </c>
      <c r="P2799">
        <f t="shared" si="259"/>
        <v>87.357553191489373</v>
      </c>
      <c r="Q2799" t="str">
        <f t="shared" si="262"/>
        <v>theater</v>
      </c>
      <c r="R2799" t="str">
        <f t="shared" si="263"/>
        <v>plays</v>
      </c>
      <c r="S2799" s="8">
        <f t="shared" si="260"/>
        <v>41828.94027777778</v>
      </c>
      <c r="T2799" s="8">
        <f t="shared" si="261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70</v>
      </c>
      <c r="P2800">
        <f t="shared" si="259"/>
        <v>36.474820143884891</v>
      </c>
      <c r="Q2800" t="str">
        <f t="shared" si="262"/>
        <v>theater</v>
      </c>
      <c r="R2800" t="str">
        <f t="shared" si="263"/>
        <v>plays</v>
      </c>
      <c r="S2800" s="8">
        <f t="shared" si="260"/>
        <v>42216.666666666672</v>
      </c>
      <c r="T2800" s="8">
        <f t="shared" si="261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831.73999999999978</v>
      </c>
      <c r="P2801">
        <f t="shared" si="259"/>
        <v>44.859538461538463</v>
      </c>
      <c r="Q2801" t="str">
        <f t="shared" si="262"/>
        <v>theater</v>
      </c>
      <c r="R2801" t="str">
        <f t="shared" si="263"/>
        <v>plays</v>
      </c>
      <c r="S2801" s="8">
        <f t="shared" si="260"/>
        <v>42538.666666666672</v>
      </c>
      <c r="T2801" s="8">
        <f t="shared" si="261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330</v>
      </c>
      <c r="P2802">
        <f t="shared" si="259"/>
        <v>42.903225806451616</v>
      </c>
      <c r="Q2802" t="str">
        <f t="shared" si="262"/>
        <v>theater</v>
      </c>
      <c r="R2802" t="str">
        <f t="shared" si="263"/>
        <v>plays</v>
      </c>
      <c r="S2802" s="8">
        <f t="shared" si="260"/>
        <v>42008.552847222221</v>
      </c>
      <c r="T2802" s="8">
        <f t="shared" si="261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166</v>
      </c>
      <c r="P2803">
        <f t="shared" si="259"/>
        <v>51.230769230769234</v>
      </c>
      <c r="Q2803" t="str">
        <f t="shared" si="262"/>
        <v>theater</v>
      </c>
      <c r="R2803" t="str">
        <f t="shared" si="263"/>
        <v>plays</v>
      </c>
      <c r="S2803" s="8">
        <f t="shared" si="260"/>
        <v>41922.458333333336</v>
      </c>
      <c r="T2803" s="8">
        <f t="shared" si="261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55</v>
      </c>
      <c r="P2804">
        <f t="shared" si="259"/>
        <v>33.944444444444443</v>
      </c>
      <c r="Q2804" t="str">
        <f t="shared" si="262"/>
        <v>theater</v>
      </c>
      <c r="R2804" t="str">
        <f t="shared" si="263"/>
        <v>plays</v>
      </c>
      <c r="S2804" s="8">
        <f t="shared" si="260"/>
        <v>42222.64707175926</v>
      </c>
      <c r="T2804" s="8">
        <f t="shared" si="261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2795</v>
      </c>
      <c r="P2805">
        <f t="shared" si="259"/>
        <v>90.744680851063833</v>
      </c>
      <c r="Q2805" t="str">
        <f t="shared" si="262"/>
        <v>theater</v>
      </c>
      <c r="R2805" t="str">
        <f t="shared" si="263"/>
        <v>plays</v>
      </c>
      <c r="S2805" s="8">
        <f t="shared" si="260"/>
        <v>42201</v>
      </c>
      <c r="T2805" s="8">
        <f t="shared" si="261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150</v>
      </c>
      <c r="P2806">
        <f t="shared" si="259"/>
        <v>50</v>
      </c>
      <c r="Q2806" t="str">
        <f t="shared" si="262"/>
        <v>theater</v>
      </c>
      <c r="R2806" t="str">
        <f t="shared" si="263"/>
        <v>plays</v>
      </c>
      <c r="S2806" s="8">
        <f t="shared" si="260"/>
        <v>41911.453587962962</v>
      </c>
      <c r="T2806" s="8">
        <f t="shared" si="261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40</v>
      </c>
      <c r="P2807">
        <f t="shared" si="259"/>
        <v>24.444444444444443</v>
      </c>
      <c r="Q2807" t="str">
        <f t="shared" si="262"/>
        <v>theater</v>
      </c>
      <c r="R2807" t="str">
        <f t="shared" si="263"/>
        <v>plays</v>
      </c>
      <c r="S2807" s="8">
        <f t="shared" si="260"/>
        <v>42238.505474537036</v>
      </c>
      <c r="T2807" s="8">
        <f t="shared" si="261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363</v>
      </c>
      <c r="P2808">
        <f t="shared" si="259"/>
        <v>44.25</v>
      </c>
      <c r="Q2808" t="str">
        <f t="shared" si="262"/>
        <v>theater</v>
      </c>
      <c r="R2808" t="str">
        <f t="shared" si="263"/>
        <v>plays</v>
      </c>
      <c r="S2808" s="8">
        <f t="shared" si="260"/>
        <v>42221.458333333328</v>
      </c>
      <c r="T2808" s="8">
        <f t="shared" si="261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1300</v>
      </c>
      <c r="P2809">
        <f t="shared" si="259"/>
        <v>67.741935483870961</v>
      </c>
      <c r="Q2809" t="str">
        <f t="shared" si="262"/>
        <v>theater</v>
      </c>
      <c r="R2809" t="str">
        <f t="shared" si="263"/>
        <v>plays</v>
      </c>
      <c r="S2809" s="8">
        <f t="shared" si="260"/>
        <v>42184.873124999998</v>
      </c>
      <c r="T2809" s="8">
        <f t="shared" si="261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11</v>
      </c>
      <c r="P2810">
        <f t="shared" si="259"/>
        <v>65.376811594202906</v>
      </c>
      <c r="Q2810" t="str">
        <f t="shared" si="262"/>
        <v>theater</v>
      </c>
      <c r="R2810" t="str">
        <f t="shared" si="263"/>
        <v>plays</v>
      </c>
      <c r="S2810" s="8">
        <f t="shared" si="260"/>
        <v>42238.84646990741</v>
      </c>
      <c r="T2810" s="8">
        <f t="shared" si="261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60</v>
      </c>
      <c r="P2811">
        <f t="shared" si="259"/>
        <v>121.9047619047619</v>
      </c>
      <c r="Q2811" t="str">
        <f t="shared" si="262"/>
        <v>theater</v>
      </c>
      <c r="R2811" t="str">
        <f t="shared" si="263"/>
        <v>plays</v>
      </c>
      <c r="S2811" s="8">
        <f t="shared" si="260"/>
        <v>42459.610416666663</v>
      </c>
      <c r="T2811" s="8">
        <f t="shared" si="261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205</v>
      </c>
      <c r="P2812">
        <f t="shared" si="259"/>
        <v>47.456140350877192</v>
      </c>
      <c r="Q2812" t="str">
        <f t="shared" si="262"/>
        <v>theater</v>
      </c>
      <c r="R2812" t="str">
        <f t="shared" si="263"/>
        <v>plays</v>
      </c>
      <c r="S2812" s="8">
        <f t="shared" si="260"/>
        <v>41791.165972222225</v>
      </c>
      <c r="T2812" s="8">
        <f t="shared" si="261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27</v>
      </c>
      <c r="P2813">
        <f t="shared" si="259"/>
        <v>92.842592592592595</v>
      </c>
      <c r="Q2813" t="str">
        <f t="shared" si="262"/>
        <v>theater</v>
      </c>
      <c r="R2813" t="str">
        <f t="shared" si="263"/>
        <v>plays</v>
      </c>
      <c r="S2813" s="8">
        <f t="shared" si="260"/>
        <v>42058.496562500004</v>
      </c>
      <c r="T2813" s="8">
        <f t="shared" si="261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665</v>
      </c>
      <c r="P2814">
        <f t="shared" si="259"/>
        <v>68.253012048192772</v>
      </c>
      <c r="Q2814" t="str">
        <f t="shared" si="262"/>
        <v>theater</v>
      </c>
      <c r="R2814" t="str">
        <f t="shared" si="263"/>
        <v>plays</v>
      </c>
      <c r="S2814" s="8">
        <f t="shared" si="260"/>
        <v>42100.166666666672</v>
      </c>
      <c r="T2814" s="8">
        <f t="shared" si="261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772.11999999999989</v>
      </c>
      <c r="P2815">
        <f t="shared" si="259"/>
        <v>37.209583333333335</v>
      </c>
      <c r="Q2815" t="str">
        <f t="shared" si="262"/>
        <v>theater</v>
      </c>
      <c r="R2815" t="str">
        <f t="shared" si="263"/>
        <v>plays</v>
      </c>
      <c r="S2815" s="8">
        <f t="shared" si="260"/>
        <v>42718.742604166662</v>
      </c>
      <c r="T2815" s="8">
        <f t="shared" si="261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116</v>
      </c>
      <c r="P2816">
        <f t="shared" si="259"/>
        <v>25.25</v>
      </c>
      <c r="Q2816" t="str">
        <f t="shared" si="262"/>
        <v>theater</v>
      </c>
      <c r="R2816" t="str">
        <f t="shared" si="263"/>
        <v>plays</v>
      </c>
      <c r="S2816" s="8">
        <f t="shared" si="260"/>
        <v>42133.399479166663</v>
      </c>
      <c r="T2816" s="8">
        <f t="shared" si="261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355</v>
      </c>
      <c r="P2817">
        <f t="shared" si="259"/>
        <v>43.214285714285715</v>
      </c>
      <c r="Q2817" t="str">
        <f t="shared" si="262"/>
        <v>theater</v>
      </c>
      <c r="R2817" t="str">
        <f t="shared" si="263"/>
        <v>plays</v>
      </c>
      <c r="S2817" s="8">
        <f t="shared" si="260"/>
        <v>42589.776724537034</v>
      </c>
      <c r="T2817" s="8">
        <f t="shared" si="261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E2818-D2818</f>
        <v>1247</v>
      </c>
      <c r="P2818">
        <f t="shared" ref="P2818:P2881" si="265">E2818/L2818</f>
        <v>25.130177514792898</v>
      </c>
      <c r="Q2818" t="str">
        <f t="shared" si="262"/>
        <v>theater</v>
      </c>
      <c r="R2818" t="str">
        <f t="shared" si="263"/>
        <v>plays</v>
      </c>
      <c r="S2818" s="8">
        <f t="shared" ref="S2818:S2881" si="266">(((I2818/60)/60)/24)+DATE(1970,1,1)</f>
        <v>42218.666666666672</v>
      </c>
      <c r="T2818" s="8">
        <f t="shared" ref="T2818:T2881" si="267">(((J2818/60)/60)/24)+DATE(1970,1,1)</f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180</v>
      </c>
      <c r="P2819">
        <f t="shared" si="265"/>
        <v>23.636363636363637</v>
      </c>
      <c r="Q2819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8">
        <f t="shared" si="266"/>
        <v>42063.634976851856</v>
      </c>
      <c r="T2819" s="8">
        <f t="shared" si="267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603</v>
      </c>
      <c r="P2820">
        <f t="shared" si="265"/>
        <v>103.95098039215686</v>
      </c>
      <c r="Q2820" t="str">
        <f t="shared" si="268"/>
        <v>theater</v>
      </c>
      <c r="R2820" t="str">
        <f t="shared" si="269"/>
        <v>plays</v>
      </c>
      <c r="S2820" s="8">
        <f t="shared" si="266"/>
        <v>42270.598217592589</v>
      </c>
      <c r="T2820" s="8">
        <f t="shared" si="267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240</v>
      </c>
      <c r="P2821">
        <f t="shared" si="265"/>
        <v>50.384615384615387</v>
      </c>
      <c r="Q2821" t="str">
        <f t="shared" si="268"/>
        <v>theater</v>
      </c>
      <c r="R2821" t="str">
        <f t="shared" si="269"/>
        <v>plays</v>
      </c>
      <c r="S2821" s="8">
        <f t="shared" si="266"/>
        <v>42169.525567129633</v>
      </c>
      <c r="T2821" s="8">
        <f t="shared" si="267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72</v>
      </c>
      <c r="P2822">
        <f t="shared" si="265"/>
        <v>13.6</v>
      </c>
      <c r="Q2822" t="str">
        <f t="shared" si="268"/>
        <v>theater</v>
      </c>
      <c r="R2822" t="str">
        <f t="shared" si="269"/>
        <v>plays</v>
      </c>
      <c r="S2822" s="8">
        <f t="shared" si="266"/>
        <v>42426</v>
      </c>
      <c r="T2822" s="8">
        <f t="shared" si="267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0</v>
      </c>
      <c r="P2823">
        <f t="shared" si="265"/>
        <v>28.571428571428573</v>
      </c>
      <c r="Q2823" t="str">
        <f t="shared" si="268"/>
        <v>theater</v>
      </c>
      <c r="R2823" t="str">
        <f t="shared" si="269"/>
        <v>plays</v>
      </c>
      <c r="S2823" s="8">
        <f t="shared" si="266"/>
        <v>41905.922858796301</v>
      </c>
      <c r="T2823" s="8">
        <f t="shared" si="267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0</v>
      </c>
      <c r="P2824">
        <f t="shared" si="265"/>
        <v>63.829787234042556</v>
      </c>
      <c r="Q2824" t="str">
        <f t="shared" si="268"/>
        <v>theater</v>
      </c>
      <c r="R2824" t="str">
        <f t="shared" si="269"/>
        <v>plays</v>
      </c>
      <c r="S2824" s="8">
        <f t="shared" si="266"/>
        <v>42090.642268518524</v>
      </c>
      <c r="T2824" s="8">
        <f t="shared" si="267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24</v>
      </c>
      <c r="P2825">
        <f t="shared" si="265"/>
        <v>8.8571428571428577</v>
      </c>
      <c r="Q2825" t="str">
        <f t="shared" si="268"/>
        <v>theater</v>
      </c>
      <c r="R2825" t="str">
        <f t="shared" si="269"/>
        <v>plays</v>
      </c>
      <c r="S2825" s="8">
        <f t="shared" si="266"/>
        <v>42094.957638888889</v>
      </c>
      <c r="T2825" s="8">
        <f t="shared" si="267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110</v>
      </c>
      <c r="P2826">
        <f t="shared" si="265"/>
        <v>50.666666666666664</v>
      </c>
      <c r="Q2826" t="str">
        <f t="shared" si="268"/>
        <v>theater</v>
      </c>
      <c r="R2826" t="str">
        <f t="shared" si="269"/>
        <v>plays</v>
      </c>
      <c r="S2826" s="8">
        <f t="shared" si="266"/>
        <v>42168.071527777778</v>
      </c>
      <c r="T2826" s="8">
        <f t="shared" si="267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100</v>
      </c>
      <c r="P2827">
        <f t="shared" si="265"/>
        <v>60.784313725490193</v>
      </c>
      <c r="Q2827" t="str">
        <f t="shared" si="268"/>
        <v>theater</v>
      </c>
      <c r="R2827" t="str">
        <f t="shared" si="269"/>
        <v>plays</v>
      </c>
      <c r="S2827" s="8">
        <f t="shared" si="266"/>
        <v>42342.792662037042</v>
      </c>
      <c r="T2827" s="8">
        <f t="shared" si="267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155</v>
      </c>
      <c r="P2828">
        <f t="shared" si="265"/>
        <v>113.42105263157895</v>
      </c>
      <c r="Q2828" t="str">
        <f t="shared" si="268"/>
        <v>theater</v>
      </c>
      <c r="R2828" t="str">
        <f t="shared" si="269"/>
        <v>plays</v>
      </c>
      <c r="S2828" s="8">
        <f t="shared" si="266"/>
        <v>42195.291666666672</v>
      </c>
      <c r="T2828" s="8">
        <f t="shared" si="267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405</v>
      </c>
      <c r="P2829">
        <f t="shared" si="265"/>
        <v>104.56521739130434</v>
      </c>
      <c r="Q2829" t="str">
        <f t="shared" si="268"/>
        <v>theater</v>
      </c>
      <c r="R2829" t="str">
        <f t="shared" si="269"/>
        <v>plays</v>
      </c>
      <c r="S2829" s="8">
        <f t="shared" si="266"/>
        <v>42524.6875</v>
      </c>
      <c r="T2829" s="8">
        <f t="shared" si="267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36</v>
      </c>
      <c r="P2830">
        <f t="shared" si="265"/>
        <v>98.30927835051547</v>
      </c>
      <c r="Q2830" t="str">
        <f t="shared" si="268"/>
        <v>theater</v>
      </c>
      <c r="R2830" t="str">
        <f t="shared" si="269"/>
        <v>plays</v>
      </c>
      <c r="S2830" s="8">
        <f t="shared" si="266"/>
        <v>42279.958333333328</v>
      </c>
      <c r="T2830" s="8">
        <f t="shared" si="267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163</v>
      </c>
      <c r="P2831">
        <f t="shared" si="265"/>
        <v>35.039473684210527</v>
      </c>
      <c r="Q2831" t="str">
        <f t="shared" si="268"/>
        <v>theater</v>
      </c>
      <c r="R2831" t="str">
        <f t="shared" si="269"/>
        <v>plays</v>
      </c>
      <c r="S2831" s="8">
        <f t="shared" si="266"/>
        <v>42523.434236111112</v>
      </c>
      <c r="T2831" s="8">
        <f t="shared" si="267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0</v>
      </c>
      <c r="P2832">
        <f t="shared" si="265"/>
        <v>272.72727272727275</v>
      </c>
      <c r="Q2832" t="str">
        <f t="shared" si="268"/>
        <v>theater</v>
      </c>
      <c r="R2832" t="str">
        <f t="shared" si="269"/>
        <v>plays</v>
      </c>
      <c r="S2832" s="8">
        <f t="shared" si="266"/>
        <v>41771.165972222225</v>
      </c>
      <c r="T2832" s="8">
        <f t="shared" si="267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320</v>
      </c>
      <c r="P2833">
        <f t="shared" si="265"/>
        <v>63.846153846153847</v>
      </c>
      <c r="Q2833" t="str">
        <f t="shared" si="268"/>
        <v>theater</v>
      </c>
      <c r="R2833" t="str">
        <f t="shared" si="269"/>
        <v>plays</v>
      </c>
      <c r="S2833" s="8">
        <f t="shared" si="266"/>
        <v>42201.824884259258</v>
      </c>
      <c r="T2833" s="8">
        <f t="shared" si="267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367.98999999999978</v>
      </c>
      <c r="P2834">
        <f t="shared" si="265"/>
        <v>30.189368421052631</v>
      </c>
      <c r="Q2834" t="str">
        <f t="shared" si="268"/>
        <v>theater</v>
      </c>
      <c r="R2834" t="str">
        <f t="shared" si="269"/>
        <v>plays</v>
      </c>
      <c r="S2834" s="8">
        <f t="shared" si="266"/>
        <v>41966.916666666672</v>
      </c>
      <c r="T2834" s="8">
        <f t="shared" si="267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223</v>
      </c>
      <c r="P2835">
        <f t="shared" si="265"/>
        <v>83.51428571428572</v>
      </c>
      <c r="Q2835" t="str">
        <f t="shared" si="268"/>
        <v>theater</v>
      </c>
      <c r="R2835" t="str">
        <f t="shared" si="269"/>
        <v>plays</v>
      </c>
      <c r="S2835" s="8">
        <f t="shared" si="266"/>
        <v>42288.083333333328</v>
      </c>
      <c r="T2835" s="8">
        <f t="shared" si="267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560</v>
      </c>
      <c r="P2836">
        <f t="shared" si="265"/>
        <v>64.761904761904759</v>
      </c>
      <c r="Q2836" t="str">
        <f t="shared" si="268"/>
        <v>theater</v>
      </c>
      <c r="R2836" t="str">
        <f t="shared" si="269"/>
        <v>plays</v>
      </c>
      <c r="S2836" s="8">
        <f t="shared" si="266"/>
        <v>42034.959837962961</v>
      </c>
      <c r="T2836" s="8">
        <f t="shared" si="267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870.99</v>
      </c>
      <c r="P2837">
        <f t="shared" si="265"/>
        <v>20.118172043010752</v>
      </c>
      <c r="Q2837" t="str">
        <f t="shared" si="268"/>
        <v>theater</v>
      </c>
      <c r="R2837" t="str">
        <f t="shared" si="269"/>
        <v>plays</v>
      </c>
      <c r="S2837" s="8">
        <f t="shared" si="266"/>
        <v>42343</v>
      </c>
      <c r="T2837" s="8">
        <f t="shared" si="267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35</v>
      </c>
      <c r="P2838">
        <f t="shared" si="265"/>
        <v>44.090909090909093</v>
      </c>
      <c r="Q2838" t="str">
        <f t="shared" si="268"/>
        <v>theater</v>
      </c>
      <c r="R2838" t="str">
        <f t="shared" si="269"/>
        <v>plays</v>
      </c>
      <c r="S2838" s="8">
        <f t="shared" si="266"/>
        <v>42784.207638888889</v>
      </c>
      <c r="T2838" s="8">
        <f t="shared" si="267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0</v>
      </c>
      <c r="P2839">
        <f t="shared" si="265"/>
        <v>40.476190476190474</v>
      </c>
      <c r="Q2839" t="str">
        <f t="shared" si="268"/>
        <v>theater</v>
      </c>
      <c r="R2839" t="str">
        <f t="shared" si="269"/>
        <v>plays</v>
      </c>
      <c r="S2839" s="8">
        <f t="shared" si="266"/>
        <v>42347.950046296297</v>
      </c>
      <c r="T2839" s="8">
        <f t="shared" si="267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405</v>
      </c>
      <c r="P2840">
        <f t="shared" si="265"/>
        <v>44.537037037037038</v>
      </c>
      <c r="Q2840" t="str">
        <f t="shared" si="268"/>
        <v>theater</v>
      </c>
      <c r="R2840" t="str">
        <f t="shared" si="269"/>
        <v>plays</v>
      </c>
      <c r="S2840" s="8">
        <f t="shared" si="266"/>
        <v>41864.916666666664</v>
      </c>
      <c r="T2840" s="8">
        <f t="shared" si="267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400</v>
      </c>
      <c r="P2841">
        <f t="shared" si="265"/>
        <v>125.80645161290323</v>
      </c>
      <c r="Q2841" t="str">
        <f t="shared" si="268"/>
        <v>theater</v>
      </c>
      <c r="R2841" t="str">
        <f t="shared" si="269"/>
        <v>plays</v>
      </c>
      <c r="S2841" s="8">
        <f t="shared" si="266"/>
        <v>41876.207638888889</v>
      </c>
      <c r="T2841" s="8">
        <f t="shared" si="267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100</v>
      </c>
      <c r="P2842">
        <f t="shared" si="265"/>
        <v>19.696969696969695</v>
      </c>
      <c r="Q2842" t="str">
        <f t="shared" si="268"/>
        <v>theater</v>
      </c>
      <c r="R2842" t="str">
        <f t="shared" si="269"/>
        <v>plays</v>
      </c>
      <c r="S2842" s="8">
        <f t="shared" si="266"/>
        <v>42081.708333333328</v>
      </c>
      <c r="T2842" s="8">
        <f t="shared" si="267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-990</v>
      </c>
      <c r="P2843">
        <f t="shared" si="265"/>
        <v>10</v>
      </c>
      <c r="Q2843" t="str">
        <f t="shared" si="268"/>
        <v>theater</v>
      </c>
      <c r="R2843" t="str">
        <f t="shared" si="269"/>
        <v>plays</v>
      </c>
      <c r="S2843" s="8">
        <f t="shared" si="266"/>
        <v>42351.781215277777</v>
      </c>
      <c r="T2843" s="8">
        <f t="shared" si="267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-1500</v>
      </c>
      <c r="P2844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8">
        <f t="shared" si="266"/>
        <v>41811.458333333336</v>
      </c>
      <c r="T2844" s="8">
        <f t="shared" si="267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-1200</v>
      </c>
      <c r="P2845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8">
        <f t="shared" si="266"/>
        <v>42534.166666666672</v>
      </c>
      <c r="T2845" s="8">
        <f t="shared" si="267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-520</v>
      </c>
      <c r="P2846">
        <f t="shared" si="265"/>
        <v>30</v>
      </c>
      <c r="Q2846" t="str">
        <f t="shared" si="268"/>
        <v>theater</v>
      </c>
      <c r="R2846" t="str">
        <f t="shared" si="269"/>
        <v>plays</v>
      </c>
      <c r="S2846" s="8">
        <f t="shared" si="266"/>
        <v>42739.546064814815</v>
      </c>
      <c r="T2846" s="8">
        <f t="shared" si="267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-5134</v>
      </c>
      <c r="P2847">
        <f t="shared" si="265"/>
        <v>60.666666666666664</v>
      </c>
      <c r="Q2847" t="str">
        <f t="shared" si="268"/>
        <v>theater</v>
      </c>
      <c r="R2847" t="str">
        <f t="shared" si="269"/>
        <v>plays</v>
      </c>
      <c r="S2847" s="8">
        <f t="shared" si="266"/>
        <v>42163.016585648147</v>
      </c>
      <c r="T2847" s="8">
        <f t="shared" si="267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-8000</v>
      </c>
      <c r="P2848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8">
        <f t="shared" si="266"/>
        <v>42153.692060185189</v>
      </c>
      <c r="T2848" s="8">
        <f t="shared" si="267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-2000</v>
      </c>
      <c r="P2849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8">
        <f t="shared" si="266"/>
        <v>42513.806307870371</v>
      </c>
      <c r="T2849" s="8">
        <f t="shared" si="267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-34930</v>
      </c>
      <c r="P2850">
        <f t="shared" si="265"/>
        <v>23.333333333333332</v>
      </c>
      <c r="Q2850" t="str">
        <f t="shared" si="268"/>
        <v>theater</v>
      </c>
      <c r="R2850" t="str">
        <f t="shared" si="269"/>
        <v>plays</v>
      </c>
      <c r="S2850" s="8">
        <f t="shared" si="266"/>
        <v>42153.648831018523</v>
      </c>
      <c r="T2850" s="8">
        <f t="shared" si="267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-495</v>
      </c>
      <c r="P2851">
        <f t="shared" si="265"/>
        <v>5</v>
      </c>
      <c r="Q2851" t="str">
        <f t="shared" si="268"/>
        <v>theater</v>
      </c>
      <c r="R2851" t="str">
        <f t="shared" si="269"/>
        <v>plays</v>
      </c>
      <c r="S2851" s="8">
        <f t="shared" si="266"/>
        <v>42483.428240740745</v>
      </c>
      <c r="T2851" s="8">
        <f t="shared" si="267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-7689</v>
      </c>
      <c r="P2852">
        <f t="shared" si="265"/>
        <v>23.923076923076923</v>
      </c>
      <c r="Q2852" t="str">
        <f t="shared" si="268"/>
        <v>theater</v>
      </c>
      <c r="R2852" t="str">
        <f t="shared" si="269"/>
        <v>plays</v>
      </c>
      <c r="S2852" s="8">
        <f t="shared" si="266"/>
        <v>41888.007071759261</v>
      </c>
      <c r="T2852" s="8">
        <f t="shared" si="267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-4500</v>
      </c>
      <c r="P2853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8">
        <f t="shared" si="266"/>
        <v>42398.970138888893</v>
      </c>
      <c r="T2853" s="8">
        <f t="shared" si="267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-4905</v>
      </c>
      <c r="P2854">
        <f t="shared" si="265"/>
        <v>15.833333333333334</v>
      </c>
      <c r="Q2854" t="str">
        <f t="shared" si="268"/>
        <v>theater</v>
      </c>
      <c r="R2854" t="str">
        <f t="shared" si="269"/>
        <v>plays</v>
      </c>
      <c r="S2854" s="8">
        <f t="shared" si="266"/>
        <v>41811.045173611114</v>
      </c>
      <c r="T2854" s="8">
        <f t="shared" si="267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-9500</v>
      </c>
      <c r="P2855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8">
        <f t="shared" si="266"/>
        <v>41896.190937499996</v>
      </c>
      <c r="T2855" s="8">
        <f t="shared" si="267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-583</v>
      </c>
      <c r="P2856">
        <f t="shared" si="265"/>
        <v>29.785714285714285</v>
      </c>
      <c r="Q2856" t="str">
        <f t="shared" si="268"/>
        <v>theater</v>
      </c>
      <c r="R2856" t="str">
        <f t="shared" si="269"/>
        <v>plays</v>
      </c>
      <c r="S2856" s="8">
        <f t="shared" si="266"/>
        <v>42131.71665509259</v>
      </c>
      <c r="T2856" s="8">
        <f t="shared" si="267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-300</v>
      </c>
      <c r="P2857">
        <f t="shared" si="265"/>
        <v>60</v>
      </c>
      <c r="Q2857" t="str">
        <f t="shared" si="268"/>
        <v>theater</v>
      </c>
      <c r="R2857" t="str">
        <f t="shared" si="269"/>
        <v>plays</v>
      </c>
      <c r="S2857" s="8">
        <f t="shared" si="266"/>
        <v>42398.981944444444</v>
      </c>
      <c r="T2857" s="8">
        <f t="shared" si="267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-2854</v>
      </c>
      <c r="P2858">
        <f t="shared" si="265"/>
        <v>24.333333333333332</v>
      </c>
      <c r="Q2858" t="str">
        <f t="shared" si="268"/>
        <v>theater</v>
      </c>
      <c r="R2858" t="str">
        <f t="shared" si="269"/>
        <v>plays</v>
      </c>
      <c r="S2858" s="8">
        <f t="shared" si="266"/>
        <v>42224.898611111115</v>
      </c>
      <c r="T2858" s="8">
        <f t="shared" si="267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-30500</v>
      </c>
      <c r="P2859">
        <f t="shared" si="265"/>
        <v>500</v>
      </c>
      <c r="Q2859" t="str">
        <f t="shared" si="268"/>
        <v>theater</v>
      </c>
      <c r="R2859" t="str">
        <f t="shared" si="269"/>
        <v>plays</v>
      </c>
      <c r="S2859" s="8">
        <f t="shared" si="266"/>
        <v>42786.75</v>
      </c>
      <c r="T2859" s="8">
        <f t="shared" si="267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-1000</v>
      </c>
      <c r="P2860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8">
        <f t="shared" si="266"/>
        <v>41978.477777777778</v>
      </c>
      <c r="T2860" s="8">
        <f t="shared" si="267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-1965</v>
      </c>
      <c r="P2861">
        <f t="shared" si="265"/>
        <v>35</v>
      </c>
      <c r="Q2861" t="str">
        <f t="shared" si="268"/>
        <v>theater</v>
      </c>
      <c r="R2861" t="str">
        <f t="shared" si="269"/>
        <v>plays</v>
      </c>
      <c r="S2861" s="8">
        <f t="shared" si="266"/>
        <v>42293.362314814818</v>
      </c>
      <c r="T2861" s="8">
        <f t="shared" si="267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-3734</v>
      </c>
      <c r="P2862">
        <f t="shared" si="265"/>
        <v>29.555555555555557</v>
      </c>
      <c r="Q2862" t="str">
        <f t="shared" si="268"/>
        <v>theater</v>
      </c>
      <c r="R2862" t="str">
        <f t="shared" si="269"/>
        <v>plays</v>
      </c>
      <c r="S2862" s="8">
        <f t="shared" si="266"/>
        <v>42540.800648148142</v>
      </c>
      <c r="T2862" s="8">
        <f t="shared" si="267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-170</v>
      </c>
      <c r="P2863">
        <f t="shared" si="265"/>
        <v>26.666666666666668</v>
      </c>
      <c r="Q2863" t="str">
        <f t="shared" si="268"/>
        <v>theater</v>
      </c>
      <c r="R2863" t="str">
        <f t="shared" si="269"/>
        <v>plays</v>
      </c>
      <c r="S2863" s="8">
        <f t="shared" si="266"/>
        <v>42271.590833333335</v>
      </c>
      <c r="T2863" s="8">
        <f t="shared" si="267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-12645</v>
      </c>
      <c r="P2864">
        <f t="shared" si="265"/>
        <v>18.333333333333332</v>
      </c>
      <c r="Q2864" t="str">
        <f t="shared" si="268"/>
        <v>theater</v>
      </c>
      <c r="R2864" t="str">
        <f t="shared" si="269"/>
        <v>plays</v>
      </c>
      <c r="S2864" s="8">
        <f t="shared" si="266"/>
        <v>41814.789687500001</v>
      </c>
      <c r="T2864" s="8">
        <f t="shared" si="267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-49980</v>
      </c>
      <c r="P2865">
        <f t="shared" si="265"/>
        <v>20</v>
      </c>
      <c r="Q2865" t="str">
        <f t="shared" si="268"/>
        <v>theater</v>
      </c>
      <c r="R2865" t="str">
        <f t="shared" si="269"/>
        <v>plays</v>
      </c>
      <c r="S2865" s="8">
        <f t="shared" si="266"/>
        <v>41891.675034722226</v>
      </c>
      <c r="T2865" s="8">
        <f t="shared" si="267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-2460</v>
      </c>
      <c r="P2866">
        <f t="shared" si="265"/>
        <v>13.333333333333334</v>
      </c>
      <c r="Q2866" t="str">
        <f t="shared" si="268"/>
        <v>theater</v>
      </c>
      <c r="R2866" t="str">
        <f t="shared" si="269"/>
        <v>plays</v>
      </c>
      <c r="S2866" s="8">
        <f t="shared" si="266"/>
        <v>42202.554166666669</v>
      </c>
      <c r="T2866" s="8">
        <f t="shared" si="267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-2888</v>
      </c>
      <c r="P286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8">
        <f t="shared" si="266"/>
        <v>42010.114108796297</v>
      </c>
      <c r="T2867" s="8">
        <f t="shared" si="267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-4955</v>
      </c>
      <c r="P2868">
        <f t="shared" si="265"/>
        <v>22.5</v>
      </c>
      <c r="Q2868" t="str">
        <f t="shared" si="268"/>
        <v>theater</v>
      </c>
      <c r="R2868" t="str">
        <f t="shared" si="269"/>
        <v>plays</v>
      </c>
      <c r="S2868" s="8">
        <f t="shared" si="266"/>
        <v>42657.916666666672</v>
      </c>
      <c r="T2868" s="8">
        <f t="shared" si="267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-1996</v>
      </c>
      <c r="P2869">
        <f t="shared" si="265"/>
        <v>50.4</v>
      </c>
      <c r="Q2869" t="str">
        <f t="shared" si="268"/>
        <v>theater</v>
      </c>
      <c r="R2869" t="str">
        <f t="shared" si="269"/>
        <v>plays</v>
      </c>
      <c r="S2869" s="8">
        <f t="shared" si="266"/>
        <v>42555.166666666672</v>
      </c>
      <c r="T2869" s="8">
        <f t="shared" si="267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-8698.24</v>
      </c>
      <c r="P2870">
        <f t="shared" si="265"/>
        <v>105.02933333333334</v>
      </c>
      <c r="Q2870" t="str">
        <f t="shared" si="268"/>
        <v>theater</v>
      </c>
      <c r="R2870" t="str">
        <f t="shared" si="269"/>
        <v>plays</v>
      </c>
      <c r="S2870" s="8">
        <f t="shared" si="266"/>
        <v>42648.827013888891</v>
      </c>
      <c r="T2870" s="8">
        <f t="shared" si="267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-19823</v>
      </c>
      <c r="P2871">
        <f t="shared" si="265"/>
        <v>35.4</v>
      </c>
      <c r="Q2871" t="str">
        <f t="shared" si="268"/>
        <v>theater</v>
      </c>
      <c r="R2871" t="str">
        <f t="shared" si="269"/>
        <v>plays</v>
      </c>
      <c r="S2871" s="8">
        <f t="shared" si="266"/>
        <v>42570.593530092592</v>
      </c>
      <c r="T2871" s="8">
        <f t="shared" si="267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-4250</v>
      </c>
      <c r="P2872">
        <f t="shared" si="265"/>
        <v>83.333333333333329</v>
      </c>
      <c r="Q2872" t="str">
        <f t="shared" si="268"/>
        <v>theater</v>
      </c>
      <c r="R2872" t="str">
        <f t="shared" si="269"/>
        <v>plays</v>
      </c>
      <c r="S2872" s="8">
        <f t="shared" si="266"/>
        <v>41776.189409722225</v>
      </c>
      <c r="T2872" s="8">
        <f t="shared" si="267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-9533</v>
      </c>
      <c r="P2873">
        <f t="shared" si="265"/>
        <v>35.92307692307692</v>
      </c>
      <c r="Q2873" t="str">
        <f t="shared" si="268"/>
        <v>theater</v>
      </c>
      <c r="R2873" t="str">
        <f t="shared" si="269"/>
        <v>plays</v>
      </c>
      <c r="S2873" s="8">
        <f t="shared" si="266"/>
        <v>41994.738576388889</v>
      </c>
      <c r="T2873" s="8">
        <f t="shared" si="267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-3000</v>
      </c>
      <c r="P2874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8">
        <f t="shared" si="266"/>
        <v>42175.11618055556</v>
      </c>
      <c r="T2874" s="8">
        <f t="shared" si="267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-1547</v>
      </c>
      <c r="P2875">
        <f t="shared" si="265"/>
        <v>119.125</v>
      </c>
      <c r="Q2875" t="str">
        <f t="shared" si="268"/>
        <v>theater</v>
      </c>
      <c r="R2875" t="str">
        <f t="shared" si="269"/>
        <v>plays</v>
      </c>
      <c r="S2875" s="8">
        <f t="shared" si="266"/>
        <v>42032.817488425921</v>
      </c>
      <c r="T2875" s="8">
        <f t="shared" si="267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-4729</v>
      </c>
      <c r="P2876">
        <f t="shared" si="265"/>
        <v>90.333333333333329</v>
      </c>
      <c r="Q2876" t="str">
        <f t="shared" si="268"/>
        <v>theater</v>
      </c>
      <c r="R2876" t="str">
        <f t="shared" si="269"/>
        <v>plays</v>
      </c>
      <c r="S2876" s="8">
        <f t="shared" si="266"/>
        <v>42752.84474537037</v>
      </c>
      <c r="T2876" s="8">
        <f t="shared" si="267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-19993</v>
      </c>
      <c r="P2877">
        <f t="shared" si="265"/>
        <v>2.3333333333333335</v>
      </c>
      <c r="Q2877" t="str">
        <f t="shared" si="268"/>
        <v>theater</v>
      </c>
      <c r="R2877" t="str">
        <f t="shared" si="269"/>
        <v>plays</v>
      </c>
      <c r="S2877" s="8">
        <f t="shared" si="266"/>
        <v>42495.128391203703</v>
      </c>
      <c r="T2877" s="8">
        <f t="shared" si="267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-150000</v>
      </c>
      <c r="P2878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8">
        <f t="shared" si="266"/>
        <v>42201.743969907402</v>
      </c>
      <c r="T2878" s="8">
        <f t="shared" si="267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-5350</v>
      </c>
      <c r="P2879">
        <f t="shared" si="265"/>
        <v>108.33333333333333</v>
      </c>
      <c r="Q2879" t="str">
        <f t="shared" si="268"/>
        <v>theater</v>
      </c>
      <c r="R2879" t="str">
        <f t="shared" si="269"/>
        <v>plays</v>
      </c>
      <c r="S2879" s="8">
        <f t="shared" si="266"/>
        <v>42704.708333333328</v>
      </c>
      <c r="T2879" s="8">
        <f t="shared" si="267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-2937</v>
      </c>
      <c r="P2880">
        <f t="shared" si="265"/>
        <v>15.75</v>
      </c>
      <c r="Q2880" t="str">
        <f t="shared" si="268"/>
        <v>theater</v>
      </c>
      <c r="R2880" t="str">
        <f t="shared" si="269"/>
        <v>plays</v>
      </c>
      <c r="S2880" s="8">
        <f t="shared" si="266"/>
        <v>42188.615682870368</v>
      </c>
      <c r="T2880" s="8">
        <f t="shared" si="267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-11171</v>
      </c>
      <c r="P2881">
        <f t="shared" si="265"/>
        <v>29</v>
      </c>
      <c r="Q2881" t="str">
        <f t="shared" si="268"/>
        <v>theater</v>
      </c>
      <c r="R2881" t="str">
        <f t="shared" si="269"/>
        <v>plays</v>
      </c>
      <c r="S2881" s="8">
        <f t="shared" si="266"/>
        <v>42389.725243055553</v>
      </c>
      <c r="T2881" s="8">
        <f t="shared" si="267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E2882-D2882</f>
        <v>-9200</v>
      </c>
      <c r="P2882">
        <f t="shared" ref="P2882:P2945" si="271">E2882/L2882</f>
        <v>96.551724137931032</v>
      </c>
      <c r="Q2882" t="str">
        <f t="shared" si="268"/>
        <v>theater</v>
      </c>
      <c r="R2882" t="str">
        <f t="shared" si="269"/>
        <v>plays</v>
      </c>
      <c r="S2882" s="8">
        <f t="shared" ref="S2882:S2945" si="272">(((I2882/60)/60)/24)+DATE(1970,1,1)</f>
        <v>42236.711805555555</v>
      </c>
      <c r="T2882" s="8">
        <f t="shared" ref="T2882:T2945" si="273">(((J2882/60)/60)/24)+DATE(1970,1,1)</f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-5500</v>
      </c>
      <c r="P2883" t="e">
        <f t="shared" si="271"/>
        <v>#DIV/0!</v>
      </c>
      <c r="Q288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8">
        <f t="shared" si="272"/>
        <v>41976.639305555553</v>
      </c>
      <c r="T2883" s="8">
        <f t="shared" si="273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-498</v>
      </c>
      <c r="P2884">
        <f t="shared" si="271"/>
        <v>63</v>
      </c>
      <c r="Q2884" t="str">
        <f t="shared" si="274"/>
        <v>theater</v>
      </c>
      <c r="R2884" t="str">
        <f t="shared" si="275"/>
        <v>plays</v>
      </c>
      <c r="S2884" s="8">
        <f t="shared" si="272"/>
        <v>42491.596273148149</v>
      </c>
      <c r="T2884" s="8">
        <f t="shared" si="27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-8092</v>
      </c>
      <c r="P2885">
        <f t="shared" si="271"/>
        <v>381.6</v>
      </c>
      <c r="Q2885" t="str">
        <f t="shared" si="274"/>
        <v>theater</v>
      </c>
      <c r="R2885" t="str">
        <f t="shared" si="275"/>
        <v>plays</v>
      </c>
      <c r="S2885" s="8">
        <f t="shared" si="272"/>
        <v>42406.207638888889</v>
      </c>
      <c r="T2885" s="8">
        <f t="shared" si="27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-44815</v>
      </c>
      <c r="P2886">
        <f t="shared" si="271"/>
        <v>46.25</v>
      </c>
      <c r="Q2886" t="str">
        <f t="shared" si="274"/>
        <v>theater</v>
      </c>
      <c r="R2886" t="str">
        <f t="shared" si="275"/>
        <v>plays</v>
      </c>
      <c r="S2886" s="8">
        <f t="shared" si="272"/>
        <v>41978.727256944447</v>
      </c>
      <c r="T2886" s="8">
        <f t="shared" si="27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-270</v>
      </c>
      <c r="P2887">
        <f t="shared" si="271"/>
        <v>26</v>
      </c>
      <c r="Q2887" t="str">
        <f t="shared" si="274"/>
        <v>theater</v>
      </c>
      <c r="R2887" t="str">
        <f t="shared" si="275"/>
        <v>plays</v>
      </c>
      <c r="S2887" s="8">
        <f t="shared" si="272"/>
        <v>42077.034733796296</v>
      </c>
      <c r="T2887" s="8">
        <f t="shared" si="27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-190</v>
      </c>
      <c r="P2888">
        <f t="shared" si="271"/>
        <v>10</v>
      </c>
      <c r="Q2888" t="str">
        <f t="shared" si="274"/>
        <v>theater</v>
      </c>
      <c r="R2888" t="str">
        <f t="shared" si="275"/>
        <v>plays</v>
      </c>
      <c r="S2888" s="8">
        <f t="shared" si="272"/>
        <v>42266.165972222225</v>
      </c>
      <c r="T2888" s="8">
        <f t="shared" si="27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-2995</v>
      </c>
      <c r="P2889">
        <f t="shared" si="271"/>
        <v>5</v>
      </c>
      <c r="Q2889" t="str">
        <f t="shared" si="274"/>
        <v>theater</v>
      </c>
      <c r="R2889" t="str">
        <f t="shared" si="275"/>
        <v>plays</v>
      </c>
      <c r="S2889" s="8">
        <f t="shared" si="272"/>
        <v>42015.427361111113</v>
      </c>
      <c r="T2889" s="8">
        <f t="shared" si="27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-30000</v>
      </c>
      <c r="P2890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8">
        <f t="shared" si="272"/>
        <v>41930.207638888889</v>
      </c>
      <c r="T2890" s="8">
        <f t="shared" si="27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-1858</v>
      </c>
      <c r="P2891">
        <f t="shared" si="271"/>
        <v>81.571428571428569</v>
      </c>
      <c r="Q2891" t="str">
        <f t="shared" si="274"/>
        <v>theater</v>
      </c>
      <c r="R2891" t="str">
        <f t="shared" si="275"/>
        <v>plays</v>
      </c>
      <c r="S2891" s="8">
        <f t="shared" si="272"/>
        <v>41880.863252314812</v>
      </c>
      <c r="T2891" s="8">
        <f t="shared" si="27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-1979</v>
      </c>
      <c r="P2892">
        <f t="shared" si="271"/>
        <v>7</v>
      </c>
      <c r="Q2892" t="str">
        <f t="shared" si="274"/>
        <v>theater</v>
      </c>
      <c r="R2892" t="str">
        <f t="shared" si="275"/>
        <v>plays</v>
      </c>
      <c r="S2892" s="8">
        <f t="shared" si="272"/>
        <v>41860.125</v>
      </c>
      <c r="T2892" s="8">
        <f t="shared" si="27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-9727</v>
      </c>
      <c r="P2893">
        <f t="shared" si="271"/>
        <v>27.3</v>
      </c>
      <c r="Q2893" t="str">
        <f t="shared" si="274"/>
        <v>theater</v>
      </c>
      <c r="R2893" t="str">
        <f t="shared" si="275"/>
        <v>plays</v>
      </c>
      <c r="S2893" s="8">
        <f t="shared" si="272"/>
        <v>42475.84175925926</v>
      </c>
      <c r="T2893" s="8">
        <f t="shared" si="27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-5000</v>
      </c>
      <c r="P2894">
        <f t="shared" si="271"/>
        <v>29.411764705882351</v>
      </c>
      <c r="Q2894" t="str">
        <f t="shared" si="274"/>
        <v>theater</v>
      </c>
      <c r="R2894" t="str">
        <f t="shared" si="275"/>
        <v>plays</v>
      </c>
      <c r="S2894" s="8">
        <f t="shared" si="272"/>
        <v>41876.875</v>
      </c>
      <c r="T2894" s="8">
        <f t="shared" si="27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-4975</v>
      </c>
      <c r="P2895">
        <f t="shared" si="271"/>
        <v>12.5</v>
      </c>
      <c r="Q2895" t="str">
        <f t="shared" si="274"/>
        <v>theater</v>
      </c>
      <c r="R2895" t="str">
        <f t="shared" si="275"/>
        <v>plays</v>
      </c>
      <c r="S2895" s="8">
        <f t="shared" si="272"/>
        <v>42013.083333333328</v>
      </c>
      <c r="T2895" s="8">
        <f t="shared" si="27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-50000</v>
      </c>
      <c r="P2896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8">
        <f t="shared" si="272"/>
        <v>42097.944618055553</v>
      </c>
      <c r="T2896" s="8">
        <f t="shared" si="27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-477</v>
      </c>
      <c r="P2897">
        <f t="shared" si="271"/>
        <v>5.75</v>
      </c>
      <c r="Q2897" t="str">
        <f t="shared" si="274"/>
        <v>theater</v>
      </c>
      <c r="R2897" t="str">
        <f t="shared" si="275"/>
        <v>plays</v>
      </c>
      <c r="S2897" s="8">
        <f t="shared" si="272"/>
        <v>41812.875</v>
      </c>
      <c r="T2897" s="8">
        <f t="shared" si="27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-2375</v>
      </c>
      <c r="P2898">
        <f t="shared" si="271"/>
        <v>52.083333333333336</v>
      </c>
      <c r="Q2898" t="str">
        <f t="shared" si="274"/>
        <v>theater</v>
      </c>
      <c r="R2898" t="str">
        <f t="shared" si="275"/>
        <v>plays</v>
      </c>
      <c r="S2898" s="8">
        <f t="shared" si="272"/>
        <v>42716.25</v>
      </c>
      <c r="T2898" s="8">
        <f t="shared" si="27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-11450</v>
      </c>
      <c r="P2899">
        <f t="shared" si="271"/>
        <v>183.33333333333334</v>
      </c>
      <c r="Q2899" t="str">
        <f t="shared" si="274"/>
        <v>theater</v>
      </c>
      <c r="R2899" t="str">
        <f t="shared" si="275"/>
        <v>plays</v>
      </c>
      <c r="S2899" s="8">
        <f t="shared" si="272"/>
        <v>42288.645196759258</v>
      </c>
      <c r="T2899" s="8">
        <f t="shared" si="27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-7184</v>
      </c>
      <c r="P2900">
        <f t="shared" si="271"/>
        <v>26.333333333333332</v>
      </c>
      <c r="Q2900" t="str">
        <f t="shared" si="274"/>
        <v>theater</v>
      </c>
      <c r="R2900" t="str">
        <f t="shared" si="275"/>
        <v>plays</v>
      </c>
      <c r="S2900" s="8">
        <f t="shared" si="272"/>
        <v>42308.664965277778</v>
      </c>
      <c r="T2900" s="8">
        <f t="shared" si="27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-10000</v>
      </c>
      <c r="P2901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8">
        <f t="shared" si="272"/>
        <v>42575.078217592592</v>
      </c>
      <c r="T2901" s="8">
        <f t="shared" si="27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-2095</v>
      </c>
      <c r="P2902">
        <f t="shared" si="271"/>
        <v>486.42857142857144</v>
      </c>
      <c r="Q2902" t="str">
        <f t="shared" si="274"/>
        <v>theater</v>
      </c>
      <c r="R2902" t="str">
        <f t="shared" si="275"/>
        <v>plays</v>
      </c>
      <c r="S2902" s="8">
        <f t="shared" si="272"/>
        <v>41860.234166666669</v>
      </c>
      <c r="T2902" s="8">
        <f t="shared" si="27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-744</v>
      </c>
      <c r="P2903">
        <f t="shared" si="271"/>
        <v>3</v>
      </c>
      <c r="Q2903" t="str">
        <f t="shared" si="274"/>
        <v>theater</v>
      </c>
      <c r="R2903" t="str">
        <f t="shared" si="275"/>
        <v>plays</v>
      </c>
      <c r="S2903" s="8">
        <f t="shared" si="272"/>
        <v>42042.904386574075</v>
      </c>
      <c r="T2903" s="8">
        <f t="shared" si="27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-149975</v>
      </c>
      <c r="P2904">
        <f t="shared" si="271"/>
        <v>25</v>
      </c>
      <c r="Q2904" t="str">
        <f t="shared" si="274"/>
        <v>theater</v>
      </c>
      <c r="R2904" t="str">
        <f t="shared" si="275"/>
        <v>plays</v>
      </c>
      <c r="S2904" s="8">
        <f t="shared" si="272"/>
        <v>42240.439768518518</v>
      </c>
      <c r="T2904" s="8">
        <f t="shared" si="27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-4961</v>
      </c>
      <c r="P2905">
        <f t="shared" si="271"/>
        <v>9.75</v>
      </c>
      <c r="Q2905" t="str">
        <f t="shared" si="274"/>
        <v>theater</v>
      </c>
      <c r="R2905" t="str">
        <f t="shared" si="275"/>
        <v>plays</v>
      </c>
      <c r="S2905" s="8">
        <f t="shared" si="272"/>
        <v>42256.166874999995</v>
      </c>
      <c r="T2905" s="8">
        <f t="shared" si="27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-1425</v>
      </c>
      <c r="P2906">
        <f t="shared" si="271"/>
        <v>18.75</v>
      </c>
      <c r="Q2906" t="str">
        <f t="shared" si="274"/>
        <v>theater</v>
      </c>
      <c r="R2906" t="str">
        <f t="shared" si="275"/>
        <v>plays</v>
      </c>
      <c r="S2906" s="8">
        <f t="shared" si="272"/>
        <v>41952.5</v>
      </c>
      <c r="T2906" s="8">
        <f t="shared" si="27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-2878</v>
      </c>
      <c r="P2907">
        <f t="shared" si="271"/>
        <v>36.588235294117645</v>
      </c>
      <c r="Q2907" t="str">
        <f t="shared" si="274"/>
        <v>theater</v>
      </c>
      <c r="R2907" t="str">
        <f t="shared" si="275"/>
        <v>plays</v>
      </c>
      <c r="S2907" s="8">
        <f t="shared" si="272"/>
        <v>42620.056863425925</v>
      </c>
      <c r="T2907" s="8">
        <f t="shared" si="27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-5435</v>
      </c>
      <c r="P2908">
        <f t="shared" si="271"/>
        <v>80.714285714285708</v>
      </c>
      <c r="Q2908" t="str">
        <f t="shared" si="274"/>
        <v>theater</v>
      </c>
      <c r="R2908" t="str">
        <f t="shared" si="275"/>
        <v>plays</v>
      </c>
      <c r="S2908" s="8">
        <f t="shared" si="272"/>
        <v>42217.041666666672</v>
      </c>
      <c r="T2908" s="8">
        <f t="shared" si="27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-2498</v>
      </c>
      <c r="P2909">
        <f t="shared" si="271"/>
        <v>1</v>
      </c>
      <c r="Q2909" t="str">
        <f t="shared" si="274"/>
        <v>theater</v>
      </c>
      <c r="R2909" t="str">
        <f t="shared" si="275"/>
        <v>plays</v>
      </c>
      <c r="S2909" s="8">
        <f t="shared" si="272"/>
        <v>42504.877743055549</v>
      </c>
      <c r="T2909" s="8">
        <f t="shared" si="27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-9336</v>
      </c>
      <c r="P2910">
        <f t="shared" si="271"/>
        <v>52.8</v>
      </c>
      <c r="Q2910" t="str">
        <f t="shared" si="274"/>
        <v>theater</v>
      </c>
      <c r="R2910" t="str">
        <f t="shared" si="275"/>
        <v>plays</v>
      </c>
      <c r="S2910" s="8">
        <f t="shared" si="272"/>
        <v>42529.731701388882</v>
      </c>
      <c r="T2910" s="8">
        <f t="shared" si="27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-179980</v>
      </c>
      <c r="P2911">
        <f t="shared" si="271"/>
        <v>20</v>
      </c>
      <c r="Q2911" t="str">
        <f t="shared" si="274"/>
        <v>theater</v>
      </c>
      <c r="R2911" t="str">
        <f t="shared" si="275"/>
        <v>plays</v>
      </c>
      <c r="S2911" s="8">
        <f t="shared" si="272"/>
        <v>41968.823611111111</v>
      </c>
      <c r="T2911" s="8">
        <f t="shared" si="27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-29999</v>
      </c>
      <c r="P2912">
        <f t="shared" si="271"/>
        <v>1</v>
      </c>
      <c r="Q2912" t="str">
        <f t="shared" si="274"/>
        <v>theater</v>
      </c>
      <c r="R2912" t="str">
        <f t="shared" si="275"/>
        <v>plays</v>
      </c>
      <c r="S2912" s="8">
        <f t="shared" si="272"/>
        <v>42167.841284722221</v>
      </c>
      <c r="T2912" s="8">
        <f t="shared" si="27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-1143</v>
      </c>
      <c r="P2913">
        <f t="shared" si="271"/>
        <v>46.928571428571431</v>
      </c>
      <c r="Q2913" t="str">
        <f t="shared" si="274"/>
        <v>theater</v>
      </c>
      <c r="R2913" t="str">
        <f t="shared" si="275"/>
        <v>plays</v>
      </c>
      <c r="S2913" s="8">
        <f t="shared" si="272"/>
        <v>42182.768819444449</v>
      </c>
      <c r="T2913" s="8">
        <f t="shared" si="27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-12410</v>
      </c>
      <c r="P2914">
        <f t="shared" si="271"/>
        <v>78.07692307692308</v>
      </c>
      <c r="Q2914" t="str">
        <f t="shared" si="274"/>
        <v>theater</v>
      </c>
      <c r="R2914" t="str">
        <f t="shared" si="275"/>
        <v>plays</v>
      </c>
      <c r="S2914" s="8">
        <f t="shared" si="272"/>
        <v>42384.131643518514</v>
      </c>
      <c r="T2914" s="8">
        <f t="shared" si="27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-9998</v>
      </c>
      <c r="P2915">
        <f t="shared" si="271"/>
        <v>1</v>
      </c>
      <c r="Q2915" t="str">
        <f t="shared" si="274"/>
        <v>theater</v>
      </c>
      <c r="R2915" t="str">
        <f t="shared" si="275"/>
        <v>plays</v>
      </c>
      <c r="S2915" s="8">
        <f t="shared" si="272"/>
        <v>41888.922905092593</v>
      </c>
      <c r="T2915" s="8">
        <f t="shared" si="27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-24999</v>
      </c>
      <c r="P2916">
        <f t="shared" si="271"/>
        <v>1</v>
      </c>
      <c r="Q2916" t="str">
        <f t="shared" si="274"/>
        <v>theater</v>
      </c>
      <c r="R2916" t="str">
        <f t="shared" si="275"/>
        <v>plays</v>
      </c>
      <c r="S2916" s="8">
        <f t="shared" si="272"/>
        <v>42077.865671296298</v>
      </c>
      <c r="T2916" s="8">
        <f t="shared" si="27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-389</v>
      </c>
      <c r="P2917">
        <f t="shared" si="271"/>
        <v>203.66666666666666</v>
      </c>
      <c r="Q2917" t="str">
        <f t="shared" si="274"/>
        <v>theater</v>
      </c>
      <c r="R2917" t="str">
        <f t="shared" si="275"/>
        <v>plays</v>
      </c>
      <c r="S2917" s="8">
        <f t="shared" si="272"/>
        <v>42445.356365740736</v>
      </c>
      <c r="T2917" s="8">
        <f t="shared" si="27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-1705</v>
      </c>
      <c r="P2918">
        <f t="shared" si="271"/>
        <v>20.714285714285715</v>
      </c>
      <c r="Q2918" t="str">
        <f t="shared" si="274"/>
        <v>theater</v>
      </c>
      <c r="R2918" t="str">
        <f t="shared" si="275"/>
        <v>plays</v>
      </c>
      <c r="S2918" s="8">
        <f t="shared" si="272"/>
        <v>41778.476724537039</v>
      </c>
      <c r="T2918" s="8">
        <f t="shared" si="27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-1563</v>
      </c>
      <c r="P2919">
        <f t="shared" si="271"/>
        <v>48.555555555555557</v>
      </c>
      <c r="Q2919" t="str">
        <f t="shared" si="274"/>
        <v>theater</v>
      </c>
      <c r="R2919" t="str">
        <f t="shared" si="275"/>
        <v>plays</v>
      </c>
      <c r="S2919" s="8">
        <f t="shared" si="272"/>
        <v>42263.234340277777</v>
      </c>
      <c r="T2919" s="8">
        <f t="shared" si="27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-3638</v>
      </c>
      <c r="P2920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8">
        <f t="shared" si="272"/>
        <v>42306.629710648151</v>
      </c>
      <c r="T2920" s="8">
        <f t="shared" si="27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-549</v>
      </c>
      <c r="P2921">
        <f t="shared" si="271"/>
        <v>8.5</v>
      </c>
      <c r="Q2921" t="str">
        <f t="shared" si="274"/>
        <v>theater</v>
      </c>
      <c r="R2921" t="str">
        <f t="shared" si="275"/>
        <v>plays</v>
      </c>
      <c r="S2921" s="8">
        <f t="shared" si="272"/>
        <v>41856.61954861111</v>
      </c>
      <c r="T2921" s="8">
        <f t="shared" si="27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-1829</v>
      </c>
      <c r="P2922">
        <f t="shared" si="271"/>
        <v>51.615384615384613</v>
      </c>
      <c r="Q2922" t="str">
        <f t="shared" si="274"/>
        <v>theater</v>
      </c>
      <c r="R2922" t="str">
        <f t="shared" si="275"/>
        <v>plays</v>
      </c>
      <c r="S2922" s="8">
        <f t="shared" si="272"/>
        <v>42088.750810185185</v>
      </c>
      <c r="T2922" s="8">
        <f t="shared" si="27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29</v>
      </c>
      <c r="P2923">
        <f t="shared" si="271"/>
        <v>43</v>
      </c>
      <c r="Q2923" t="str">
        <f t="shared" si="274"/>
        <v>theater</v>
      </c>
      <c r="R2923" t="str">
        <f t="shared" si="275"/>
        <v>musical</v>
      </c>
      <c r="S2923" s="8">
        <f t="shared" si="272"/>
        <v>41907.886620370373</v>
      </c>
      <c r="T2923" s="8">
        <f t="shared" si="27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0</v>
      </c>
      <c r="P2924">
        <f t="shared" si="271"/>
        <v>83.333333333333329</v>
      </c>
      <c r="Q2924" t="str">
        <f t="shared" si="274"/>
        <v>theater</v>
      </c>
      <c r="R2924" t="str">
        <f t="shared" si="275"/>
        <v>musical</v>
      </c>
      <c r="S2924" s="8">
        <f t="shared" si="272"/>
        <v>42142.874155092592</v>
      </c>
      <c r="T2924" s="8">
        <f t="shared" si="27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0</v>
      </c>
      <c r="P2925">
        <f t="shared" si="271"/>
        <v>30</v>
      </c>
      <c r="Q2925" t="str">
        <f t="shared" si="274"/>
        <v>theater</v>
      </c>
      <c r="R2925" t="str">
        <f t="shared" si="275"/>
        <v>musical</v>
      </c>
      <c r="S2925" s="8">
        <f t="shared" si="272"/>
        <v>42028.125</v>
      </c>
      <c r="T2925" s="8">
        <f t="shared" si="27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800</v>
      </c>
      <c r="P2926">
        <f t="shared" si="271"/>
        <v>175.51020408163265</v>
      </c>
      <c r="Q2926" t="str">
        <f t="shared" si="274"/>
        <v>theater</v>
      </c>
      <c r="R2926" t="str">
        <f t="shared" si="275"/>
        <v>musical</v>
      </c>
      <c r="S2926" s="8">
        <f t="shared" si="272"/>
        <v>42133.165972222225</v>
      </c>
      <c r="T2926" s="8">
        <f t="shared" si="27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1100.6900000000023</v>
      </c>
      <c r="P2927">
        <f t="shared" si="271"/>
        <v>231.66175879396985</v>
      </c>
      <c r="Q2927" t="str">
        <f t="shared" si="274"/>
        <v>theater</v>
      </c>
      <c r="R2927" t="str">
        <f t="shared" si="275"/>
        <v>musical</v>
      </c>
      <c r="S2927" s="8">
        <f t="shared" si="272"/>
        <v>41893.584120370368</v>
      </c>
      <c r="T2927" s="8">
        <f t="shared" si="27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750</v>
      </c>
      <c r="P2928">
        <f t="shared" si="271"/>
        <v>75</v>
      </c>
      <c r="Q2928" t="str">
        <f t="shared" si="274"/>
        <v>theater</v>
      </c>
      <c r="R2928" t="str">
        <f t="shared" si="275"/>
        <v>musical</v>
      </c>
      <c r="S2928" s="8">
        <f t="shared" si="272"/>
        <v>42058.765960648147</v>
      </c>
      <c r="T2928" s="8">
        <f t="shared" si="27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555</v>
      </c>
      <c r="P2929">
        <f t="shared" si="271"/>
        <v>112.14285714285714</v>
      </c>
      <c r="Q2929" t="str">
        <f t="shared" si="274"/>
        <v>theater</v>
      </c>
      <c r="R2929" t="str">
        <f t="shared" si="275"/>
        <v>musical</v>
      </c>
      <c r="S2929" s="8">
        <f t="shared" si="272"/>
        <v>41835.208333333336</v>
      </c>
      <c r="T2929" s="8">
        <f t="shared" si="27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0</v>
      </c>
      <c r="P2930">
        <f t="shared" si="271"/>
        <v>41.666666666666664</v>
      </c>
      <c r="Q2930" t="str">
        <f t="shared" si="274"/>
        <v>theater</v>
      </c>
      <c r="R2930" t="str">
        <f t="shared" si="275"/>
        <v>musical</v>
      </c>
      <c r="S2930" s="8">
        <f t="shared" si="272"/>
        <v>42433.998217592598</v>
      </c>
      <c r="T2930" s="8">
        <f t="shared" si="27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165.55000000000018</v>
      </c>
      <c r="P2931">
        <f t="shared" si="271"/>
        <v>255.17343750000001</v>
      </c>
      <c r="Q2931" t="str">
        <f t="shared" si="274"/>
        <v>theater</v>
      </c>
      <c r="R2931" t="str">
        <f t="shared" si="275"/>
        <v>musical</v>
      </c>
      <c r="S2931" s="8">
        <f t="shared" si="272"/>
        <v>41784.564328703702</v>
      </c>
      <c r="T2931" s="8">
        <f t="shared" si="27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92</v>
      </c>
      <c r="P2932">
        <f t="shared" si="271"/>
        <v>162.7741935483871</v>
      </c>
      <c r="Q2932" t="str">
        <f t="shared" si="274"/>
        <v>theater</v>
      </c>
      <c r="R2932" t="str">
        <f t="shared" si="275"/>
        <v>musical</v>
      </c>
      <c r="S2932" s="8">
        <f t="shared" si="272"/>
        <v>42131.584074074075</v>
      </c>
      <c r="T2932" s="8">
        <f t="shared" si="27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45</v>
      </c>
      <c r="P2933">
        <f t="shared" si="271"/>
        <v>88.333333333333329</v>
      </c>
      <c r="Q2933" t="str">
        <f t="shared" si="274"/>
        <v>theater</v>
      </c>
      <c r="R2933" t="str">
        <f t="shared" si="275"/>
        <v>musical</v>
      </c>
      <c r="S2933" s="8">
        <f t="shared" si="272"/>
        <v>41897.255555555559</v>
      </c>
      <c r="T2933" s="8">
        <f t="shared" si="27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158</v>
      </c>
      <c r="P2934">
        <f t="shared" si="271"/>
        <v>85.736842105263165</v>
      </c>
      <c r="Q2934" t="str">
        <f t="shared" si="274"/>
        <v>theater</v>
      </c>
      <c r="R2934" t="str">
        <f t="shared" si="275"/>
        <v>musical</v>
      </c>
      <c r="S2934" s="8">
        <f t="shared" si="272"/>
        <v>42056.458333333328</v>
      </c>
      <c r="T2934" s="8">
        <f t="shared" si="27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69</v>
      </c>
      <c r="P2935">
        <f t="shared" si="271"/>
        <v>47.574074074074076</v>
      </c>
      <c r="Q2935" t="str">
        <f t="shared" si="274"/>
        <v>theater</v>
      </c>
      <c r="R2935" t="str">
        <f t="shared" si="275"/>
        <v>musical</v>
      </c>
      <c r="S2935" s="8">
        <f t="shared" si="272"/>
        <v>42525.956631944442</v>
      </c>
      <c r="T2935" s="8">
        <f t="shared" si="27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200</v>
      </c>
      <c r="P2936">
        <f t="shared" si="271"/>
        <v>72.972972972972968</v>
      </c>
      <c r="Q2936" t="str">
        <f t="shared" si="274"/>
        <v>theater</v>
      </c>
      <c r="R2936" t="str">
        <f t="shared" si="275"/>
        <v>musical</v>
      </c>
      <c r="S2936" s="8">
        <f t="shared" si="272"/>
        <v>41805.636157407411</v>
      </c>
      <c r="T2936" s="8">
        <f t="shared" si="27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31</v>
      </c>
      <c r="P2937">
        <f t="shared" si="271"/>
        <v>90.538461538461533</v>
      </c>
      <c r="Q2937" t="str">
        <f t="shared" si="274"/>
        <v>theater</v>
      </c>
      <c r="R2937" t="str">
        <f t="shared" si="275"/>
        <v>musical</v>
      </c>
      <c r="S2937" s="8">
        <f t="shared" si="272"/>
        <v>42611.708333333328</v>
      </c>
      <c r="T2937" s="8">
        <f t="shared" si="27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280</v>
      </c>
      <c r="P2938">
        <f t="shared" si="271"/>
        <v>37.647058823529413</v>
      </c>
      <c r="Q2938" t="str">
        <f t="shared" si="274"/>
        <v>theater</v>
      </c>
      <c r="R2938" t="str">
        <f t="shared" si="275"/>
        <v>musical</v>
      </c>
      <c r="S2938" s="8">
        <f t="shared" si="272"/>
        <v>41925.207638888889</v>
      </c>
      <c r="T2938" s="8">
        <f t="shared" si="27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500</v>
      </c>
      <c r="P2939">
        <f t="shared" si="271"/>
        <v>36.363636363636367</v>
      </c>
      <c r="Q2939" t="str">
        <f t="shared" si="274"/>
        <v>theater</v>
      </c>
      <c r="R2939" t="str">
        <f t="shared" si="275"/>
        <v>musical</v>
      </c>
      <c r="S2939" s="8">
        <f t="shared" si="272"/>
        <v>41833.457326388889</v>
      </c>
      <c r="T2939" s="8">
        <f t="shared" si="27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55</v>
      </c>
      <c r="P2940">
        <f t="shared" si="271"/>
        <v>126.71875</v>
      </c>
      <c r="Q2940" t="str">
        <f t="shared" si="274"/>
        <v>theater</v>
      </c>
      <c r="R2940" t="str">
        <f t="shared" si="275"/>
        <v>musical</v>
      </c>
      <c r="S2940" s="8">
        <f t="shared" si="272"/>
        <v>42034.703865740739</v>
      </c>
      <c r="T2940" s="8">
        <f t="shared" si="27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230</v>
      </c>
      <c r="P2941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8">
        <f t="shared" si="272"/>
        <v>41879.041666666664</v>
      </c>
      <c r="T2941" s="8">
        <f t="shared" si="27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181</v>
      </c>
      <c r="P2942">
        <f t="shared" si="271"/>
        <v>81.242424242424249</v>
      </c>
      <c r="Q2942" t="str">
        <f t="shared" si="274"/>
        <v>theater</v>
      </c>
      <c r="R2942" t="str">
        <f t="shared" si="275"/>
        <v>musical</v>
      </c>
      <c r="S2942" s="8">
        <f t="shared" si="272"/>
        <v>42022.773356481484</v>
      </c>
      <c r="T2942" s="8">
        <f t="shared" si="27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-24999</v>
      </c>
      <c r="P2943">
        <f t="shared" si="271"/>
        <v>1</v>
      </c>
      <c r="Q2943" t="str">
        <f t="shared" si="274"/>
        <v>theater</v>
      </c>
      <c r="R2943" t="str">
        <f t="shared" si="275"/>
        <v>spaces</v>
      </c>
      <c r="S2943" s="8">
        <f t="shared" si="272"/>
        <v>42064.960127314815</v>
      </c>
      <c r="T2943" s="8">
        <f t="shared" si="27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-159150</v>
      </c>
      <c r="P2944">
        <f t="shared" si="271"/>
        <v>202.22772277227722</v>
      </c>
      <c r="Q2944" t="str">
        <f t="shared" si="274"/>
        <v>theater</v>
      </c>
      <c r="R2944" t="str">
        <f t="shared" si="275"/>
        <v>spaces</v>
      </c>
      <c r="S2944" s="8">
        <f t="shared" si="272"/>
        <v>42354.845833333333</v>
      </c>
      <c r="T2944" s="8">
        <f t="shared" si="27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-3000</v>
      </c>
      <c r="P2945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8">
        <f t="shared" si="272"/>
        <v>42107.129398148143</v>
      </c>
      <c r="T2945" s="8">
        <f t="shared" si="27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E2946-D2946</f>
        <v>-9900</v>
      </c>
      <c r="P2946">
        <f t="shared" ref="P2946:P3009" si="277">E2946/L2946</f>
        <v>100</v>
      </c>
      <c r="Q2946" t="str">
        <f t="shared" si="274"/>
        <v>theater</v>
      </c>
      <c r="R2946" t="str">
        <f t="shared" si="275"/>
        <v>spaces</v>
      </c>
      <c r="S2946" s="8">
        <f t="shared" ref="S2946:S3009" si="278">(((I2946/60)/60)/24)+DATE(1970,1,1)</f>
        <v>42162.9143287037</v>
      </c>
      <c r="T2946" s="8">
        <f t="shared" ref="T2946:T3009" si="279">(((J2946/60)/60)/24)+DATE(1970,1,1)</f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-50000</v>
      </c>
      <c r="P2947" t="e">
        <f t="shared" si="277"/>
        <v>#DIV/0!</v>
      </c>
      <c r="Q2947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8">
        <f t="shared" si="278"/>
        <v>42148.139583333337</v>
      </c>
      <c r="T2947" s="8">
        <f t="shared" si="279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-1998</v>
      </c>
      <c r="P2948">
        <f t="shared" si="277"/>
        <v>1</v>
      </c>
      <c r="Q2948" t="str">
        <f t="shared" si="280"/>
        <v>theater</v>
      </c>
      <c r="R2948" t="str">
        <f t="shared" si="281"/>
        <v>spaces</v>
      </c>
      <c r="S2948" s="8">
        <f t="shared" si="278"/>
        <v>42597.531157407408</v>
      </c>
      <c r="T2948" s="8">
        <f t="shared" si="279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-23928</v>
      </c>
      <c r="P2949">
        <f t="shared" si="277"/>
        <v>82.461538461538467</v>
      </c>
      <c r="Q2949" t="str">
        <f t="shared" si="280"/>
        <v>theater</v>
      </c>
      <c r="R2949" t="str">
        <f t="shared" si="281"/>
        <v>spaces</v>
      </c>
      <c r="S2949" s="8">
        <f t="shared" si="278"/>
        <v>42698.715972222228</v>
      </c>
      <c r="T2949" s="8">
        <f t="shared" si="279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-499976</v>
      </c>
      <c r="P2950">
        <f t="shared" si="277"/>
        <v>2.6666666666666665</v>
      </c>
      <c r="Q2950" t="str">
        <f t="shared" si="280"/>
        <v>theater</v>
      </c>
      <c r="R2950" t="str">
        <f t="shared" si="281"/>
        <v>spaces</v>
      </c>
      <c r="S2950" s="8">
        <f t="shared" si="278"/>
        <v>42157.649224537032</v>
      </c>
      <c r="T2950" s="8">
        <f t="shared" si="279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-975</v>
      </c>
      <c r="P2951">
        <f t="shared" si="277"/>
        <v>12.5</v>
      </c>
      <c r="Q2951" t="str">
        <f t="shared" si="280"/>
        <v>theater</v>
      </c>
      <c r="R2951" t="str">
        <f t="shared" si="281"/>
        <v>spaces</v>
      </c>
      <c r="S2951" s="8">
        <f t="shared" si="278"/>
        <v>42327.864780092597</v>
      </c>
      <c r="T2951" s="8">
        <f t="shared" si="279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-5000000</v>
      </c>
      <c r="P2952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8">
        <f t="shared" si="278"/>
        <v>42392.36518518519</v>
      </c>
      <c r="T2952" s="8">
        <f t="shared" si="279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-48904</v>
      </c>
      <c r="P2953">
        <f t="shared" si="277"/>
        <v>18.896551724137932</v>
      </c>
      <c r="Q2953" t="str">
        <f t="shared" si="280"/>
        <v>theater</v>
      </c>
      <c r="R2953" t="str">
        <f t="shared" si="281"/>
        <v>spaces</v>
      </c>
      <c r="S2953" s="8">
        <f t="shared" si="278"/>
        <v>41917.802928240737</v>
      </c>
      <c r="T2953" s="8">
        <f t="shared" si="279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-18395</v>
      </c>
      <c r="P2954">
        <f t="shared" si="277"/>
        <v>200.625</v>
      </c>
      <c r="Q2954" t="str">
        <f t="shared" si="280"/>
        <v>theater</v>
      </c>
      <c r="R2954" t="str">
        <f t="shared" si="281"/>
        <v>spaces</v>
      </c>
      <c r="S2954" s="8">
        <f t="shared" si="278"/>
        <v>42660.166666666672</v>
      </c>
      <c r="T2954" s="8">
        <f t="shared" si="279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-399395</v>
      </c>
      <c r="P2955">
        <f t="shared" si="277"/>
        <v>201.66666666666666</v>
      </c>
      <c r="Q2955" t="str">
        <f t="shared" si="280"/>
        <v>theater</v>
      </c>
      <c r="R2955" t="str">
        <f t="shared" si="281"/>
        <v>spaces</v>
      </c>
      <c r="S2955" s="8">
        <f t="shared" si="278"/>
        <v>42285.791909722218</v>
      </c>
      <c r="T2955" s="8">
        <f t="shared" si="279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-15000</v>
      </c>
      <c r="P2956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8">
        <f t="shared" si="278"/>
        <v>42810.541701388895</v>
      </c>
      <c r="T2956" s="8">
        <f t="shared" si="279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-485</v>
      </c>
      <c r="P2957">
        <f t="shared" si="277"/>
        <v>65</v>
      </c>
      <c r="Q2957" t="str">
        <f t="shared" si="280"/>
        <v>theater</v>
      </c>
      <c r="R2957" t="str">
        <f t="shared" si="281"/>
        <v>spaces</v>
      </c>
      <c r="S2957" s="8">
        <f t="shared" si="278"/>
        <v>42171.741307870368</v>
      </c>
      <c r="T2957" s="8">
        <f t="shared" si="279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-6578</v>
      </c>
      <c r="P2958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8">
        <f t="shared" si="278"/>
        <v>42494.958912037036</v>
      </c>
      <c r="T2958" s="8">
        <f t="shared" si="279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-14720</v>
      </c>
      <c r="P2959">
        <f t="shared" si="277"/>
        <v>93.333333333333329</v>
      </c>
      <c r="Q2959" t="str">
        <f t="shared" si="280"/>
        <v>theater</v>
      </c>
      <c r="R2959" t="str">
        <f t="shared" si="281"/>
        <v>spaces</v>
      </c>
      <c r="S2959" s="8">
        <f t="shared" si="278"/>
        <v>42090.969583333332</v>
      </c>
      <c r="T2959" s="8">
        <f t="shared" si="279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-80000</v>
      </c>
      <c r="P2960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8">
        <f t="shared" si="278"/>
        <v>42498.73746527778</v>
      </c>
      <c r="T2960" s="8">
        <f t="shared" si="279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-10000</v>
      </c>
      <c r="P2961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8">
        <f t="shared" si="278"/>
        <v>42528.008391203708</v>
      </c>
      <c r="T2961" s="8">
        <f t="shared" si="279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-30000000</v>
      </c>
      <c r="P2962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8">
        <f t="shared" si="278"/>
        <v>41893.757210648146</v>
      </c>
      <c r="T2962" s="8">
        <f t="shared" si="279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481</v>
      </c>
      <c r="P2963">
        <f t="shared" si="277"/>
        <v>50.75</v>
      </c>
      <c r="Q2963" t="str">
        <f t="shared" si="280"/>
        <v>theater</v>
      </c>
      <c r="R2963" t="str">
        <f t="shared" si="281"/>
        <v>plays</v>
      </c>
      <c r="S2963" s="8">
        <f t="shared" si="278"/>
        <v>42089.166666666672</v>
      </c>
      <c r="T2963" s="8">
        <f t="shared" si="279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218</v>
      </c>
      <c r="P2964">
        <f t="shared" si="277"/>
        <v>60.9</v>
      </c>
      <c r="Q2964" t="str">
        <f t="shared" si="280"/>
        <v>theater</v>
      </c>
      <c r="R2964" t="str">
        <f t="shared" si="281"/>
        <v>plays</v>
      </c>
      <c r="S2964" s="8">
        <f t="shared" si="278"/>
        <v>42064.290972222225</v>
      </c>
      <c r="T2964" s="8">
        <f t="shared" si="279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685</v>
      </c>
      <c r="P2965">
        <f t="shared" si="277"/>
        <v>109.03061224489795</v>
      </c>
      <c r="Q2965" t="str">
        <f t="shared" si="280"/>
        <v>theater</v>
      </c>
      <c r="R2965" t="str">
        <f t="shared" si="281"/>
        <v>plays</v>
      </c>
      <c r="S2965" s="8">
        <f t="shared" si="278"/>
        <v>42187.470185185186</v>
      </c>
      <c r="T2965" s="8">
        <f t="shared" si="279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35.6899999999996</v>
      </c>
      <c r="P2966">
        <f t="shared" si="277"/>
        <v>25.692295918367346</v>
      </c>
      <c r="Q2966" t="str">
        <f t="shared" si="280"/>
        <v>theater</v>
      </c>
      <c r="R2966" t="str">
        <f t="shared" si="281"/>
        <v>plays</v>
      </c>
      <c r="S2966" s="8">
        <f t="shared" si="278"/>
        <v>41857.897222222222</v>
      </c>
      <c r="T2966" s="8">
        <f t="shared" si="279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135</v>
      </c>
      <c r="P2967">
        <f t="shared" si="277"/>
        <v>41.92307692307692</v>
      </c>
      <c r="Q2967" t="str">
        <f t="shared" si="280"/>
        <v>theater</v>
      </c>
      <c r="R2967" t="str">
        <f t="shared" si="281"/>
        <v>plays</v>
      </c>
      <c r="S2967" s="8">
        <f t="shared" si="278"/>
        <v>42192.729548611111</v>
      </c>
      <c r="T2967" s="8">
        <f t="shared" si="279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1363</v>
      </c>
      <c r="P2968">
        <f t="shared" si="277"/>
        <v>88.7734375</v>
      </c>
      <c r="Q2968" t="str">
        <f t="shared" si="280"/>
        <v>theater</v>
      </c>
      <c r="R2968" t="str">
        <f t="shared" si="281"/>
        <v>plays</v>
      </c>
      <c r="S2968" s="8">
        <f t="shared" si="278"/>
        <v>42263.738564814819</v>
      </c>
      <c r="T2968" s="8">
        <f t="shared" si="279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696</v>
      </c>
      <c r="P2969">
        <f t="shared" si="277"/>
        <v>80.225352112676063</v>
      </c>
      <c r="Q2969" t="str">
        <f t="shared" si="280"/>
        <v>theater</v>
      </c>
      <c r="R2969" t="str">
        <f t="shared" si="281"/>
        <v>plays</v>
      </c>
      <c r="S2969" s="8">
        <f t="shared" si="278"/>
        <v>42072.156157407408</v>
      </c>
      <c r="T2969" s="8">
        <f t="shared" si="279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210</v>
      </c>
      <c r="P2970">
        <f t="shared" si="277"/>
        <v>78.936170212765958</v>
      </c>
      <c r="Q2970" t="str">
        <f t="shared" si="280"/>
        <v>theater</v>
      </c>
      <c r="R2970" t="str">
        <f t="shared" si="281"/>
        <v>plays</v>
      </c>
      <c r="S2970" s="8">
        <f t="shared" si="278"/>
        <v>42599.165972222225</v>
      </c>
      <c r="T2970" s="8">
        <f t="shared" si="279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625</v>
      </c>
      <c r="P2971">
        <f t="shared" si="277"/>
        <v>95.588235294117652</v>
      </c>
      <c r="Q2971" t="str">
        <f t="shared" si="280"/>
        <v>theater</v>
      </c>
      <c r="R2971" t="str">
        <f t="shared" si="281"/>
        <v>plays</v>
      </c>
      <c r="S2971" s="8">
        <f t="shared" si="278"/>
        <v>42127.952083333337</v>
      </c>
      <c r="T2971" s="8">
        <f t="shared" si="279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360</v>
      </c>
      <c r="P2972">
        <f t="shared" si="277"/>
        <v>69.890109890109883</v>
      </c>
      <c r="Q2972" t="str">
        <f t="shared" si="280"/>
        <v>theater</v>
      </c>
      <c r="R2972" t="str">
        <f t="shared" si="281"/>
        <v>plays</v>
      </c>
      <c r="S2972" s="8">
        <f t="shared" si="278"/>
        <v>41838.669571759259</v>
      </c>
      <c r="T2972" s="8">
        <f t="shared" si="279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5</v>
      </c>
      <c r="P2973">
        <f t="shared" si="277"/>
        <v>74.534883720930239</v>
      </c>
      <c r="Q2973" t="str">
        <f t="shared" si="280"/>
        <v>theater</v>
      </c>
      <c r="R2973" t="str">
        <f t="shared" si="281"/>
        <v>plays</v>
      </c>
      <c r="S2973" s="8">
        <f t="shared" si="278"/>
        <v>41882.658310185187</v>
      </c>
      <c r="T2973" s="8">
        <f t="shared" si="279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107</v>
      </c>
      <c r="P2974">
        <f t="shared" si="277"/>
        <v>123.94117647058823</v>
      </c>
      <c r="Q2974" t="str">
        <f t="shared" si="280"/>
        <v>theater</v>
      </c>
      <c r="R2974" t="str">
        <f t="shared" si="281"/>
        <v>plays</v>
      </c>
      <c r="S2974" s="8">
        <f t="shared" si="278"/>
        <v>42709.041666666672</v>
      </c>
      <c r="T2974" s="8">
        <f t="shared" si="279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3740</v>
      </c>
      <c r="P2975">
        <f t="shared" si="277"/>
        <v>264.84848484848487</v>
      </c>
      <c r="Q2975" t="str">
        <f t="shared" si="280"/>
        <v>theater</v>
      </c>
      <c r="R2975" t="str">
        <f t="shared" si="281"/>
        <v>plays</v>
      </c>
      <c r="S2975" s="8">
        <f t="shared" si="278"/>
        <v>42370.166666666672</v>
      </c>
      <c r="T2975" s="8">
        <f t="shared" si="279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100</v>
      </c>
      <c r="P2976">
        <f t="shared" si="277"/>
        <v>58.620689655172413</v>
      </c>
      <c r="Q2976" t="str">
        <f t="shared" si="280"/>
        <v>theater</v>
      </c>
      <c r="R2976" t="str">
        <f t="shared" si="281"/>
        <v>plays</v>
      </c>
      <c r="S2976" s="8">
        <f t="shared" si="278"/>
        <v>41908.065972222219</v>
      </c>
      <c r="T2976" s="8">
        <f t="shared" si="279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</v>
      </c>
      <c r="P2977">
        <f t="shared" si="277"/>
        <v>70.884955752212392</v>
      </c>
      <c r="Q2977" t="str">
        <f t="shared" si="280"/>
        <v>theater</v>
      </c>
      <c r="R2977" t="str">
        <f t="shared" si="281"/>
        <v>plays</v>
      </c>
      <c r="S2977" s="8">
        <f t="shared" si="278"/>
        <v>41970.125</v>
      </c>
      <c r="T2977" s="8">
        <f t="shared" si="279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50</v>
      </c>
      <c r="P2978">
        <f t="shared" si="277"/>
        <v>8.5714285714285712</v>
      </c>
      <c r="Q2978" t="str">
        <f t="shared" si="280"/>
        <v>theater</v>
      </c>
      <c r="R2978" t="str">
        <f t="shared" si="281"/>
        <v>plays</v>
      </c>
      <c r="S2978" s="8">
        <f t="shared" si="278"/>
        <v>42442.5</v>
      </c>
      <c r="T2978" s="8">
        <f t="shared" si="279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407</v>
      </c>
      <c r="P2979">
        <f t="shared" si="277"/>
        <v>113.56666666666666</v>
      </c>
      <c r="Q2979" t="str">
        <f t="shared" si="280"/>
        <v>theater</v>
      </c>
      <c r="R2979" t="str">
        <f t="shared" si="281"/>
        <v>plays</v>
      </c>
      <c r="S2979" s="8">
        <f t="shared" si="278"/>
        <v>42086.093055555553</v>
      </c>
      <c r="T2979" s="8">
        <f t="shared" si="279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221</v>
      </c>
      <c r="P2980">
        <f t="shared" si="277"/>
        <v>60.6875</v>
      </c>
      <c r="Q2980" t="str">
        <f t="shared" si="280"/>
        <v>theater</v>
      </c>
      <c r="R2980" t="str">
        <f t="shared" si="281"/>
        <v>plays</v>
      </c>
      <c r="S2980" s="8">
        <f t="shared" si="278"/>
        <v>41932.249305555553</v>
      </c>
      <c r="T2980" s="8">
        <f t="shared" si="279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70</v>
      </c>
      <c r="P2981">
        <f t="shared" si="277"/>
        <v>110.21739130434783</v>
      </c>
      <c r="Q2981" t="str">
        <f t="shared" si="280"/>
        <v>theater</v>
      </c>
      <c r="R2981" t="str">
        <f t="shared" si="281"/>
        <v>plays</v>
      </c>
      <c r="S2981" s="8">
        <f t="shared" si="278"/>
        <v>42010.25</v>
      </c>
      <c r="T2981" s="8">
        <f t="shared" si="279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275</v>
      </c>
      <c r="P2982">
        <f t="shared" si="277"/>
        <v>136.45833333333334</v>
      </c>
      <c r="Q2982" t="str">
        <f t="shared" si="280"/>
        <v>theater</v>
      </c>
      <c r="R2982" t="str">
        <f t="shared" si="281"/>
        <v>plays</v>
      </c>
      <c r="S2982" s="8">
        <f t="shared" si="278"/>
        <v>42240.083333333328</v>
      </c>
      <c r="T2982" s="8">
        <f t="shared" si="279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1157</v>
      </c>
      <c r="P2983">
        <f t="shared" si="277"/>
        <v>53.164948453608247</v>
      </c>
      <c r="Q2983" t="str">
        <f t="shared" si="280"/>
        <v>theater</v>
      </c>
      <c r="R2983" t="str">
        <f t="shared" si="281"/>
        <v>spaces</v>
      </c>
      <c r="S2983" s="8">
        <f t="shared" si="278"/>
        <v>42270.559675925921</v>
      </c>
      <c r="T2983" s="8">
        <f t="shared" si="279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103</v>
      </c>
      <c r="P2984">
        <f t="shared" si="277"/>
        <v>86.491525423728817</v>
      </c>
      <c r="Q2984" t="str">
        <f t="shared" si="280"/>
        <v>theater</v>
      </c>
      <c r="R2984" t="str">
        <f t="shared" si="281"/>
        <v>spaces</v>
      </c>
      <c r="S2984" s="8">
        <f t="shared" si="278"/>
        <v>42411.686840277776</v>
      </c>
      <c r="T2984" s="8">
        <f t="shared" si="279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53985.91</v>
      </c>
      <c r="P2985">
        <f t="shared" si="277"/>
        <v>155.23827397260274</v>
      </c>
      <c r="Q2985" t="str">
        <f t="shared" si="280"/>
        <v>theater</v>
      </c>
      <c r="R2985" t="str">
        <f t="shared" si="281"/>
        <v>spaces</v>
      </c>
      <c r="S2985" s="8">
        <f t="shared" si="278"/>
        <v>41954.674027777779</v>
      </c>
      <c r="T2985" s="8">
        <f t="shared" si="279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88</v>
      </c>
      <c r="P2986">
        <f t="shared" si="277"/>
        <v>115.08256880733946</v>
      </c>
      <c r="Q2986" t="str">
        <f t="shared" si="280"/>
        <v>theater</v>
      </c>
      <c r="R2986" t="str">
        <f t="shared" si="281"/>
        <v>spaces</v>
      </c>
      <c r="S2986" s="8">
        <f t="shared" si="278"/>
        <v>42606.278715277775</v>
      </c>
      <c r="T2986" s="8">
        <f t="shared" si="279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2165</v>
      </c>
      <c r="P2987">
        <f t="shared" si="277"/>
        <v>109.5945945945946</v>
      </c>
      <c r="Q2987" t="str">
        <f t="shared" si="280"/>
        <v>theater</v>
      </c>
      <c r="R2987" t="str">
        <f t="shared" si="281"/>
        <v>spaces</v>
      </c>
      <c r="S2987" s="8">
        <f t="shared" si="278"/>
        <v>42674.166666666672</v>
      </c>
      <c r="T2987" s="8">
        <f t="shared" si="279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132</v>
      </c>
      <c r="P2988">
        <f t="shared" si="277"/>
        <v>45.214285714285715</v>
      </c>
      <c r="Q2988" t="str">
        <f t="shared" si="280"/>
        <v>theater</v>
      </c>
      <c r="R2988" t="str">
        <f t="shared" si="281"/>
        <v>spaces</v>
      </c>
      <c r="S2988" s="8">
        <f t="shared" si="278"/>
        <v>42491.458402777775</v>
      </c>
      <c r="T2988" s="8">
        <f t="shared" si="279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2600.2000000000007</v>
      </c>
      <c r="P2989">
        <f t="shared" si="277"/>
        <v>104.15169811320754</v>
      </c>
      <c r="Q2989" t="str">
        <f t="shared" si="280"/>
        <v>theater</v>
      </c>
      <c r="R2989" t="str">
        <f t="shared" si="281"/>
        <v>spaces</v>
      </c>
      <c r="S2989" s="8">
        <f t="shared" si="278"/>
        <v>42656</v>
      </c>
      <c r="T2989" s="8">
        <f t="shared" si="279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0</v>
      </c>
      <c r="P2990">
        <f t="shared" si="277"/>
        <v>35.714285714285715</v>
      </c>
      <c r="Q2990" t="str">
        <f t="shared" si="280"/>
        <v>theater</v>
      </c>
      <c r="R2990" t="str">
        <f t="shared" si="281"/>
        <v>spaces</v>
      </c>
      <c r="S2990" s="8">
        <f t="shared" si="278"/>
        <v>42541.362048611118</v>
      </c>
      <c r="T2990" s="8">
        <f t="shared" si="279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15307</v>
      </c>
      <c r="P2991">
        <f t="shared" si="277"/>
        <v>96.997252747252745</v>
      </c>
      <c r="Q2991" t="str">
        <f t="shared" si="280"/>
        <v>theater</v>
      </c>
      <c r="R2991" t="str">
        <f t="shared" si="281"/>
        <v>spaces</v>
      </c>
      <c r="S2991" s="8">
        <f t="shared" si="278"/>
        <v>42359.207638888889</v>
      </c>
      <c r="T2991" s="8">
        <f t="shared" si="279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0</v>
      </c>
      <c r="P2992">
        <f t="shared" si="277"/>
        <v>370.37037037037038</v>
      </c>
      <c r="Q2992" t="str">
        <f t="shared" si="280"/>
        <v>theater</v>
      </c>
      <c r="R2992" t="str">
        <f t="shared" si="281"/>
        <v>spaces</v>
      </c>
      <c r="S2992" s="8">
        <f t="shared" si="278"/>
        <v>42376.57430555555</v>
      </c>
      <c r="T2992" s="8">
        <f t="shared" si="279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280</v>
      </c>
      <c r="P2993">
        <f t="shared" si="277"/>
        <v>94.408602150537632</v>
      </c>
      <c r="Q2993" t="str">
        <f t="shared" si="280"/>
        <v>theater</v>
      </c>
      <c r="R2993" t="str">
        <f t="shared" si="281"/>
        <v>spaces</v>
      </c>
      <c r="S2993" s="8">
        <f t="shared" si="278"/>
        <v>42762.837152777778</v>
      </c>
      <c r="T2993" s="8">
        <f t="shared" si="279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135</v>
      </c>
      <c r="P2994">
        <f t="shared" si="277"/>
        <v>48.984375</v>
      </c>
      <c r="Q2994" t="str">
        <f t="shared" si="280"/>
        <v>theater</v>
      </c>
      <c r="R2994" t="str">
        <f t="shared" si="281"/>
        <v>spaces</v>
      </c>
      <c r="S2994" s="8">
        <f t="shared" si="278"/>
        <v>42652.767476851848</v>
      </c>
      <c r="T2994" s="8">
        <f t="shared" si="279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3</v>
      </c>
      <c r="P2995">
        <f t="shared" si="277"/>
        <v>45.590909090909093</v>
      </c>
      <c r="Q2995" t="str">
        <f t="shared" si="280"/>
        <v>theater</v>
      </c>
      <c r="R2995" t="str">
        <f t="shared" si="281"/>
        <v>spaces</v>
      </c>
      <c r="S2995" s="8">
        <f t="shared" si="278"/>
        <v>42420.838738425926</v>
      </c>
      <c r="T2995" s="8">
        <f t="shared" si="279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1073.24</v>
      </c>
      <c r="P2996">
        <f t="shared" si="277"/>
        <v>23.275254237288134</v>
      </c>
      <c r="Q2996" t="str">
        <f t="shared" si="280"/>
        <v>theater</v>
      </c>
      <c r="R2996" t="str">
        <f t="shared" si="281"/>
        <v>spaces</v>
      </c>
      <c r="S2996" s="8">
        <f t="shared" si="278"/>
        <v>41915.478842592594</v>
      </c>
      <c r="T2996" s="8">
        <f t="shared" si="279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744</v>
      </c>
      <c r="P2997">
        <f t="shared" si="277"/>
        <v>63.2289156626506</v>
      </c>
      <c r="Q2997" t="str">
        <f t="shared" si="280"/>
        <v>theater</v>
      </c>
      <c r="R2997" t="str">
        <f t="shared" si="281"/>
        <v>spaces</v>
      </c>
      <c r="S2997" s="8">
        <f t="shared" si="278"/>
        <v>42754.665173611109</v>
      </c>
      <c r="T2997" s="8">
        <f t="shared" si="279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25180</v>
      </c>
      <c r="P2998">
        <f t="shared" si="277"/>
        <v>153.5204081632653</v>
      </c>
      <c r="Q2998" t="str">
        <f t="shared" si="280"/>
        <v>theater</v>
      </c>
      <c r="R2998" t="str">
        <f t="shared" si="281"/>
        <v>spaces</v>
      </c>
      <c r="S2998" s="8">
        <f t="shared" si="278"/>
        <v>42150.912500000006</v>
      </c>
      <c r="T2998" s="8">
        <f t="shared" si="279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373</v>
      </c>
      <c r="P2999">
        <f t="shared" si="277"/>
        <v>90.2</v>
      </c>
      <c r="Q2999" t="str">
        <f t="shared" si="280"/>
        <v>theater</v>
      </c>
      <c r="R2999" t="str">
        <f t="shared" si="281"/>
        <v>spaces</v>
      </c>
      <c r="S2999" s="8">
        <f t="shared" si="278"/>
        <v>42793.207638888889</v>
      </c>
      <c r="T2999" s="8">
        <f t="shared" si="279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1514.5</v>
      </c>
      <c r="P3000">
        <f t="shared" si="277"/>
        <v>118.97113163972287</v>
      </c>
      <c r="Q3000" t="str">
        <f t="shared" si="280"/>
        <v>theater</v>
      </c>
      <c r="R3000" t="str">
        <f t="shared" si="281"/>
        <v>spaces</v>
      </c>
      <c r="S3000" s="8">
        <f t="shared" si="278"/>
        <v>41806.184027777781</v>
      </c>
      <c r="T3000" s="8">
        <f t="shared" si="279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255</v>
      </c>
      <c r="P3001">
        <f t="shared" si="277"/>
        <v>80.25</v>
      </c>
      <c r="Q3001" t="str">
        <f t="shared" si="280"/>
        <v>theater</v>
      </c>
      <c r="R3001" t="str">
        <f t="shared" si="281"/>
        <v>spaces</v>
      </c>
      <c r="S3001" s="8">
        <f t="shared" si="278"/>
        <v>42795.083333333328</v>
      </c>
      <c r="T3001" s="8">
        <f t="shared" si="279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0</v>
      </c>
      <c r="P3002">
        <f t="shared" si="277"/>
        <v>62.5</v>
      </c>
      <c r="Q3002" t="str">
        <f t="shared" si="280"/>
        <v>theater</v>
      </c>
      <c r="R3002" t="str">
        <f t="shared" si="281"/>
        <v>spaces</v>
      </c>
      <c r="S3002" s="8">
        <f t="shared" si="278"/>
        <v>42766.75</v>
      </c>
      <c r="T3002" s="8">
        <f t="shared" si="279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15777.009999999998</v>
      </c>
      <c r="P3003">
        <f t="shared" si="277"/>
        <v>131.37719999999999</v>
      </c>
      <c r="Q3003" t="str">
        <f t="shared" si="280"/>
        <v>theater</v>
      </c>
      <c r="R3003" t="str">
        <f t="shared" si="281"/>
        <v>spaces</v>
      </c>
      <c r="S3003" s="8">
        <f t="shared" si="278"/>
        <v>42564.895625000005</v>
      </c>
      <c r="T3003" s="8">
        <f t="shared" si="279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595.43000000000029</v>
      </c>
      <c r="P3004">
        <f t="shared" si="277"/>
        <v>73.032980769230775</v>
      </c>
      <c r="Q3004" t="str">
        <f t="shared" si="280"/>
        <v>theater</v>
      </c>
      <c r="R3004" t="str">
        <f t="shared" si="281"/>
        <v>spaces</v>
      </c>
      <c r="S3004" s="8">
        <f t="shared" si="278"/>
        <v>41269.83625</v>
      </c>
      <c r="T3004" s="8">
        <f t="shared" si="279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35</v>
      </c>
      <c r="P3005">
        <f t="shared" si="277"/>
        <v>178.52941176470588</v>
      </c>
      <c r="Q3005" t="str">
        <f t="shared" si="280"/>
        <v>theater</v>
      </c>
      <c r="R3005" t="str">
        <f t="shared" si="281"/>
        <v>spaces</v>
      </c>
      <c r="S3005" s="8">
        <f t="shared" si="278"/>
        <v>42430.249305555553</v>
      </c>
      <c r="T3005" s="8">
        <f t="shared" si="279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5126</v>
      </c>
      <c r="P3006">
        <f t="shared" si="277"/>
        <v>162.90974729241879</v>
      </c>
      <c r="Q3006" t="str">
        <f t="shared" si="280"/>
        <v>theater</v>
      </c>
      <c r="R3006" t="str">
        <f t="shared" si="281"/>
        <v>spaces</v>
      </c>
      <c r="S3006" s="8">
        <f t="shared" si="278"/>
        <v>41958.922731481478</v>
      </c>
      <c r="T3006" s="8">
        <f t="shared" si="279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2172.6000000000004</v>
      </c>
      <c r="P3007">
        <f t="shared" si="277"/>
        <v>108.24237288135593</v>
      </c>
      <c r="Q3007" t="str">
        <f t="shared" si="280"/>
        <v>theater</v>
      </c>
      <c r="R3007" t="str">
        <f t="shared" si="281"/>
        <v>spaces</v>
      </c>
      <c r="S3007" s="8">
        <f t="shared" si="278"/>
        <v>41918.674826388888</v>
      </c>
      <c r="T3007" s="8">
        <f t="shared" si="279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620</v>
      </c>
      <c r="P3008">
        <f t="shared" si="277"/>
        <v>88.865979381443296</v>
      </c>
      <c r="Q3008" t="str">
        <f t="shared" si="280"/>
        <v>theater</v>
      </c>
      <c r="R3008" t="str">
        <f t="shared" si="281"/>
        <v>spaces</v>
      </c>
      <c r="S3008" s="8">
        <f t="shared" si="278"/>
        <v>41987.756840277783</v>
      </c>
      <c r="T3008" s="8">
        <f t="shared" si="279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480</v>
      </c>
      <c r="P3009">
        <f t="shared" si="277"/>
        <v>54</v>
      </c>
      <c r="Q3009" t="str">
        <f t="shared" si="280"/>
        <v>theater</v>
      </c>
      <c r="R3009" t="str">
        <f t="shared" si="281"/>
        <v>spaces</v>
      </c>
      <c r="S3009" s="8">
        <f t="shared" si="278"/>
        <v>42119.216238425928</v>
      </c>
      <c r="T3009" s="8">
        <f t="shared" si="279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E3010-D3010</f>
        <v>35</v>
      </c>
      <c r="P3010">
        <f t="shared" ref="P3010:P3073" si="283">E3010/L3010</f>
        <v>116.73076923076923</v>
      </c>
      <c r="Q3010" t="str">
        <f t="shared" si="280"/>
        <v>theater</v>
      </c>
      <c r="R3010" t="str">
        <f t="shared" si="281"/>
        <v>spaces</v>
      </c>
      <c r="S3010" s="8">
        <f t="shared" ref="S3010:S3073" si="284">(((I3010/60)/60)/24)+DATE(1970,1,1)</f>
        <v>42390.212025462963</v>
      </c>
      <c r="T3010" s="8">
        <f t="shared" ref="T3010:T3073" si="285">(((J3010/60)/60)/24)+DATE(1970,1,1)</f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4939</v>
      </c>
      <c r="P3011">
        <f t="shared" si="283"/>
        <v>233.8984375</v>
      </c>
      <c r="Q3011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8">
        <f t="shared" si="284"/>
        <v>41969.611574074079</v>
      </c>
      <c r="T3011" s="8">
        <f t="shared" si="285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870</v>
      </c>
      <c r="P3012">
        <f t="shared" si="283"/>
        <v>158</v>
      </c>
      <c r="Q3012" t="str">
        <f t="shared" si="286"/>
        <v>theater</v>
      </c>
      <c r="R3012" t="str">
        <f t="shared" si="287"/>
        <v>spaces</v>
      </c>
      <c r="S3012" s="8">
        <f t="shared" si="284"/>
        <v>42056.832395833335</v>
      </c>
      <c r="T3012" s="8">
        <f t="shared" si="285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71</v>
      </c>
      <c r="P3013">
        <f t="shared" si="283"/>
        <v>14.84</v>
      </c>
      <c r="Q3013" t="str">
        <f t="shared" si="286"/>
        <v>theater</v>
      </c>
      <c r="R3013" t="str">
        <f t="shared" si="287"/>
        <v>spaces</v>
      </c>
      <c r="S3013" s="8">
        <f t="shared" si="284"/>
        <v>42361.957638888889</v>
      </c>
      <c r="T3013" s="8">
        <f t="shared" si="285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685</v>
      </c>
      <c r="P3014">
        <f t="shared" si="283"/>
        <v>85.181818181818187</v>
      </c>
      <c r="Q3014" t="str">
        <f t="shared" si="286"/>
        <v>theater</v>
      </c>
      <c r="R3014" t="str">
        <f t="shared" si="287"/>
        <v>spaces</v>
      </c>
      <c r="S3014" s="8">
        <f t="shared" si="284"/>
        <v>42045.702893518523</v>
      </c>
      <c r="T3014" s="8">
        <f t="shared" si="285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5696</v>
      </c>
      <c r="P3015">
        <f t="shared" si="283"/>
        <v>146.69158878504672</v>
      </c>
      <c r="Q3015" t="str">
        <f t="shared" si="286"/>
        <v>theater</v>
      </c>
      <c r="R3015" t="str">
        <f t="shared" si="287"/>
        <v>spaces</v>
      </c>
      <c r="S3015" s="8">
        <f t="shared" si="284"/>
        <v>42176.836215277777</v>
      </c>
      <c r="T3015" s="8">
        <f t="shared" si="285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3276</v>
      </c>
      <c r="P3016">
        <f t="shared" si="283"/>
        <v>50.764811490125673</v>
      </c>
      <c r="Q3016" t="str">
        <f t="shared" si="286"/>
        <v>theater</v>
      </c>
      <c r="R3016" t="str">
        <f t="shared" si="287"/>
        <v>spaces</v>
      </c>
      <c r="S3016" s="8">
        <f t="shared" si="284"/>
        <v>41948.208333333336</v>
      </c>
      <c r="T3016" s="8">
        <f t="shared" si="285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108</v>
      </c>
      <c r="P3017">
        <f t="shared" si="283"/>
        <v>87.7</v>
      </c>
      <c r="Q3017" t="str">
        <f t="shared" si="286"/>
        <v>theater</v>
      </c>
      <c r="R3017" t="str">
        <f t="shared" si="287"/>
        <v>spaces</v>
      </c>
      <c r="S3017" s="8">
        <f t="shared" si="284"/>
        <v>41801.166666666664</v>
      </c>
      <c r="T3017" s="8">
        <f t="shared" si="285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222</v>
      </c>
      <c r="P3018">
        <f t="shared" si="283"/>
        <v>242.27777777777777</v>
      </c>
      <c r="Q3018" t="str">
        <f t="shared" si="286"/>
        <v>theater</v>
      </c>
      <c r="R3018" t="str">
        <f t="shared" si="287"/>
        <v>spaces</v>
      </c>
      <c r="S3018" s="8">
        <f t="shared" si="284"/>
        <v>41838.548055555555</v>
      </c>
      <c r="T3018" s="8">
        <f t="shared" si="285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1285</v>
      </c>
      <c r="P3019">
        <f t="shared" si="283"/>
        <v>146.44654088050314</v>
      </c>
      <c r="Q3019" t="str">
        <f t="shared" si="286"/>
        <v>theater</v>
      </c>
      <c r="R3019" t="str">
        <f t="shared" si="287"/>
        <v>spaces</v>
      </c>
      <c r="S3019" s="8">
        <f t="shared" si="284"/>
        <v>41871.850034722222</v>
      </c>
      <c r="T3019" s="8">
        <f t="shared" si="285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30</v>
      </c>
      <c r="P3020">
        <f t="shared" si="283"/>
        <v>103.17073170731707</v>
      </c>
      <c r="Q3020" t="str">
        <f t="shared" si="286"/>
        <v>theater</v>
      </c>
      <c r="R3020" t="str">
        <f t="shared" si="287"/>
        <v>spaces</v>
      </c>
      <c r="S3020" s="8">
        <f t="shared" si="284"/>
        <v>42205.916666666672</v>
      </c>
      <c r="T3020" s="8">
        <f t="shared" si="285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3185</v>
      </c>
      <c r="P3021">
        <f t="shared" si="283"/>
        <v>80.464601769911511</v>
      </c>
      <c r="Q3021" t="str">
        <f t="shared" si="286"/>
        <v>theater</v>
      </c>
      <c r="R3021" t="str">
        <f t="shared" si="287"/>
        <v>spaces</v>
      </c>
      <c r="S3021" s="8">
        <f t="shared" si="284"/>
        <v>41786.125</v>
      </c>
      <c r="T3021" s="8">
        <f t="shared" si="285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40</v>
      </c>
      <c r="P3022">
        <f t="shared" si="283"/>
        <v>234.66666666666666</v>
      </c>
      <c r="Q3022" t="str">
        <f t="shared" si="286"/>
        <v>theater</v>
      </c>
      <c r="R3022" t="str">
        <f t="shared" si="287"/>
        <v>spaces</v>
      </c>
      <c r="S3022" s="8">
        <f t="shared" si="284"/>
        <v>42230.846446759257</v>
      </c>
      <c r="T3022" s="8">
        <f t="shared" si="285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721</v>
      </c>
      <c r="P3023">
        <f t="shared" si="283"/>
        <v>50.689320388349515</v>
      </c>
      <c r="Q3023" t="str">
        <f t="shared" si="286"/>
        <v>theater</v>
      </c>
      <c r="R3023" t="str">
        <f t="shared" si="287"/>
        <v>spaces</v>
      </c>
      <c r="S3023" s="8">
        <f t="shared" si="284"/>
        <v>42696.249305555553</v>
      </c>
      <c r="T3023" s="8">
        <f t="shared" si="285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88</v>
      </c>
      <c r="P3024">
        <f t="shared" si="283"/>
        <v>162.70967741935485</v>
      </c>
      <c r="Q3024" t="str">
        <f t="shared" si="286"/>
        <v>theater</v>
      </c>
      <c r="R3024" t="str">
        <f t="shared" si="287"/>
        <v>spaces</v>
      </c>
      <c r="S3024" s="8">
        <f t="shared" si="284"/>
        <v>42609.95380787037</v>
      </c>
      <c r="T3024" s="8">
        <f t="shared" si="285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21</v>
      </c>
      <c r="P3025">
        <f t="shared" si="283"/>
        <v>120.16666666666667</v>
      </c>
      <c r="Q3025" t="str">
        <f t="shared" si="286"/>
        <v>theater</v>
      </c>
      <c r="R3025" t="str">
        <f t="shared" si="287"/>
        <v>spaces</v>
      </c>
      <c r="S3025" s="8">
        <f t="shared" si="284"/>
        <v>42166.675763888896</v>
      </c>
      <c r="T3025" s="8">
        <f t="shared" si="285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7321</v>
      </c>
      <c r="P3026">
        <f t="shared" si="283"/>
        <v>67.697802197802204</v>
      </c>
      <c r="Q3026" t="str">
        <f t="shared" si="286"/>
        <v>theater</v>
      </c>
      <c r="R3026" t="str">
        <f t="shared" si="287"/>
        <v>spaces</v>
      </c>
      <c r="S3026" s="8">
        <f t="shared" si="284"/>
        <v>41188.993923611109</v>
      </c>
      <c r="T3026" s="8">
        <f t="shared" si="285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5055</v>
      </c>
      <c r="P3027">
        <f t="shared" si="283"/>
        <v>52.103448275862071</v>
      </c>
      <c r="Q3027" t="str">
        <f t="shared" si="286"/>
        <v>theater</v>
      </c>
      <c r="R3027" t="str">
        <f t="shared" si="287"/>
        <v>spaces</v>
      </c>
      <c r="S3027" s="8">
        <f t="shared" si="284"/>
        <v>41789.666666666664</v>
      </c>
      <c r="T3027" s="8">
        <f t="shared" si="285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390</v>
      </c>
      <c r="P3028">
        <f t="shared" si="283"/>
        <v>51.6</v>
      </c>
      <c r="Q3028" t="str">
        <f t="shared" si="286"/>
        <v>theater</v>
      </c>
      <c r="R3028" t="str">
        <f t="shared" si="287"/>
        <v>spaces</v>
      </c>
      <c r="S3028" s="8">
        <f t="shared" si="284"/>
        <v>42797.459398148145</v>
      </c>
      <c r="T3028" s="8">
        <f t="shared" si="285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12576</v>
      </c>
      <c r="P3029">
        <f t="shared" si="283"/>
        <v>164.3</v>
      </c>
      <c r="Q3029" t="str">
        <f t="shared" si="286"/>
        <v>theater</v>
      </c>
      <c r="R3029" t="str">
        <f t="shared" si="287"/>
        <v>spaces</v>
      </c>
      <c r="S3029" s="8">
        <f t="shared" si="284"/>
        <v>42083.662627314814</v>
      </c>
      <c r="T3029" s="8">
        <f t="shared" si="285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3401</v>
      </c>
      <c r="P3030">
        <f t="shared" si="283"/>
        <v>84.858585858585855</v>
      </c>
      <c r="Q3030" t="str">
        <f t="shared" si="286"/>
        <v>theater</v>
      </c>
      <c r="R3030" t="str">
        <f t="shared" si="287"/>
        <v>spaces</v>
      </c>
      <c r="S3030" s="8">
        <f t="shared" si="284"/>
        <v>42597.264178240745</v>
      </c>
      <c r="T3030" s="8">
        <f t="shared" si="285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2903</v>
      </c>
      <c r="P3031">
        <f t="shared" si="283"/>
        <v>94.548850574712645</v>
      </c>
      <c r="Q3031" t="str">
        <f t="shared" si="286"/>
        <v>theater</v>
      </c>
      <c r="R3031" t="str">
        <f t="shared" si="287"/>
        <v>spaces</v>
      </c>
      <c r="S3031" s="8">
        <f t="shared" si="284"/>
        <v>41961.190972222219</v>
      </c>
      <c r="T3031" s="8">
        <f t="shared" si="285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117</v>
      </c>
      <c r="P3032">
        <f t="shared" si="283"/>
        <v>45.536585365853661</v>
      </c>
      <c r="Q3032" t="str">
        <f t="shared" si="286"/>
        <v>theater</v>
      </c>
      <c r="R3032" t="str">
        <f t="shared" si="287"/>
        <v>spaces</v>
      </c>
      <c r="S3032" s="8">
        <f t="shared" si="284"/>
        <v>42263.747349537036</v>
      </c>
      <c r="T3032" s="8">
        <f t="shared" si="285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0</v>
      </c>
      <c r="P3033">
        <f t="shared" si="283"/>
        <v>51.724137931034484</v>
      </c>
      <c r="Q3033" t="str">
        <f t="shared" si="286"/>
        <v>theater</v>
      </c>
      <c r="R3033" t="str">
        <f t="shared" si="287"/>
        <v>spaces</v>
      </c>
      <c r="S3033" s="8">
        <f t="shared" si="284"/>
        <v>42657.882488425923</v>
      </c>
      <c r="T3033" s="8">
        <f t="shared" si="285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272</v>
      </c>
      <c r="P3034">
        <f t="shared" si="283"/>
        <v>50.88</v>
      </c>
      <c r="Q3034" t="str">
        <f t="shared" si="286"/>
        <v>theater</v>
      </c>
      <c r="R3034" t="str">
        <f t="shared" si="287"/>
        <v>spaces</v>
      </c>
      <c r="S3034" s="8">
        <f t="shared" si="284"/>
        <v>42258.044664351852</v>
      </c>
      <c r="T3034" s="8">
        <f t="shared" si="285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1396</v>
      </c>
      <c r="P3035">
        <f t="shared" si="283"/>
        <v>191.13043478260869</v>
      </c>
      <c r="Q3035" t="str">
        <f t="shared" si="286"/>
        <v>theater</v>
      </c>
      <c r="R3035" t="str">
        <f t="shared" si="287"/>
        <v>spaces</v>
      </c>
      <c r="S3035" s="8">
        <f t="shared" si="284"/>
        <v>42600.110243055555</v>
      </c>
      <c r="T3035" s="8">
        <f t="shared" si="285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12536</v>
      </c>
      <c r="P3036">
        <f t="shared" si="283"/>
        <v>89.314285714285717</v>
      </c>
      <c r="Q3036" t="str">
        <f t="shared" si="286"/>
        <v>theater</v>
      </c>
      <c r="R3036" t="str">
        <f t="shared" si="287"/>
        <v>spaces</v>
      </c>
      <c r="S3036" s="8">
        <f t="shared" si="284"/>
        <v>42675.165972222225</v>
      </c>
      <c r="T3036" s="8">
        <f t="shared" si="285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2196.7099999999991</v>
      </c>
      <c r="P3037">
        <f t="shared" si="283"/>
        <v>88.588631921824103</v>
      </c>
      <c r="Q3037" t="str">
        <f t="shared" si="286"/>
        <v>theater</v>
      </c>
      <c r="R3037" t="str">
        <f t="shared" si="287"/>
        <v>spaces</v>
      </c>
      <c r="S3037" s="8">
        <f t="shared" si="284"/>
        <v>41398.560289351852</v>
      </c>
      <c r="T3037" s="8">
        <f t="shared" si="285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6683</v>
      </c>
      <c r="P3038">
        <f t="shared" si="283"/>
        <v>96.300911854103347</v>
      </c>
      <c r="Q3038" t="str">
        <f t="shared" si="286"/>
        <v>theater</v>
      </c>
      <c r="R3038" t="str">
        <f t="shared" si="287"/>
        <v>spaces</v>
      </c>
      <c r="S3038" s="8">
        <f t="shared" si="284"/>
        <v>41502.499305555553</v>
      </c>
      <c r="T3038" s="8">
        <f t="shared" si="285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566</v>
      </c>
      <c r="P3039">
        <f t="shared" si="283"/>
        <v>33.3125</v>
      </c>
      <c r="Q3039" t="str">
        <f t="shared" si="286"/>
        <v>theater</v>
      </c>
      <c r="R3039" t="str">
        <f t="shared" si="287"/>
        <v>spaces</v>
      </c>
      <c r="S3039" s="8">
        <f t="shared" si="284"/>
        <v>40453.207638888889</v>
      </c>
      <c r="T3039" s="8">
        <f t="shared" si="285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5</v>
      </c>
      <c r="P3040">
        <f t="shared" si="283"/>
        <v>37.222222222222221</v>
      </c>
      <c r="Q3040" t="str">
        <f t="shared" si="286"/>
        <v>theater</v>
      </c>
      <c r="R3040" t="str">
        <f t="shared" si="287"/>
        <v>spaces</v>
      </c>
      <c r="S3040" s="8">
        <f t="shared" si="284"/>
        <v>42433.252280092594</v>
      </c>
      <c r="T3040" s="8">
        <f t="shared" si="285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1742.7799999999988</v>
      </c>
      <c r="P3041">
        <f t="shared" si="283"/>
        <v>92.130423728813554</v>
      </c>
      <c r="Q3041" t="str">
        <f t="shared" si="286"/>
        <v>theater</v>
      </c>
      <c r="R3041" t="str">
        <f t="shared" si="287"/>
        <v>spaces</v>
      </c>
      <c r="S3041" s="8">
        <f t="shared" si="284"/>
        <v>41637.332638888889</v>
      </c>
      <c r="T3041" s="8">
        <f t="shared" si="285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225</v>
      </c>
      <c r="P3042">
        <f t="shared" si="283"/>
        <v>76.785714285714292</v>
      </c>
      <c r="Q3042" t="str">
        <f t="shared" si="286"/>
        <v>theater</v>
      </c>
      <c r="R3042" t="str">
        <f t="shared" si="287"/>
        <v>spaces</v>
      </c>
      <c r="S3042" s="8">
        <f t="shared" si="284"/>
        <v>42181.958333333328</v>
      </c>
      <c r="T3042" s="8">
        <f t="shared" si="285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870</v>
      </c>
      <c r="P3043">
        <f t="shared" si="283"/>
        <v>96.526315789473685</v>
      </c>
      <c r="Q3043" t="str">
        <f t="shared" si="286"/>
        <v>theater</v>
      </c>
      <c r="R3043" t="str">
        <f t="shared" si="287"/>
        <v>spaces</v>
      </c>
      <c r="S3043" s="8">
        <f t="shared" si="284"/>
        <v>42389.868611111116</v>
      </c>
      <c r="T3043" s="8">
        <f t="shared" si="285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420</v>
      </c>
      <c r="P3044">
        <f t="shared" si="283"/>
        <v>51.891891891891895</v>
      </c>
      <c r="Q3044" t="str">
        <f t="shared" si="286"/>
        <v>theater</v>
      </c>
      <c r="R3044" t="str">
        <f t="shared" si="287"/>
        <v>spaces</v>
      </c>
      <c r="S3044" s="8">
        <f t="shared" si="284"/>
        <v>42283.688043981485</v>
      </c>
      <c r="T3044" s="8">
        <f t="shared" si="285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1501</v>
      </c>
      <c r="P3045">
        <f t="shared" si="283"/>
        <v>128.9140625</v>
      </c>
      <c r="Q3045" t="str">
        <f t="shared" si="286"/>
        <v>theater</v>
      </c>
      <c r="R3045" t="str">
        <f t="shared" si="287"/>
        <v>spaces</v>
      </c>
      <c r="S3045" s="8">
        <f t="shared" si="284"/>
        <v>42110.118055555555</v>
      </c>
      <c r="T3045" s="8">
        <f t="shared" si="285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1121</v>
      </c>
      <c r="P3046">
        <f t="shared" si="283"/>
        <v>84.108974358974365</v>
      </c>
      <c r="Q3046" t="str">
        <f t="shared" si="286"/>
        <v>theater</v>
      </c>
      <c r="R3046" t="str">
        <f t="shared" si="287"/>
        <v>spaces</v>
      </c>
      <c r="S3046" s="8">
        <f t="shared" si="284"/>
        <v>42402.7268287037</v>
      </c>
      <c r="T3046" s="8">
        <f t="shared" si="285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1308.2600000000002</v>
      </c>
      <c r="P3047">
        <f t="shared" si="283"/>
        <v>82.941562500000003</v>
      </c>
      <c r="Q3047" t="str">
        <f t="shared" si="286"/>
        <v>theater</v>
      </c>
      <c r="R3047" t="str">
        <f t="shared" si="287"/>
        <v>spaces</v>
      </c>
      <c r="S3047" s="8">
        <f t="shared" si="284"/>
        <v>41873.155729166669</v>
      </c>
      <c r="T3047" s="8">
        <f t="shared" si="285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7177</v>
      </c>
      <c r="P3048">
        <f t="shared" si="283"/>
        <v>259.94827586206895</v>
      </c>
      <c r="Q3048" t="str">
        <f t="shared" si="286"/>
        <v>theater</v>
      </c>
      <c r="R3048" t="str">
        <f t="shared" si="287"/>
        <v>spaces</v>
      </c>
      <c r="S3048" s="8">
        <f t="shared" si="284"/>
        <v>41892.202777777777</v>
      </c>
      <c r="T3048" s="8">
        <f t="shared" si="285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245</v>
      </c>
      <c r="P3049">
        <f t="shared" si="283"/>
        <v>37.25</v>
      </c>
      <c r="Q3049" t="str">
        <f t="shared" si="286"/>
        <v>theater</v>
      </c>
      <c r="R3049" t="str">
        <f t="shared" si="287"/>
        <v>spaces</v>
      </c>
      <c r="S3049" s="8">
        <f t="shared" si="284"/>
        <v>42487.552777777775</v>
      </c>
      <c r="T3049" s="8">
        <f t="shared" si="285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3320</v>
      </c>
      <c r="P3050">
        <f t="shared" si="283"/>
        <v>177.02127659574469</v>
      </c>
      <c r="Q3050" t="str">
        <f t="shared" si="286"/>
        <v>theater</v>
      </c>
      <c r="R3050" t="str">
        <f t="shared" si="287"/>
        <v>spaces</v>
      </c>
      <c r="S3050" s="8">
        <f t="shared" si="284"/>
        <v>42004.890277777777</v>
      </c>
      <c r="T3050" s="8">
        <f t="shared" si="285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250</v>
      </c>
      <c r="P3051">
        <f t="shared" si="283"/>
        <v>74.074074074074076</v>
      </c>
      <c r="Q3051" t="str">
        <f t="shared" si="286"/>
        <v>theater</v>
      </c>
      <c r="R3051" t="str">
        <f t="shared" si="287"/>
        <v>spaces</v>
      </c>
      <c r="S3051" s="8">
        <f t="shared" si="284"/>
        <v>42169.014525462961</v>
      </c>
      <c r="T3051" s="8">
        <f t="shared" si="285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36</v>
      </c>
      <c r="P3052">
        <f t="shared" si="283"/>
        <v>70.666666666666671</v>
      </c>
      <c r="Q3052" t="str">
        <f t="shared" si="286"/>
        <v>theater</v>
      </c>
      <c r="R3052" t="str">
        <f t="shared" si="287"/>
        <v>spaces</v>
      </c>
      <c r="S3052" s="8">
        <f t="shared" si="284"/>
        <v>42495.16851851852</v>
      </c>
      <c r="T3052" s="8">
        <f t="shared" si="285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-2673</v>
      </c>
      <c r="P3053">
        <f t="shared" si="283"/>
        <v>23.62857142857143</v>
      </c>
      <c r="Q3053" t="str">
        <f t="shared" si="286"/>
        <v>theater</v>
      </c>
      <c r="R3053" t="str">
        <f t="shared" si="287"/>
        <v>spaces</v>
      </c>
      <c r="S3053" s="8">
        <f t="shared" si="284"/>
        <v>42774.416030092587</v>
      </c>
      <c r="T3053" s="8">
        <f t="shared" si="285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-49925</v>
      </c>
      <c r="P3054">
        <f t="shared" si="283"/>
        <v>37.5</v>
      </c>
      <c r="Q3054" t="str">
        <f t="shared" si="286"/>
        <v>theater</v>
      </c>
      <c r="R3054" t="str">
        <f t="shared" si="287"/>
        <v>spaces</v>
      </c>
      <c r="S3054" s="8">
        <f t="shared" si="284"/>
        <v>42152.665972222225</v>
      </c>
      <c r="T3054" s="8">
        <f t="shared" si="285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-9960</v>
      </c>
      <c r="P3055">
        <f t="shared" si="283"/>
        <v>13.333333333333334</v>
      </c>
      <c r="Q3055" t="str">
        <f t="shared" si="286"/>
        <v>theater</v>
      </c>
      <c r="R3055" t="str">
        <f t="shared" si="287"/>
        <v>spaces</v>
      </c>
      <c r="S3055" s="8">
        <f t="shared" si="284"/>
        <v>41914.165972222225</v>
      </c>
      <c r="T3055" s="8">
        <f t="shared" si="285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-300</v>
      </c>
      <c r="P3056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8">
        <f t="shared" si="284"/>
        <v>42065.044444444444</v>
      </c>
      <c r="T3056" s="8">
        <f t="shared" si="285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-19999</v>
      </c>
      <c r="P3057">
        <f t="shared" si="283"/>
        <v>1</v>
      </c>
      <c r="Q3057" t="str">
        <f t="shared" si="286"/>
        <v>theater</v>
      </c>
      <c r="R3057" t="str">
        <f t="shared" si="287"/>
        <v>spaces</v>
      </c>
      <c r="S3057" s="8">
        <f t="shared" si="284"/>
        <v>42013.95821759259</v>
      </c>
      <c r="T3057" s="8">
        <f t="shared" si="285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-25000</v>
      </c>
      <c r="P3058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8">
        <f t="shared" si="284"/>
        <v>41911.636388888888</v>
      </c>
      <c r="T3058" s="8">
        <f t="shared" si="285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-50000</v>
      </c>
      <c r="P3059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8">
        <f t="shared" si="284"/>
        <v>42463.608923611115</v>
      </c>
      <c r="T3059" s="8">
        <f t="shared" si="285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-17997</v>
      </c>
      <c r="P3060">
        <f t="shared" si="283"/>
        <v>1</v>
      </c>
      <c r="Q3060" t="str">
        <f t="shared" si="286"/>
        <v>theater</v>
      </c>
      <c r="R3060" t="str">
        <f t="shared" si="287"/>
        <v>spaces</v>
      </c>
      <c r="S3060" s="8">
        <f t="shared" si="284"/>
        <v>42510.374305555553</v>
      </c>
      <c r="T3060" s="8">
        <f t="shared" si="285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-14549</v>
      </c>
      <c r="P3061">
        <f t="shared" si="283"/>
        <v>41</v>
      </c>
      <c r="Q3061" t="str">
        <f t="shared" si="286"/>
        <v>theater</v>
      </c>
      <c r="R3061" t="str">
        <f t="shared" si="287"/>
        <v>spaces</v>
      </c>
      <c r="S3061" s="8">
        <f t="shared" si="284"/>
        <v>41859.935717592591</v>
      </c>
      <c r="T3061" s="8">
        <f t="shared" si="285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-219665</v>
      </c>
      <c r="P3062">
        <f t="shared" si="283"/>
        <v>55.833333333333336</v>
      </c>
      <c r="Q3062" t="str">
        <f t="shared" si="286"/>
        <v>theater</v>
      </c>
      <c r="R3062" t="str">
        <f t="shared" si="287"/>
        <v>spaces</v>
      </c>
      <c r="S3062" s="8">
        <f t="shared" si="284"/>
        <v>42275.274699074071</v>
      </c>
      <c r="T3062" s="8">
        <f t="shared" si="285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-1000000</v>
      </c>
      <c r="P3063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8">
        <f t="shared" si="284"/>
        <v>41864.784120370372</v>
      </c>
      <c r="T3063" s="8">
        <f t="shared" si="285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-3316</v>
      </c>
      <c r="P3064">
        <f t="shared" si="283"/>
        <v>99.761194029850742</v>
      </c>
      <c r="Q3064" t="str">
        <f t="shared" si="286"/>
        <v>theater</v>
      </c>
      <c r="R3064" t="str">
        <f t="shared" si="287"/>
        <v>spaces</v>
      </c>
      <c r="S3064" s="8">
        <f t="shared" si="284"/>
        <v>42277.75</v>
      </c>
      <c r="T3064" s="8">
        <f t="shared" si="285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-2413</v>
      </c>
      <c r="P3065">
        <f t="shared" si="283"/>
        <v>25.521739130434781</v>
      </c>
      <c r="Q3065" t="str">
        <f t="shared" si="286"/>
        <v>theater</v>
      </c>
      <c r="R3065" t="str">
        <f t="shared" si="287"/>
        <v>spaces</v>
      </c>
      <c r="S3065" s="8">
        <f t="shared" si="284"/>
        <v>42665.922893518517</v>
      </c>
      <c r="T3065" s="8">
        <f t="shared" si="285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-66529</v>
      </c>
      <c r="P3066">
        <f t="shared" si="283"/>
        <v>117.65277777777777</v>
      </c>
      <c r="Q3066" t="str">
        <f t="shared" si="286"/>
        <v>theater</v>
      </c>
      <c r="R3066" t="str">
        <f t="shared" si="287"/>
        <v>spaces</v>
      </c>
      <c r="S3066" s="8">
        <f t="shared" si="284"/>
        <v>42330.290972222225</v>
      </c>
      <c r="T3066" s="8">
        <f t="shared" si="285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-24990</v>
      </c>
      <c r="P3067">
        <f t="shared" si="283"/>
        <v>5</v>
      </c>
      <c r="Q3067" t="str">
        <f t="shared" si="286"/>
        <v>theater</v>
      </c>
      <c r="R3067" t="str">
        <f t="shared" si="287"/>
        <v>spaces</v>
      </c>
      <c r="S3067" s="8">
        <f t="shared" si="284"/>
        <v>41850.055231481485</v>
      </c>
      <c r="T3067" s="8">
        <f t="shared" si="285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-308050</v>
      </c>
      <c r="P3068">
        <f t="shared" si="283"/>
        <v>2796.6666666666665</v>
      </c>
      <c r="Q3068" t="str">
        <f t="shared" si="286"/>
        <v>theater</v>
      </c>
      <c r="R3068" t="str">
        <f t="shared" si="287"/>
        <v>spaces</v>
      </c>
      <c r="S3068" s="8">
        <f t="shared" si="284"/>
        <v>42561.228437500002</v>
      </c>
      <c r="T3068" s="8">
        <f t="shared" si="285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-7800</v>
      </c>
      <c r="P3069">
        <f t="shared" si="283"/>
        <v>200</v>
      </c>
      <c r="Q3069" t="str">
        <f t="shared" si="286"/>
        <v>theater</v>
      </c>
      <c r="R3069" t="str">
        <f t="shared" si="287"/>
        <v>spaces</v>
      </c>
      <c r="S3069" s="8">
        <f t="shared" si="284"/>
        <v>42256.938414351855</v>
      </c>
      <c r="T3069" s="8">
        <f t="shared" si="285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-249825</v>
      </c>
      <c r="P3070">
        <f t="shared" si="283"/>
        <v>87.5</v>
      </c>
      <c r="Q3070" t="str">
        <f t="shared" si="286"/>
        <v>theater</v>
      </c>
      <c r="R3070" t="str">
        <f t="shared" si="287"/>
        <v>spaces</v>
      </c>
      <c r="S3070" s="8">
        <f t="shared" si="284"/>
        <v>42293.691574074073</v>
      </c>
      <c r="T3070" s="8">
        <f t="shared" si="285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-859</v>
      </c>
      <c r="P3071">
        <f t="shared" si="283"/>
        <v>20.142857142857142</v>
      </c>
      <c r="Q3071" t="str">
        <f t="shared" si="286"/>
        <v>theater</v>
      </c>
      <c r="R3071" t="str">
        <f t="shared" si="287"/>
        <v>spaces</v>
      </c>
      <c r="S3071" s="8">
        <f t="shared" si="284"/>
        <v>41987.833726851852</v>
      </c>
      <c r="T3071" s="8">
        <f t="shared" si="285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-9666</v>
      </c>
      <c r="P3072">
        <f t="shared" si="283"/>
        <v>20.875</v>
      </c>
      <c r="Q3072" t="str">
        <f t="shared" si="286"/>
        <v>theater</v>
      </c>
      <c r="R3072" t="str">
        <f t="shared" si="287"/>
        <v>spaces</v>
      </c>
      <c r="S3072" s="8">
        <f t="shared" si="284"/>
        <v>42711.733437499999</v>
      </c>
      <c r="T3072" s="8">
        <f t="shared" si="285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-4827</v>
      </c>
      <c r="P3073">
        <f t="shared" si="283"/>
        <v>61.307692307692307</v>
      </c>
      <c r="Q3073" t="str">
        <f t="shared" si="286"/>
        <v>theater</v>
      </c>
      <c r="R3073" t="str">
        <f t="shared" si="287"/>
        <v>spaces</v>
      </c>
      <c r="S3073" s="8">
        <f t="shared" si="284"/>
        <v>42115.249305555553</v>
      </c>
      <c r="T3073" s="8">
        <f t="shared" si="285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E3074-D3074</f>
        <v>-11998</v>
      </c>
      <c r="P3074">
        <f t="shared" ref="P3074:P3137" si="289">E3074/L3074</f>
        <v>1</v>
      </c>
      <c r="Q3074" t="str">
        <f t="shared" si="286"/>
        <v>theater</v>
      </c>
      <c r="R3074" t="str">
        <f t="shared" si="287"/>
        <v>spaces</v>
      </c>
      <c r="S3074" s="8">
        <f t="shared" ref="S3074:S3137" si="290">(((I3074/60)/60)/24)+DATE(1970,1,1)</f>
        <v>42673.073611111111</v>
      </c>
      <c r="T3074" s="8">
        <f t="shared" ref="T3074:T3137" si="291">(((J3074/60)/60)/24)+DATE(1970,1,1)</f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-2799355</v>
      </c>
      <c r="P3075">
        <f t="shared" si="289"/>
        <v>92.142857142857139</v>
      </c>
      <c r="Q3075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8">
        <f t="shared" si="290"/>
        <v>42169.804861111115</v>
      </c>
      <c r="T3075" s="8">
        <f t="shared" si="291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-24978</v>
      </c>
      <c r="P3076">
        <f t="shared" si="289"/>
        <v>7.333333333333333</v>
      </c>
      <c r="Q3076" t="str">
        <f t="shared" si="292"/>
        <v>theater</v>
      </c>
      <c r="R3076" t="str">
        <f t="shared" si="293"/>
        <v>spaces</v>
      </c>
      <c r="S3076" s="8">
        <f t="shared" si="290"/>
        <v>42439.571284722217</v>
      </c>
      <c r="T3076" s="8">
        <f t="shared" si="291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-13704</v>
      </c>
      <c r="P3077">
        <f t="shared" si="289"/>
        <v>64.8</v>
      </c>
      <c r="Q3077" t="str">
        <f t="shared" si="292"/>
        <v>theater</v>
      </c>
      <c r="R3077" t="str">
        <f t="shared" si="293"/>
        <v>spaces</v>
      </c>
      <c r="S3077" s="8">
        <f t="shared" si="290"/>
        <v>42601.102314814809</v>
      </c>
      <c r="T3077" s="8">
        <f t="shared" si="291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-8494</v>
      </c>
      <c r="P3078">
        <f t="shared" si="289"/>
        <v>30.12</v>
      </c>
      <c r="Q3078" t="str">
        <f t="shared" si="292"/>
        <v>theater</v>
      </c>
      <c r="R3078" t="str">
        <f t="shared" si="293"/>
        <v>spaces</v>
      </c>
      <c r="S3078" s="8">
        <f t="shared" si="290"/>
        <v>42286.651886574073</v>
      </c>
      <c r="T3078" s="8">
        <f t="shared" si="291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-21895</v>
      </c>
      <c r="P3079">
        <f t="shared" si="289"/>
        <v>52.5</v>
      </c>
      <c r="Q3079" t="str">
        <f t="shared" si="292"/>
        <v>theater</v>
      </c>
      <c r="R3079" t="str">
        <f t="shared" si="293"/>
        <v>spaces</v>
      </c>
      <c r="S3079" s="8">
        <f t="shared" si="290"/>
        <v>42796.956921296296</v>
      </c>
      <c r="T3079" s="8">
        <f t="shared" si="291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-59929</v>
      </c>
      <c r="P3080">
        <f t="shared" si="289"/>
        <v>23.666666666666668</v>
      </c>
      <c r="Q3080" t="str">
        <f t="shared" si="292"/>
        <v>theater</v>
      </c>
      <c r="R3080" t="str">
        <f t="shared" si="293"/>
        <v>spaces</v>
      </c>
      <c r="S3080" s="8">
        <f t="shared" si="290"/>
        <v>42061.138831018514</v>
      </c>
      <c r="T3080" s="8">
        <f t="shared" si="291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-1322440</v>
      </c>
      <c r="P3081">
        <f t="shared" si="289"/>
        <v>415.77777777777777</v>
      </c>
      <c r="Q3081" t="str">
        <f t="shared" si="292"/>
        <v>theater</v>
      </c>
      <c r="R3081" t="str">
        <f t="shared" si="293"/>
        <v>spaces</v>
      </c>
      <c r="S3081" s="8">
        <f t="shared" si="290"/>
        <v>42085.671701388885</v>
      </c>
      <c r="T3081" s="8">
        <f t="shared" si="291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-1999624</v>
      </c>
      <c r="P3082">
        <f t="shared" si="289"/>
        <v>53.714285714285715</v>
      </c>
      <c r="Q3082" t="str">
        <f t="shared" si="292"/>
        <v>theater</v>
      </c>
      <c r="R3082" t="str">
        <f t="shared" si="293"/>
        <v>spaces</v>
      </c>
      <c r="S3082" s="8">
        <f t="shared" si="290"/>
        <v>42000.0699537037</v>
      </c>
      <c r="T3082" s="8">
        <f t="shared" si="291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-997897</v>
      </c>
      <c r="P3083">
        <f t="shared" si="289"/>
        <v>420.6</v>
      </c>
      <c r="Q3083" t="str">
        <f t="shared" si="292"/>
        <v>theater</v>
      </c>
      <c r="R3083" t="str">
        <f t="shared" si="293"/>
        <v>spaces</v>
      </c>
      <c r="S3083" s="8">
        <f t="shared" si="290"/>
        <v>42267.181608796294</v>
      </c>
      <c r="T3083" s="8">
        <f t="shared" si="291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-9000</v>
      </c>
      <c r="P3084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8">
        <f t="shared" si="290"/>
        <v>42323.96465277778</v>
      </c>
      <c r="T3084" s="8">
        <f t="shared" si="291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-19944</v>
      </c>
      <c r="P3085">
        <f t="shared" si="289"/>
        <v>18.666666666666668</v>
      </c>
      <c r="Q3085" t="str">
        <f t="shared" si="292"/>
        <v>theater</v>
      </c>
      <c r="R3085" t="str">
        <f t="shared" si="293"/>
        <v>spaces</v>
      </c>
      <c r="S3085" s="8">
        <f t="shared" si="290"/>
        <v>41883.208333333336</v>
      </c>
      <c r="T3085" s="8">
        <f t="shared" si="291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-3589</v>
      </c>
      <c r="P3086">
        <f t="shared" si="289"/>
        <v>78.333333333333329</v>
      </c>
      <c r="Q3086" t="str">
        <f t="shared" si="292"/>
        <v>theater</v>
      </c>
      <c r="R3086" t="str">
        <f t="shared" si="293"/>
        <v>spaces</v>
      </c>
      <c r="S3086" s="8">
        <f t="shared" si="290"/>
        <v>42129.783333333333</v>
      </c>
      <c r="T3086" s="8">
        <f t="shared" si="291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-24390</v>
      </c>
      <c r="P3087">
        <f t="shared" si="289"/>
        <v>67.777777777777771</v>
      </c>
      <c r="Q3087" t="str">
        <f t="shared" si="292"/>
        <v>theater</v>
      </c>
      <c r="R3087" t="str">
        <f t="shared" si="293"/>
        <v>spaces</v>
      </c>
      <c r="S3087" s="8">
        <f t="shared" si="290"/>
        <v>42276.883784722217</v>
      </c>
      <c r="T3087" s="8">
        <f t="shared" si="291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-19950</v>
      </c>
      <c r="P3088">
        <f t="shared" si="289"/>
        <v>16.666666666666668</v>
      </c>
      <c r="Q3088" t="str">
        <f t="shared" si="292"/>
        <v>theater</v>
      </c>
      <c r="R3088" t="str">
        <f t="shared" si="293"/>
        <v>spaces</v>
      </c>
      <c r="S3088" s="8">
        <f t="shared" si="290"/>
        <v>42233.67082175926</v>
      </c>
      <c r="T3088" s="8">
        <f t="shared" si="291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-19875</v>
      </c>
      <c r="P3089">
        <f t="shared" si="289"/>
        <v>62.5</v>
      </c>
      <c r="Q3089" t="str">
        <f t="shared" si="292"/>
        <v>theater</v>
      </c>
      <c r="R3089" t="str">
        <f t="shared" si="293"/>
        <v>spaces</v>
      </c>
      <c r="S3089" s="8">
        <f t="shared" si="290"/>
        <v>42725.192013888889</v>
      </c>
      <c r="T3089" s="8">
        <f t="shared" si="291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-64874</v>
      </c>
      <c r="P3090">
        <f t="shared" si="289"/>
        <v>42</v>
      </c>
      <c r="Q3090" t="str">
        <f t="shared" si="292"/>
        <v>theater</v>
      </c>
      <c r="R3090" t="str">
        <f t="shared" si="293"/>
        <v>spaces</v>
      </c>
      <c r="S3090" s="8">
        <f t="shared" si="290"/>
        <v>42012.570138888885</v>
      </c>
      <c r="T3090" s="8">
        <f t="shared" si="291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-19146</v>
      </c>
      <c r="P3091">
        <f t="shared" si="289"/>
        <v>130.0888888888889</v>
      </c>
      <c r="Q3091" t="str">
        <f t="shared" si="292"/>
        <v>theater</v>
      </c>
      <c r="R3091" t="str">
        <f t="shared" si="293"/>
        <v>spaces</v>
      </c>
      <c r="S3091" s="8">
        <f t="shared" si="290"/>
        <v>42560.082638888889</v>
      </c>
      <c r="T3091" s="8">
        <f t="shared" si="291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-213568</v>
      </c>
      <c r="P3092">
        <f t="shared" si="289"/>
        <v>1270.2222222222222</v>
      </c>
      <c r="Q3092" t="str">
        <f t="shared" si="292"/>
        <v>theater</v>
      </c>
      <c r="R3092" t="str">
        <f t="shared" si="293"/>
        <v>spaces</v>
      </c>
      <c r="S3092" s="8">
        <f t="shared" si="290"/>
        <v>42125.777141203704</v>
      </c>
      <c r="T3092" s="8">
        <f t="shared" si="291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-4204</v>
      </c>
      <c r="P3093">
        <f t="shared" si="289"/>
        <v>88.444444444444443</v>
      </c>
      <c r="Q3093" t="str">
        <f t="shared" si="292"/>
        <v>theater</v>
      </c>
      <c r="R3093" t="str">
        <f t="shared" si="293"/>
        <v>spaces</v>
      </c>
      <c r="S3093" s="8">
        <f t="shared" si="290"/>
        <v>42596.948414351849</v>
      </c>
      <c r="T3093" s="8">
        <f t="shared" si="291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-98816.81</v>
      </c>
      <c r="P3094">
        <f t="shared" si="289"/>
        <v>56.342380952380957</v>
      </c>
      <c r="Q3094" t="str">
        <f t="shared" si="292"/>
        <v>theater</v>
      </c>
      <c r="R3094" t="str">
        <f t="shared" si="293"/>
        <v>spaces</v>
      </c>
      <c r="S3094" s="8">
        <f t="shared" si="290"/>
        <v>42292.916666666672</v>
      </c>
      <c r="T3094" s="8">
        <f t="shared" si="291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-3090</v>
      </c>
      <c r="P3095">
        <f t="shared" si="289"/>
        <v>53.529411764705884</v>
      </c>
      <c r="Q3095" t="str">
        <f t="shared" si="292"/>
        <v>theater</v>
      </c>
      <c r="R3095" t="str">
        <f t="shared" si="293"/>
        <v>spaces</v>
      </c>
      <c r="S3095" s="8">
        <f t="shared" si="290"/>
        <v>41791.165972222225</v>
      </c>
      <c r="T3095" s="8">
        <f t="shared" si="291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-99975</v>
      </c>
      <c r="P3096">
        <f t="shared" si="289"/>
        <v>25</v>
      </c>
      <c r="Q3096" t="str">
        <f t="shared" si="292"/>
        <v>theater</v>
      </c>
      <c r="R3096" t="str">
        <f t="shared" si="293"/>
        <v>spaces</v>
      </c>
      <c r="S3096" s="8">
        <f t="shared" si="290"/>
        <v>42267.795787037037</v>
      </c>
      <c r="T3096" s="8">
        <f t="shared" si="291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-14870</v>
      </c>
      <c r="P3097">
        <f t="shared" si="289"/>
        <v>50</v>
      </c>
      <c r="Q3097" t="str">
        <f t="shared" si="292"/>
        <v>theater</v>
      </c>
      <c r="R3097" t="str">
        <f t="shared" si="293"/>
        <v>spaces</v>
      </c>
      <c r="S3097" s="8">
        <f t="shared" si="290"/>
        <v>42583.025231481486</v>
      </c>
      <c r="T3097" s="8">
        <f t="shared" si="291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-19205</v>
      </c>
      <c r="P3098">
        <f t="shared" si="289"/>
        <v>56.785714285714285</v>
      </c>
      <c r="Q3098" t="str">
        <f t="shared" si="292"/>
        <v>theater</v>
      </c>
      <c r="R3098" t="str">
        <f t="shared" si="293"/>
        <v>spaces</v>
      </c>
      <c r="S3098" s="8">
        <f t="shared" si="290"/>
        <v>42144.825532407413</v>
      </c>
      <c r="T3098" s="8">
        <f t="shared" si="291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-8285</v>
      </c>
      <c r="P3099">
        <f t="shared" si="289"/>
        <v>40.833333333333336</v>
      </c>
      <c r="Q3099" t="str">
        <f t="shared" si="292"/>
        <v>theater</v>
      </c>
      <c r="R3099" t="str">
        <f t="shared" si="293"/>
        <v>spaces</v>
      </c>
      <c r="S3099" s="8">
        <f t="shared" si="290"/>
        <v>42650.583333333328</v>
      </c>
      <c r="T3099" s="8">
        <f t="shared" si="291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-46967</v>
      </c>
      <c r="P3100">
        <f t="shared" si="289"/>
        <v>65.111111111111114</v>
      </c>
      <c r="Q3100" t="str">
        <f t="shared" si="292"/>
        <v>theater</v>
      </c>
      <c r="R3100" t="str">
        <f t="shared" si="293"/>
        <v>spaces</v>
      </c>
      <c r="S3100" s="8">
        <f t="shared" si="290"/>
        <v>42408.01180555555</v>
      </c>
      <c r="T3100" s="8">
        <f t="shared" si="291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-1722</v>
      </c>
      <c r="P3101">
        <f t="shared" si="289"/>
        <v>55.6</v>
      </c>
      <c r="Q3101" t="str">
        <f t="shared" si="292"/>
        <v>theater</v>
      </c>
      <c r="R3101" t="str">
        <f t="shared" si="293"/>
        <v>spaces</v>
      </c>
      <c r="S3101" s="8">
        <f t="shared" si="290"/>
        <v>42412.189710648148</v>
      </c>
      <c r="T3101" s="8">
        <f t="shared" si="291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-10173</v>
      </c>
      <c r="P3102">
        <f t="shared" si="289"/>
        <v>140.53846153846155</v>
      </c>
      <c r="Q3102" t="str">
        <f t="shared" si="292"/>
        <v>theater</v>
      </c>
      <c r="R3102" t="str">
        <f t="shared" si="293"/>
        <v>spaces</v>
      </c>
      <c r="S3102" s="8">
        <f t="shared" si="290"/>
        <v>41932.622395833336</v>
      </c>
      <c r="T3102" s="8">
        <f t="shared" si="291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-2200</v>
      </c>
      <c r="P3103">
        <f t="shared" si="289"/>
        <v>25</v>
      </c>
      <c r="Q3103" t="str">
        <f t="shared" si="292"/>
        <v>theater</v>
      </c>
      <c r="R3103" t="str">
        <f t="shared" si="293"/>
        <v>spaces</v>
      </c>
      <c r="S3103" s="8">
        <f t="shared" si="290"/>
        <v>42201.330555555556</v>
      </c>
      <c r="T3103" s="8">
        <f t="shared" si="291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-9742</v>
      </c>
      <c r="P3104">
        <f t="shared" si="289"/>
        <v>69.533333333333331</v>
      </c>
      <c r="Q3104" t="str">
        <f t="shared" si="292"/>
        <v>theater</v>
      </c>
      <c r="R3104" t="str">
        <f t="shared" si="293"/>
        <v>spaces</v>
      </c>
      <c r="S3104" s="8">
        <f t="shared" si="290"/>
        <v>42605.340486111112</v>
      </c>
      <c r="T3104" s="8">
        <f t="shared" si="291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-4089</v>
      </c>
      <c r="P3105">
        <f t="shared" si="289"/>
        <v>5.5</v>
      </c>
      <c r="Q3105" t="str">
        <f t="shared" si="292"/>
        <v>theater</v>
      </c>
      <c r="R3105" t="str">
        <f t="shared" si="293"/>
        <v>spaces</v>
      </c>
      <c r="S3105" s="8">
        <f t="shared" si="290"/>
        <v>42167.156319444446</v>
      </c>
      <c r="T3105" s="8">
        <f t="shared" si="291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-2815</v>
      </c>
      <c r="P3106">
        <f t="shared" si="289"/>
        <v>237</v>
      </c>
      <c r="Q3106" t="str">
        <f t="shared" si="292"/>
        <v>theater</v>
      </c>
      <c r="R3106" t="str">
        <f t="shared" si="293"/>
        <v>spaces</v>
      </c>
      <c r="S3106" s="8">
        <f t="shared" si="290"/>
        <v>42038.083333333328</v>
      </c>
      <c r="T3106" s="8">
        <f t="shared" si="291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-3369</v>
      </c>
      <c r="P3107">
        <f t="shared" si="289"/>
        <v>79.870967741935488</v>
      </c>
      <c r="Q3107" t="str">
        <f t="shared" si="292"/>
        <v>theater</v>
      </c>
      <c r="R3107" t="str">
        <f t="shared" si="293"/>
        <v>spaces</v>
      </c>
      <c r="S3107" s="8">
        <f t="shared" si="290"/>
        <v>41931.208333333336</v>
      </c>
      <c r="T3107" s="8">
        <f t="shared" si="291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-959</v>
      </c>
      <c r="P3108">
        <f t="shared" si="289"/>
        <v>10.25</v>
      </c>
      <c r="Q3108" t="str">
        <f t="shared" si="292"/>
        <v>theater</v>
      </c>
      <c r="R3108" t="str">
        <f t="shared" si="293"/>
        <v>spaces</v>
      </c>
      <c r="S3108" s="8">
        <f t="shared" si="290"/>
        <v>42263.916666666672</v>
      </c>
      <c r="T3108" s="8">
        <f t="shared" si="291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-32095</v>
      </c>
      <c r="P3109">
        <f t="shared" si="289"/>
        <v>272.58620689655174</v>
      </c>
      <c r="Q3109" t="str">
        <f t="shared" si="292"/>
        <v>theater</v>
      </c>
      <c r="R3109" t="str">
        <f t="shared" si="293"/>
        <v>spaces</v>
      </c>
      <c r="S3109" s="8">
        <f t="shared" si="290"/>
        <v>42135.814247685179</v>
      </c>
      <c r="T3109" s="8">
        <f t="shared" si="291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-49974</v>
      </c>
      <c r="P3110">
        <f t="shared" si="289"/>
        <v>13</v>
      </c>
      <c r="Q3110" t="str">
        <f t="shared" si="292"/>
        <v>theater</v>
      </c>
      <c r="R3110" t="str">
        <f t="shared" si="293"/>
        <v>spaces</v>
      </c>
      <c r="S3110" s="8">
        <f t="shared" si="290"/>
        <v>42122.638819444444</v>
      </c>
      <c r="T3110" s="8">
        <f t="shared" si="291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-19867</v>
      </c>
      <c r="P3111">
        <f t="shared" si="289"/>
        <v>58.184210526315788</v>
      </c>
      <c r="Q3111" t="str">
        <f t="shared" si="292"/>
        <v>theater</v>
      </c>
      <c r="R3111" t="str">
        <f t="shared" si="293"/>
        <v>spaces</v>
      </c>
      <c r="S3111" s="8">
        <f t="shared" si="290"/>
        <v>41879.125115740739</v>
      </c>
      <c r="T3111" s="8">
        <f t="shared" si="291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-24990</v>
      </c>
      <c r="P3112">
        <f t="shared" si="289"/>
        <v>10</v>
      </c>
      <c r="Q3112" t="str">
        <f t="shared" si="292"/>
        <v>theater</v>
      </c>
      <c r="R3112" t="str">
        <f t="shared" si="293"/>
        <v>spaces</v>
      </c>
      <c r="S3112" s="8">
        <f t="shared" si="290"/>
        <v>42785.031469907408</v>
      </c>
      <c r="T3112" s="8">
        <f t="shared" si="291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-14672</v>
      </c>
      <c r="P3113">
        <f t="shared" si="289"/>
        <v>70.10526315789474</v>
      </c>
      <c r="Q3113" t="str">
        <f t="shared" si="292"/>
        <v>theater</v>
      </c>
      <c r="R3113" t="str">
        <f t="shared" si="293"/>
        <v>spaces</v>
      </c>
      <c r="S3113" s="8">
        <f t="shared" si="290"/>
        <v>41916.595138888886</v>
      </c>
      <c r="T3113" s="8">
        <f t="shared" si="291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-10479</v>
      </c>
      <c r="P3114">
        <f t="shared" si="289"/>
        <v>57.888888888888886</v>
      </c>
      <c r="Q3114" t="str">
        <f t="shared" si="292"/>
        <v>theater</v>
      </c>
      <c r="R3114" t="str">
        <f t="shared" si="293"/>
        <v>spaces</v>
      </c>
      <c r="S3114" s="8">
        <f t="shared" si="290"/>
        <v>42675.121921296297</v>
      </c>
      <c r="T3114" s="8">
        <f t="shared" si="291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-104590</v>
      </c>
      <c r="P3115">
        <f t="shared" si="289"/>
        <v>125.27027027027027</v>
      </c>
      <c r="Q3115" t="str">
        <f t="shared" si="292"/>
        <v>theater</v>
      </c>
      <c r="R3115" t="str">
        <f t="shared" si="293"/>
        <v>spaces</v>
      </c>
      <c r="S3115" s="8">
        <f t="shared" si="290"/>
        <v>42111.731273148151</v>
      </c>
      <c r="T3115" s="8">
        <f t="shared" si="291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-75000</v>
      </c>
      <c r="P3116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8">
        <f t="shared" si="290"/>
        <v>41903.632523148146</v>
      </c>
      <c r="T3116" s="8">
        <f t="shared" si="291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-9700</v>
      </c>
      <c r="P3117">
        <f t="shared" si="289"/>
        <v>300</v>
      </c>
      <c r="Q3117" t="str">
        <f t="shared" si="292"/>
        <v>theater</v>
      </c>
      <c r="R3117" t="str">
        <f t="shared" si="293"/>
        <v>spaces</v>
      </c>
      <c r="S3117" s="8">
        <f t="shared" si="290"/>
        <v>42526.447071759263</v>
      </c>
      <c r="T3117" s="8">
        <f t="shared" si="291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-320</v>
      </c>
      <c r="P3118">
        <f t="shared" si="289"/>
        <v>43</v>
      </c>
      <c r="Q3118" t="str">
        <f t="shared" si="292"/>
        <v>theater</v>
      </c>
      <c r="R3118" t="str">
        <f t="shared" si="293"/>
        <v>spaces</v>
      </c>
      <c r="S3118" s="8">
        <f t="shared" si="290"/>
        <v>42095.515335648146</v>
      </c>
      <c r="T3118" s="8">
        <f t="shared" si="291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-999</v>
      </c>
      <c r="P3119">
        <f t="shared" si="289"/>
        <v>1</v>
      </c>
      <c r="Q3119" t="str">
        <f t="shared" si="292"/>
        <v>theater</v>
      </c>
      <c r="R3119" t="str">
        <f t="shared" si="293"/>
        <v>spaces</v>
      </c>
      <c r="S3119" s="8">
        <f t="shared" si="290"/>
        <v>42517.55</v>
      </c>
      <c r="T3119" s="8">
        <f t="shared" si="291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-498450</v>
      </c>
      <c r="P3120">
        <f t="shared" si="289"/>
        <v>775</v>
      </c>
      <c r="Q3120" t="str">
        <f t="shared" si="292"/>
        <v>theater</v>
      </c>
      <c r="R3120" t="str">
        <f t="shared" si="293"/>
        <v>spaces</v>
      </c>
      <c r="S3120" s="8">
        <f t="shared" si="290"/>
        <v>42553.649571759262</v>
      </c>
      <c r="T3120" s="8">
        <f t="shared" si="291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-9995</v>
      </c>
      <c r="P3121">
        <f t="shared" si="289"/>
        <v>5</v>
      </c>
      <c r="Q3121" t="str">
        <f t="shared" si="292"/>
        <v>theater</v>
      </c>
      <c r="R3121" t="str">
        <f t="shared" si="293"/>
        <v>spaces</v>
      </c>
      <c r="S3121" s="8">
        <f t="shared" si="290"/>
        <v>42090.003842592589</v>
      </c>
      <c r="T3121" s="8">
        <f t="shared" si="291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-1299872</v>
      </c>
      <c r="P3122">
        <f t="shared" si="289"/>
        <v>12.8</v>
      </c>
      <c r="Q3122" t="str">
        <f t="shared" si="292"/>
        <v>theater</v>
      </c>
      <c r="R3122" t="str">
        <f t="shared" si="293"/>
        <v>spaces</v>
      </c>
      <c r="S3122" s="8">
        <f t="shared" si="290"/>
        <v>42495.900416666671</v>
      </c>
      <c r="T3122" s="8">
        <f t="shared" si="291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-1490</v>
      </c>
      <c r="P3123">
        <f t="shared" si="289"/>
        <v>10</v>
      </c>
      <c r="Q3123" t="str">
        <f t="shared" si="292"/>
        <v>theater</v>
      </c>
      <c r="R3123" t="str">
        <f t="shared" si="293"/>
        <v>spaces</v>
      </c>
      <c r="S3123" s="8">
        <f t="shared" si="290"/>
        <v>41908.679803240739</v>
      </c>
      <c r="T3123" s="8">
        <f t="shared" si="291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-83</v>
      </c>
      <c r="P3124">
        <f t="shared" si="289"/>
        <v>58</v>
      </c>
      <c r="Q3124" t="str">
        <f t="shared" si="292"/>
        <v>theater</v>
      </c>
      <c r="R3124" t="str">
        <f t="shared" si="293"/>
        <v>spaces</v>
      </c>
      <c r="S3124" s="8">
        <f t="shared" si="290"/>
        <v>42683.973750000005</v>
      </c>
      <c r="T3124" s="8">
        <f t="shared" si="291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-39808</v>
      </c>
      <c r="P3125">
        <f t="shared" si="289"/>
        <v>244.80459770114942</v>
      </c>
      <c r="Q3125" t="str">
        <f t="shared" si="292"/>
        <v>theater</v>
      </c>
      <c r="R3125" t="str">
        <f t="shared" si="293"/>
        <v>spaces</v>
      </c>
      <c r="S3125" s="8">
        <f t="shared" si="290"/>
        <v>42560.993032407408</v>
      </c>
      <c r="T3125" s="8">
        <f t="shared" si="291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-799974</v>
      </c>
      <c r="P3126">
        <f t="shared" si="289"/>
        <v>6.5</v>
      </c>
      <c r="Q3126" t="str">
        <f t="shared" si="292"/>
        <v>theater</v>
      </c>
      <c r="R3126" t="str">
        <f t="shared" si="293"/>
        <v>spaces</v>
      </c>
      <c r="S3126" s="8">
        <f t="shared" si="290"/>
        <v>42037.780104166668</v>
      </c>
      <c r="T3126" s="8">
        <f t="shared" si="291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-1500000</v>
      </c>
      <c r="P312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8">
        <f t="shared" si="290"/>
        <v>42376.20685185185</v>
      </c>
      <c r="T3127" s="8">
        <f t="shared" si="291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-23960</v>
      </c>
      <c r="P3128">
        <f t="shared" si="289"/>
        <v>61.176470588235297</v>
      </c>
      <c r="Q3128" t="str">
        <f t="shared" si="292"/>
        <v>theater</v>
      </c>
      <c r="R3128" t="str">
        <f t="shared" si="293"/>
        <v>spaces</v>
      </c>
      <c r="S3128" s="8">
        <f t="shared" si="290"/>
        <v>42456.976412037038</v>
      </c>
      <c r="T3128" s="8">
        <f t="shared" si="291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-100000</v>
      </c>
      <c r="P3129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8">
        <f t="shared" si="290"/>
        <v>42064.856817129628</v>
      </c>
      <c r="T3129" s="8">
        <f t="shared" si="291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1291</v>
      </c>
      <c r="P3130">
        <f t="shared" si="289"/>
        <v>139.23931623931625</v>
      </c>
      <c r="Q3130" t="str">
        <f t="shared" si="292"/>
        <v>theater</v>
      </c>
      <c r="R3130" t="str">
        <f t="shared" si="293"/>
        <v>plays</v>
      </c>
      <c r="S3130" s="8">
        <f t="shared" si="290"/>
        <v>42810.784039351856</v>
      </c>
      <c r="T3130" s="8">
        <f t="shared" si="291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-1240</v>
      </c>
      <c r="P3131">
        <f t="shared" si="289"/>
        <v>10</v>
      </c>
      <c r="Q3131" t="str">
        <f t="shared" si="292"/>
        <v>theater</v>
      </c>
      <c r="R3131" t="str">
        <f t="shared" si="293"/>
        <v>plays</v>
      </c>
      <c r="S3131" s="8">
        <f t="shared" si="290"/>
        <v>42843.801145833335</v>
      </c>
      <c r="T3131" s="8">
        <f t="shared" si="291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-9625</v>
      </c>
      <c r="P3132">
        <f t="shared" si="289"/>
        <v>93.75</v>
      </c>
      <c r="Q3132" t="str">
        <f t="shared" si="292"/>
        <v>theater</v>
      </c>
      <c r="R3132" t="str">
        <f t="shared" si="293"/>
        <v>plays</v>
      </c>
      <c r="S3132" s="8">
        <f t="shared" si="290"/>
        <v>42839.207638888889</v>
      </c>
      <c r="T3132" s="8">
        <f t="shared" si="291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-3455</v>
      </c>
      <c r="P3133">
        <f t="shared" si="289"/>
        <v>53.75</v>
      </c>
      <c r="Q3133" t="str">
        <f t="shared" si="292"/>
        <v>theater</v>
      </c>
      <c r="R3133" t="str">
        <f t="shared" si="293"/>
        <v>plays</v>
      </c>
      <c r="S3133" s="8">
        <f t="shared" si="290"/>
        <v>42833.537557870368</v>
      </c>
      <c r="T3133" s="8">
        <f t="shared" si="291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-29990</v>
      </c>
      <c r="P3134">
        <f t="shared" si="289"/>
        <v>10</v>
      </c>
      <c r="Q3134" t="str">
        <f t="shared" si="292"/>
        <v>theater</v>
      </c>
      <c r="R3134" t="str">
        <f t="shared" si="293"/>
        <v>plays</v>
      </c>
      <c r="S3134" s="8">
        <f t="shared" si="290"/>
        <v>42846.308564814812</v>
      </c>
      <c r="T3134" s="8">
        <f t="shared" si="291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40</v>
      </c>
      <c r="P3135">
        <f t="shared" si="289"/>
        <v>33.75</v>
      </c>
      <c r="Q3135" t="str">
        <f t="shared" si="292"/>
        <v>theater</v>
      </c>
      <c r="R3135" t="str">
        <f t="shared" si="293"/>
        <v>plays</v>
      </c>
      <c r="S3135" s="8">
        <f t="shared" si="290"/>
        <v>42818.523541666669</v>
      </c>
      <c r="T3135" s="8">
        <f t="shared" si="291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-775</v>
      </c>
      <c r="P3136">
        <f t="shared" si="289"/>
        <v>18.75</v>
      </c>
      <c r="Q3136" t="str">
        <f t="shared" si="292"/>
        <v>theater</v>
      </c>
      <c r="R3136" t="str">
        <f t="shared" si="293"/>
        <v>plays</v>
      </c>
      <c r="S3136" s="8">
        <f t="shared" si="290"/>
        <v>42821.678460648152</v>
      </c>
      <c r="T3136" s="8">
        <f t="shared" si="291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-615</v>
      </c>
      <c r="P3137">
        <f t="shared" si="289"/>
        <v>23.142857142857142</v>
      </c>
      <c r="Q3137" t="str">
        <f t="shared" si="292"/>
        <v>theater</v>
      </c>
      <c r="R3137" t="str">
        <f t="shared" si="293"/>
        <v>plays</v>
      </c>
      <c r="S3137" s="8">
        <f t="shared" si="290"/>
        <v>42829.151863425926</v>
      </c>
      <c r="T3137" s="8">
        <f t="shared" si="291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E3138-D3138</f>
        <v>139</v>
      </c>
      <c r="P3138">
        <f t="shared" ref="P3138:P3201" si="295">E3138/L3138</f>
        <v>29.045454545454547</v>
      </c>
      <c r="Q3138" t="str">
        <f t="shared" si="292"/>
        <v>theater</v>
      </c>
      <c r="R3138" t="str">
        <f t="shared" si="293"/>
        <v>plays</v>
      </c>
      <c r="S3138" s="8">
        <f t="shared" ref="S3138:S3201" si="296">(((I3138/60)/60)/24)+DATE(1970,1,1)</f>
        <v>42825.957638888889</v>
      </c>
      <c r="T3138" s="8">
        <f t="shared" ref="T3138:T3201" si="297">(((J3138/60)/60)/24)+DATE(1970,1,1)</f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-1450</v>
      </c>
      <c r="P3139">
        <f t="shared" si="295"/>
        <v>50</v>
      </c>
      <c r="Q3139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8">
        <f t="shared" si="296"/>
        <v>42858.8</v>
      </c>
      <c r="T3139" s="8">
        <f t="shared" si="297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-200</v>
      </c>
      <c r="P3140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8">
        <f t="shared" si="296"/>
        <v>42828.645914351851</v>
      </c>
      <c r="T3140" s="8">
        <f t="shared" si="297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-47300</v>
      </c>
      <c r="P3141">
        <f t="shared" si="295"/>
        <v>450</v>
      </c>
      <c r="Q3141" t="str">
        <f t="shared" si="298"/>
        <v>theater</v>
      </c>
      <c r="R3141" t="str">
        <f t="shared" si="299"/>
        <v>plays</v>
      </c>
      <c r="S3141" s="8">
        <f t="shared" si="296"/>
        <v>42819.189583333333</v>
      </c>
      <c r="T3141" s="8">
        <f t="shared" si="297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-9904</v>
      </c>
      <c r="P3142">
        <f t="shared" si="295"/>
        <v>24</v>
      </c>
      <c r="Q3142" t="str">
        <f t="shared" si="298"/>
        <v>theater</v>
      </c>
      <c r="R3142" t="str">
        <f t="shared" si="299"/>
        <v>plays</v>
      </c>
      <c r="S3142" s="8">
        <f t="shared" si="296"/>
        <v>42832.677118055552</v>
      </c>
      <c r="T3142" s="8">
        <f t="shared" si="297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-242</v>
      </c>
      <c r="P3143">
        <f t="shared" si="295"/>
        <v>32.25</v>
      </c>
      <c r="Q3143" t="str">
        <f t="shared" si="298"/>
        <v>theater</v>
      </c>
      <c r="R3143" t="str">
        <f t="shared" si="299"/>
        <v>plays</v>
      </c>
      <c r="S3143" s="8">
        <f t="shared" si="296"/>
        <v>42841.833333333328</v>
      </c>
      <c r="T3143" s="8">
        <f t="shared" si="297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-2705</v>
      </c>
      <c r="P3144">
        <f t="shared" si="295"/>
        <v>15</v>
      </c>
      <c r="Q3144" t="str">
        <f t="shared" si="298"/>
        <v>theater</v>
      </c>
      <c r="R3144" t="str">
        <f t="shared" si="299"/>
        <v>plays</v>
      </c>
      <c r="S3144" s="8">
        <f t="shared" si="296"/>
        <v>42813.471516203703</v>
      </c>
      <c r="T3144" s="8">
        <f t="shared" si="297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-700</v>
      </c>
      <c r="P3145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8">
        <f t="shared" si="296"/>
        <v>42834.358287037037</v>
      </c>
      <c r="T3145" s="8">
        <f t="shared" si="297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-2460</v>
      </c>
      <c r="P3146">
        <f t="shared" si="295"/>
        <v>251.33333333333334</v>
      </c>
      <c r="Q3146" t="str">
        <f t="shared" si="298"/>
        <v>theater</v>
      </c>
      <c r="R3146" t="str">
        <f t="shared" si="299"/>
        <v>plays</v>
      </c>
      <c r="S3146" s="8">
        <f t="shared" si="296"/>
        <v>42813.25</v>
      </c>
      <c r="T3146" s="8">
        <f t="shared" si="297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-25000</v>
      </c>
      <c r="P314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8">
        <f t="shared" si="296"/>
        <v>42821.999236111107</v>
      </c>
      <c r="T3147" s="8">
        <f t="shared" si="297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-44750</v>
      </c>
      <c r="P3148">
        <f t="shared" si="295"/>
        <v>437.5</v>
      </c>
      <c r="Q3148" t="str">
        <f t="shared" si="298"/>
        <v>theater</v>
      </c>
      <c r="R3148" t="str">
        <f t="shared" si="299"/>
        <v>plays</v>
      </c>
      <c r="S3148" s="8">
        <f t="shared" si="296"/>
        <v>42841.640810185185</v>
      </c>
      <c r="T3148" s="8">
        <f t="shared" si="297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3505</v>
      </c>
      <c r="P3149">
        <f t="shared" si="295"/>
        <v>110.35211267605634</v>
      </c>
      <c r="Q3149" t="str">
        <f t="shared" si="298"/>
        <v>theater</v>
      </c>
      <c r="R3149" t="str">
        <f t="shared" si="299"/>
        <v>plays</v>
      </c>
      <c r="S3149" s="8">
        <f t="shared" si="296"/>
        <v>41950.011053240742</v>
      </c>
      <c r="T3149" s="8">
        <f t="shared" si="297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561</v>
      </c>
      <c r="P3150">
        <f t="shared" si="295"/>
        <v>41.421052631578945</v>
      </c>
      <c r="Q3150" t="str">
        <f t="shared" si="298"/>
        <v>theater</v>
      </c>
      <c r="R3150" t="str">
        <f t="shared" si="299"/>
        <v>plays</v>
      </c>
      <c r="S3150" s="8">
        <f t="shared" si="296"/>
        <v>41913.166666666664</v>
      </c>
      <c r="T3150" s="8">
        <f t="shared" si="297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50</v>
      </c>
      <c r="P3151">
        <f t="shared" si="295"/>
        <v>52</v>
      </c>
      <c r="Q3151" t="str">
        <f t="shared" si="298"/>
        <v>theater</v>
      </c>
      <c r="R3151" t="str">
        <f t="shared" si="299"/>
        <v>plays</v>
      </c>
      <c r="S3151" s="8">
        <f t="shared" si="296"/>
        <v>41250.083333333336</v>
      </c>
      <c r="T3151" s="8">
        <f t="shared" si="297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35</v>
      </c>
      <c r="P3152">
        <f t="shared" si="295"/>
        <v>33.990384615384613</v>
      </c>
      <c r="Q3152" t="str">
        <f t="shared" si="298"/>
        <v>theater</v>
      </c>
      <c r="R3152" t="str">
        <f t="shared" si="299"/>
        <v>plays</v>
      </c>
      <c r="S3152" s="8">
        <f t="shared" si="296"/>
        <v>40568.166666666664</v>
      </c>
      <c r="T3152" s="8">
        <f t="shared" si="297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14</v>
      </c>
      <c r="P3153">
        <f t="shared" si="295"/>
        <v>103.35294117647059</v>
      </c>
      <c r="Q3153" t="str">
        <f t="shared" si="298"/>
        <v>theater</v>
      </c>
      <c r="R3153" t="str">
        <f t="shared" si="299"/>
        <v>plays</v>
      </c>
      <c r="S3153" s="8">
        <f t="shared" si="296"/>
        <v>41892.83997685185</v>
      </c>
      <c r="T3153" s="8">
        <f t="shared" si="297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131</v>
      </c>
      <c r="P3154">
        <f t="shared" si="295"/>
        <v>34.791044776119406</v>
      </c>
      <c r="Q3154" t="str">
        <f t="shared" si="298"/>
        <v>theater</v>
      </c>
      <c r="R3154" t="str">
        <f t="shared" si="299"/>
        <v>plays</v>
      </c>
      <c r="S3154" s="8">
        <f t="shared" si="296"/>
        <v>41580.867673611108</v>
      </c>
      <c r="T3154" s="8">
        <f t="shared" si="297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7067.5</v>
      </c>
      <c r="P3155">
        <f t="shared" si="295"/>
        <v>41.773858921161825</v>
      </c>
      <c r="Q3155" t="str">
        <f t="shared" si="298"/>
        <v>theater</v>
      </c>
      <c r="R3155" t="str">
        <f t="shared" si="299"/>
        <v>plays</v>
      </c>
      <c r="S3155" s="8">
        <f t="shared" si="296"/>
        <v>40664.207638888889</v>
      </c>
      <c r="T3155" s="8">
        <f t="shared" si="297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905</v>
      </c>
      <c r="P3156">
        <f t="shared" si="295"/>
        <v>64.268292682926827</v>
      </c>
      <c r="Q3156" t="str">
        <f t="shared" si="298"/>
        <v>theater</v>
      </c>
      <c r="R3156" t="str">
        <f t="shared" si="299"/>
        <v>plays</v>
      </c>
      <c r="S3156" s="8">
        <f t="shared" si="296"/>
        <v>41000.834004629629</v>
      </c>
      <c r="T3156" s="8">
        <f t="shared" si="297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4425.2299999999996</v>
      </c>
      <c r="P3157">
        <f t="shared" si="295"/>
        <v>31.209370860927152</v>
      </c>
      <c r="Q3157" t="str">
        <f t="shared" si="298"/>
        <v>theater</v>
      </c>
      <c r="R3157" t="str">
        <f t="shared" si="299"/>
        <v>plays</v>
      </c>
      <c r="S3157" s="8">
        <f t="shared" si="296"/>
        <v>41263.499131944445</v>
      </c>
      <c r="T3157" s="8">
        <f t="shared" si="297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100</v>
      </c>
      <c r="P3158">
        <f t="shared" si="295"/>
        <v>62.921348314606739</v>
      </c>
      <c r="Q3158" t="str">
        <f t="shared" si="298"/>
        <v>theater</v>
      </c>
      <c r="R3158" t="str">
        <f t="shared" si="299"/>
        <v>plays</v>
      </c>
      <c r="S3158" s="8">
        <f t="shared" si="296"/>
        <v>41061.953055555554</v>
      </c>
      <c r="T3158" s="8">
        <f t="shared" si="297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40</v>
      </c>
      <c r="P3159">
        <f t="shared" si="295"/>
        <v>98.536585365853654</v>
      </c>
      <c r="Q3159" t="str">
        <f t="shared" si="298"/>
        <v>theater</v>
      </c>
      <c r="R3159" t="str">
        <f t="shared" si="299"/>
        <v>plays</v>
      </c>
      <c r="S3159" s="8">
        <f t="shared" si="296"/>
        <v>41839.208333333336</v>
      </c>
      <c r="T3159" s="8">
        <f t="shared" si="297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700</v>
      </c>
      <c r="P3160">
        <f t="shared" si="295"/>
        <v>82.608695652173907</v>
      </c>
      <c r="Q3160" t="str">
        <f t="shared" si="298"/>
        <v>theater</v>
      </c>
      <c r="R3160" t="str">
        <f t="shared" si="299"/>
        <v>plays</v>
      </c>
      <c r="S3160" s="8">
        <f t="shared" si="296"/>
        <v>41477.839722222219</v>
      </c>
      <c r="T3160" s="8">
        <f t="shared" si="297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502.22</v>
      </c>
      <c r="P3161">
        <f t="shared" si="295"/>
        <v>38.504230769230773</v>
      </c>
      <c r="Q3161" t="str">
        <f t="shared" si="298"/>
        <v>theater</v>
      </c>
      <c r="R3161" t="str">
        <f t="shared" si="299"/>
        <v>plays</v>
      </c>
      <c r="S3161" s="8">
        <f t="shared" si="296"/>
        <v>40926.958333333336</v>
      </c>
      <c r="T3161" s="8">
        <f t="shared" si="297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69</v>
      </c>
      <c r="P3162">
        <f t="shared" si="295"/>
        <v>80.15789473684211</v>
      </c>
      <c r="Q3162" t="str">
        <f t="shared" si="298"/>
        <v>theater</v>
      </c>
      <c r="R3162" t="str">
        <f t="shared" si="299"/>
        <v>plays</v>
      </c>
      <c r="S3162" s="8">
        <f t="shared" si="296"/>
        <v>41864.207638888889</v>
      </c>
      <c r="T3162" s="8">
        <f t="shared" si="297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102</v>
      </c>
      <c r="P3163">
        <f t="shared" si="295"/>
        <v>28.405405405405407</v>
      </c>
      <c r="Q3163" t="str">
        <f t="shared" si="298"/>
        <v>theater</v>
      </c>
      <c r="R3163" t="str">
        <f t="shared" si="299"/>
        <v>plays</v>
      </c>
      <c r="S3163" s="8">
        <f t="shared" si="296"/>
        <v>41927.536134259259</v>
      </c>
      <c r="T3163" s="8">
        <f t="shared" si="297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1086</v>
      </c>
      <c r="P3164">
        <f t="shared" si="295"/>
        <v>80.730158730158735</v>
      </c>
      <c r="Q3164" t="str">
        <f t="shared" si="298"/>
        <v>theater</v>
      </c>
      <c r="R3164" t="str">
        <f t="shared" si="299"/>
        <v>plays</v>
      </c>
      <c r="S3164" s="8">
        <f t="shared" si="296"/>
        <v>41827.083333333336</v>
      </c>
      <c r="T3164" s="8">
        <f t="shared" si="297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1450</v>
      </c>
      <c r="P3165">
        <f t="shared" si="295"/>
        <v>200.69444444444446</v>
      </c>
      <c r="Q3165" t="str">
        <f t="shared" si="298"/>
        <v>theater</v>
      </c>
      <c r="R3165" t="str">
        <f t="shared" si="299"/>
        <v>plays</v>
      </c>
      <c r="S3165" s="8">
        <f t="shared" si="296"/>
        <v>41805.753761574073</v>
      </c>
      <c r="T3165" s="8">
        <f t="shared" si="297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169</v>
      </c>
      <c r="P3166">
        <f t="shared" si="295"/>
        <v>37.591549295774648</v>
      </c>
      <c r="Q3166" t="str">
        <f t="shared" si="298"/>
        <v>theater</v>
      </c>
      <c r="R3166" t="str">
        <f t="shared" si="299"/>
        <v>plays</v>
      </c>
      <c r="S3166" s="8">
        <f t="shared" si="296"/>
        <v>41799.80572916667</v>
      </c>
      <c r="T3166" s="8">
        <f t="shared" si="297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470</v>
      </c>
      <c r="P3167">
        <f t="shared" si="295"/>
        <v>58.095238095238095</v>
      </c>
      <c r="Q3167" t="str">
        <f t="shared" si="298"/>
        <v>theater</v>
      </c>
      <c r="R3167" t="str">
        <f t="shared" si="299"/>
        <v>plays</v>
      </c>
      <c r="S3167" s="8">
        <f t="shared" si="296"/>
        <v>40666.165972222225</v>
      </c>
      <c r="T3167" s="8">
        <f t="shared" si="297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21079.83</v>
      </c>
      <c r="P3168">
        <f t="shared" si="295"/>
        <v>60.300892473118282</v>
      </c>
      <c r="Q3168" t="str">
        <f t="shared" si="298"/>
        <v>theater</v>
      </c>
      <c r="R3168" t="str">
        <f t="shared" si="299"/>
        <v>plays</v>
      </c>
      <c r="S3168" s="8">
        <f t="shared" si="296"/>
        <v>41969.332638888889</v>
      </c>
      <c r="T3168" s="8">
        <f t="shared" si="297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485</v>
      </c>
      <c r="P3169">
        <f t="shared" si="295"/>
        <v>63.363636363636367</v>
      </c>
      <c r="Q3169" t="str">
        <f t="shared" si="298"/>
        <v>theater</v>
      </c>
      <c r="R3169" t="str">
        <f t="shared" si="299"/>
        <v>plays</v>
      </c>
      <c r="S3169" s="8">
        <f t="shared" si="296"/>
        <v>41853.175706018519</v>
      </c>
      <c r="T3169" s="8">
        <f t="shared" si="297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605</v>
      </c>
      <c r="P3170">
        <f t="shared" si="295"/>
        <v>50.901639344262293</v>
      </c>
      <c r="Q3170" t="str">
        <f t="shared" si="298"/>
        <v>theater</v>
      </c>
      <c r="R3170" t="str">
        <f t="shared" si="299"/>
        <v>plays</v>
      </c>
      <c r="S3170" s="8">
        <f t="shared" si="296"/>
        <v>41803.916666666664</v>
      </c>
      <c r="T3170" s="8">
        <f t="shared" si="297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241</v>
      </c>
      <c r="P3171">
        <f t="shared" si="295"/>
        <v>100.5</v>
      </c>
      <c r="Q3171" t="str">
        <f t="shared" si="298"/>
        <v>theater</v>
      </c>
      <c r="R3171" t="str">
        <f t="shared" si="299"/>
        <v>plays</v>
      </c>
      <c r="S3171" s="8">
        <f t="shared" si="296"/>
        <v>41621.207638888889</v>
      </c>
      <c r="T3171" s="8">
        <f t="shared" si="297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245</v>
      </c>
      <c r="P3172">
        <f t="shared" si="295"/>
        <v>31.619718309859156</v>
      </c>
      <c r="Q3172" t="str">
        <f t="shared" si="298"/>
        <v>theater</v>
      </c>
      <c r="R3172" t="str">
        <f t="shared" si="299"/>
        <v>plays</v>
      </c>
      <c r="S3172" s="8">
        <f t="shared" si="296"/>
        <v>41822.166666666664</v>
      </c>
      <c r="T3172" s="8">
        <f t="shared" si="297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617</v>
      </c>
      <c r="P3173">
        <f t="shared" si="295"/>
        <v>65.102564102564102</v>
      </c>
      <c r="Q3173" t="str">
        <f t="shared" si="298"/>
        <v>theater</v>
      </c>
      <c r="R3173" t="str">
        <f t="shared" si="299"/>
        <v>plays</v>
      </c>
      <c r="S3173" s="8">
        <f t="shared" si="296"/>
        <v>42496.608310185184</v>
      </c>
      <c r="T3173" s="8">
        <f t="shared" si="297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300</v>
      </c>
      <c r="P3174">
        <f t="shared" si="295"/>
        <v>79.310344827586206</v>
      </c>
      <c r="Q3174" t="str">
        <f t="shared" si="298"/>
        <v>theater</v>
      </c>
      <c r="R3174" t="str">
        <f t="shared" si="299"/>
        <v>plays</v>
      </c>
      <c r="S3174" s="8">
        <f t="shared" si="296"/>
        <v>40953.729953703703</v>
      </c>
      <c r="T3174" s="8">
        <f t="shared" si="297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300</v>
      </c>
      <c r="P3175">
        <f t="shared" si="295"/>
        <v>139.18918918918919</v>
      </c>
      <c r="Q3175" t="str">
        <f t="shared" si="298"/>
        <v>theater</v>
      </c>
      <c r="R3175" t="str">
        <f t="shared" si="299"/>
        <v>plays</v>
      </c>
      <c r="S3175" s="8">
        <f t="shared" si="296"/>
        <v>41908.878379629627</v>
      </c>
      <c r="T3175" s="8">
        <f t="shared" si="297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34</v>
      </c>
      <c r="P3176">
        <f t="shared" si="295"/>
        <v>131.91304347826087</v>
      </c>
      <c r="Q3176" t="str">
        <f t="shared" si="298"/>
        <v>theater</v>
      </c>
      <c r="R3176" t="str">
        <f t="shared" si="299"/>
        <v>plays</v>
      </c>
      <c r="S3176" s="8">
        <f t="shared" si="296"/>
        <v>41876.864675925928</v>
      </c>
      <c r="T3176" s="8">
        <f t="shared" si="297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478</v>
      </c>
      <c r="P3177">
        <f t="shared" si="295"/>
        <v>91.3</v>
      </c>
      <c r="Q3177" t="str">
        <f t="shared" si="298"/>
        <v>theater</v>
      </c>
      <c r="R3177" t="str">
        <f t="shared" si="299"/>
        <v>plays</v>
      </c>
      <c r="S3177" s="8">
        <f t="shared" si="296"/>
        <v>40591.886886574073</v>
      </c>
      <c r="T3177" s="8">
        <f t="shared" si="297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282</v>
      </c>
      <c r="P3178">
        <f t="shared" si="295"/>
        <v>39.672727272727272</v>
      </c>
      <c r="Q3178" t="str">
        <f t="shared" si="298"/>
        <v>theater</v>
      </c>
      <c r="R3178" t="str">
        <f t="shared" si="299"/>
        <v>plays</v>
      </c>
      <c r="S3178" s="8">
        <f t="shared" si="296"/>
        <v>41504.625</v>
      </c>
      <c r="T3178" s="8">
        <f t="shared" si="297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435</v>
      </c>
      <c r="P3179">
        <f t="shared" si="295"/>
        <v>57.549019607843135</v>
      </c>
      <c r="Q3179" t="str">
        <f t="shared" si="298"/>
        <v>theater</v>
      </c>
      <c r="R3179" t="str">
        <f t="shared" si="299"/>
        <v>plays</v>
      </c>
      <c r="S3179" s="8">
        <f t="shared" si="296"/>
        <v>41811.666770833333</v>
      </c>
      <c r="T3179" s="8">
        <f t="shared" si="297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1076</v>
      </c>
      <c r="P3180">
        <f t="shared" si="295"/>
        <v>33.025641025641029</v>
      </c>
      <c r="Q3180" t="str">
        <f t="shared" si="298"/>
        <v>theater</v>
      </c>
      <c r="R3180" t="str">
        <f t="shared" si="299"/>
        <v>plays</v>
      </c>
      <c r="S3180" s="8">
        <f t="shared" si="296"/>
        <v>41836.605034722219</v>
      </c>
      <c r="T3180" s="8">
        <f t="shared" si="297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594.81999999999971</v>
      </c>
      <c r="P3181">
        <f t="shared" si="295"/>
        <v>77.335806451612896</v>
      </c>
      <c r="Q3181" t="str">
        <f t="shared" si="298"/>
        <v>theater</v>
      </c>
      <c r="R3181" t="str">
        <f t="shared" si="299"/>
        <v>plays</v>
      </c>
      <c r="S3181" s="8">
        <f t="shared" si="296"/>
        <v>41400.702210648145</v>
      </c>
      <c r="T3181" s="8">
        <f t="shared" si="297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237</v>
      </c>
      <c r="P3182">
        <f t="shared" si="295"/>
        <v>31.933333333333334</v>
      </c>
      <c r="Q3182" t="str">
        <f t="shared" si="298"/>
        <v>theater</v>
      </c>
      <c r="R3182" t="str">
        <f t="shared" si="299"/>
        <v>plays</v>
      </c>
      <c r="S3182" s="8">
        <f t="shared" si="296"/>
        <v>41810.412604166668</v>
      </c>
      <c r="T3182" s="8">
        <f t="shared" si="297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45</v>
      </c>
      <c r="P3183">
        <f t="shared" si="295"/>
        <v>36.333333333333336</v>
      </c>
      <c r="Q3183" t="str">
        <f t="shared" si="298"/>
        <v>theater</v>
      </c>
      <c r="R3183" t="str">
        <f t="shared" si="299"/>
        <v>plays</v>
      </c>
      <c r="S3183" s="8">
        <f t="shared" si="296"/>
        <v>41805.666666666664</v>
      </c>
      <c r="T3183" s="8">
        <f t="shared" si="297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62</v>
      </c>
      <c r="P3184">
        <f t="shared" si="295"/>
        <v>46.768211920529801</v>
      </c>
      <c r="Q3184" t="str">
        <f t="shared" si="298"/>
        <v>theater</v>
      </c>
      <c r="R3184" t="str">
        <f t="shared" si="299"/>
        <v>plays</v>
      </c>
      <c r="S3184" s="8">
        <f t="shared" si="296"/>
        <v>40939.708333333336</v>
      </c>
      <c r="T3184" s="8">
        <f t="shared" si="297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225</v>
      </c>
      <c r="P3185">
        <f t="shared" si="295"/>
        <v>40.073529411764703</v>
      </c>
      <c r="Q3185" t="str">
        <f t="shared" si="298"/>
        <v>theater</v>
      </c>
      <c r="R3185" t="str">
        <f t="shared" si="299"/>
        <v>plays</v>
      </c>
      <c r="S3185" s="8">
        <f t="shared" si="296"/>
        <v>41509.79478009259</v>
      </c>
      <c r="T3185" s="8">
        <f t="shared" si="297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310</v>
      </c>
      <c r="P3186">
        <f t="shared" si="295"/>
        <v>100.21739130434783</v>
      </c>
      <c r="Q3186" t="str">
        <f t="shared" si="298"/>
        <v>theater</v>
      </c>
      <c r="R3186" t="str">
        <f t="shared" si="299"/>
        <v>plays</v>
      </c>
      <c r="S3186" s="8">
        <f t="shared" si="296"/>
        <v>41821.993414351848</v>
      </c>
      <c r="T3186" s="8">
        <f t="shared" si="297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0</v>
      </c>
      <c r="P3187">
        <f t="shared" si="295"/>
        <v>41.666666666666664</v>
      </c>
      <c r="Q3187" t="str">
        <f t="shared" si="298"/>
        <v>theater</v>
      </c>
      <c r="R3187" t="str">
        <f t="shared" si="299"/>
        <v>plays</v>
      </c>
      <c r="S3187" s="8">
        <f t="shared" si="296"/>
        <v>41836.977326388893</v>
      </c>
      <c r="T3187" s="8">
        <f t="shared" si="297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70</v>
      </c>
      <c r="P3188">
        <f t="shared" si="295"/>
        <v>46.714285714285715</v>
      </c>
      <c r="Q3188" t="str">
        <f t="shared" si="298"/>
        <v>theater</v>
      </c>
      <c r="R3188" t="str">
        <f t="shared" si="299"/>
        <v>plays</v>
      </c>
      <c r="S3188" s="8">
        <f t="shared" si="296"/>
        <v>41898.875</v>
      </c>
      <c r="T3188" s="8">
        <f t="shared" si="297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2444</v>
      </c>
      <c r="P3189">
        <f t="shared" si="295"/>
        <v>71.491803278688522</v>
      </c>
      <c r="Q3189" t="str">
        <f t="shared" si="298"/>
        <v>theater</v>
      </c>
      <c r="R3189" t="str">
        <f t="shared" si="299"/>
        <v>plays</v>
      </c>
      <c r="S3189" s="8">
        <f t="shared" si="296"/>
        <v>41855.666354166664</v>
      </c>
      <c r="T3189" s="8">
        <f t="shared" si="297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-70</v>
      </c>
      <c r="P3190">
        <f t="shared" si="295"/>
        <v>14.444444444444445</v>
      </c>
      <c r="Q3190" t="str">
        <f t="shared" si="298"/>
        <v>theater</v>
      </c>
      <c r="R3190" t="str">
        <f t="shared" si="299"/>
        <v>musical</v>
      </c>
      <c r="S3190" s="8">
        <f t="shared" si="296"/>
        <v>42165.415532407409</v>
      </c>
      <c r="T3190" s="8">
        <f t="shared" si="297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-48220</v>
      </c>
      <c r="P3191">
        <f t="shared" si="295"/>
        <v>356.84210526315792</v>
      </c>
      <c r="Q3191" t="str">
        <f t="shared" si="298"/>
        <v>theater</v>
      </c>
      <c r="R3191" t="str">
        <f t="shared" si="299"/>
        <v>musical</v>
      </c>
      <c r="S3191" s="8">
        <f t="shared" si="296"/>
        <v>42148.346435185187</v>
      </c>
      <c r="T3191" s="8">
        <f t="shared" si="297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-4000</v>
      </c>
      <c r="P3192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8">
        <f t="shared" si="296"/>
        <v>42713.192997685182</v>
      </c>
      <c r="T3192" s="8">
        <f t="shared" si="297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-3599</v>
      </c>
      <c r="P3193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8">
        <f t="shared" si="296"/>
        <v>42598.755428240736</v>
      </c>
      <c r="T3193" s="8">
        <f t="shared" si="297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-9898</v>
      </c>
      <c r="P3194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8">
        <f t="shared" si="296"/>
        <v>42063.916666666672</v>
      </c>
      <c r="T3194" s="8">
        <f t="shared" si="297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-4413</v>
      </c>
      <c r="P3195">
        <f t="shared" si="295"/>
        <v>24.458333333333332</v>
      </c>
      <c r="Q3195" t="str">
        <f t="shared" si="298"/>
        <v>theater</v>
      </c>
      <c r="R3195" t="str">
        <f t="shared" si="299"/>
        <v>musical</v>
      </c>
      <c r="S3195" s="8">
        <f t="shared" si="296"/>
        <v>42055.968240740738</v>
      </c>
      <c r="T3195" s="8">
        <f t="shared" si="297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-11000</v>
      </c>
      <c r="P3196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8">
        <f t="shared" si="296"/>
        <v>42212.062476851846</v>
      </c>
      <c r="T3196" s="8">
        <f t="shared" si="297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-1430</v>
      </c>
      <c r="P3197">
        <f t="shared" si="295"/>
        <v>53.07692307692308</v>
      </c>
      <c r="Q3197" t="str">
        <f t="shared" si="298"/>
        <v>theater</v>
      </c>
      <c r="R3197" t="str">
        <f t="shared" si="299"/>
        <v>musical</v>
      </c>
      <c r="S3197" s="8">
        <f t="shared" si="296"/>
        <v>42047.594236111108</v>
      </c>
      <c r="T3197" s="8">
        <f t="shared" si="297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-2998200</v>
      </c>
      <c r="P3198">
        <f t="shared" si="295"/>
        <v>300</v>
      </c>
      <c r="Q3198" t="str">
        <f t="shared" si="298"/>
        <v>theater</v>
      </c>
      <c r="R3198" t="str">
        <f t="shared" si="299"/>
        <v>musical</v>
      </c>
      <c r="S3198" s="8">
        <f t="shared" si="296"/>
        <v>42217.583333333328</v>
      </c>
      <c r="T3198" s="8">
        <f t="shared" si="297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-8855</v>
      </c>
      <c r="P3199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8">
        <f t="shared" si="296"/>
        <v>42039.493263888886</v>
      </c>
      <c r="T3199" s="8">
        <f t="shared" si="297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-29890</v>
      </c>
      <c r="P3200">
        <f t="shared" si="295"/>
        <v>36.666666666666664</v>
      </c>
      <c r="Q3200" t="str">
        <f t="shared" si="298"/>
        <v>theater</v>
      </c>
      <c r="R3200" t="str">
        <f t="shared" si="299"/>
        <v>musical</v>
      </c>
      <c r="S3200" s="8">
        <f t="shared" si="296"/>
        <v>42051.424502314811</v>
      </c>
      <c r="T3200" s="8">
        <f t="shared" si="297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-2392</v>
      </c>
      <c r="P3201">
        <f t="shared" si="295"/>
        <v>49.20754716981132</v>
      </c>
      <c r="Q3201" t="str">
        <f t="shared" si="298"/>
        <v>theater</v>
      </c>
      <c r="R3201" t="str">
        <f t="shared" si="299"/>
        <v>musical</v>
      </c>
      <c r="S3201" s="8">
        <f t="shared" si="296"/>
        <v>41888.875</v>
      </c>
      <c r="T3201" s="8">
        <f t="shared" si="297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E3202-D3202</f>
        <v>-49999</v>
      </c>
      <c r="P3202">
        <f t="shared" ref="P3202:P3265" si="301">E3202/L3202</f>
        <v>1</v>
      </c>
      <c r="Q3202" t="str">
        <f t="shared" si="298"/>
        <v>theater</v>
      </c>
      <c r="R3202" t="str">
        <f t="shared" si="299"/>
        <v>musical</v>
      </c>
      <c r="S3202" s="8">
        <f t="shared" ref="S3202:S3265" si="302">(((I3202/60)/60)/24)+DATE(1970,1,1)</f>
        <v>42490.231944444444</v>
      </c>
      <c r="T3202" s="8">
        <f t="shared" ref="T3202:T3265" si="303">(((J3202/60)/60)/24)+DATE(1970,1,1)</f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-1975</v>
      </c>
      <c r="P3203">
        <f t="shared" si="301"/>
        <v>12.5</v>
      </c>
      <c r="Q320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8">
        <f t="shared" si="302"/>
        <v>41882.767094907409</v>
      </c>
      <c r="T3203" s="8">
        <f t="shared" si="303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-2274</v>
      </c>
      <c r="P3204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8">
        <f t="shared" si="302"/>
        <v>42352.249305555553</v>
      </c>
      <c r="T3204" s="8">
        <f t="shared" si="3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-750</v>
      </c>
      <c r="P3205">
        <f t="shared" si="301"/>
        <v>41.666666666666664</v>
      </c>
      <c r="Q3205" t="str">
        <f t="shared" si="304"/>
        <v>theater</v>
      </c>
      <c r="R3205" t="str">
        <f t="shared" si="305"/>
        <v>musical</v>
      </c>
      <c r="S3205" s="8">
        <f t="shared" si="302"/>
        <v>42272.988680555558</v>
      </c>
      <c r="T3205" s="8">
        <f t="shared" si="3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-500</v>
      </c>
      <c r="P3206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8">
        <f t="shared" si="302"/>
        <v>42202.676388888889</v>
      </c>
      <c r="T3206" s="8">
        <f t="shared" si="3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-7727</v>
      </c>
      <c r="P320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8">
        <f t="shared" si="302"/>
        <v>42125.374675925923</v>
      </c>
      <c r="T3207" s="8">
        <f t="shared" si="3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-5000</v>
      </c>
      <c r="P3208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8">
        <f t="shared" si="302"/>
        <v>42266.276053240741</v>
      </c>
      <c r="T3208" s="8">
        <f t="shared" si="3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-2950</v>
      </c>
      <c r="P3209">
        <f t="shared" si="301"/>
        <v>70.833333333333329</v>
      </c>
      <c r="Q3209" t="str">
        <f t="shared" si="304"/>
        <v>theater</v>
      </c>
      <c r="R3209" t="str">
        <f t="shared" si="305"/>
        <v>musical</v>
      </c>
      <c r="S3209" s="8">
        <f t="shared" si="302"/>
        <v>42117.236192129625</v>
      </c>
      <c r="T3209" s="8">
        <f t="shared" si="3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175</v>
      </c>
      <c r="P3210">
        <f t="shared" si="301"/>
        <v>63.109756097560975</v>
      </c>
      <c r="Q3210" t="str">
        <f t="shared" si="304"/>
        <v>theater</v>
      </c>
      <c r="R3210" t="str">
        <f t="shared" si="305"/>
        <v>plays</v>
      </c>
      <c r="S3210" s="8">
        <f t="shared" si="302"/>
        <v>41848.605057870373</v>
      </c>
      <c r="T3210" s="8">
        <f t="shared" si="3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1835.7000000000007</v>
      </c>
      <c r="P3211">
        <f t="shared" si="301"/>
        <v>50.157964601769912</v>
      </c>
      <c r="Q3211" t="str">
        <f t="shared" si="304"/>
        <v>theater</v>
      </c>
      <c r="R3211" t="str">
        <f t="shared" si="305"/>
        <v>plays</v>
      </c>
      <c r="S3211" s="8">
        <f t="shared" si="302"/>
        <v>41810.958333333336</v>
      </c>
      <c r="T3211" s="8">
        <f t="shared" si="3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773</v>
      </c>
      <c r="P3212">
        <f t="shared" si="301"/>
        <v>62.883333333333333</v>
      </c>
      <c r="Q3212" t="str">
        <f t="shared" si="304"/>
        <v>theater</v>
      </c>
      <c r="R3212" t="str">
        <f t="shared" si="305"/>
        <v>plays</v>
      </c>
      <c r="S3212" s="8">
        <f t="shared" si="302"/>
        <v>41061.165972222225</v>
      </c>
      <c r="T3212" s="8">
        <f t="shared" si="3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4541</v>
      </c>
      <c r="P3213">
        <f t="shared" si="301"/>
        <v>85.531055900621112</v>
      </c>
      <c r="Q3213" t="str">
        <f t="shared" si="304"/>
        <v>theater</v>
      </c>
      <c r="R3213" t="str">
        <f t="shared" si="305"/>
        <v>plays</v>
      </c>
      <c r="S3213" s="8">
        <f t="shared" si="302"/>
        <v>41866.083333333336</v>
      </c>
      <c r="T3213" s="8">
        <f t="shared" si="3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1050</v>
      </c>
      <c r="P3214">
        <f t="shared" si="301"/>
        <v>53.723404255319146</v>
      </c>
      <c r="Q3214" t="str">
        <f t="shared" si="304"/>
        <v>theater</v>
      </c>
      <c r="R3214" t="str">
        <f t="shared" si="305"/>
        <v>plays</v>
      </c>
      <c r="S3214" s="8">
        <f t="shared" si="302"/>
        <v>41859.795729166668</v>
      </c>
      <c r="T3214" s="8">
        <f t="shared" si="3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7</v>
      </c>
      <c r="P3215">
        <f t="shared" si="301"/>
        <v>127.80851063829788</v>
      </c>
      <c r="Q3215" t="str">
        <f t="shared" si="304"/>
        <v>theater</v>
      </c>
      <c r="R3215" t="str">
        <f t="shared" si="305"/>
        <v>plays</v>
      </c>
      <c r="S3215" s="8">
        <f t="shared" si="302"/>
        <v>42211.763414351852</v>
      </c>
      <c r="T3215" s="8">
        <f t="shared" si="3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256</v>
      </c>
      <c r="P3216">
        <f t="shared" si="301"/>
        <v>106.57391304347826</v>
      </c>
      <c r="Q3216" t="str">
        <f t="shared" si="304"/>
        <v>theater</v>
      </c>
      <c r="R3216" t="str">
        <f t="shared" si="305"/>
        <v>plays</v>
      </c>
      <c r="S3216" s="8">
        <f t="shared" si="302"/>
        <v>42374.996527777781</v>
      </c>
      <c r="T3216" s="8">
        <f t="shared" si="3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123</v>
      </c>
      <c r="P3217">
        <f t="shared" si="301"/>
        <v>262.11194029850748</v>
      </c>
      <c r="Q3217" t="str">
        <f t="shared" si="304"/>
        <v>theater</v>
      </c>
      <c r="R3217" t="str">
        <f t="shared" si="305"/>
        <v>plays</v>
      </c>
      <c r="S3217" s="8">
        <f t="shared" si="302"/>
        <v>42257.165972222225</v>
      </c>
      <c r="T3217" s="8">
        <f t="shared" si="3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</v>
      </c>
      <c r="P3218">
        <f t="shared" si="301"/>
        <v>57.171428571428571</v>
      </c>
      <c r="Q3218" t="str">
        <f t="shared" si="304"/>
        <v>theater</v>
      </c>
      <c r="R3218" t="str">
        <f t="shared" si="305"/>
        <v>plays</v>
      </c>
      <c r="S3218" s="8">
        <f t="shared" si="302"/>
        <v>42196.604166666672</v>
      </c>
      <c r="T3218" s="8">
        <f t="shared" si="3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721</v>
      </c>
      <c r="P3219">
        <f t="shared" si="301"/>
        <v>50.20192307692308</v>
      </c>
      <c r="Q3219" t="str">
        <f t="shared" si="304"/>
        <v>theater</v>
      </c>
      <c r="R3219" t="str">
        <f t="shared" si="305"/>
        <v>plays</v>
      </c>
      <c r="S3219" s="8">
        <f t="shared" si="302"/>
        <v>42678.546111111107</v>
      </c>
      <c r="T3219" s="8">
        <f t="shared" si="3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252</v>
      </c>
      <c r="P3220">
        <f t="shared" si="301"/>
        <v>66.586956521739125</v>
      </c>
      <c r="Q3220" t="str">
        <f t="shared" si="304"/>
        <v>theater</v>
      </c>
      <c r="R3220" t="str">
        <f t="shared" si="305"/>
        <v>plays</v>
      </c>
      <c r="S3220" s="8">
        <f t="shared" si="302"/>
        <v>42004</v>
      </c>
      <c r="T3220" s="8">
        <f t="shared" si="3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22</v>
      </c>
      <c r="P3221">
        <f t="shared" si="301"/>
        <v>168.25210084033614</v>
      </c>
      <c r="Q3221" t="str">
        <f t="shared" si="304"/>
        <v>theater</v>
      </c>
      <c r="R3221" t="str">
        <f t="shared" si="305"/>
        <v>plays</v>
      </c>
      <c r="S3221" s="8">
        <f t="shared" si="302"/>
        <v>42085.941516203704</v>
      </c>
      <c r="T3221" s="8">
        <f t="shared" si="3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126</v>
      </c>
      <c r="P3222">
        <f t="shared" si="301"/>
        <v>256.37288135593218</v>
      </c>
      <c r="Q3222" t="str">
        <f t="shared" si="304"/>
        <v>theater</v>
      </c>
      <c r="R3222" t="str">
        <f t="shared" si="305"/>
        <v>plays</v>
      </c>
      <c r="S3222" s="8">
        <f t="shared" si="302"/>
        <v>42806.875</v>
      </c>
      <c r="T3222" s="8">
        <f t="shared" si="3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137</v>
      </c>
      <c r="P3223">
        <f t="shared" si="301"/>
        <v>36.610619469026545</v>
      </c>
      <c r="Q3223" t="str">
        <f t="shared" si="304"/>
        <v>theater</v>
      </c>
      <c r="R3223" t="str">
        <f t="shared" si="305"/>
        <v>plays</v>
      </c>
      <c r="S3223" s="8">
        <f t="shared" si="302"/>
        <v>42190.696793981479</v>
      </c>
      <c r="T3223" s="8">
        <f t="shared" si="3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620</v>
      </c>
      <c r="P3224">
        <f t="shared" si="301"/>
        <v>37.142857142857146</v>
      </c>
      <c r="Q3224" t="str">
        <f t="shared" si="304"/>
        <v>theater</v>
      </c>
      <c r="R3224" t="str">
        <f t="shared" si="305"/>
        <v>plays</v>
      </c>
      <c r="S3224" s="8">
        <f t="shared" si="302"/>
        <v>42301.895138888889</v>
      </c>
      <c r="T3224" s="8">
        <f t="shared" si="3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295</v>
      </c>
      <c r="P3225">
        <f t="shared" si="301"/>
        <v>45.878378378378379</v>
      </c>
      <c r="Q3225" t="str">
        <f t="shared" si="304"/>
        <v>theater</v>
      </c>
      <c r="R3225" t="str">
        <f t="shared" si="305"/>
        <v>plays</v>
      </c>
      <c r="S3225" s="8">
        <f t="shared" si="302"/>
        <v>42236.835370370376</v>
      </c>
      <c r="T3225" s="8">
        <f t="shared" si="3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610</v>
      </c>
      <c r="P3226">
        <f t="shared" si="301"/>
        <v>141.71296296296296</v>
      </c>
      <c r="Q3226" t="str">
        <f t="shared" si="304"/>
        <v>theater</v>
      </c>
      <c r="R3226" t="str">
        <f t="shared" si="305"/>
        <v>plays</v>
      </c>
      <c r="S3226" s="8">
        <f t="shared" si="302"/>
        <v>42745.208333333328</v>
      </c>
      <c r="T3226" s="8">
        <f t="shared" si="3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47</v>
      </c>
      <c r="P3227">
        <f t="shared" si="301"/>
        <v>52.487179487179489</v>
      </c>
      <c r="Q3227" t="str">
        <f t="shared" si="304"/>
        <v>theater</v>
      </c>
      <c r="R3227" t="str">
        <f t="shared" si="305"/>
        <v>plays</v>
      </c>
      <c r="S3227" s="8">
        <f t="shared" si="302"/>
        <v>42524.875</v>
      </c>
      <c r="T3227" s="8">
        <f t="shared" si="3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50</v>
      </c>
      <c r="P3228">
        <f t="shared" si="301"/>
        <v>59.523809523809526</v>
      </c>
      <c r="Q3228" t="str">
        <f t="shared" si="304"/>
        <v>theater</v>
      </c>
      <c r="R3228" t="str">
        <f t="shared" si="305"/>
        <v>plays</v>
      </c>
      <c r="S3228" s="8">
        <f t="shared" si="302"/>
        <v>42307.583472222221</v>
      </c>
      <c r="T3228" s="8">
        <f t="shared" si="3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300</v>
      </c>
      <c r="P3229">
        <f t="shared" si="301"/>
        <v>50</v>
      </c>
      <c r="Q3229" t="str">
        <f t="shared" si="304"/>
        <v>theater</v>
      </c>
      <c r="R3229" t="str">
        <f t="shared" si="305"/>
        <v>plays</v>
      </c>
      <c r="S3229" s="8">
        <f t="shared" si="302"/>
        <v>42752.882361111115</v>
      </c>
      <c r="T3229" s="8">
        <f t="shared" si="3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164</v>
      </c>
      <c r="P3230">
        <f t="shared" si="301"/>
        <v>193.62162162162161</v>
      </c>
      <c r="Q3230" t="str">
        <f t="shared" si="304"/>
        <v>theater</v>
      </c>
      <c r="R3230" t="str">
        <f t="shared" si="305"/>
        <v>plays</v>
      </c>
      <c r="S3230" s="8">
        <f t="shared" si="302"/>
        <v>42355.207638888889</v>
      </c>
      <c r="T3230" s="8">
        <f t="shared" si="3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1573</v>
      </c>
      <c r="P3231">
        <f t="shared" si="301"/>
        <v>106.79702970297029</v>
      </c>
      <c r="Q3231" t="str">
        <f t="shared" si="304"/>
        <v>theater</v>
      </c>
      <c r="R3231" t="str">
        <f t="shared" si="305"/>
        <v>plays</v>
      </c>
      <c r="S3231" s="8">
        <f t="shared" si="302"/>
        <v>41963.333310185189</v>
      </c>
      <c r="T3231" s="8">
        <f t="shared" si="3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257</v>
      </c>
      <c r="P3232">
        <f t="shared" si="301"/>
        <v>77.21621621621621</v>
      </c>
      <c r="Q3232" t="str">
        <f t="shared" si="304"/>
        <v>theater</v>
      </c>
      <c r="R3232" t="str">
        <f t="shared" si="305"/>
        <v>plays</v>
      </c>
      <c r="S3232" s="8">
        <f t="shared" si="302"/>
        <v>41913.165972222225</v>
      </c>
      <c r="T3232" s="8">
        <f t="shared" si="3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610</v>
      </c>
      <c r="P3233">
        <f t="shared" si="301"/>
        <v>57.5</v>
      </c>
      <c r="Q3233" t="str">
        <f t="shared" si="304"/>
        <v>theater</v>
      </c>
      <c r="R3233" t="str">
        <f t="shared" si="305"/>
        <v>plays</v>
      </c>
      <c r="S3233" s="8">
        <f t="shared" si="302"/>
        <v>42476.943831018521</v>
      </c>
      <c r="T3233" s="8">
        <f t="shared" si="3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312</v>
      </c>
      <c r="P3234">
        <f t="shared" si="301"/>
        <v>50.46153846153846</v>
      </c>
      <c r="Q3234" t="str">
        <f t="shared" si="304"/>
        <v>theater</v>
      </c>
      <c r="R3234" t="str">
        <f t="shared" si="305"/>
        <v>plays</v>
      </c>
      <c r="S3234" s="8">
        <f t="shared" si="302"/>
        <v>42494.165972222225</v>
      </c>
      <c r="T3234" s="8">
        <f t="shared" si="3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940</v>
      </c>
      <c r="P3235">
        <f t="shared" si="301"/>
        <v>97.377049180327873</v>
      </c>
      <c r="Q3235" t="str">
        <f t="shared" si="304"/>
        <v>theater</v>
      </c>
      <c r="R3235" t="str">
        <f t="shared" si="305"/>
        <v>plays</v>
      </c>
      <c r="S3235" s="8">
        <f t="shared" si="302"/>
        <v>42796.805034722223</v>
      </c>
      <c r="T3235" s="8">
        <f t="shared" si="3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15.710000000000036</v>
      </c>
      <c r="P3236">
        <f t="shared" si="301"/>
        <v>34.91921739130435</v>
      </c>
      <c r="Q3236" t="str">
        <f t="shared" si="304"/>
        <v>theater</v>
      </c>
      <c r="R3236" t="str">
        <f t="shared" si="305"/>
        <v>plays</v>
      </c>
      <c r="S3236" s="8">
        <f t="shared" si="302"/>
        <v>42767.979861111111</v>
      </c>
      <c r="T3236" s="8">
        <f t="shared" si="3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481</v>
      </c>
      <c r="P3237">
        <f t="shared" si="301"/>
        <v>85.530386740331494</v>
      </c>
      <c r="Q3237" t="str">
        <f t="shared" si="304"/>
        <v>theater</v>
      </c>
      <c r="R3237" t="str">
        <f t="shared" si="305"/>
        <v>plays</v>
      </c>
      <c r="S3237" s="8">
        <f t="shared" si="302"/>
        <v>42552.347812499997</v>
      </c>
      <c r="T3237" s="8">
        <f t="shared" si="3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120</v>
      </c>
      <c r="P3238">
        <f t="shared" si="301"/>
        <v>182.90909090909091</v>
      </c>
      <c r="Q3238" t="str">
        <f t="shared" si="304"/>
        <v>theater</v>
      </c>
      <c r="R3238" t="str">
        <f t="shared" si="305"/>
        <v>plays</v>
      </c>
      <c r="S3238" s="8">
        <f t="shared" si="302"/>
        <v>42732.917048611111</v>
      </c>
      <c r="T3238" s="8">
        <f t="shared" si="3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275.63999999999942</v>
      </c>
      <c r="P3239">
        <f t="shared" si="301"/>
        <v>131.13620817843866</v>
      </c>
      <c r="Q3239" t="str">
        <f t="shared" si="304"/>
        <v>theater</v>
      </c>
      <c r="R3239" t="str">
        <f t="shared" si="305"/>
        <v>plays</v>
      </c>
      <c r="S3239" s="8">
        <f t="shared" si="302"/>
        <v>42276.165972222225</v>
      </c>
      <c r="T3239" s="8">
        <f t="shared" si="3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345</v>
      </c>
      <c r="P3240">
        <f t="shared" si="301"/>
        <v>39.810126582278478</v>
      </c>
      <c r="Q3240" t="str">
        <f t="shared" si="304"/>
        <v>theater</v>
      </c>
      <c r="R3240" t="str">
        <f t="shared" si="305"/>
        <v>plays</v>
      </c>
      <c r="S3240" s="8">
        <f t="shared" si="302"/>
        <v>42186.510393518518</v>
      </c>
      <c r="T3240" s="8">
        <f t="shared" si="3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346.97999999999956</v>
      </c>
      <c r="P3241">
        <f t="shared" si="301"/>
        <v>59.701730769230764</v>
      </c>
      <c r="Q3241" t="str">
        <f t="shared" si="304"/>
        <v>theater</v>
      </c>
      <c r="R3241" t="str">
        <f t="shared" si="305"/>
        <v>plays</v>
      </c>
      <c r="S3241" s="8">
        <f t="shared" si="302"/>
        <v>42302.999305555553</v>
      </c>
      <c r="T3241" s="8">
        <f t="shared" si="3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17</v>
      </c>
      <c r="P3242">
        <f t="shared" si="301"/>
        <v>88.735294117647058</v>
      </c>
      <c r="Q3242" t="str">
        <f t="shared" si="304"/>
        <v>theater</v>
      </c>
      <c r="R3242" t="str">
        <f t="shared" si="305"/>
        <v>plays</v>
      </c>
      <c r="S3242" s="8">
        <f t="shared" si="302"/>
        <v>42782.958333333328</v>
      </c>
      <c r="T3242" s="8">
        <f t="shared" si="3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1301</v>
      </c>
      <c r="P3243">
        <f t="shared" si="301"/>
        <v>58.688622754491021</v>
      </c>
      <c r="Q3243" t="str">
        <f t="shared" si="304"/>
        <v>theater</v>
      </c>
      <c r="R3243" t="str">
        <f t="shared" si="305"/>
        <v>plays</v>
      </c>
      <c r="S3243" s="8">
        <f t="shared" si="302"/>
        <v>41926.290972222225</v>
      </c>
      <c r="T3243" s="8">
        <f t="shared" si="3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2730.42</v>
      </c>
      <c r="P3244">
        <f t="shared" si="301"/>
        <v>69.56513661202186</v>
      </c>
      <c r="Q3244" t="str">
        <f t="shared" si="304"/>
        <v>theater</v>
      </c>
      <c r="R3244" t="str">
        <f t="shared" si="305"/>
        <v>plays</v>
      </c>
      <c r="S3244" s="8">
        <f t="shared" si="302"/>
        <v>41901.755694444444</v>
      </c>
      <c r="T3244" s="8">
        <f t="shared" si="3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227</v>
      </c>
      <c r="P3245">
        <f t="shared" si="301"/>
        <v>115.87323943661971</v>
      </c>
      <c r="Q3245" t="str">
        <f t="shared" si="304"/>
        <v>theater</v>
      </c>
      <c r="R3245" t="str">
        <f t="shared" si="305"/>
        <v>plays</v>
      </c>
      <c r="S3245" s="8">
        <f t="shared" si="302"/>
        <v>42286</v>
      </c>
      <c r="T3245" s="8">
        <f t="shared" si="3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47</v>
      </c>
      <c r="P3246">
        <f t="shared" si="301"/>
        <v>23.869565217391305</v>
      </c>
      <c r="Q3246" t="str">
        <f t="shared" si="304"/>
        <v>theater</v>
      </c>
      <c r="R3246" t="str">
        <f t="shared" si="305"/>
        <v>plays</v>
      </c>
      <c r="S3246" s="8">
        <f t="shared" si="302"/>
        <v>42705.735902777778</v>
      </c>
      <c r="T3246" s="8">
        <f t="shared" si="3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904</v>
      </c>
      <c r="P3247">
        <f t="shared" si="301"/>
        <v>81.125925925925927</v>
      </c>
      <c r="Q3247" t="str">
        <f t="shared" si="304"/>
        <v>theater</v>
      </c>
      <c r="R3247" t="str">
        <f t="shared" si="305"/>
        <v>plays</v>
      </c>
      <c r="S3247" s="8">
        <f t="shared" si="302"/>
        <v>42167.083333333328</v>
      </c>
      <c r="T3247" s="8">
        <f t="shared" si="3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1122</v>
      </c>
      <c r="P3248">
        <f t="shared" si="301"/>
        <v>57.626943005181346</v>
      </c>
      <c r="Q3248" t="str">
        <f t="shared" si="304"/>
        <v>theater</v>
      </c>
      <c r="R3248" t="str">
        <f t="shared" si="305"/>
        <v>plays</v>
      </c>
      <c r="S3248" s="8">
        <f t="shared" si="302"/>
        <v>42259.165972222225</v>
      </c>
      <c r="T3248" s="8">
        <f t="shared" si="3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146.5</v>
      </c>
      <c r="P3249">
        <f t="shared" si="301"/>
        <v>46.429824561403507</v>
      </c>
      <c r="Q3249" t="str">
        <f t="shared" si="304"/>
        <v>theater</v>
      </c>
      <c r="R3249" t="str">
        <f t="shared" si="305"/>
        <v>plays</v>
      </c>
      <c r="S3249" s="8">
        <f t="shared" si="302"/>
        <v>42197.434166666666</v>
      </c>
      <c r="T3249" s="8">
        <f t="shared" si="3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95</v>
      </c>
      <c r="P3250">
        <f t="shared" si="301"/>
        <v>60.475000000000001</v>
      </c>
      <c r="Q3250" t="str">
        <f t="shared" si="304"/>
        <v>theater</v>
      </c>
      <c r="R3250" t="str">
        <f t="shared" si="305"/>
        <v>plays</v>
      </c>
      <c r="S3250" s="8">
        <f t="shared" si="302"/>
        <v>42098.846724537041</v>
      </c>
      <c r="T3250" s="8">
        <f t="shared" si="3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271</v>
      </c>
      <c r="P3251">
        <f t="shared" si="301"/>
        <v>65.579545454545453</v>
      </c>
      <c r="Q3251" t="str">
        <f t="shared" si="304"/>
        <v>theater</v>
      </c>
      <c r="R3251" t="str">
        <f t="shared" si="305"/>
        <v>plays</v>
      </c>
      <c r="S3251" s="8">
        <f t="shared" si="302"/>
        <v>42175.746689814812</v>
      </c>
      <c r="T3251" s="8">
        <f t="shared" si="3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388</v>
      </c>
      <c r="P3252">
        <f t="shared" si="301"/>
        <v>119.1924882629108</v>
      </c>
      <c r="Q3252" t="str">
        <f t="shared" si="304"/>
        <v>theater</v>
      </c>
      <c r="R3252" t="str">
        <f t="shared" si="305"/>
        <v>plays</v>
      </c>
      <c r="S3252" s="8">
        <f t="shared" si="302"/>
        <v>41948.783842592595</v>
      </c>
      <c r="T3252" s="8">
        <f t="shared" si="3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161</v>
      </c>
      <c r="P3253">
        <f t="shared" si="301"/>
        <v>83.05</v>
      </c>
      <c r="Q3253" t="str">
        <f t="shared" si="304"/>
        <v>theater</v>
      </c>
      <c r="R3253" t="str">
        <f t="shared" si="305"/>
        <v>plays</v>
      </c>
      <c r="S3253" s="8">
        <f t="shared" si="302"/>
        <v>42176.731087962966</v>
      </c>
      <c r="T3253" s="8">
        <f t="shared" si="3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626</v>
      </c>
      <c r="P3254">
        <f t="shared" si="301"/>
        <v>57.52</v>
      </c>
      <c r="Q3254" t="str">
        <f t="shared" si="304"/>
        <v>theater</v>
      </c>
      <c r="R3254" t="str">
        <f t="shared" si="305"/>
        <v>plays</v>
      </c>
      <c r="S3254" s="8">
        <f t="shared" si="302"/>
        <v>42620.472685185188</v>
      </c>
      <c r="T3254" s="8">
        <f t="shared" si="3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365</v>
      </c>
      <c r="P3255">
        <f t="shared" si="301"/>
        <v>177.08695652173913</v>
      </c>
      <c r="Q3255" t="str">
        <f t="shared" si="304"/>
        <v>theater</v>
      </c>
      <c r="R3255" t="str">
        <f t="shared" si="305"/>
        <v>plays</v>
      </c>
      <c r="S3255" s="8">
        <f t="shared" si="302"/>
        <v>42621.15625</v>
      </c>
      <c r="T3255" s="8">
        <f t="shared" si="3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163.5</v>
      </c>
      <c r="P3256">
        <f t="shared" si="301"/>
        <v>70.771505376344081</v>
      </c>
      <c r="Q3256" t="str">
        <f t="shared" si="304"/>
        <v>theater</v>
      </c>
      <c r="R3256" t="str">
        <f t="shared" si="305"/>
        <v>plays</v>
      </c>
      <c r="S3256" s="8">
        <f t="shared" si="302"/>
        <v>42089.044085648144</v>
      </c>
      <c r="T3256" s="8">
        <f t="shared" si="3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225</v>
      </c>
      <c r="P3257">
        <f t="shared" si="301"/>
        <v>29.166666666666668</v>
      </c>
      <c r="Q3257" t="str">
        <f t="shared" si="304"/>
        <v>theater</v>
      </c>
      <c r="R3257" t="str">
        <f t="shared" si="305"/>
        <v>plays</v>
      </c>
      <c r="S3257" s="8">
        <f t="shared" si="302"/>
        <v>41919.768229166664</v>
      </c>
      <c r="T3257" s="8">
        <f t="shared" si="3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2806</v>
      </c>
      <c r="P3258">
        <f t="shared" si="301"/>
        <v>72.76136363636364</v>
      </c>
      <c r="Q3258" t="str">
        <f t="shared" si="304"/>
        <v>theater</v>
      </c>
      <c r="R3258" t="str">
        <f t="shared" si="305"/>
        <v>plays</v>
      </c>
      <c r="S3258" s="8">
        <f t="shared" si="302"/>
        <v>42166.165972222225</v>
      </c>
      <c r="T3258" s="8">
        <f t="shared" si="3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125.98999999999978</v>
      </c>
      <c r="P3259">
        <f t="shared" si="301"/>
        <v>51.853414634146333</v>
      </c>
      <c r="Q3259" t="str">
        <f t="shared" si="304"/>
        <v>theater</v>
      </c>
      <c r="R3259" t="str">
        <f t="shared" si="305"/>
        <v>plays</v>
      </c>
      <c r="S3259" s="8">
        <f t="shared" si="302"/>
        <v>42788.559629629628</v>
      </c>
      <c r="T3259" s="8">
        <f t="shared" si="3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365</v>
      </c>
      <c r="P3260">
        <f t="shared" si="301"/>
        <v>98.2</v>
      </c>
      <c r="Q3260" t="str">
        <f t="shared" si="304"/>
        <v>theater</v>
      </c>
      <c r="R3260" t="str">
        <f t="shared" si="305"/>
        <v>plays</v>
      </c>
      <c r="S3260" s="8">
        <f t="shared" si="302"/>
        <v>42012.887280092589</v>
      </c>
      <c r="T3260" s="8">
        <f t="shared" si="3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1418.5999999999985</v>
      </c>
      <c r="P3261">
        <f t="shared" si="301"/>
        <v>251.7381443298969</v>
      </c>
      <c r="Q3261" t="str">
        <f t="shared" si="304"/>
        <v>theater</v>
      </c>
      <c r="R3261" t="str">
        <f t="shared" si="305"/>
        <v>plays</v>
      </c>
      <c r="S3261" s="8">
        <f t="shared" si="302"/>
        <v>42644.165972222225</v>
      </c>
      <c r="T3261" s="8">
        <f t="shared" si="3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462</v>
      </c>
      <c r="P3262">
        <f t="shared" si="301"/>
        <v>74.821917808219183</v>
      </c>
      <c r="Q3262" t="str">
        <f t="shared" si="304"/>
        <v>theater</v>
      </c>
      <c r="R3262" t="str">
        <f t="shared" si="305"/>
        <v>plays</v>
      </c>
      <c r="S3262" s="8">
        <f t="shared" si="302"/>
        <v>42338.714328703703</v>
      </c>
      <c r="T3262" s="8">
        <f t="shared" si="3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15</v>
      </c>
      <c r="P3263">
        <f t="shared" si="301"/>
        <v>67.65306122448979</v>
      </c>
      <c r="Q3263" t="str">
        <f t="shared" si="304"/>
        <v>theater</v>
      </c>
      <c r="R3263" t="str">
        <f t="shared" si="305"/>
        <v>plays</v>
      </c>
      <c r="S3263" s="8">
        <f t="shared" si="302"/>
        <v>42201.725416666668</v>
      </c>
      <c r="T3263" s="8">
        <f t="shared" si="3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371</v>
      </c>
      <c r="P3264">
        <f t="shared" si="301"/>
        <v>93.81343283582089</v>
      </c>
      <c r="Q3264" t="str">
        <f t="shared" si="304"/>
        <v>theater</v>
      </c>
      <c r="R3264" t="str">
        <f t="shared" si="305"/>
        <v>plays</v>
      </c>
      <c r="S3264" s="8">
        <f t="shared" si="302"/>
        <v>41995.166666666672</v>
      </c>
      <c r="T3264" s="8">
        <f t="shared" si="3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304.15999999999985</v>
      </c>
      <c r="P3265">
        <f t="shared" si="301"/>
        <v>41.237647058823526</v>
      </c>
      <c r="Q3265" t="str">
        <f t="shared" si="304"/>
        <v>theater</v>
      </c>
      <c r="R3265" t="str">
        <f t="shared" si="305"/>
        <v>plays</v>
      </c>
      <c r="S3265" s="8">
        <f t="shared" si="302"/>
        <v>42307.875</v>
      </c>
      <c r="T3265" s="8">
        <f t="shared" si="3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E3266-D3266</f>
        <v>75</v>
      </c>
      <c r="P3266">
        <f t="shared" ref="P3266:P3329" si="307">E3266/L3266</f>
        <v>52.551020408163268</v>
      </c>
      <c r="Q3266" t="str">
        <f t="shared" si="304"/>
        <v>theater</v>
      </c>
      <c r="R3266" t="str">
        <f t="shared" si="305"/>
        <v>plays</v>
      </c>
      <c r="S3266" s="8">
        <f t="shared" ref="S3266:S3329" si="308">(((I3266/60)/60)/24)+DATE(1970,1,1)</f>
        <v>42032.916666666672</v>
      </c>
      <c r="T3266" s="8">
        <f t="shared" ref="T3266:T3329" si="309">(((J3266/60)/60)/24)+DATE(1970,1,1)</f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1728</v>
      </c>
      <c r="P3267">
        <f t="shared" si="307"/>
        <v>70.285714285714292</v>
      </c>
      <c r="Q3267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8">
        <f t="shared" si="308"/>
        <v>42341.708333333328</v>
      </c>
      <c r="T3267" s="8">
        <f t="shared" si="309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1877</v>
      </c>
      <c r="P3268">
        <f t="shared" si="307"/>
        <v>48.325153374233132</v>
      </c>
      <c r="Q3268" t="str">
        <f t="shared" si="310"/>
        <v>theater</v>
      </c>
      <c r="R3268" t="str">
        <f t="shared" si="311"/>
        <v>plays</v>
      </c>
      <c r="S3268" s="8">
        <f t="shared" si="308"/>
        <v>42167.875</v>
      </c>
      <c r="T3268" s="8">
        <f t="shared" si="309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315</v>
      </c>
      <c r="P3269">
        <f t="shared" si="307"/>
        <v>53.177083333333336</v>
      </c>
      <c r="Q3269" t="str">
        <f t="shared" si="310"/>
        <v>theater</v>
      </c>
      <c r="R3269" t="str">
        <f t="shared" si="311"/>
        <v>plays</v>
      </c>
      <c r="S3269" s="8">
        <f t="shared" si="308"/>
        <v>42202.757638888885</v>
      </c>
      <c r="T3269" s="8">
        <f t="shared" si="309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560</v>
      </c>
      <c r="P3270">
        <f t="shared" si="307"/>
        <v>60.952380952380949</v>
      </c>
      <c r="Q3270" t="str">
        <f t="shared" si="310"/>
        <v>theater</v>
      </c>
      <c r="R3270" t="str">
        <f t="shared" si="311"/>
        <v>plays</v>
      </c>
      <c r="S3270" s="8">
        <f t="shared" si="308"/>
        <v>42606.90425925926</v>
      </c>
      <c r="T3270" s="8">
        <f t="shared" si="309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120</v>
      </c>
      <c r="P3271">
        <f t="shared" si="307"/>
        <v>116</v>
      </c>
      <c r="Q3271" t="str">
        <f t="shared" si="310"/>
        <v>theater</v>
      </c>
      <c r="R3271" t="str">
        <f t="shared" si="311"/>
        <v>plays</v>
      </c>
      <c r="S3271" s="8">
        <f t="shared" si="308"/>
        <v>42171.458333333328</v>
      </c>
      <c r="T3271" s="8">
        <f t="shared" si="309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30</v>
      </c>
      <c r="P3272">
        <f t="shared" si="307"/>
        <v>61</v>
      </c>
      <c r="Q3272" t="str">
        <f t="shared" si="310"/>
        <v>theater</v>
      </c>
      <c r="R3272" t="str">
        <f t="shared" si="311"/>
        <v>plays</v>
      </c>
      <c r="S3272" s="8">
        <f t="shared" si="308"/>
        <v>42197.533159722225</v>
      </c>
      <c r="T3272" s="8">
        <f t="shared" si="309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450</v>
      </c>
      <c r="P3273">
        <f t="shared" si="307"/>
        <v>38.235294117647058</v>
      </c>
      <c r="Q3273" t="str">
        <f t="shared" si="310"/>
        <v>theater</v>
      </c>
      <c r="R3273" t="str">
        <f t="shared" si="311"/>
        <v>plays</v>
      </c>
      <c r="S3273" s="8">
        <f t="shared" si="308"/>
        <v>41945.478877314818</v>
      </c>
      <c r="T3273" s="8">
        <f t="shared" si="309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5443</v>
      </c>
      <c r="P3274">
        <f t="shared" si="307"/>
        <v>106.50344827586207</v>
      </c>
      <c r="Q3274" t="str">
        <f t="shared" si="310"/>
        <v>theater</v>
      </c>
      <c r="R3274" t="str">
        <f t="shared" si="311"/>
        <v>plays</v>
      </c>
      <c r="S3274" s="8">
        <f t="shared" si="308"/>
        <v>42314.541770833333</v>
      </c>
      <c r="T3274" s="8">
        <f t="shared" si="309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296</v>
      </c>
      <c r="P3275">
        <f t="shared" si="307"/>
        <v>204.57142857142858</v>
      </c>
      <c r="Q3275" t="str">
        <f t="shared" si="310"/>
        <v>theater</v>
      </c>
      <c r="R3275" t="str">
        <f t="shared" si="311"/>
        <v>plays</v>
      </c>
      <c r="S3275" s="8">
        <f t="shared" si="308"/>
        <v>42627.791666666672</v>
      </c>
      <c r="T3275" s="8">
        <f t="shared" si="309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205</v>
      </c>
      <c r="P3276">
        <f t="shared" si="307"/>
        <v>54.912587412587413</v>
      </c>
      <c r="Q3276" t="str">
        <f t="shared" si="310"/>
        <v>theater</v>
      </c>
      <c r="R3276" t="str">
        <f t="shared" si="311"/>
        <v>plays</v>
      </c>
      <c r="S3276" s="8">
        <f t="shared" si="308"/>
        <v>42444.875</v>
      </c>
      <c r="T3276" s="8">
        <f t="shared" si="309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5</v>
      </c>
      <c r="P3277">
        <f t="shared" si="307"/>
        <v>150.41666666666666</v>
      </c>
      <c r="Q3277" t="str">
        <f t="shared" si="310"/>
        <v>theater</v>
      </c>
      <c r="R3277" t="str">
        <f t="shared" si="311"/>
        <v>plays</v>
      </c>
      <c r="S3277" s="8">
        <f t="shared" si="308"/>
        <v>42044.1875</v>
      </c>
      <c r="T3277" s="8">
        <f t="shared" si="309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758</v>
      </c>
      <c r="P3278">
        <f t="shared" si="307"/>
        <v>52.58</v>
      </c>
      <c r="Q3278" t="str">
        <f t="shared" si="310"/>
        <v>theater</v>
      </c>
      <c r="R3278" t="str">
        <f t="shared" si="311"/>
        <v>plays</v>
      </c>
      <c r="S3278" s="8">
        <f t="shared" si="308"/>
        <v>42461.165972222225</v>
      </c>
      <c r="T3278" s="8">
        <f t="shared" si="309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430</v>
      </c>
      <c r="P3279">
        <f t="shared" si="307"/>
        <v>54.3</v>
      </c>
      <c r="Q3279" t="str">
        <f t="shared" si="310"/>
        <v>theater</v>
      </c>
      <c r="R3279" t="str">
        <f t="shared" si="311"/>
        <v>plays</v>
      </c>
      <c r="S3279" s="8">
        <f t="shared" si="308"/>
        <v>41961.724606481483</v>
      </c>
      <c r="T3279" s="8">
        <f t="shared" si="309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85</v>
      </c>
      <c r="P3280">
        <f t="shared" si="307"/>
        <v>76.029411764705884</v>
      </c>
      <c r="Q3280" t="str">
        <f t="shared" si="310"/>
        <v>theater</v>
      </c>
      <c r="R3280" t="str">
        <f t="shared" si="311"/>
        <v>plays</v>
      </c>
      <c r="S3280" s="8">
        <f t="shared" si="308"/>
        <v>42154.848414351851</v>
      </c>
      <c r="T3280" s="8">
        <f t="shared" si="309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828</v>
      </c>
      <c r="P3281">
        <f t="shared" si="307"/>
        <v>105.2063492063492</v>
      </c>
      <c r="Q3281" t="str">
        <f t="shared" si="310"/>
        <v>theater</v>
      </c>
      <c r="R3281" t="str">
        <f t="shared" si="311"/>
        <v>plays</v>
      </c>
      <c r="S3281" s="8">
        <f t="shared" si="308"/>
        <v>42461.06086805556</v>
      </c>
      <c r="T3281" s="8">
        <f t="shared" si="309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60</v>
      </c>
      <c r="P3282">
        <f t="shared" si="307"/>
        <v>68.666666666666671</v>
      </c>
      <c r="Q3282" t="str">
        <f t="shared" si="310"/>
        <v>theater</v>
      </c>
      <c r="R3282" t="str">
        <f t="shared" si="311"/>
        <v>plays</v>
      </c>
      <c r="S3282" s="8">
        <f t="shared" si="308"/>
        <v>42156.208333333328</v>
      </c>
      <c r="T3282" s="8">
        <f t="shared" si="309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1080</v>
      </c>
      <c r="P3283">
        <f t="shared" si="307"/>
        <v>129.36170212765958</v>
      </c>
      <c r="Q3283" t="str">
        <f t="shared" si="310"/>
        <v>theater</v>
      </c>
      <c r="R3283" t="str">
        <f t="shared" si="311"/>
        <v>plays</v>
      </c>
      <c r="S3283" s="8">
        <f t="shared" si="308"/>
        <v>42249.019733796296</v>
      </c>
      <c r="T3283" s="8">
        <f t="shared" si="309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820.5</v>
      </c>
      <c r="P3284">
        <f t="shared" si="307"/>
        <v>134.26371308016877</v>
      </c>
      <c r="Q3284" t="str">
        <f t="shared" si="310"/>
        <v>theater</v>
      </c>
      <c r="R3284" t="str">
        <f t="shared" si="311"/>
        <v>plays</v>
      </c>
      <c r="S3284" s="8">
        <f t="shared" si="308"/>
        <v>42489.19430555556</v>
      </c>
      <c r="T3284" s="8">
        <f t="shared" si="309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38</v>
      </c>
      <c r="P3285">
        <f t="shared" si="307"/>
        <v>17.829787234042552</v>
      </c>
      <c r="Q3285" t="str">
        <f t="shared" si="310"/>
        <v>theater</v>
      </c>
      <c r="R3285" t="str">
        <f t="shared" si="311"/>
        <v>plays</v>
      </c>
      <c r="S3285" s="8">
        <f t="shared" si="308"/>
        <v>42410.875</v>
      </c>
      <c r="T3285" s="8">
        <f t="shared" si="309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48</v>
      </c>
      <c r="P3286">
        <f t="shared" si="307"/>
        <v>203.2</v>
      </c>
      <c r="Q3286" t="str">
        <f t="shared" si="310"/>
        <v>theater</v>
      </c>
      <c r="R3286" t="str">
        <f t="shared" si="311"/>
        <v>plays</v>
      </c>
      <c r="S3286" s="8">
        <f t="shared" si="308"/>
        <v>42398.249305555553</v>
      </c>
      <c r="T3286" s="8">
        <f t="shared" si="309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605</v>
      </c>
      <c r="P3287">
        <f t="shared" si="307"/>
        <v>69.18518518518519</v>
      </c>
      <c r="Q3287" t="str">
        <f t="shared" si="310"/>
        <v>theater</v>
      </c>
      <c r="R3287" t="str">
        <f t="shared" si="311"/>
        <v>plays</v>
      </c>
      <c r="S3287" s="8">
        <f t="shared" si="308"/>
        <v>42794.208333333328</v>
      </c>
      <c r="T3287" s="8">
        <f t="shared" si="309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265</v>
      </c>
      <c r="P3288">
        <f t="shared" si="307"/>
        <v>125.12295081967213</v>
      </c>
      <c r="Q3288" t="str">
        <f t="shared" si="310"/>
        <v>theater</v>
      </c>
      <c r="R3288" t="str">
        <f t="shared" si="311"/>
        <v>plays</v>
      </c>
      <c r="S3288" s="8">
        <f t="shared" si="308"/>
        <v>42597.840069444443</v>
      </c>
      <c r="T3288" s="8">
        <f t="shared" si="309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0</v>
      </c>
      <c r="P3289">
        <f t="shared" si="307"/>
        <v>73.529411764705884</v>
      </c>
      <c r="Q3289" t="str">
        <f t="shared" si="310"/>
        <v>theater</v>
      </c>
      <c r="R3289" t="str">
        <f t="shared" si="311"/>
        <v>plays</v>
      </c>
      <c r="S3289" s="8">
        <f t="shared" si="308"/>
        <v>42336.750324074077</v>
      </c>
      <c r="T3289" s="8">
        <f t="shared" si="309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26.489999999999782</v>
      </c>
      <c r="P3290">
        <f t="shared" si="307"/>
        <v>48.437149758454105</v>
      </c>
      <c r="Q3290" t="str">
        <f t="shared" si="310"/>
        <v>theater</v>
      </c>
      <c r="R3290" t="str">
        <f t="shared" si="311"/>
        <v>plays</v>
      </c>
      <c r="S3290" s="8">
        <f t="shared" si="308"/>
        <v>42541.958333333328</v>
      </c>
      <c r="T3290" s="8">
        <f t="shared" si="309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165.21000000000004</v>
      </c>
      <c r="P3291">
        <f t="shared" si="307"/>
        <v>26.608400000000003</v>
      </c>
      <c r="Q3291" t="str">
        <f t="shared" si="310"/>
        <v>theater</v>
      </c>
      <c r="R3291" t="str">
        <f t="shared" si="311"/>
        <v>plays</v>
      </c>
      <c r="S3291" s="8">
        <f t="shared" si="308"/>
        <v>42786.368078703701</v>
      </c>
      <c r="T3291" s="8">
        <f t="shared" si="309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424</v>
      </c>
      <c r="P3292">
        <f t="shared" si="307"/>
        <v>33.666666666666664</v>
      </c>
      <c r="Q3292" t="str">
        <f t="shared" si="310"/>
        <v>theater</v>
      </c>
      <c r="R3292" t="str">
        <f t="shared" si="311"/>
        <v>plays</v>
      </c>
      <c r="S3292" s="8">
        <f t="shared" si="308"/>
        <v>42805.51494212963</v>
      </c>
      <c r="T3292" s="8">
        <f t="shared" si="309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70</v>
      </c>
      <c r="P3293">
        <f t="shared" si="307"/>
        <v>40.714285714285715</v>
      </c>
      <c r="Q3293" t="str">
        <f t="shared" si="310"/>
        <v>theater</v>
      </c>
      <c r="R3293" t="str">
        <f t="shared" si="311"/>
        <v>plays</v>
      </c>
      <c r="S3293" s="8">
        <f t="shared" si="308"/>
        <v>42264.165972222225</v>
      </c>
      <c r="T3293" s="8">
        <f t="shared" si="309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188</v>
      </c>
      <c r="P3294">
        <f t="shared" si="307"/>
        <v>19.266666666666666</v>
      </c>
      <c r="Q3294" t="str">
        <f t="shared" si="310"/>
        <v>theater</v>
      </c>
      <c r="R3294" t="str">
        <f t="shared" si="311"/>
        <v>plays</v>
      </c>
      <c r="S3294" s="8">
        <f t="shared" si="308"/>
        <v>42342.811898148153</v>
      </c>
      <c r="T3294" s="8">
        <f t="shared" si="309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3170</v>
      </c>
      <c r="P3295">
        <f t="shared" si="307"/>
        <v>84.285714285714292</v>
      </c>
      <c r="Q3295" t="str">
        <f t="shared" si="310"/>
        <v>theater</v>
      </c>
      <c r="R3295" t="str">
        <f t="shared" si="311"/>
        <v>plays</v>
      </c>
      <c r="S3295" s="8">
        <f t="shared" si="308"/>
        <v>42798.425370370373</v>
      </c>
      <c r="T3295" s="8">
        <f t="shared" si="309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110</v>
      </c>
      <c r="P3296">
        <f t="shared" si="307"/>
        <v>29.583333333333332</v>
      </c>
      <c r="Q3296" t="str">
        <f t="shared" si="310"/>
        <v>theater</v>
      </c>
      <c r="R3296" t="str">
        <f t="shared" si="311"/>
        <v>plays</v>
      </c>
      <c r="S3296" s="8">
        <f t="shared" si="308"/>
        <v>42171.541134259256</v>
      </c>
      <c r="T3296" s="8">
        <f t="shared" si="309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20.009999999999991</v>
      </c>
      <c r="P3297">
        <f t="shared" si="307"/>
        <v>26.667037037037037</v>
      </c>
      <c r="Q3297" t="str">
        <f t="shared" si="310"/>
        <v>theater</v>
      </c>
      <c r="R3297" t="str">
        <f t="shared" si="311"/>
        <v>plays</v>
      </c>
      <c r="S3297" s="8">
        <f t="shared" si="308"/>
        <v>42639.442465277782</v>
      </c>
      <c r="T3297" s="8">
        <f t="shared" si="309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661</v>
      </c>
      <c r="P3298">
        <f t="shared" si="307"/>
        <v>45.978723404255319</v>
      </c>
      <c r="Q3298" t="str">
        <f t="shared" si="310"/>
        <v>theater</v>
      </c>
      <c r="R3298" t="str">
        <f t="shared" si="311"/>
        <v>plays</v>
      </c>
      <c r="S3298" s="8">
        <f t="shared" si="308"/>
        <v>42330.916666666672</v>
      </c>
      <c r="T3298" s="8">
        <f t="shared" si="309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4</v>
      </c>
      <c r="P3299">
        <f t="shared" si="307"/>
        <v>125.09090909090909</v>
      </c>
      <c r="Q3299" t="str">
        <f t="shared" si="310"/>
        <v>theater</v>
      </c>
      <c r="R3299" t="str">
        <f t="shared" si="311"/>
        <v>plays</v>
      </c>
      <c r="S3299" s="8">
        <f t="shared" si="308"/>
        <v>42212.957638888889</v>
      </c>
      <c r="T3299" s="8">
        <f t="shared" si="309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173</v>
      </c>
      <c r="P3300">
        <f t="shared" si="307"/>
        <v>141.29166666666666</v>
      </c>
      <c r="Q3300" t="str">
        <f t="shared" si="310"/>
        <v>theater</v>
      </c>
      <c r="R3300" t="str">
        <f t="shared" si="311"/>
        <v>plays</v>
      </c>
      <c r="S3300" s="8">
        <f t="shared" si="308"/>
        <v>42260</v>
      </c>
      <c r="T3300" s="8">
        <f t="shared" si="309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486</v>
      </c>
      <c r="P3301">
        <f t="shared" si="307"/>
        <v>55.333333333333336</v>
      </c>
      <c r="Q3301" t="str">
        <f t="shared" si="310"/>
        <v>theater</v>
      </c>
      <c r="R3301" t="str">
        <f t="shared" si="311"/>
        <v>plays</v>
      </c>
      <c r="S3301" s="8">
        <f t="shared" si="308"/>
        <v>42291.917395833334</v>
      </c>
      <c r="T3301" s="8">
        <f t="shared" si="309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1085</v>
      </c>
      <c r="P3302">
        <f t="shared" si="307"/>
        <v>46.420454545454547</v>
      </c>
      <c r="Q3302" t="str">
        <f t="shared" si="310"/>
        <v>theater</v>
      </c>
      <c r="R3302" t="str">
        <f t="shared" si="311"/>
        <v>plays</v>
      </c>
      <c r="S3302" s="8">
        <f t="shared" si="308"/>
        <v>42123.743773148148</v>
      </c>
      <c r="T3302" s="8">
        <f t="shared" si="309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1004</v>
      </c>
      <c r="P3303">
        <f t="shared" si="307"/>
        <v>57.2</v>
      </c>
      <c r="Q3303" t="str">
        <f t="shared" si="310"/>
        <v>theater</v>
      </c>
      <c r="R3303" t="str">
        <f t="shared" si="311"/>
        <v>plays</v>
      </c>
      <c r="S3303" s="8">
        <f t="shared" si="308"/>
        <v>42583.290972222225</v>
      </c>
      <c r="T3303" s="8">
        <f t="shared" si="309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285</v>
      </c>
      <c r="P3304">
        <f t="shared" si="307"/>
        <v>173.7</v>
      </c>
      <c r="Q3304" t="str">
        <f t="shared" si="310"/>
        <v>theater</v>
      </c>
      <c r="R3304" t="str">
        <f t="shared" si="311"/>
        <v>plays</v>
      </c>
      <c r="S3304" s="8">
        <f t="shared" si="308"/>
        <v>42711.35157407407</v>
      </c>
      <c r="T3304" s="8">
        <f t="shared" si="309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286</v>
      </c>
      <c r="P3305">
        <f t="shared" si="307"/>
        <v>59.6</v>
      </c>
      <c r="Q3305" t="str">
        <f t="shared" si="310"/>
        <v>theater</v>
      </c>
      <c r="R3305" t="str">
        <f t="shared" si="311"/>
        <v>plays</v>
      </c>
      <c r="S3305" s="8">
        <f t="shared" si="308"/>
        <v>42091.609768518523</v>
      </c>
      <c r="T3305" s="8">
        <f t="shared" si="309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677.5</v>
      </c>
      <c r="P3306">
        <f t="shared" si="307"/>
        <v>89.585714285714289</v>
      </c>
      <c r="Q3306" t="str">
        <f t="shared" si="310"/>
        <v>theater</v>
      </c>
      <c r="R3306" t="str">
        <f t="shared" si="311"/>
        <v>plays</v>
      </c>
      <c r="S3306" s="8">
        <f t="shared" si="308"/>
        <v>42726.624444444446</v>
      </c>
      <c r="T3306" s="8">
        <f t="shared" si="309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81</v>
      </c>
      <c r="P330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8">
        <f t="shared" si="308"/>
        <v>42216.855879629627</v>
      </c>
      <c r="T3307" s="8">
        <f t="shared" si="309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1130</v>
      </c>
      <c r="P3308">
        <f t="shared" si="307"/>
        <v>48.703703703703702</v>
      </c>
      <c r="Q3308" t="str">
        <f t="shared" si="310"/>
        <v>theater</v>
      </c>
      <c r="R3308" t="str">
        <f t="shared" si="311"/>
        <v>plays</v>
      </c>
      <c r="S3308" s="8">
        <f t="shared" si="308"/>
        <v>42531.125</v>
      </c>
      <c r="T3308" s="8">
        <f t="shared" si="309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66.799999999999955</v>
      </c>
      <c r="P3309">
        <f t="shared" si="307"/>
        <v>53.339999999999996</v>
      </c>
      <c r="Q3309" t="str">
        <f t="shared" si="310"/>
        <v>theater</v>
      </c>
      <c r="R3309" t="str">
        <f t="shared" si="311"/>
        <v>plays</v>
      </c>
      <c r="S3309" s="8">
        <f t="shared" si="308"/>
        <v>42505.057164351849</v>
      </c>
      <c r="T3309" s="8">
        <f t="shared" si="309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780</v>
      </c>
      <c r="P3310">
        <f t="shared" si="307"/>
        <v>75.087719298245617</v>
      </c>
      <c r="Q3310" t="str">
        <f t="shared" si="310"/>
        <v>theater</v>
      </c>
      <c r="R3310" t="str">
        <f t="shared" si="311"/>
        <v>plays</v>
      </c>
      <c r="S3310" s="8">
        <f t="shared" si="308"/>
        <v>42473.876909722225</v>
      </c>
      <c r="T3310" s="8">
        <f t="shared" si="309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208</v>
      </c>
      <c r="P3311">
        <f t="shared" si="307"/>
        <v>18</v>
      </c>
      <c r="Q3311" t="str">
        <f t="shared" si="310"/>
        <v>theater</v>
      </c>
      <c r="R3311" t="str">
        <f t="shared" si="311"/>
        <v>plays</v>
      </c>
      <c r="S3311" s="8">
        <f t="shared" si="308"/>
        <v>42659.650208333333</v>
      </c>
      <c r="T3311" s="8">
        <f t="shared" si="309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5</v>
      </c>
      <c r="P3312">
        <f t="shared" si="307"/>
        <v>209.83870967741936</v>
      </c>
      <c r="Q3312" t="str">
        <f t="shared" si="310"/>
        <v>theater</v>
      </c>
      <c r="R3312" t="str">
        <f t="shared" si="311"/>
        <v>plays</v>
      </c>
      <c r="S3312" s="8">
        <f t="shared" si="308"/>
        <v>42283.928530092591</v>
      </c>
      <c r="T3312" s="8">
        <f t="shared" si="309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246</v>
      </c>
      <c r="P3313">
        <f t="shared" si="307"/>
        <v>61.022222222222226</v>
      </c>
      <c r="Q3313" t="str">
        <f t="shared" si="310"/>
        <v>theater</v>
      </c>
      <c r="R3313" t="str">
        <f t="shared" si="311"/>
        <v>plays</v>
      </c>
      <c r="S3313" s="8">
        <f t="shared" si="308"/>
        <v>42294.29178240741</v>
      </c>
      <c r="T3313" s="8">
        <f t="shared" si="309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</v>
      </c>
      <c r="P3314">
        <f t="shared" si="307"/>
        <v>61</v>
      </c>
      <c r="Q3314" t="str">
        <f t="shared" si="310"/>
        <v>theater</v>
      </c>
      <c r="R3314" t="str">
        <f t="shared" si="311"/>
        <v>plays</v>
      </c>
      <c r="S3314" s="8">
        <f t="shared" si="308"/>
        <v>42685.916666666672</v>
      </c>
      <c r="T3314" s="8">
        <f t="shared" si="309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321</v>
      </c>
      <c r="P3315">
        <f t="shared" si="307"/>
        <v>80.034482758620683</v>
      </c>
      <c r="Q3315" t="str">
        <f t="shared" si="310"/>
        <v>theater</v>
      </c>
      <c r="R3315" t="str">
        <f t="shared" si="311"/>
        <v>plays</v>
      </c>
      <c r="S3315" s="8">
        <f t="shared" si="308"/>
        <v>42396.041666666672</v>
      </c>
      <c r="T3315" s="8">
        <f t="shared" si="309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886</v>
      </c>
      <c r="P3316">
        <f t="shared" si="307"/>
        <v>29.068965517241381</v>
      </c>
      <c r="Q3316" t="str">
        <f t="shared" si="310"/>
        <v>theater</v>
      </c>
      <c r="R3316" t="str">
        <f t="shared" si="311"/>
        <v>plays</v>
      </c>
      <c r="S3316" s="8">
        <f t="shared" si="308"/>
        <v>42132.836805555555</v>
      </c>
      <c r="T3316" s="8">
        <f t="shared" si="309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400</v>
      </c>
      <c r="P3317">
        <f t="shared" si="307"/>
        <v>49.438202247191015</v>
      </c>
      <c r="Q3317" t="str">
        <f t="shared" si="310"/>
        <v>theater</v>
      </c>
      <c r="R3317" t="str">
        <f t="shared" si="311"/>
        <v>plays</v>
      </c>
      <c r="S3317" s="8">
        <f t="shared" si="308"/>
        <v>42496.303715277783</v>
      </c>
      <c r="T3317" s="8">
        <f t="shared" si="309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10.180000000000291</v>
      </c>
      <c r="P3318">
        <f t="shared" si="307"/>
        <v>93.977440000000001</v>
      </c>
      <c r="Q3318" t="str">
        <f t="shared" si="310"/>
        <v>theater</v>
      </c>
      <c r="R3318" t="str">
        <f t="shared" si="311"/>
        <v>plays</v>
      </c>
      <c r="S3318" s="8">
        <f t="shared" si="308"/>
        <v>41859.57916666667</v>
      </c>
      <c r="T3318" s="8">
        <f t="shared" si="309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65</v>
      </c>
      <c r="P3319">
        <f t="shared" si="307"/>
        <v>61.944444444444443</v>
      </c>
      <c r="Q3319" t="str">
        <f t="shared" si="310"/>
        <v>theater</v>
      </c>
      <c r="R3319" t="str">
        <f t="shared" si="311"/>
        <v>plays</v>
      </c>
      <c r="S3319" s="8">
        <f t="shared" si="308"/>
        <v>42529.039629629624</v>
      </c>
      <c r="T3319" s="8">
        <f t="shared" si="309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512</v>
      </c>
      <c r="P3320">
        <f t="shared" si="307"/>
        <v>78.5</v>
      </c>
      <c r="Q3320" t="str">
        <f t="shared" si="310"/>
        <v>theater</v>
      </c>
      <c r="R3320" t="str">
        <f t="shared" si="311"/>
        <v>plays</v>
      </c>
      <c r="S3320" s="8">
        <f t="shared" si="308"/>
        <v>42471.104166666672</v>
      </c>
      <c r="T3320" s="8">
        <f t="shared" si="309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40</v>
      </c>
      <c r="P3321">
        <f t="shared" si="307"/>
        <v>33.75</v>
      </c>
      <c r="Q3321" t="str">
        <f t="shared" si="310"/>
        <v>theater</v>
      </c>
      <c r="R3321" t="str">
        <f t="shared" si="311"/>
        <v>plays</v>
      </c>
      <c r="S3321" s="8">
        <f t="shared" si="308"/>
        <v>42035.585486111115</v>
      </c>
      <c r="T3321" s="8">
        <f t="shared" si="309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25</v>
      </c>
      <c r="P3322">
        <f t="shared" si="307"/>
        <v>66.44736842105263</v>
      </c>
      <c r="Q3322" t="str">
        <f t="shared" si="310"/>
        <v>theater</v>
      </c>
      <c r="R3322" t="str">
        <f t="shared" si="311"/>
        <v>plays</v>
      </c>
      <c r="S3322" s="8">
        <f t="shared" si="308"/>
        <v>42543.045798611114</v>
      </c>
      <c r="T3322" s="8">
        <f t="shared" si="309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37</v>
      </c>
      <c r="P3323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8">
        <f t="shared" si="308"/>
        <v>41928.165972222225</v>
      </c>
      <c r="T3323" s="8">
        <f t="shared" si="309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50</v>
      </c>
      <c r="P3324">
        <f t="shared" si="307"/>
        <v>145.65217391304347</v>
      </c>
      <c r="Q3324" t="str">
        <f t="shared" si="310"/>
        <v>theater</v>
      </c>
      <c r="R3324" t="str">
        <f t="shared" si="311"/>
        <v>plays</v>
      </c>
      <c r="S3324" s="8">
        <f t="shared" si="308"/>
        <v>42543.163194444445</v>
      </c>
      <c r="T3324" s="8">
        <f t="shared" si="309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259</v>
      </c>
      <c r="P3325">
        <f t="shared" si="307"/>
        <v>25.693877551020407</v>
      </c>
      <c r="Q3325" t="str">
        <f t="shared" si="310"/>
        <v>theater</v>
      </c>
      <c r="R3325" t="str">
        <f t="shared" si="311"/>
        <v>plays</v>
      </c>
      <c r="S3325" s="8">
        <f t="shared" si="308"/>
        <v>42638.36583333333</v>
      </c>
      <c r="T3325" s="8">
        <f t="shared" si="309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25</v>
      </c>
      <c r="P3326">
        <f t="shared" si="307"/>
        <v>152.5</v>
      </c>
      <c r="Q3326" t="str">
        <f t="shared" si="310"/>
        <v>theater</v>
      </c>
      <c r="R3326" t="str">
        <f t="shared" si="311"/>
        <v>plays</v>
      </c>
      <c r="S3326" s="8">
        <f t="shared" si="308"/>
        <v>42526.58321759259</v>
      </c>
      <c r="T3326" s="8">
        <f t="shared" si="309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50</v>
      </c>
      <c r="P3327">
        <f t="shared" si="307"/>
        <v>30</v>
      </c>
      <c r="Q3327" t="str">
        <f t="shared" si="310"/>
        <v>theater</v>
      </c>
      <c r="R3327" t="str">
        <f t="shared" si="311"/>
        <v>plays</v>
      </c>
      <c r="S3327" s="8">
        <f t="shared" si="308"/>
        <v>42099.743946759263</v>
      </c>
      <c r="T3327" s="8">
        <f t="shared" si="309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110</v>
      </c>
      <c r="P3328">
        <f t="shared" si="307"/>
        <v>142.28070175438597</v>
      </c>
      <c r="Q3328" t="str">
        <f t="shared" si="310"/>
        <v>theater</v>
      </c>
      <c r="R3328" t="str">
        <f t="shared" si="311"/>
        <v>plays</v>
      </c>
      <c r="S3328" s="8">
        <f t="shared" si="308"/>
        <v>42071.67251157407</v>
      </c>
      <c r="T3328" s="8">
        <f t="shared" si="309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</v>
      </c>
      <c r="P3329">
        <f t="shared" si="307"/>
        <v>24.545454545454547</v>
      </c>
      <c r="Q3329" t="str">
        <f t="shared" si="310"/>
        <v>theater</v>
      </c>
      <c r="R3329" t="str">
        <f t="shared" si="311"/>
        <v>plays</v>
      </c>
      <c r="S3329" s="8">
        <f t="shared" si="308"/>
        <v>42498.374606481477</v>
      </c>
      <c r="T3329" s="8">
        <f t="shared" si="309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E3330-D3330</f>
        <v>835</v>
      </c>
      <c r="P3330">
        <f t="shared" ref="P3330:P3393" si="313">E3330/L3330</f>
        <v>292.77777777777777</v>
      </c>
      <c r="Q3330" t="str">
        <f t="shared" si="310"/>
        <v>theater</v>
      </c>
      <c r="R3330" t="str">
        <f t="shared" si="311"/>
        <v>plays</v>
      </c>
      <c r="S3330" s="8">
        <f t="shared" ref="S3330:S3393" si="314">(((I3330/60)/60)/24)+DATE(1970,1,1)</f>
        <v>41825.041666666664</v>
      </c>
      <c r="T3330" s="8">
        <f t="shared" ref="T3330:T3393" si="315">(((J3330/60)/60)/24)+DATE(1970,1,1)</f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168</v>
      </c>
      <c r="P3331">
        <f t="shared" si="313"/>
        <v>44.92307692307692</v>
      </c>
      <c r="Q3331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8">
        <f t="shared" si="314"/>
        <v>41847.958333333336</v>
      </c>
      <c r="T3331" s="8">
        <f t="shared" si="315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94</v>
      </c>
      <c r="P3332">
        <f t="shared" si="313"/>
        <v>23.10144927536232</v>
      </c>
      <c r="Q3332" t="str">
        <f t="shared" si="316"/>
        <v>theater</v>
      </c>
      <c r="R3332" t="str">
        <f t="shared" si="317"/>
        <v>plays</v>
      </c>
      <c r="S3332" s="8">
        <f t="shared" si="314"/>
        <v>42095.845694444448</v>
      </c>
      <c r="T3332" s="8">
        <f t="shared" si="315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226</v>
      </c>
      <c r="P3333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8">
        <f t="shared" si="314"/>
        <v>42283.697754629626</v>
      </c>
      <c r="T3333" s="8">
        <f t="shared" si="315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0</v>
      </c>
      <c r="P3334">
        <f t="shared" si="313"/>
        <v>72.289156626506028</v>
      </c>
      <c r="Q3334" t="str">
        <f t="shared" si="316"/>
        <v>theater</v>
      </c>
      <c r="R3334" t="str">
        <f t="shared" si="317"/>
        <v>plays</v>
      </c>
      <c r="S3334" s="8">
        <f t="shared" si="314"/>
        <v>41839.860300925924</v>
      </c>
      <c r="T3334" s="8">
        <f t="shared" si="315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160</v>
      </c>
      <c r="P3335">
        <f t="shared" si="313"/>
        <v>32.972972972972975</v>
      </c>
      <c r="Q3335" t="str">
        <f t="shared" si="316"/>
        <v>theater</v>
      </c>
      <c r="R3335" t="str">
        <f t="shared" si="317"/>
        <v>plays</v>
      </c>
      <c r="S3335" s="8">
        <f t="shared" si="314"/>
        <v>42170.676851851851</v>
      </c>
      <c r="T3335" s="8">
        <f t="shared" si="315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1495</v>
      </c>
      <c r="P3336">
        <f t="shared" si="313"/>
        <v>116.65217391304348</v>
      </c>
      <c r="Q3336" t="str">
        <f t="shared" si="316"/>
        <v>theater</v>
      </c>
      <c r="R3336" t="str">
        <f t="shared" si="317"/>
        <v>plays</v>
      </c>
      <c r="S3336" s="8">
        <f t="shared" si="314"/>
        <v>42215.521087962959</v>
      </c>
      <c r="T3336" s="8">
        <f t="shared" si="315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16</v>
      </c>
      <c r="P3337">
        <f t="shared" si="313"/>
        <v>79.61904761904762</v>
      </c>
      <c r="Q3337" t="str">
        <f t="shared" si="316"/>
        <v>theater</v>
      </c>
      <c r="R3337" t="str">
        <f t="shared" si="317"/>
        <v>plays</v>
      </c>
      <c r="S3337" s="8">
        <f t="shared" si="314"/>
        <v>41854.958333333336</v>
      </c>
      <c r="T3337" s="8">
        <f t="shared" si="315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0</v>
      </c>
      <c r="P3338">
        <f t="shared" si="313"/>
        <v>27.777777777777779</v>
      </c>
      <c r="Q3338" t="str">
        <f t="shared" si="316"/>
        <v>theater</v>
      </c>
      <c r="R3338" t="str">
        <f t="shared" si="317"/>
        <v>plays</v>
      </c>
      <c r="S3338" s="8">
        <f t="shared" si="314"/>
        <v>42465.35701388889</v>
      </c>
      <c r="T3338" s="8">
        <f t="shared" si="315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255</v>
      </c>
      <c r="P3339">
        <f t="shared" si="313"/>
        <v>81.029411764705884</v>
      </c>
      <c r="Q3339" t="str">
        <f t="shared" si="316"/>
        <v>theater</v>
      </c>
      <c r="R3339" t="str">
        <f t="shared" si="317"/>
        <v>plays</v>
      </c>
      <c r="S3339" s="8">
        <f t="shared" si="314"/>
        <v>41922.875</v>
      </c>
      <c r="T3339" s="8">
        <f t="shared" si="315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327</v>
      </c>
      <c r="P3340">
        <f t="shared" si="313"/>
        <v>136.84821428571428</v>
      </c>
      <c r="Q3340" t="str">
        <f t="shared" si="316"/>
        <v>theater</v>
      </c>
      <c r="R3340" t="str">
        <f t="shared" si="317"/>
        <v>plays</v>
      </c>
      <c r="S3340" s="8">
        <f t="shared" si="314"/>
        <v>42790.574999999997</v>
      </c>
      <c r="T3340" s="8">
        <f t="shared" si="315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348</v>
      </c>
      <c r="P3341">
        <f t="shared" si="313"/>
        <v>177.61702127659575</v>
      </c>
      <c r="Q3341" t="str">
        <f t="shared" si="316"/>
        <v>theater</v>
      </c>
      <c r="R3341" t="str">
        <f t="shared" si="317"/>
        <v>plays</v>
      </c>
      <c r="S3341" s="8">
        <f t="shared" si="314"/>
        <v>42579.665717592594</v>
      </c>
      <c r="T3341" s="8">
        <f t="shared" si="315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1145</v>
      </c>
      <c r="P3342">
        <f t="shared" si="313"/>
        <v>109.07894736842105</v>
      </c>
      <c r="Q3342" t="str">
        <f t="shared" si="316"/>
        <v>theater</v>
      </c>
      <c r="R3342" t="str">
        <f t="shared" si="317"/>
        <v>plays</v>
      </c>
      <c r="S3342" s="8">
        <f t="shared" si="314"/>
        <v>42710.974004629628</v>
      </c>
      <c r="T3342" s="8">
        <f t="shared" si="315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0</v>
      </c>
      <c r="P3343">
        <f t="shared" si="313"/>
        <v>119.64285714285714</v>
      </c>
      <c r="Q3343" t="str">
        <f t="shared" si="316"/>
        <v>theater</v>
      </c>
      <c r="R3343" t="str">
        <f t="shared" si="317"/>
        <v>plays</v>
      </c>
      <c r="S3343" s="8">
        <f t="shared" si="314"/>
        <v>42533.708333333328</v>
      </c>
      <c r="T3343" s="8">
        <f t="shared" si="315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100</v>
      </c>
      <c r="P3344">
        <f t="shared" si="313"/>
        <v>78.205128205128204</v>
      </c>
      <c r="Q3344" t="str">
        <f t="shared" si="316"/>
        <v>theater</v>
      </c>
      <c r="R3344" t="str">
        <f t="shared" si="317"/>
        <v>plays</v>
      </c>
      <c r="S3344" s="8">
        <f t="shared" si="314"/>
        <v>42095.207638888889</v>
      </c>
      <c r="T3344" s="8">
        <f t="shared" si="315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500</v>
      </c>
      <c r="P3345">
        <f t="shared" si="313"/>
        <v>52.173913043478258</v>
      </c>
      <c r="Q3345" t="str">
        <f t="shared" si="316"/>
        <v>theater</v>
      </c>
      <c r="R3345" t="str">
        <f t="shared" si="317"/>
        <v>plays</v>
      </c>
      <c r="S3345" s="8">
        <f t="shared" si="314"/>
        <v>42473.554166666669</v>
      </c>
      <c r="T3345" s="8">
        <f t="shared" si="315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65</v>
      </c>
      <c r="P3346">
        <f t="shared" si="313"/>
        <v>114.125</v>
      </c>
      <c r="Q3346" t="str">
        <f t="shared" si="316"/>
        <v>theater</v>
      </c>
      <c r="R3346" t="str">
        <f t="shared" si="317"/>
        <v>plays</v>
      </c>
      <c r="S3346" s="8">
        <f t="shared" si="314"/>
        <v>41881.200150462959</v>
      </c>
      <c r="T3346" s="8">
        <f t="shared" si="315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150</v>
      </c>
      <c r="P3347">
        <f t="shared" si="313"/>
        <v>50</v>
      </c>
      <c r="Q3347" t="str">
        <f t="shared" si="316"/>
        <v>theater</v>
      </c>
      <c r="R3347" t="str">
        <f t="shared" si="317"/>
        <v>plays</v>
      </c>
      <c r="S3347" s="8">
        <f t="shared" si="314"/>
        <v>42112.025694444441</v>
      </c>
      <c r="T3347" s="8">
        <f t="shared" si="315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150</v>
      </c>
      <c r="P3348">
        <f t="shared" si="313"/>
        <v>91.666666666666671</v>
      </c>
      <c r="Q3348" t="str">
        <f t="shared" si="316"/>
        <v>theater</v>
      </c>
      <c r="R3348" t="str">
        <f t="shared" si="317"/>
        <v>plays</v>
      </c>
      <c r="S3348" s="8">
        <f t="shared" si="314"/>
        <v>42061.024421296301</v>
      </c>
      <c r="T3348" s="8">
        <f t="shared" si="315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389</v>
      </c>
      <c r="P3349">
        <f t="shared" si="313"/>
        <v>108.59090909090909</v>
      </c>
      <c r="Q3349" t="str">
        <f t="shared" si="316"/>
        <v>theater</v>
      </c>
      <c r="R3349" t="str">
        <f t="shared" si="317"/>
        <v>plays</v>
      </c>
      <c r="S3349" s="8">
        <f t="shared" si="314"/>
        <v>42498.875</v>
      </c>
      <c r="T3349" s="8">
        <f t="shared" si="315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16</v>
      </c>
      <c r="P3350">
        <f t="shared" si="313"/>
        <v>69.822784810126578</v>
      </c>
      <c r="Q3350" t="str">
        <f t="shared" si="316"/>
        <v>theater</v>
      </c>
      <c r="R3350" t="str">
        <f t="shared" si="317"/>
        <v>plays</v>
      </c>
      <c r="S3350" s="8">
        <f t="shared" si="314"/>
        <v>42490.165972222225</v>
      </c>
      <c r="T3350" s="8">
        <f t="shared" si="315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534</v>
      </c>
      <c r="P3351">
        <f t="shared" si="313"/>
        <v>109.57142857142857</v>
      </c>
      <c r="Q3351" t="str">
        <f t="shared" si="316"/>
        <v>theater</v>
      </c>
      <c r="R3351" t="str">
        <f t="shared" si="317"/>
        <v>plays</v>
      </c>
      <c r="S3351" s="8">
        <f t="shared" si="314"/>
        <v>42534.708333333328</v>
      </c>
      <c r="T3351" s="8">
        <f t="shared" si="315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155</v>
      </c>
      <c r="P3352">
        <f t="shared" si="313"/>
        <v>71.666666666666671</v>
      </c>
      <c r="Q3352" t="str">
        <f t="shared" si="316"/>
        <v>theater</v>
      </c>
      <c r="R3352" t="str">
        <f t="shared" si="317"/>
        <v>plays</v>
      </c>
      <c r="S3352" s="8">
        <f t="shared" si="314"/>
        <v>42337.958333333328</v>
      </c>
      <c r="T3352" s="8">
        <f t="shared" si="315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55</v>
      </c>
      <c r="P3353">
        <f t="shared" si="313"/>
        <v>93.611111111111114</v>
      </c>
      <c r="Q3353" t="str">
        <f t="shared" si="316"/>
        <v>theater</v>
      </c>
      <c r="R3353" t="str">
        <f t="shared" si="317"/>
        <v>plays</v>
      </c>
      <c r="S3353" s="8">
        <f t="shared" si="314"/>
        <v>41843.458333333336</v>
      </c>
      <c r="T3353" s="8">
        <f t="shared" si="315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376</v>
      </c>
      <c r="P3354">
        <f t="shared" si="313"/>
        <v>76.8</v>
      </c>
      <c r="Q3354" t="str">
        <f t="shared" si="316"/>
        <v>theater</v>
      </c>
      <c r="R3354" t="str">
        <f t="shared" si="317"/>
        <v>plays</v>
      </c>
      <c r="S3354" s="8">
        <f t="shared" si="314"/>
        <v>42552.958333333328</v>
      </c>
      <c r="T3354" s="8">
        <f t="shared" si="315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1075</v>
      </c>
      <c r="P3355">
        <f t="shared" si="313"/>
        <v>35.795454545454547</v>
      </c>
      <c r="Q3355" t="str">
        <f t="shared" si="316"/>
        <v>theater</v>
      </c>
      <c r="R3355" t="str">
        <f t="shared" si="317"/>
        <v>plays</v>
      </c>
      <c r="S3355" s="8">
        <f t="shared" si="314"/>
        <v>42492.958333333328</v>
      </c>
      <c r="T3355" s="8">
        <f t="shared" si="315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58</v>
      </c>
      <c r="P3356">
        <f t="shared" si="313"/>
        <v>55.6</v>
      </c>
      <c r="Q3356" t="str">
        <f t="shared" si="316"/>
        <v>theater</v>
      </c>
      <c r="R3356" t="str">
        <f t="shared" si="317"/>
        <v>plays</v>
      </c>
      <c r="S3356" s="8">
        <f t="shared" si="314"/>
        <v>42306.167361111111</v>
      </c>
      <c r="T3356" s="8">
        <f t="shared" si="315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460</v>
      </c>
      <c r="P3357">
        <f t="shared" si="313"/>
        <v>147.33333333333334</v>
      </c>
      <c r="Q3357" t="str">
        <f t="shared" si="316"/>
        <v>theater</v>
      </c>
      <c r="R3357" t="str">
        <f t="shared" si="317"/>
        <v>plays</v>
      </c>
      <c r="S3357" s="8">
        <f t="shared" si="314"/>
        <v>42500.470138888893</v>
      </c>
      <c r="T3357" s="8">
        <f t="shared" si="315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21</v>
      </c>
      <c r="P3358">
        <f t="shared" si="313"/>
        <v>56.333333333333336</v>
      </c>
      <c r="Q3358" t="str">
        <f t="shared" si="316"/>
        <v>theater</v>
      </c>
      <c r="R3358" t="str">
        <f t="shared" si="317"/>
        <v>plays</v>
      </c>
      <c r="S3358" s="8">
        <f t="shared" si="314"/>
        <v>42566.815648148149</v>
      </c>
      <c r="T3358" s="8">
        <f t="shared" si="315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20</v>
      </c>
      <c r="P3359">
        <f t="shared" si="313"/>
        <v>96.19047619047619</v>
      </c>
      <c r="Q3359" t="str">
        <f t="shared" si="316"/>
        <v>theater</v>
      </c>
      <c r="R3359" t="str">
        <f t="shared" si="317"/>
        <v>plays</v>
      </c>
      <c r="S3359" s="8">
        <f t="shared" si="314"/>
        <v>41852.417939814812</v>
      </c>
      <c r="T3359" s="8">
        <f t="shared" si="315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299</v>
      </c>
      <c r="P3360">
        <f t="shared" si="313"/>
        <v>63.574074074074076</v>
      </c>
      <c r="Q3360" t="str">
        <f t="shared" si="316"/>
        <v>theater</v>
      </c>
      <c r="R3360" t="str">
        <f t="shared" si="317"/>
        <v>plays</v>
      </c>
      <c r="S3360" s="8">
        <f t="shared" si="314"/>
        <v>41962.352766203709</v>
      </c>
      <c r="T3360" s="8">
        <f t="shared" si="315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250</v>
      </c>
      <c r="P3361">
        <f t="shared" si="313"/>
        <v>184.78260869565219</v>
      </c>
      <c r="Q3361" t="str">
        <f t="shared" si="316"/>
        <v>theater</v>
      </c>
      <c r="R3361" t="str">
        <f t="shared" si="317"/>
        <v>plays</v>
      </c>
      <c r="S3361" s="8">
        <f t="shared" si="314"/>
        <v>42791.057106481487</v>
      </c>
      <c r="T3361" s="8">
        <f t="shared" si="315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124</v>
      </c>
      <c r="P3362">
        <f t="shared" si="313"/>
        <v>126.72222222222223</v>
      </c>
      <c r="Q3362" t="str">
        <f t="shared" si="316"/>
        <v>theater</v>
      </c>
      <c r="R3362" t="str">
        <f t="shared" si="317"/>
        <v>plays</v>
      </c>
      <c r="S3362" s="8">
        <f t="shared" si="314"/>
        <v>42718.665972222225</v>
      </c>
      <c r="T3362" s="8">
        <f t="shared" si="315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673</v>
      </c>
      <c r="P3363">
        <f t="shared" si="313"/>
        <v>83.42647058823529</v>
      </c>
      <c r="Q3363" t="str">
        <f t="shared" si="316"/>
        <v>theater</v>
      </c>
      <c r="R3363" t="str">
        <f t="shared" si="317"/>
        <v>plays</v>
      </c>
      <c r="S3363" s="8">
        <f t="shared" si="314"/>
        <v>41883.665972222225</v>
      </c>
      <c r="T3363" s="8">
        <f t="shared" si="315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590</v>
      </c>
      <c r="P3364">
        <f t="shared" si="313"/>
        <v>54.5</v>
      </c>
      <c r="Q3364" t="str">
        <f t="shared" si="316"/>
        <v>theater</v>
      </c>
      <c r="R3364" t="str">
        <f t="shared" si="317"/>
        <v>plays</v>
      </c>
      <c r="S3364" s="8">
        <f t="shared" si="314"/>
        <v>42070.204861111109</v>
      </c>
      <c r="T3364" s="8">
        <f t="shared" si="315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110</v>
      </c>
      <c r="P3365">
        <f t="shared" si="313"/>
        <v>302.30769230769232</v>
      </c>
      <c r="Q3365" t="str">
        <f t="shared" si="316"/>
        <v>theater</v>
      </c>
      <c r="R3365" t="str">
        <f t="shared" si="317"/>
        <v>plays</v>
      </c>
      <c r="S3365" s="8">
        <f t="shared" si="314"/>
        <v>41870.666666666664</v>
      </c>
      <c r="T3365" s="8">
        <f t="shared" si="315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178</v>
      </c>
      <c r="P3366">
        <f t="shared" si="313"/>
        <v>44.138888888888886</v>
      </c>
      <c r="Q3366" t="str">
        <f t="shared" si="316"/>
        <v>theater</v>
      </c>
      <c r="R3366" t="str">
        <f t="shared" si="317"/>
        <v>plays</v>
      </c>
      <c r="S3366" s="8">
        <f t="shared" si="314"/>
        <v>42444.875</v>
      </c>
      <c r="T3366" s="8">
        <f t="shared" si="315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100</v>
      </c>
      <c r="P3367">
        <f t="shared" si="313"/>
        <v>866.66666666666663</v>
      </c>
      <c r="Q3367" t="str">
        <f t="shared" si="316"/>
        <v>theater</v>
      </c>
      <c r="R3367" t="str">
        <f t="shared" si="317"/>
        <v>plays</v>
      </c>
      <c r="S3367" s="8">
        <f t="shared" si="314"/>
        <v>42351.101759259262</v>
      </c>
      <c r="T3367" s="8">
        <f t="shared" si="315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605</v>
      </c>
      <c r="P3368">
        <f t="shared" si="313"/>
        <v>61.388888888888886</v>
      </c>
      <c r="Q3368" t="str">
        <f t="shared" si="316"/>
        <v>theater</v>
      </c>
      <c r="R3368" t="str">
        <f t="shared" si="317"/>
        <v>plays</v>
      </c>
      <c r="S3368" s="8">
        <f t="shared" si="314"/>
        <v>42137.067557870367</v>
      </c>
      <c r="T3368" s="8">
        <f t="shared" si="315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140</v>
      </c>
      <c r="P3369">
        <f t="shared" si="313"/>
        <v>29.666666666666668</v>
      </c>
      <c r="Q3369" t="str">
        <f t="shared" si="316"/>
        <v>theater</v>
      </c>
      <c r="R3369" t="str">
        <f t="shared" si="317"/>
        <v>plays</v>
      </c>
      <c r="S3369" s="8">
        <f t="shared" si="314"/>
        <v>42217.933958333335</v>
      </c>
      <c r="T3369" s="8">
        <f t="shared" si="315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46</v>
      </c>
      <c r="P3370">
        <f t="shared" si="313"/>
        <v>45.478260869565219</v>
      </c>
      <c r="Q3370" t="str">
        <f t="shared" si="316"/>
        <v>theater</v>
      </c>
      <c r="R3370" t="str">
        <f t="shared" si="317"/>
        <v>plays</v>
      </c>
      <c r="S3370" s="8">
        <f t="shared" si="314"/>
        <v>42005.208333333328</v>
      </c>
      <c r="T3370" s="8">
        <f t="shared" si="315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195</v>
      </c>
      <c r="P3371">
        <f t="shared" si="313"/>
        <v>96.203703703703709</v>
      </c>
      <c r="Q3371" t="str">
        <f t="shared" si="316"/>
        <v>theater</v>
      </c>
      <c r="R3371" t="str">
        <f t="shared" si="317"/>
        <v>plays</v>
      </c>
      <c r="S3371" s="8">
        <f t="shared" si="314"/>
        <v>42750.041435185187</v>
      </c>
      <c r="T3371" s="8">
        <f t="shared" si="315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266</v>
      </c>
      <c r="P3372">
        <f t="shared" si="313"/>
        <v>67.92307692307692</v>
      </c>
      <c r="Q3372" t="str">
        <f t="shared" si="316"/>
        <v>theater</v>
      </c>
      <c r="R3372" t="str">
        <f t="shared" si="317"/>
        <v>plays</v>
      </c>
      <c r="S3372" s="8">
        <f t="shared" si="314"/>
        <v>42721.333333333328</v>
      </c>
      <c r="T3372" s="8">
        <f t="shared" si="315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77</v>
      </c>
      <c r="P3373">
        <f t="shared" si="313"/>
        <v>30.777777777777779</v>
      </c>
      <c r="Q3373" t="str">
        <f t="shared" si="316"/>
        <v>theater</v>
      </c>
      <c r="R3373" t="str">
        <f t="shared" si="317"/>
        <v>plays</v>
      </c>
      <c r="S3373" s="8">
        <f t="shared" si="314"/>
        <v>42340.874594907407</v>
      </c>
      <c r="T3373" s="8">
        <f t="shared" si="315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35</v>
      </c>
      <c r="P3374">
        <f t="shared" si="313"/>
        <v>38.333333333333336</v>
      </c>
      <c r="Q3374" t="str">
        <f t="shared" si="316"/>
        <v>theater</v>
      </c>
      <c r="R3374" t="str">
        <f t="shared" si="317"/>
        <v>plays</v>
      </c>
      <c r="S3374" s="8">
        <f t="shared" si="314"/>
        <v>41876.207638888889</v>
      </c>
      <c r="T3374" s="8">
        <f t="shared" si="315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5</v>
      </c>
      <c r="P3375">
        <f t="shared" si="313"/>
        <v>66.833333333333329</v>
      </c>
      <c r="Q3375" t="str">
        <f t="shared" si="316"/>
        <v>theater</v>
      </c>
      <c r="R3375" t="str">
        <f t="shared" si="317"/>
        <v>plays</v>
      </c>
      <c r="S3375" s="8">
        <f t="shared" si="314"/>
        <v>42203.666666666672</v>
      </c>
      <c r="T3375" s="8">
        <f t="shared" si="315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230</v>
      </c>
      <c r="P3376">
        <f t="shared" si="313"/>
        <v>71.730769230769226</v>
      </c>
      <c r="Q3376" t="str">
        <f t="shared" si="316"/>
        <v>theater</v>
      </c>
      <c r="R3376" t="str">
        <f t="shared" si="317"/>
        <v>plays</v>
      </c>
      <c r="S3376" s="8">
        <f t="shared" si="314"/>
        <v>42305.731666666667</v>
      </c>
      <c r="T3376" s="8">
        <f t="shared" si="315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0</v>
      </c>
      <c r="P3377">
        <f t="shared" si="313"/>
        <v>176.47058823529412</v>
      </c>
      <c r="Q3377" t="str">
        <f t="shared" si="316"/>
        <v>theater</v>
      </c>
      <c r="R3377" t="str">
        <f t="shared" si="317"/>
        <v>plays</v>
      </c>
      <c r="S3377" s="8">
        <f t="shared" si="314"/>
        <v>41777.610798611109</v>
      </c>
      <c r="T3377" s="8">
        <f t="shared" si="315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</v>
      </c>
      <c r="P3378">
        <f t="shared" si="313"/>
        <v>421.10526315789474</v>
      </c>
      <c r="Q3378" t="str">
        <f t="shared" si="316"/>
        <v>theater</v>
      </c>
      <c r="R3378" t="str">
        <f t="shared" si="317"/>
        <v>plays</v>
      </c>
      <c r="S3378" s="8">
        <f t="shared" si="314"/>
        <v>42119.659652777773</v>
      </c>
      <c r="T3378" s="8">
        <f t="shared" si="315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84</v>
      </c>
      <c r="P3379">
        <f t="shared" si="313"/>
        <v>104.98701298701299</v>
      </c>
      <c r="Q3379" t="str">
        <f t="shared" si="316"/>
        <v>theater</v>
      </c>
      <c r="R3379" t="str">
        <f t="shared" si="317"/>
        <v>plays</v>
      </c>
      <c r="S3379" s="8">
        <f t="shared" si="314"/>
        <v>42083.705555555556</v>
      </c>
      <c r="T3379" s="8">
        <f t="shared" si="315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42</v>
      </c>
      <c r="P3380">
        <f t="shared" si="313"/>
        <v>28.19047619047619</v>
      </c>
      <c r="Q3380" t="str">
        <f t="shared" si="316"/>
        <v>theater</v>
      </c>
      <c r="R3380" t="str">
        <f t="shared" si="317"/>
        <v>plays</v>
      </c>
      <c r="S3380" s="8">
        <f t="shared" si="314"/>
        <v>41882.547222222223</v>
      </c>
      <c r="T3380" s="8">
        <f t="shared" si="315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73</v>
      </c>
      <c r="P3381">
        <f t="shared" si="313"/>
        <v>54.55263157894737</v>
      </c>
      <c r="Q3381" t="str">
        <f t="shared" si="316"/>
        <v>theater</v>
      </c>
      <c r="R3381" t="str">
        <f t="shared" si="317"/>
        <v>plays</v>
      </c>
      <c r="S3381" s="8">
        <f t="shared" si="314"/>
        <v>42242.958333333328</v>
      </c>
      <c r="T3381" s="8">
        <f t="shared" si="315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133</v>
      </c>
      <c r="P3382">
        <f t="shared" si="313"/>
        <v>111.89285714285714</v>
      </c>
      <c r="Q3382" t="str">
        <f t="shared" si="316"/>
        <v>theater</v>
      </c>
      <c r="R3382" t="str">
        <f t="shared" si="317"/>
        <v>plays</v>
      </c>
      <c r="S3382" s="8">
        <f t="shared" si="314"/>
        <v>41972.995115740734</v>
      </c>
      <c r="T3382" s="8">
        <f t="shared" si="315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90</v>
      </c>
      <c r="P3383">
        <f t="shared" si="313"/>
        <v>85.208333333333329</v>
      </c>
      <c r="Q3383" t="str">
        <f t="shared" si="316"/>
        <v>theater</v>
      </c>
      <c r="R3383" t="str">
        <f t="shared" si="317"/>
        <v>plays</v>
      </c>
      <c r="S3383" s="8">
        <f t="shared" si="314"/>
        <v>42074.143321759257</v>
      </c>
      <c r="T3383" s="8">
        <f t="shared" si="315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26</v>
      </c>
      <c r="P3384">
        <f t="shared" si="313"/>
        <v>76.652173913043484</v>
      </c>
      <c r="Q3384" t="str">
        <f t="shared" si="316"/>
        <v>theater</v>
      </c>
      <c r="R3384" t="str">
        <f t="shared" si="317"/>
        <v>plays</v>
      </c>
      <c r="S3384" s="8">
        <f t="shared" si="314"/>
        <v>42583.957638888889</v>
      </c>
      <c r="T3384" s="8">
        <f t="shared" si="315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205</v>
      </c>
      <c r="P3385">
        <f t="shared" si="313"/>
        <v>65.166666666666671</v>
      </c>
      <c r="Q3385" t="str">
        <f t="shared" si="316"/>
        <v>theater</v>
      </c>
      <c r="R3385" t="str">
        <f t="shared" si="317"/>
        <v>plays</v>
      </c>
      <c r="S3385" s="8">
        <f t="shared" si="314"/>
        <v>42544.782638888893</v>
      </c>
      <c r="T3385" s="8">
        <f t="shared" si="315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0.65999999999985448</v>
      </c>
      <c r="P3386">
        <f t="shared" si="313"/>
        <v>93.760312499999998</v>
      </c>
      <c r="Q3386" t="str">
        <f t="shared" si="316"/>
        <v>theater</v>
      </c>
      <c r="R3386" t="str">
        <f t="shared" si="317"/>
        <v>plays</v>
      </c>
      <c r="S3386" s="8">
        <f t="shared" si="314"/>
        <v>42329.125</v>
      </c>
      <c r="T3386" s="8">
        <f t="shared" si="315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0</v>
      </c>
      <c r="P3387">
        <f t="shared" si="313"/>
        <v>133.33333333333334</v>
      </c>
      <c r="Q3387" t="str">
        <f t="shared" si="316"/>
        <v>theater</v>
      </c>
      <c r="R3387" t="str">
        <f t="shared" si="317"/>
        <v>plays</v>
      </c>
      <c r="S3387" s="8">
        <f t="shared" si="314"/>
        <v>41983.8675</v>
      </c>
      <c r="T3387" s="8">
        <f t="shared" si="315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100</v>
      </c>
      <c r="P3388">
        <f t="shared" si="313"/>
        <v>51.219512195121951</v>
      </c>
      <c r="Q3388" t="str">
        <f t="shared" si="316"/>
        <v>theater</v>
      </c>
      <c r="R3388" t="str">
        <f t="shared" si="317"/>
        <v>plays</v>
      </c>
      <c r="S3388" s="8">
        <f t="shared" si="314"/>
        <v>41976.644745370373</v>
      </c>
      <c r="T3388" s="8">
        <f t="shared" si="315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506</v>
      </c>
      <c r="P3389">
        <f t="shared" si="313"/>
        <v>100.17142857142858</v>
      </c>
      <c r="Q3389" t="str">
        <f t="shared" si="316"/>
        <v>theater</v>
      </c>
      <c r="R3389" t="str">
        <f t="shared" si="317"/>
        <v>plays</v>
      </c>
      <c r="S3389" s="8">
        <f t="shared" si="314"/>
        <v>41987.762592592597</v>
      </c>
      <c r="T3389" s="8">
        <f t="shared" si="315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57</v>
      </c>
      <c r="P3390">
        <f t="shared" si="313"/>
        <v>34.6</v>
      </c>
      <c r="Q3390" t="str">
        <f t="shared" si="316"/>
        <v>theater</v>
      </c>
      <c r="R3390" t="str">
        <f t="shared" si="317"/>
        <v>plays</v>
      </c>
      <c r="S3390" s="8">
        <f t="shared" si="314"/>
        <v>42173.461122685185</v>
      </c>
      <c r="T3390" s="8">
        <f t="shared" si="315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1450</v>
      </c>
      <c r="P3391">
        <f t="shared" si="313"/>
        <v>184.67741935483872</v>
      </c>
      <c r="Q3391" t="str">
        <f t="shared" si="316"/>
        <v>theater</v>
      </c>
      <c r="R3391" t="str">
        <f t="shared" si="317"/>
        <v>plays</v>
      </c>
      <c r="S3391" s="8">
        <f t="shared" si="314"/>
        <v>42524.563449074078</v>
      </c>
      <c r="T3391" s="8">
        <f t="shared" si="315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36</v>
      </c>
      <c r="P3392">
        <f t="shared" si="313"/>
        <v>69.818181818181813</v>
      </c>
      <c r="Q3392" t="str">
        <f t="shared" si="316"/>
        <v>theater</v>
      </c>
      <c r="R3392" t="str">
        <f t="shared" si="317"/>
        <v>plays</v>
      </c>
      <c r="S3392" s="8">
        <f t="shared" si="314"/>
        <v>41830.774826388886</v>
      </c>
      <c r="T3392" s="8">
        <f t="shared" si="315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615</v>
      </c>
      <c r="P3393">
        <f t="shared" si="313"/>
        <v>61.944444444444443</v>
      </c>
      <c r="Q3393" t="str">
        <f t="shared" si="316"/>
        <v>theater</v>
      </c>
      <c r="R3393" t="str">
        <f t="shared" si="317"/>
        <v>plays</v>
      </c>
      <c r="S3393" s="8">
        <f t="shared" si="314"/>
        <v>41859.936111111114</v>
      </c>
      <c r="T3393" s="8">
        <f t="shared" si="315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E3394-D3394</f>
        <v>0</v>
      </c>
      <c r="P3394">
        <f t="shared" ref="P3394:P3457" si="319">E3394/L3394</f>
        <v>41.666666666666664</v>
      </c>
      <c r="Q3394" t="str">
        <f t="shared" si="316"/>
        <v>theater</v>
      </c>
      <c r="R3394" t="str">
        <f t="shared" si="317"/>
        <v>plays</v>
      </c>
      <c r="S3394" s="8">
        <f t="shared" ref="S3394:S3457" si="320">(((I3394/60)/60)/24)+DATE(1970,1,1)</f>
        <v>42496.845543981486</v>
      </c>
      <c r="T3394" s="8">
        <f t="shared" ref="T3394:T3457" si="321">(((J3394/60)/60)/24)+DATE(1970,1,1)</f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87</v>
      </c>
      <c r="P3395">
        <f t="shared" si="319"/>
        <v>36.06818181818182</v>
      </c>
      <c r="Q3395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8">
        <f t="shared" si="320"/>
        <v>41949.031944444447</v>
      </c>
      <c r="T3395" s="8">
        <f t="shared" si="321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233</v>
      </c>
      <c r="P3396">
        <f t="shared" si="319"/>
        <v>29</v>
      </c>
      <c r="Q3396" t="str">
        <f t="shared" si="322"/>
        <v>theater</v>
      </c>
      <c r="R3396" t="str">
        <f t="shared" si="323"/>
        <v>plays</v>
      </c>
      <c r="S3396" s="8">
        <f t="shared" si="320"/>
        <v>41847.59542824074</v>
      </c>
      <c r="T3396" s="8">
        <f t="shared" si="321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420</v>
      </c>
      <c r="P3397">
        <f t="shared" si="319"/>
        <v>24.210526315789473</v>
      </c>
      <c r="Q3397" t="str">
        <f t="shared" si="322"/>
        <v>theater</v>
      </c>
      <c r="R3397" t="str">
        <f t="shared" si="323"/>
        <v>plays</v>
      </c>
      <c r="S3397" s="8">
        <f t="shared" si="320"/>
        <v>42154.756944444445</v>
      </c>
      <c r="T3397" s="8">
        <f t="shared" si="321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65</v>
      </c>
      <c r="P3398">
        <f t="shared" si="319"/>
        <v>55.892857142857146</v>
      </c>
      <c r="Q3398" t="str">
        <f t="shared" si="322"/>
        <v>theater</v>
      </c>
      <c r="R3398" t="str">
        <f t="shared" si="323"/>
        <v>plays</v>
      </c>
      <c r="S3398" s="8">
        <f t="shared" si="320"/>
        <v>41791.165972222225</v>
      </c>
      <c r="T3398" s="8">
        <f t="shared" si="321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30</v>
      </c>
      <c r="P3399">
        <f t="shared" si="319"/>
        <v>11.666666666666666</v>
      </c>
      <c r="Q3399" t="str">
        <f t="shared" si="322"/>
        <v>theater</v>
      </c>
      <c r="R3399" t="str">
        <f t="shared" si="323"/>
        <v>plays</v>
      </c>
      <c r="S3399" s="8">
        <f t="shared" si="320"/>
        <v>42418.916666666672</v>
      </c>
      <c r="T3399" s="8">
        <f t="shared" si="321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443</v>
      </c>
      <c r="P3400">
        <f t="shared" si="319"/>
        <v>68.353846153846149</v>
      </c>
      <c r="Q3400" t="str">
        <f t="shared" si="322"/>
        <v>theater</v>
      </c>
      <c r="R3400" t="str">
        <f t="shared" si="323"/>
        <v>plays</v>
      </c>
      <c r="S3400" s="8">
        <f t="shared" si="320"/>
        <v>41964.708333333328</v>
      </c>
      <c r="T3400" s="8">
        <f t="shared" si="321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45</v>
      </c>
      <c r="P3401">
        <f t="shared" si="319"/>
        <v>27.065217391304348</v>
      </c>
      <c r="Q3401" t="str">
        <f t="shared" si="322"/>
        <v>theater</v>
      </c>
      <c r="R3401" t="str">
        <f t="shared" si="323"/>
        <v>plays</v>
      </c>
      <c r="S3401" s="8">
        <f t="shared" si="320"/>
        <v>42056.920428240745</v>
      </c>
      <c r="T3401" s="8">
        <f t="shared" si="321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41</v>
      </c>
      <c r="P3402">
        <f t="shared" si="319"/>
        <v>118.12941176470588</v>
      </c>
      <c r="Q3402" t="str">
        <f t="shared" si="322"/>
        <v>theater</v>
      </c>
      <c r="R3402" t="str">
        <f t="shared" si="323"/>
        <v>plays</v>
      </c>
      <c r="S3402" s="8">
        <f t="shared" si="320"/>
        <v>41879.953865740739</v>
      </c>
      <c r="T3402" s="8">
        <f t="shared" si="321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54</v>
      </c>
      <c r="P3403">
        <f t="shared" si="319"/>
        <v>44.757575757575758</v>
      </c>
      <c r="Q3403" t="str">
        <f t="shared" si="322"/>
        <v>theater</v>
      </c>
      <c r="R3403" t="str">
        <f t="shared" si="323"/>
        <v>plays</v>
      </c>
      <c r="S3403" s="8">
        <f t="shared" si="320"/>
        <v>42223.723912037036</v>
      </c>
      <c r="T3403" s="8">
        <f t="shared" si="321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1465</v>
      </c>
      <c r="P3404">
        <f t="shared" si="319"/>
        <v>99.787878787878782</v>
      </c>
      <c r="Q3404" t="str">
        <f t="shared" si="322"/>
        <v>theater</v>
      </c>
      <c r="R3404" t="str">
        <f t="shared" si="323"/>
        <v>plays</v>
      </c>
      <c r="S3404" s="8">
        <f t="shared" si="320"/>
        <v>42320.104861111111</v>
      </c>
      <c r="T3404" s="8">
        <f t="shared" si="321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0</v>
      </c>
      <c r="P3405">
        <f t="shared" si="319"/>
        <v>117.64705882352941</v>
      </c>
      <c r="Q3405" t="str">
        <f t="shared" si="322"/>
        <v>theater</v>
      </c>
      <c r="R3405" t="str">
        <f t="shared" si="323"/>
        <v>plays</v>
      </c>
      <c r="S3405" s="8">
        <f t="shared" si="320"/>
        <v>42180.462083333332</v>
      </c>
      <c r="T3405" s="8">
        <f t="shared" si="321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110</v>
      </c>
      <c r="P3406">
        <f t="shared" si="319"/>
        <v>203.33333333333334</v>
      </c>
      <c r="Q3406" t="str">
        <f t="shared" si="322"/>
        <v>theater</v>
      </c>
      <c r="R3406" t="str">
        <f t="shared" si="323"/>
        <v>plays</v>
      </c>
      <c r="S3406" s="8">
        <f t="shared" si="320"/>
        <v>42172.503495370373</v>
      </c>
      <c r="T3406" s="8">
        <f t="shared" si="321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131.5</v>
      </c>
      <c r="P3407">
        <f t="shared" si="319"/>
        <v>28.323529411764707</v>
      </c>
      <c r="Q3407" t="str">
        <f t="shared" si="322"/>
        <v>theater</v>
      </c>
      <c r="R3407" t="str">
        <f t="shared" si="323"/>
        <v>plays</v>
      </c>
      <c r="S3407" s="8">
        <f t="shared" si="320"/>
        <v>42430.999305555553</v>
      </c>
      <c r="T3407" s="8">
        <f t="shared" si="321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31</v>
      </c>
      <c r="P3408">
        <f t="shared" si="319"/>
        <v>110.23076923076923</v>
      </c>
      <c r="Q3408" t="str">
        <f t="shared" si="322"/>
        <v>theater</v>
      </c>
      <c r="R3408" t="str">
        <f t="shared" si="323"/>
        <v>plays</v>
      </c>
      <c r="S3408" s="8">
        <f t="shared" si="320"/>
        <v>41836.492777777778</v>
      </c>
      <c r="T3408" s="8">
        <f t="shared" si="321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142</v>
      </c>
      <c r="P3409">
        <f t="shared" si="319"/>
        <v>31.970149253731343</v>
      </c>
      <c r="Q3409" t="str">
        <f t="shared" si="322"/>
        <v>theater</v>
      </c>
      <c r="R3409" t="str">
        <f t="shared" si="323"/>
        <v>plays</v>
      </c>
      <c r="S3409" s="8">
        <f t="shared" si="320"/>
        <v>41826.422326388885</v>
      </c>
      <c r="T3409" s="8">
        <f t="shared" si="321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555</v>
      </c>
      <c r="P3410">
        <f t="shared" si="319"/>
        <v>58.611111111111114</v>
      </c>
      <c r="Q3410" t="str">
        <f t="shared" si="322"/>
        <v>theater</v>
      </c>
      <c r="R3410" t="str">
        <f t="shared" si="323"/>
        <v>plays</v>
      </c>
      <c r="S3410" s="8">
        <f t="shared" si="320"/>
        <v>41838.991944444446</v>
      </c>
      <c r="T3410" s="8">
        <f t="shared" si="321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118</v>
      </c>
      <c r="P3411">
        <f t="shared" si="319"/>
        <v>29.428571428571427</v>
      </c>
      <c r="Q3411" t="str">
        <f t="shared" si="322"/>
        <v>theater</v>
      </c>
      <c r="R3411" t="str">
        <f t="shared" si="323"/>
        <v>plays</v>
      </c>
      <c r="S3411" s="8">
        <f t="shared" si="320"/>
        <v>42582.873611111107</v>
      </c>
      <c r="T3411" s="8">
        <f t="shared" si="321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255</v>
      </c>
      <c r="P3412">
        <f t="shared" si="319"/>
        <v>81.375</v>
      </c>
      <c r="Q3412" t="str">
        <f t="shared" si="322"/>
        <v>theater</v>
      </c>
      <c r="R3412" t="str">
        <f t="shared" si="323"/>
        <v>plays</v>
      </c>
      <c r="S3412" s="8">
        <f t="shared" si="320"/>
        <v>42527.291666666672</v>
      </c>
      <c r="T3412" s="8">
        <f t="shared" si="321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535</v>
      </c>
      <c r="P3413">
        <f t="shared" si="319"/>
        <v>199.16666666666666</v>
      </c>
      <c r="Q3413" t="str">
        <f t="shared" si="322"/>
        <v>theater</v>
      </c>
      <c r="R3413" t="str">
        <f t="shared" si="323"/>
        <v>plays</v>
      </c>
      <c r="S3413" s="8">
        <f t="shared" si="320"/>
        <v>42285.022824074069</v>
      </c>
      <c r="T3413" s="8">
        <f t="shared" si="321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0</v>
      </c>
      <c r="P3414">
        <f t="shared" si="319"/>
        <v>115.38461538461539</v>
      </c>
      <c r="Q3414" t="str">
        <f t="shared" si="322"/>
        <v>theater</v>
      </c>
      <c r="R3414" t="str">
        <f t="shared" si="323"/>
        <v>plays</v>
      </c>
      <c r="S3414" s="8">
        <f t="shared" si="320"/>
        <v>41909.959050925929</v>
      </c>
      <c r="T3414" s="8">
        <f t="shared" si="321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150</v>
      </c>
      <c r="P3415">
        <f t="shared" si="319"/>
        <v>46.428571428571431</v>
      </c>
      <c r="Q3415" t="str">
        <f t="shared" si="322"/>
        <v>theater</v>
      </c>
      <c r="R3415" t="str">
        <f t="shared" si="323"/>
        <v>plays</v>
      </c>
      <c r="S3415" s="8">
        <f t="shared" si="320"/>
        <v>42063.207638888889</v>
      </c>
      <c r="T3415" s="8">
        <f t="shared" si="321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105</v>
      </c>
      <c r="P3416">
        <f t="shared" si="319"/>
        <v>70.568181818181813</v>
      </c>
      <c r="Q3416" t="str">
        <f t="shared" si="322"/>
        <v>theater</v>
      </c>
      <c r="R3416" t="str">
        <f t="shared" si="323"/>
        <v>plays</v>
      </c>
      <c r="S3416" s="8">
        <f t="shared" si="320"/>
        <v>42705.332638888889</v>
      </c>
      <c r="T3416" s="8">
        <f t="shared" si="321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0</v>
      </c>
      <c r="P3417">
        <f t="shared" si="319"/>
        <v>22.222222222222221</v>
      </c>
      <c r="Q3417" t="str">
        <f t="shared" si="322"/>
        <v>theater</v>
      </c>
      <c r="R3417" t="str">
        <f t="shared" si="323"/>
        <v>plays</v>
      </c>
      <c r="S3417" s="8">
        <f t="shared" si="320"/>
        <v>42477.979166666672</v>
      </c>
      <c r="T3417" s="8">
        <f t="shared" si="321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784</v>
      </c>
      <c r="P3418">
        <f t="shared" si="319"/>
        <v>159.46666666666667</v>
      </c>
      <c r="Q3418" t="str">
        <f t="shared" si="322"/>
        <v>theater</v>
      </c>
      <c r="R3418" t="str">
        <f t="shared" si="323"/>
        <v>plays</v>
      </c>
      <c r="S3418" s="8">
        <f t="shared" si="320"/>
        <v>42117.770833333328</v>
      </c>
      <c r="T3418" s="8">
        <f t="shared" si="321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9.9999999999909051E-3</v>
      </c>
      <c r="P3419">
        <f t="shared" si="319"/>
        <v>37.777999999999999</v>
      </c>
      <c r="Q3419" t="str">
        <f t="shared" si="322"/>
        <v>theater</v>
      </c>
      <c r="R3419" t="str">
        <f t="shared" si="323"/>
        <v>plays</v>
      </c>
      <c r="S3419" s="8">
        <f t="shared" si="320"/>
        <v>41938.029861111114</v>
      </c>
      <c r="T3419" s="8">
        <f t="shared" si="321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35</v>
      </c>
      <c r="P3420">
        <f t="shared" si="319"/>
        <v>72.053571428571431</v>
      </c>
      <c r="Q3420" t="str">
        <f t="shared" si="322"/>
        <v>theater</v>
      </c>
      <c r="R3420" t="str">
        <f t="shared" si="323"/>
        <v>plays</v>
      </c>
      <c r="S3420" s="8">
        <f t="shared" si="320"/>
        <v>41782.83457175926</v>
      </c>
      <c r="T3420" s="8">
        <f t="shared" si="321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180</v>
      </c>
      <c r="P3421">
        <f t="shared" si="319"/>
        <v>63.695652173913047</v>
      </c>
      <c r="Q3421" t="str">
        <f t="shared" si="322"/>
        <v>theater</v>
      </c>
      <c r="R3421" t="str">
        <f t="shared" si="323"/>
        <v>plays</v>
      </c>
      <c r="S3421" s="8">
        <f t="shared" si="320"/>
        <v>42466.895833333328</v>
      </c>
      <c r="T3421" s="8">
        <f t="shared" si="321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266</v>
      </c>
      <c r="P3422">
        <f t="shared" si="319"/>
        <v>28.411764705882351</v>
      </c>
      <c r="Q3422" t="str">
        <f t="shared" si="322"/>
        <v>theater</v>
      </c>
      <c r="R3422" t="str">
        <f t="shared" si="323"/>
        <v>plays</v>
      </c>
      <c r="S3422" s="8">
        <f t="shared" si="320"/>
        <v>42414</v>
      </c>
      <c r="T3422" s="8">
        <f t="shared" si="321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115</v>
      </c>
      <c r="P3423">
        <f t="shared" si="319"/>
        <v>103.21428571428571</v>
      </c>
      <c r="Q3423" t="str">
        <f t="shared" si="322"/>
        <v>theater</v>
      </c>
      <c r="R3423" t="str">
        <f t="shared" si="323"/>
        <v>plays</v>
      </c>
      <c r="S3423" s="8">
        <f t="shared" si="320"/>
        <v>42067.791238425925</v>
      </c>
      <c r="T3423" s="8">
        <f t="shared" si="321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273</v>
      </c>
      <c r="P3424">
        <f t="shared" si="319"/>
        <v>71.152173913043484</v>
      </c>
      <c r="Q3424" t="str">
        <f t="shared" si="322"/>
        <v>theater</v>
      </c>
      <c r="R3424" t="str">
        <f t="shared" si="323"/>
        <v>plays</v>
      </c>
      <c r="S3424" s="8">
        <f t="shared" si="320"/>
        <v>42352</v>
      </c>
      <c r="T3424" s="8">
        <f t="shared" si="321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100</v>
      </c>
      <c r="P3425">
        <f t="shared" si="319"/>
        <v>35</v>
      </c>
      <c r="Q3425" t="str">
        <f t="shared" si="322"/>
        <v>theater</v>
      </c>
      <c r="R3425" t="str">
        <f t="shared" si="323"/>
        <v>plays</v>
      </c>
      <c r="S3425" s="8">
        <f t="shared" si="320"/>
        <v>42118.911354166667</v>
      </c>
      <c r="T3425" s="8">
        <f t="shared" si="321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215</v>
      </c>
      <c r="P3426">
        <f t="shared" si="319"/>
        <v>81.776315789473685</v>
      </c>
      <c r="Q3426" t="str">
        <f t="shared" si="322"/>
        <v>theater</v>
      </c>
      <c r="R3426" t="str">
        <f t="shared" si="323"/>
        <v>plays</v>
      </c>
      <c r="S3426" s="8">
        <f t="shared" si="320"/>
        <v>42040.290972222225</v>
      </c>
      <c r="T3426" s="8">
        <f t="shared" si="321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891.09999999999854</v>
      </c>
      <c r="P3427">
        <f t="shared" si="319"/>
        <v>297.02980769230766</v>
      </c>
      <c r="Q3427" t="str">
        <f t="shared" si="322"/>
        <v>theater</v>
      </c>
      <c r="R3427" t="str">
        <f t="shared" si="323"/>
        <v>plays</v>
      </c>
      <c r="S3427" s="8">
        <f t="shared" si="320"/>
        <v>41916.617314814815</v>
      </c>
      <c r="T3427" s="8">
        <f t="shared" si="321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305</v>
      </c>
      <c r="P3428">
        <f t="shared" si="319"/>
        <v>46.609195402298852</v>
      </c>
      <c r="Q3428" t="str">
        <f t="shared" si="322"/>
        <v>theater</v>
      </c>
      <c r="R3428" t="str">
        <f t="shared" si="323"/>
        <v>plays</v>
      </c>
      <c r="S3428" s="8">
        <f t="shared" si="320"/>
        <v>41903.083333333336</v>
      </c>
      <c r="T3428" s="8">
        <f t="shared" si="321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0</v>
      </c>
      <c r="P3429">
        <f t="shared" si="319"/>
        <v>51.724137931034484</v>
      </c>
      <c r="Q3429" t="str">
        <f t="shared" si="322"/>
        <v>theater</v>
      </c>
      <c r="R3429" t="str">
        <f t="shared" si="323"/>
        <v>plays</v>
      </c>
      <c r="S3429" s="8">
        <f t="shared" si="320"/>
        <v>41822.645277777774</v>
      </c>
      <c r="T3429" s="8">
        <f t="shared" si="321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55</v>
      </c>
      <c r="P3430">
        <f t="shared" si="319"/>
        <v>40.294117647058826</v>
      </c>
      <c r="Q3430" t="str">
        <f t="shared" si="322"/>
        <v>theater</v>
      </c>
      <c r="R3430" t="str">
        <f t="shared" si="323"/>
        <v>plays</v>
      </c>
      <c r="S3430" s="8">
        <f t="shared" si="320"/>
        <v>42063.708333333328</v>
      </c>
      <c r="T3430" s="8">
        <f t="shared" si="321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45</v>
      </c>
      <c r="P3431">
        <f t="shared" si="319"/>
        <v>16.25</v>
      </c>
      <c r="Q3431" t="str">
        <f t="shared" si="322"/>
        <v>theater</v>
      </c>
      <c r="R3431" t="str">
        <f t="shared" si="323"/>
        <v>plays</v>
      </c>
      <c r="S3431" s="8">
        <f t="shared" si="320"/>
        <v>42676.021539351852</v>
      </c>
      <c r="T3431" s="8">
        <f t="shared" si="321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170.98999999999978</v>
      </c>
      <c r="P3432">
        <f t="shared" si="319"/>
        <v>30.152638888888887</v>
      </c>
      <c r="Q3432" t="str">
        <f t="shared" si="322"/>
        <v>theater</v>
      </c>
      <c r="R3432" t="str">
        <f t="shared" si="323"/>
        <v>plays</v>
      </c>
      <c r="S3432" s="8">
        <f t="shared" si="320"/>
        <v>41850.945613425924</v>
      </c>
      <c r="T3432" s="8">
        <f t="shared" si="321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0</v>
      </c>
      <c r="P3433">
        <f t="shared" si="319"/>
        <v>95.238095238095241</v>
      </c>
      <c r="Q3433" t="str">
        <f t="shared" si="322"/>
        <v>theater</v>
      </c>
      <c r="R3433" t="str">
        <f t="shared" si="323"/>
        <v>plays</v>
      </c>
      <c r="S3433" s="8">
        <f t="shared" si="320"/>
        <v>41869.730937500004</v>
      </c>
      <c r="T3433" s="8">
        <f t="shared" si="321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193</v>
      </c>
      <c r="P3434">
        <f t="shared" si="319"/>
        <v>52.214285714285715</v>
      </c>
      <c r="Q3434" t="str">
        <f t="shared" si="322"/>
        <v>theater</v>
      </c>
      <c r="R3434" t="str">
        <f t="shared" si="323"/>
        <v>plays</v>
      </c>
      <c r="S3434" s="8">
        <f t="shared" si="320"/>
        <v>42405.916666666672</v>
      </c>
      <c r="T3434" s="8">
        <f t="shared" si="321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25</v>
      </c>
      <c r="P3435">
        <f t="shared" si="319"/>
        <v>134.1549295774648</v>
      </c>
      <c r="Q3435" t="str">
        <f t="shared" si="322"/>
        <v>theater</v>
      </c>
      <c r="R3435" t="str">
        <f t="shared" si="323"/>
        <v>plays</v>
      </c>
      <c r="S3435" s="8">
        <f t="shared" si="320"/>
        <v>41807.125</v>
      </c>
      <c r="T3435" s="8">
        <f t="shared" si="321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555</v>
      </c>
      <c r="P3436">
        <f t="shared" si="319"/>
        <v>62.827380952380949</v>
      </c>
      <c r="Q3436" t="str">
        <f t="shared" si="322"/>
        <v>theater</v>
      </c>
      <c r="R3436" t="str">
        <f t="shared" si="323"/>
        <v>plays</v>
      </c>
      <c r="S3436" s="8">
        <f t="shared" si="320"/>
        <v>41830.380428240744</v>
      </c>
      <c r="T3436" s="8">
        <f t="shared" si="321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120</v>
      </c>
      <c r="P3437">
        <f t="shared" si="319"/>
        <v>58.94736842105263</v>
      </c>
      <c r="Q3437" t="str">
        <f t="shared" si="322"/>
        <v>theater</v>
      </c>
      <c r="R3437" t="str">
        <f t="shared" si="323"/>
        <v>plays</v>
      </c>
      <c r="S3437" s="8">
        <f t="shared" si="320"/>
        <v>42589.125</v>
      </c>
      <c r="T3437" s="8">
        <f t="shared" si="321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295</v>
      </c>
      <c r="P3438">
        <f t="shared" si="319"/>
        <v>143.1081081081081</v>
      </c>
      <c r="Q3438" t="str">
        <f t="shared" si="322"/>
        <v>theater</v>
      </c>
      <c r="R3438" t="str">
        <f t="shared" si="323"/>
        <v>plays</v>
      </c>
      <c r="S3438" s="8">
        <f t="shared" si="320"/>
        <v>41872.686111111114</v>
      </c>
      <c r="T3438" s="8">
        <f t="shared" si="321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30</v>
      </c>
      <c r="P3439">
        <f t="shared" si="319"/>
        <v>84.166666666666671</v>
      </c>
      <c r="Q3439" t="str">
        <f t="shared" si="322"/>
        <v>theater</v>
      </c>
      <c r="R3439" t="str">
        <f t="shared" si="323"/>
        <v>plays</v>
      </c>
      <c r="S3439" s="8">
        <f t="shared" si="320"/>
        <v>42235.710879629631</v>
      </c>
      <c r="T3439" s="8">
        <f t="shared" si="321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105</v>
      </c>
      <c r="P3440">
        <f t="shared" si="319"/>
        <v>186.07142857142858</v>
      </c>
      <c r="Q3440" t="str">
        <f t="shared" si="322"/>
        <v>theater</v>
      </c>
      <c r="R3440" t="str">
        <f t="shared" si="323"/>
        <v>plays</v>
      </c>
      <c r="S3440" s="8">
        <f t="shared" si="320"/>
        <v>42126.875</v>
      </c>
      <c r="T3440" s="8">
        <f t="shared" si="321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416.1400000000001</v>
      </c>
      <c r="P3441">
        <f t="shared" si="319"/>
        <v>89.785555555555561</v>
      </c>
      <c r="Q3441" t="str">
        <f t="shared" si="322"/>
        <v>theater</v>
      </c>
      <c r="R3441" t="str">
        <f t="shared" si="323"/>
        <v>plays</v>
      </c>
      <c r="S3441" s="8">
        <f t="shared" si="320"/>
        <v>42388.207638888889</v>
      </c>
      <c r="T3441" s="8">
        <f t="shared" si="321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260.92000000000007</v>
      </c>
      <c r="P3442">
        <f t="shared" si="319"/>
        <v>64.157560975609755</v>
      </c>
      <c r="Q3442" t="str">
        <f t="shared" si="322"/>
        <v>theater</v>
      </c>
      <c r="R3442" t="str">
        <f t="shared" si="323"/>
        <v>plays</v>
      </c>
      <c r="S3442" s="8">
        <f t="shared" si="320"/>
        <v>41831.677083333336</v>
      </c>
      <c r="T3442" s="8">
        <f t="shared" si="321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65</v>
      </c>
      <c r="P3443">
        <f t="shared" si="319"/>
        <v>59.651162790697676</v>
      </c>
      <c r="Q3443" t="str">
        <f t="shared" si="322"/>
        <v>theater</v>
      </c>
      <c r="R3443" t="str">
        <f t="shared" si="323"/>
        <v>plays</v>
      </c>
      <c r="S3443" s="8">
        <f t="shared" si="320"/>
        <v>42321.845138888893</v>
      </c>
      <c r="T3443" s="8">
        <f t="shared" si="321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0</v>
      </c>
      <c r="P3444">
        <f t="shared" si="319"/>
        <v>31.25</v>
      </c>
      <c r="Q3444" t="str">
        <f t="shared" si="322"/>
        <v>theater</v>
      </c>
      <c r="R3444" t="str">
        <f t="shared" si="323"/>
        <v>plays</v>
      </c>
      <c r="S3444" s="8">
        <f t="shared" si="320"/>
        <v>42154.841111111105</v>
      </c>
      <c r="T3444" s="8">
        <f t="shared" si="321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855</v>
      </c>
      <c r="P3445">
        <f t="shared" si="319"/>
        <v>41.222222222222221</v>
      </c>
      <c r="Q3445" t="str">
        <f t="shared" si="322"/>
        <v>theater</v>
      </c>
      <c r="R3445" t="str">
        <f t="shared" si="323"/>
        <v>plays</v>
      </c>
      <c r="S3445" s="8">
        <f t="shared" si="320"/>
        <v>41891.524837962963</v>
      </c>
      <c r="T3445" s="8">
        <f t="shared" si="321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567</v>
      </c>
      <c r="P3446">
        <f t="shared" si="319"/>
        <v>43.35</v>
      </c>
      <c r="Q3446" t="str">
        <f t="shared" si="322"/>
        <v>theater</v>
      </c>
      <c r="R3446" t="str">
        <f t="shared" si="323"/>
        <v>plays</v>
      </c>
      <c r="S3446" s="8">
        <f t="shared" si="320"/>
        <v>42529.582638888889</v>
      </c>
      <c r="T3446" s="8">
        <f t="shared" si="321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0</v>
      </c>
      <c r="P3447">
        <f t="shared" si="319"/>
        <v>64.516129032258064</v>
      </c>
      <c r="Q3447" t="str">
        <f t="shared" si="322"/>
        <v>theater</v>
      </c>
      <c r="R3447" t="str">
        <f t="shared" si="323"/>
        <v>plays</v>
      </c>
      <c r="S3447" s="8">
        <f t="shared" si="320"/>
        <v>42300.530509259261</v>
      </c>
      <c r="T3447" s="8">
        <f t="shared" si="321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82</v>
      </c>
      <c r="P3448">
        <f t="shared" si="319"/>
        <v>43.28</v>
      </c>
      <c r="Q3448" t="str">
        <f t="shared" si="322"/>
        <v>theater</v>
      </c>
      <c r="R3448" t="str">
        <f t="shared" si="323"/>
        <v>plays</v>
      </c>
      <c r="S3448" s="8">
        <f t="shared" si="320"/>
        <v>42040.513888888891</v>
      </c>
      <c r="T3448" s="8">
        <f t="shared" si="321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78</v>
      </c>
      <c r="P3449">
        <f t="shared" si="319"/>
        <v>77</v>
      </c>
      <c r="Q3449" t="str">
        <f t="shared" si="322"/>
        <v>theater</v>
      </c>
      <c r="R3449" t="str">
        <f t="shared" si="323"/>
        <v>plays</v>
      </c>
      <c r="S3449" s="8">
        <f t="shared" si="320"/>
        <v>42447.847361111111</v>
      </c>
      <c r="T3449" s="8">
        <f t="shared" si="321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205</v>
      </c>
      <c r="P3450">
        <f t="shared" si="319"/>
        <v>51.222222222222221</v>
      </c>
      <c r="Q3450" t="str">
        <f t="shared" si="322"/>
        <v>theater</v>
      </c>
      <c r="R3450" t="str">
        <f t="shared" si="323"/>
        <v>plays</v>
      </c>
      <c r="S3450" s="8">
        <f t="shared" si="320"/>
        <v>41990.119085648148</v>
      </c>
      <c r="T3450" s="8">
        <f t="shared" si="321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565</v>
      </c>
      <c r="P3451">
        <f t="shared" si="319"/>
        <v>68.25</v>
      </c>
      <c r="Q3451" t="str">
        <f t="shared" si="322"/>
        <v>theater</v>
      </c>
      <c r="R3451" t="str">
        <f t="shared" si="323"/>
        <v>plays</v>
      </c>
      <c r="S3451" s="8">
        <f t="shared" si="320"/>
        <v>42560.166666666672</v>
      </c>
      <c r="T3451" s="8">
        <f t="shared" si="321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260</v>
      </c>
      <c r="P3452">
        <f t="shared" si="319"/>
        <v>19.487179487179485</v>
      </c>
      <c r="Q3452" t="str">
        <f t="shared" si="322"/>
        <v>theater</v>
      </c>
      <c r="R3452" t="str">
        <f t="shared" si="323"/>
        <v>plays</v>
      </c>
      <c r="S3452" s="8">
        <f t="shared" si="320"/>
        <v>42096.662858796291</v>
      </c>
      <c r="T3452" s="8">
        <f t="shared" si="321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8</v>
      </c>
      <c r="P3453">
        <f t="shared" si="319"/>
        <v>41.125</v>
      </c>
      <c r="Q3453" t="str">
        <f t="shared" si="322"/>
        <v>theater</v>
      </c>
      <c r="R3453" t="str">
        <f t="shared" si="323"/>
        <v>plays</v>
      </c>
      <c r="S3453" s="8">
        <f t="shared" si="320"/>
        <v>42115.723692129628</v>
      </c>
      <c r="T3453" s="8">
        <f t="shared" si="321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532</v>
      </c>
      <c r="P3454">
        <f t="shared" si="319"/>
        <v>41.405405405405403</v>
      </c>
      <c r="Q3454" t="str">
        <f t="shared" si="322"/>
        <v>theater</v>
      </c>
      <c r="R3454" t="str">
        <f t="shared" si="323"/>
        <v>plays</v>
      </c>
      <c r="S3454" s="8">
        <f t="shared" si="320"/>
        <v>41843.165972222225</v>
      </c>
      <c r="T3454" s="8">
        <f t="shared" si="321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85</v>
      </c>
      <c r="P3455">
        <f t="shared" si="319"/>
        <v>27.5</v>
      </c>
      <c r="Q3455" t="str">
        <f t="shared" si="322"/>
        <v>theater</v>
      </c>
      <c r="R3455" t="str">
        <f t="shared" si="323"/>
        <v>plays</v>
      </c>
      <c r="S3455" s="8">
        <f t="shared" si="320"/>
        <v>42595.97865740741</v>
      </c>
      <c r="T3455" s="8">
        <f t="shared" si="321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5</v>
      </c>
      <c r="P3456">
        <f t="shared" si="319"/>
        <v>33.571428571428569</v>
      </c>
      <c r="Q3456" t="str">
        <f t="shared" si="322"/>
        <v>theater</v>
      </c>
      <c r="R3456" t="str">
        <f t="shared" si="323"/>
        <v>plays</v>
      </c>
      <c r="S3456" s="8">
        <f t="shared" si="320"/>
        <v>41851.698599537034</v>
      </c>
      <c r="T3456" s="8">
        <f t="shared" si="321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65</v>
      </c>
      <c r="P3457">
        <f t="shared" si="319"/>
        <v>145.86956521739131</v>
      </c>
      <c r="Q3457" t="str">
        <f t="shared" si="322"/>
        <v>theater</v>
      </c>
      <c r="R3457" t="str">
        <f t="shared" si="323"/>
        <v>plays</v>
      </c>
      <c r="S3457" s="8">
        <f t="shared" si="320"/>
        <v>42656.7503125</v>
      </c>
      <c r="T3457" s="8">
        <f t="shared" si="321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E3458-D3458</f>
        <v>2739</v>
      </c>
      <c r="P3458">
        <f t="shared" ref="P3458:P3521" si="325">E3458/L3458</f>
        <v>358.6875</v>
      </c>
      <c r="Q3458" t="str">
        <f t="shared" si="322"/>
        <v>theater</v>
      </c>
      <c r="R3458" t="str">
        <f t="shared" si="323"/>
        <v>plays</v>
      </c>
      <c r="S3458" s="8">
        <f t="shared" ref="S3458:S3521" si="326">(((I3458/60)/60)/24)+DATE(1970,1,1)</f>
        <v>41852.290972222225</v>
      </c>
      <c r="T3458" s="8">
        <f t="shared" ref="T3458:T3521" si="327">(((J3458/60)/60)/24)+DATE(1970,1,1)</f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804</v>
      </c>
      <c r="P3459">
        <f t="shared" si="325"/>
        <v>50.981818181818184</v>
      </c>
      <c r="Q3459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8">
        <f t="shared" si="326"/>
        <v>42047.249305555553</v>
      </c>
      <c r="T3459" s="8">
        <f t="shared" si="327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238</v>
      </c>
      <c r="P3460">
        <f t="shared" si="325"/>
        <v>45.037037037037038</v>
      </c>
      <c r="Q3460" t="str">
        <f t="shared" si="328"/>
        <v>theater</v>
      </c>
      <c r="R3460" t="str">
        <f t="shared" si="329"/>
        <v>plays</v>
      </c>
      <c r="S3460" s="8">
        <f t="shared" si="326"/>
        <v>42038.185416666667</v>
      </c>
      <c r="T3460" s="8">
        <f t="shared" si="327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131</v>
      </c>
      <c r="P3461">
        <f t="shared" si="325"/>
        <v>17.527777777777779</v>
      </c>
      <c r="Q3461" t="str">
        <f t="shared" si="328"/>
        <v>theater</v>
      </c>
      <c r="R3461" t="str">
        <f t="shared" si="329"/>
        <v>plays</v>
      </c>
      <c r="S3461" s="8">
        <f t="shared" si="326"/>
        <v>42510.479861111111</v>
      </c>
      <c r="T3461" s="8">
        <f t="shared" si="327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450</v>
      </c>
      <c r="P3462">
        <f t="shared" si="325"/>
        <v>50</v>
      </c>
      <c r="Q3462" t="str">
        <f t="shared" si="328"/>
        <v>theater</v>
      </c>
      <c r="R3462" t="str">
        <f t="shared" si="329"/>
        <v>plays</v>
      </c>
      <c r="S3462" s="8">
        <f t="shared" si="326"/>
        <v>41866.527222222219</v>
      </c>
      <c r="T3462" s="8">
        <f t="shared" si="327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195</v>
      </c>
      <c r="P3463">
        <f t="shared" si="325"/>
        <v>57.916666666666664</v>
      </c>
      <c r="Q3463" t="str">
        <f t="shared" si="328"/>
        <v>theater</v>
      </c>
      <c r="R3463" t="str">
        <f t="shared" si="329"/>
        <v>plays</v>
      </c>
      <c r="S3463" s="8">
        <f t="shared" si="326"/>
        <v>42672.125</v>
      </c>
      <c r="T3463" s="8">
        <f t="shared" si="327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255</v>
      </c>
      <c r="P3464">
        <f t="shared" si="325"/>
        <v>29.705882352941178</v>
      </c>
      <c r="Q3464" t="str">
        <f t="shared" si="328"/>
        <v>theater</v>
      </c>
      <c r="R3464" t="str">
        <f t="shared" si="329"/>
        <v>plays</v>
      </c>
      <c r="S3464" s="8">
        <f t="shared" si="326"/>
        <v>42195.75</v>
      </c>
      <c r="T3464" s="8">
        <f t="shared" si="327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338</v>
      </c>
      <c r="P3465">
        <f t="shared" si="325"/>
        <v>90.684210526315795</v>
      </c>
      <c r="Q3465" t="str">
        <f t="shared" si="328"/>
        <v>theater</v>
      </c>
      <c r="R3465" t="str">
        <f t="shared" si="329"/>
        <v>plays</v>
      </c>
      <c r="S3465" s="8">
        <f t="shared" si="326"/>
        <v>42654.165972222225</v>
      </c>
      <c r="T3465" s="8">
        <f t="shared" si="327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116.18000000000029</v>
      </c>
      <c r="P3466">
        <f t="shared" si="325"/>
        <v>55.012688172043013</v>
      </c>
      <c r="Q3466" t="str">
        <f t="shared" si="328"/>
        <v>theater</v>
      </c>
      <c r="R3466" t="str">
        <f t="shared" si="329"/>
        <v>plays</v>
      </c>
      <c r="S3466" s="8">
        <f t="shared" si="326"/>
        <v>42605.130057870367</v>
      </c>
      <c r="T3466" s="8">
        <f t="shared" si="327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60</v>
      </c>
      <c r="P3467">
        <f t="shared" si="325"/>
        <v>57.222222222222221</v>
      </c>
      <c r="Q3467" t="str">
        <f t="shared" si="328"/>
        <v>theater</v>
      </c>
      <c r="R3467" t="str">
        <f t="shared" si="329"/>
        <v>plays</v>
      </c>
      <c r="S3467" s="8">
        <f t="shared" si="326"/>
        <v>42225.666666666672</v>
      </c>
      <c r="T3467" s="8">
        <f t="shared" si="327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950</v>
      </c>
      <c r="P3468">
        <f t="shared" si="325"/>
        <v>72.950819672131146</v>
      </c>
      <c r="Q3468" t="str">
        <f t="shared" si="328"/>
        <v>theater</v>
      </c>
      <c r="R3468" t="str">
        <f t="shared" si="329"/>
        <v>plays</v>
      </c>
      <c r="S3468" s="8">
        <f t="shared" si="326"/>
        <v>42479.977430555555</v>
      </c>
      <c r="T3468" s="8">
        <f t="shared" si="327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30</v>
      </c>
      <c r="P3469">
        <f t="shared" si="325"/>
        <v>64.468085106382972</v>
      </c>
      <c r="Q3469" t="str">
        <f t="shared" si="328"/>
        <v>theater</v>
      </c>
      <c r="R3469" t="str">
        <f t="shared" si="329"/>
        <v>plays</v>
      </c>
      <c r="S3469" s="8">
        <f t="shared" si="326"/>
        <v>42083.630000000005</v>
      </c>
      <c r="T3469" s="8">
        <f t="shared" si="327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2178</v>
      </c>
      <c r="P3470">
        <f t="shared" si="325"/>
        <v>716.35294117647061</v>
      </c>
      <c r="Q3470" t="str">
        <f t="shared" si="328"/>
        <v>theater</v>
      </c>
      <c r="R3470" t="str">
        <f t="shared" si="329"/>
        <v>plays</v>
      </c>
      <c r="S3470" s="8">
        <f t="shared" si="326"/>
        <v>42634.125</v>
      </c>
      <c r="T3470" s="8">
        <f t="shared" si="327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375</v>
      </c>
      <c r="P3471">
        <f t="shared" si="325"/>
        <v>50.396825396825399</v>
      </c>
      <c r="Q3471" t="str">
        <f t="shared" si="328"/>
        <v>theater</v>
      </c>
      <c r="R3471" t="str">
        <f t="shared" si="329"/>
        <v>plays</v>
      </c>
      <c r="S3471" s="8">
        <f t="shared" si="326"/>
        <v>42488.641724537039</v>
      </c>
      <c r="T3471" s="8">
        <f t="shared" si="327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125</v>
      </c>
      <c r="P3472">
        <f t="shared" si="325"/>
        <v>41.666666666666664</v>
      </c>
      <c r="Q3472" t="str">
        <f t="shared" si="328"/>
        <v>theater</v>
      </c>
      <c r="R3472" t="str">
        <f t="shared" si="329"/>
        <v>plays</v>
      </c>
      <c r="S3472" s="8">
        <f t="shared" si="326"/>
        <v>42566.901388888888</v>
      </c>
      <c r="T3472" s="8">
        <f t="shared" si="327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573</v>
      </c>
      <c r="P3473">
        <f t="shared" si="325"/>
        <v>35.766666666666666</v>
      </c>
      <c r="Q3473" t="str">
        <f t="shared" si="328"/>
        <v>theater</v>
      </c>
      <c r="R3473" t="str">
        <f t="shared" si="329"/>
        <v>plays</v>
      </c>
      <c r="S3473" s="8">
        <f t="shared" si="326"/>
        <v>41882.833333333336</v>
      </c>
      <c r="T3473" s="8">
        <f t="shared" si="327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41</v>
      </c>
      <c r="P3474">
        <f t="shared" si="325"/>
        <v>88.739130434782609</v>
      </c>
      <c r="Q3474" t="str">
        <f t="shared" si="328"/>
        <v>theater</v>
      </c>
      <c r="R3474" t="str">
        <f t="shared" si="329"/>
        <v>plays</v>
      </c>
      <c r="S3474" s="8">
        <f t="shared" si="326"/>
        <v>41949.249305555553</v>
      </c>
      <c r="T3474" s="8">
        <f t="shared" si="327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0</v>
      </c>
      <c r="P3475">
        <f t="shared" si="325"/>
        <v>148.4848484848485</v>
      </c>
      <c r="Q3475" t="str">
        <f t="shared" si="328"/>
        <v>theater</v>
      </c>
      <c r="R3475" t="str">
        <f t="shared" si="329"/>
        <v>plays</v>
      </c>
      <c r="S3475" s="8">
        <f t="shared" si="326"/>
        <v>42083.852083333331</v>
      </c>
      <c r="T3475" s="8">
        <f t="shared" si="327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20</v>
      </c>
      <c r="P3476">
        <f t="shared" si="325"/>
        <v>51.794871794871796</v>
      </c>
      <c r="Q3476" t="str">
        <f t="shared" si="328"/>
        <v>theater</v>
      </c>
      <c r="R3476" t="str">
        <f t="shared" si="329"/>
        <v>plays</v>
      </c>
      <c r="S3476" s="8">
        <f t="shared" si="326"/>
        <v>42571.501516203702</v>
      </c>
      <c r="T3476" s="8">
        <f t="shared" si="327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40</v>
      </c>
      <c r="P3477">
        <f t="shared" si="325"/>
        <v>20</v>
      </c>
      <c r="Q3477" t="str">
        <f t="shared" si="328"/>
        <v>theater</v>
      </c>
      <c r="R3477" t="str">
        <f t="shared" si="329"/>
        <v>plays</v>
      </c>
      <c r="S3477" s="8">
        <f t="shared" si="326"/>
        <v>41946</v>
      </c>
      <c r="T3477" s="8">
        <f t="shared" si="327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12</v>
      </c>
      <c r="P3478">
        <f t="shared" si="325"/>
        <v>52</v>
      </c>
      <c r="Q3478" t="str">
        <f t="shared" si="328"/>
        <v>theater</v>
      </c>
      <c r="R3478" t="str">
        <f t="shared" si="329"/>
        <v>plays</v>
      </c>
      <c r="S3478" s="8">
        <f t="shared" si="326"/>
        <v>41939.125</v>
      </c>
      <c r="T3478" s="8">
        <f t="shared" si="327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276</v>
      </c>
      <c r="P3479">
        <f t="shared" si="325"/>
        <v>53.230769230769234</v>
      </c>
      <c r="Q3479" t="str">
        <f t="shared" si="328"/>
        <v>theater</v>
      </c>
      <c r="R3479" t="str">
        <f t="shared" si="329"/>
        <v>plays</v>
      </c>
      <c r="S3479" s="8">
        <f t="shared" si="326"/>
        <v>42141.125</v>
      </c>
      <c r="T3479" s="8">
        <f t="shared" si="327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257</v>
      </c>
      <c r="P3480">
        <f t="shared" si="325"/>
        <v>39.596491228070178</v>
      </c>
      <c r="Q3480" t="str">
        <f t="shared" si="328"/>
        <v>theater</v>
      </c>
      <c r="R3480" t="str">
        <f t="shared" si="329"/>
        <v>plays</v>
      </c>
      <c r="S3480" s="8">
        <f t="shared" si="326"/>
        <v>42079.875</v>
      </c>
      <c r="T3480" s="8">
        <f t="shared" si="327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418</v>
      </c>
      <c r="P3481">
        <f t="shared" si="325"/>
        <v>34.25</v>
      </c>
      <c r="Q3481" t="str">
        <f t="shared" si="328"/>
        <v>theater</v>
      </c>
      <c r="R3481" t="str">
        <f t="shared" si="329"/>
        <v>plays</v>
      </c>
      <c r="S3481" s="8">
        <f t="shared" si="326"/>
        <v>41811.855092592588</v>
      </c>
      <c r="T3481" s="8">
        <f t="shared" si="327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640</v>
      </c>
      <c r="P3482">
        <f t="shared" si="325"/>
        <v>164.61538461538461</v>
      </c>
      <c r="Q3482" t="str">
        <f t="shared" si="328"/>
        <v>theater</v>
      </c>
      <c r="R3482" t="str">
        <f t="shared" si="329"/>
        <v>plays</v>
      </c>
      <c r="S3482" s="8">
        <f t="shared" si="326"/>
        <v>42195.875</v>
      </c>
      <c r="T3482" s="8">
        <f t="shared" si="327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1880</v>
      </c>
      <c r="P3483">
        <f t="shared" si="325"/>
        <v>125.05263157894737</v>
      </c>
      <c r="Q3483" t="str">
        <f t="shared" si="328"/>
        <v>theater</v>
      </c>
      <c r="R3483" t="str">
        <f t="shared" si="329"/>
        <v>plays</v>
      </c>
      <c r="S3483" s="8">
        <f t="shared" si="326"/>
        <v>42006.24754629629</v>
      </c>
      <c r="T3483" s="8">
        <f t="shared" si="327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1150</v>
      </c>
      <c r="P3484">
        <f t="shared" si="325"/>
        <v>51.875</v>
      </c>
      <c r="Q3484" t="str">
        <f t="shared" si="328"/>
        <v>theater</v>
      </c>
      <c r="R3484" t="str">
        <f t="shared" si="329"/>
        <v>plays</v>
      </c>
      <c r="S3484" s="8">
        <f t="shared" si="326"/>
        <v>41826.771597222221</v>
      </c>
      <c r="T3484" s="8">
        <f t="shared" si="327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2008</v>
      </c>
      <c r="P3485">
        <f t="shared" si="325"/>
        <v>40.285714285714285</v>
      </c>
      <c r="Q3485" t="str">
        <f t="shared" si="328"/>
        <v>theater</v>
      </c>
      <c r="R3485" t="str">
        <f t="shared" si="329"/>
        <v>plays</v>
      </c>
      <c r="S3485" s="8">
        <f t="shared" si="326"/>
        <v>41823.668761574074</v>
      </c>
      <c r="T3485" s="8">
        <f t="shared" si="327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356</v>
      </c>
      <c r="P3486">
        <f t="shared" si="325"/>
        <v>64.909090909090907</v>
      </c>
      <c r="Q3486" t="str">
        <f t="shared" si="328"/>
        <v>theater</v>
      </c>
      <c r="R3486" t="str">
        <f t="shared" si="329"/>
        <v>plays</v>
      </c>
      <c r="S3486" s="8">
        <f t="shared" si="326"/>
        <v>42536.760405092587</v>
      </c>
      <c r="T3486" s="8">
        <f t="shared" si="327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</v>
      </c>
      <c r="P3487">
        <f t="shared" si="325"/>
        <v>55.333333333333336</v>
      </c>
      <c r="Q3487" t="str">
        <f t="shared" si="328"/>
        <v>theater</v>
      </c>
      <c r="R3487" t="str">
        <f t="shared" si="329"/>
        <v>plays</v>
      </c>
      <c r="S3487" s="8">
        <f t="shared" si="326"/>
        <v>42402.693055555559</v>
      </c>
      <c r="T3487" s="8">
        <f t="shared" si="327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1656</v>
      </c>
      <c r="P3488">
        <f t="shared" si="325"/>
        <v>83.142857142857139</v>
      </c>
      <c r="Q3488" t="str">
        <f t="shared" si="328"/>
        <v>theater</v>
      </c>
      <c r="R3488" t="str">
        <f t="shared" si="329"/>
        <v>plays</v>
      </c>
      <c r="S3488" s="8">
        <f t="shared" si="326"/>
        <v>42158.290972222225</v>
      </c>
      <c r="T3488" s="8">
        <f t="shared" si="327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555</v>
      </c>
      <c r="P3489">
        <f t="shared" si="325"/>
        <v>38.712121212121211</v>
      </c>
      <c r="Q3489" t="str">
        <f t="shared" si="328"/>
        <v>theater</v>
      </c>
      <c r="R3489" t="str">
        <f t="shared" si="329"/>
        <v>plays</v>
      </c>
      <c r="S3489" s="8">
        <f t="shared" si="326"/>
        <v>42179.940416666665</v>
      </c>
      <c r="T3489" s="8">
        <f t="shared" si="327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636</v>
      </c>
      <c r="P3490">
        <f t="shared" si="325"/>
        <v>125.37931034482759</v>
      </c>
      <c r="Q3490" t="str">
        <f t="shared" si="328"/>
        <v>theater</v>
      </c>
      <c r="R3490" t="str">
        <f t="shared" si="329"/>
        <v>plays</v>
      </c>
      <c r="S3490" s="8">
        <f t="shared" si="326"/>
        <v>42111.666666666672</v>
      </c>
      <c r="T3490" s="8">
        <f t="shared" si="327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635</v>
      </c>
      <c r="P3491">
        <f t="shared" si="325"/>
        <v>78.263888888888886</v>
      </c>
      <c r="Q3491" t="str">
        <f t="shared" si="328"/>
        <v>theater</v>
      </c>
      <c r="R3491" t="str">
        <f t="shared" si="329"/>
        <v>plays</v>
      </c>
      <c r="S3491" s="8">
        <f t="shared" si="326"/>
        <v>41783.875</v>
      </c>
      <c r="T3491" s="8">
        <f t="shared" si="327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275</v>
      </c>
      <c r="P3492">
        <f t="shared" si="325"/>
        <v>47.222222222222221</v>
      </c>
      <c r="Q3492" t="str">
        <f t="shared" si="328"/>
        <v>theater</v>
      </c>
      <c r="R3492" t="str">
        <f t="shared" si="329"/>
        <v>plays</v>
      </c>
      <c r="S3492" s="8">
        <f t="shared" si="326"/>
        <v>42473.802361111113</v>
      </c>
      <c r="T3492" s="8">
        <f t="shared" si="327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291</v>
      </c>
      <c r="P3493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8">
        <f t="shared" si="326"/>
        <v>42142.249814814815</v>
      </c>
      <c r="T3493" s="8">
        <f t="shared" si="327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200.2199999999998</v>
      </c>
      <c r="P3494">
        <f t="shared" si="325"/>
        <v>114.29199999999999</v>
      </c>
      <c r="Q3494" t="str">
        <f t="shared" si="328"/>
        <v>theater</v>
      </c>
      <c r="R3494" t="str">
        <f t="shared" si="329"/>
        <v>plays</v>
      </c>
      <c r="S3494" s="8">
        <f t="shared" si="326"/>
        <v>42303.009224537032</v>
      </c>
      <c r="T3494" s="8">
        <f t="shared" si="327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0</v>
      </c>
      <c r="P3495">
        <f t="shared" si="325"/>
        <v>51.724137931034484</v>
      </c>
      <c r="Q3495" t="str">
        <f t="shared" si="328"/>
        <v>theater</v>
      </c>
      <c r="R3495" t="str">
        <f t="shared" si="329"/>
        <v>plays</v>
      </c>
      <c r="S3495" s="8">
        <f t="shared" si="326"/>
        <v>41868.21597222222</v>
      </c>
      <c r="T3495" s="8">
        <f t="shared" si="327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0</v>
      </c>
      <c r="P3496">
        <f t="shared" si="325"/>
        <v>30.76923076923077</v>
      </c>
      <c r="Q3496" t="str">
        <f t="shared" si="328"/>
        <v>theater</v>
      </c>
      <c r="R3496" t="str">
        <f t="shared" si="329"/>
        <v>plays</v>
      </c>
      <c r="S3496" s="8">
        <f t="shared" si="326"/>
        <v>42700.25</v>
      </c>
      <c r="T3496" s="8">
        <f t="shared" si="327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343</v>
      </c>
      <c r="P3497">
        <f t="shared" si="325"/>
        <v>74.208333333333329</v>
      </c>
      <c r="Q3497" t="str">
        <f t="shared" si="328"/>
        <v>theater</v>
      </c>
      <c r="R3497" t="str">
        <f t="shared" si="329"/>
        <v>plays</v>
      </c>
      <c r="S3497" s="8">
        <f t="shared" si="326"/>
        <v>41944.720833333333</v>
      </c>
      <c r="T3497" s="8">
        <f t="shared" si="327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732</v>
      </c>
      <c r="P3498">
        <f t="shared" si="325"/>
        <v>47.846153846153847</v>
      </c>
      <c r="Q3498" t="str">
        <f t="shared" si="328"/>
        <v>theater</v>
      </c>
      <c r="R3498" t="str">
        <f t="shared" si="329"/>
        <v>plays</v>
      </c>
      <c r="S3498" s="8">
        <f t="shared" si="326"/>
        <v>42624.846828703703</v>
      </c>
      <c r="T3498" s="8">
        <f t="shared" si="327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135</v>
      </c>
      <c r="P3499">
        <f t="shared" si="325"/>
        <v>34.408163265306122</v>
      </c>
      <c r="Q3499" t="str">
        <f t="shared" si="328"/>
        <v>theater</v>
      </c>
      <c r="R3499" t="str">
        <f t="shared" si="329"/>
        <v>plays</v>
      </c>
      <c r="S3499" s="8">
        <f t="shared" si="326"/>
        <v>42523.916666666672</v>
      </c>
      <c r="T3499" s="8">
        <f t="shared" si="327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40</v>
      </c>
      <c r="P3500">
        <f t="shared" si="325"/>
        <v>40.238095238095241</v>
      </c>
      <c r="Q3500" t="str">
        <f t="shared" si="328"/>
        <v>theater</v>
      </c>
      <c r="R3500" t="str">
        <f t="shared" si="329"/>
        <v>plays</v>
      </c>
      <c r="S3500" s="8">
        <f t="shared" si="326"/>
        <v>42518.905555555553</v>
      </c>
      <c r="T3500" s="8">
        <f t="shared" si="327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110</v>
      </c>
      <c r="P3501">
        <f t="shared" si="325"/>
        <v>60.285714285714285</v>
      </c>
      <c r="Q3501" t="str">
        <f t="shared" si="328"/>
        <v>theater</v>
      </c>
      <c r="R3501" t="str">
        <f t="shared" si="329"/>
        <v>plays</v>
      </c>
      <c r="S3501" s="8">
        <f t="shared" si="326"/>
        <v>42186.290972222225</v>
      </c>
      <c r="T3501" s="8">
        <f t="shared" si="327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63</v>
      </c>
      <c r="P3502">
        <f t="shared" si="325"/>
        <v>25.30952380952381</v>
      </c>
      <c r="Q3502" t="str">
        <f t="shared" si="328"/>
        <v>theater</v>
      </c>
      <c r="R3502" t="str">
        <f t="shared" si="329"/>
        <v>plays</v>
      </c>
      <c r="S3502" s="8">
        <f t="shared" si="326"/>
        <v>42436.207638888889</v>
      </c>
      <c r="T3502" s="8">
        <f t="shared" si="327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</v>
      </c>
      <c r="P3503">
        <f t="shared" si="325"/>
        <v>35.952380952380949</v>
      </c>
      <c r="Q3503" t="str">
        <f t="shared" si="328"/>
        <v>theater</v>
      </c>
      <c r="R3503" t="str">
        <f t="shared" si="329"/>
        <v>plays</v>
      </c>
      <c r="S3503" s="8">
        <f t="shared" si="326"/>
        <v>42258.763831018514</v>
      </c>
      <c r="T3503" s="8">
        <f t="shared" si="327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216</v>
      </c>
      <c r="P3504">
        <f t="shared" si="325"/>
        <v>136</v>
      </c>
      <c r="Q3504" t="str">
        <f t="shared" si="328"/>
        <v>theater</v>
      </c>
      <c r="R3504" t="str">
        <f t="shared" si="329"/>
        <v>plays</v>
      </c>
      <c r="S3504" s="8">
        <f t="shared" si="326"/>
        <v>42445.165972222225</v>
      </c>
      <c r="T3504" s="8">
        <f t="shared" si="327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189</v>
      </c>
      <c r="P3505">
        <f t="shared" si="325"/>
        <v>70.763157894736835</v>
      </c>
      <c r="Q3505" t="str">
        <f t="shared" si="328"/>
        <v>theater</v>
      </c>
      <c r="R3505" t="str">
        <f t="shared" si="329"/>
        <v>plays</v>
      </c>
      <c r="S3505" s="8">
        <f t="shared" si="326"/>
        <v>42575.478333333333</v>
      </c>
      <c r="T3505" s="8">
        <f t="shared" si="327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0</v>
      </c>
      <c r="P3506">
        <f t="shared" si="325"/>
        <v>125</v>
      </c>
      <c r="Q3506" t="str">
        <f t="shared" si="328"/>
        <v>theater</v>
      </c>
      <c r="R3506" t="str">
        <f t="shared" si="329"/>
        <v>plays</v>
      </c>
      <c r="S3506" s="8">
        <f t="shared" si="326"/>
        <v>42327.790405092594</v>
      </c>
      <c r="T3506" s="8">
        <f t="shared" si="327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94</v>
      </c>
      <c r="P3507">
        <f t="shared" si="325"/>
        <v>66.512820512820511</v>
      </c>
      <c r="Q3507" t="str">
        <f t="shared" si="328"/>
        <v>theater</v>
      </c>
      <c r="R3507" t="str">
        <f t="shared" si="329"/>
        <v>plays</v>
      </c>
      <c r="S3507" s="8">
        <f t="shared" si="326"/>
        <v>41772.166666666664</v>
      </c>
      <c r="T3507" s="8">
        <f t="shared" si="327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45</v>
      </c>
      <c r="P3508">
        <f t="shared" si="325"/>
        <v>105</v>
      </c>
      <c r="Q3508" t="str">
        <f t="shared" si="328"/>
        <v>theater</v>
      </c>
      <c r="R3508" t="str">
        <f t="shared" si="329"/>
        <v>plays</v>
      </c>
      <c r="S3508" s="8">
        <f t="shared" si="326"/>
        <v>41874.734259259261</v>
      </c>
      <c r="T3508" s="8">
        <f t="shared" si="327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440</v>
      </c>
      <c r="P3509">
        <f t="shared" si="325"/>
        <v>145</v>
      </c>
      <c r="Q3509" t="str">
        <f t="shared" si="328"/>
        <v>theater</v>
      </c>
      <c r="R3509" t="str">
        <f t="shared" si="329"/>
        <v>plays</v>
      </c>
      <c r="S3509" s="8">
        <f t="shared" si="326"/>
        <v>42521.92288194444</v>
      </c>
      <c r="T3509" s="8">
        <f t="shared" si="327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80</v>
      </c>
      <c r="P3510">
        <f t="shared" si="325"/>
        <v>12</v>
      </c>
      <c r="Q3510" t="str">
        <f t="shared" si="328"/>
        <v>theater</v>
      </c>
      <c r="R3510" t="str">
        <f t="shared" si="329"/>
        <v>plays</v>
      </c>
      <c r="S3510" s="8">
        <f t="shared" si="326"/>
        <v>42500.875</v>
      </c>
      <c r="T3510" s="8">
        <f t="shared" si="327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190</v>
      </c>
      <c r="P3511">
        <f t="shared" si="325"/>
        <v>96.666666666666671</v>
      </c>
      <c r="Q3511" t="str">
        <f t="shared" si="328"/>
        <v>theater</v>
      </c>
      <c r="R3511" t="str">
        <f t="shared" si="329"/>
        <v>plays</v>
      </c>
      <c r="S3511" s="8">
        <f t="shared" si="326"/>
        <v>41964.204861111109</v>
      </c>
      <c r="T3511" s="8">
        <f t="shared" si="327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5</v>
      </c>
      <c r="P3512">
        <f t="shared" si="325"/>
        <v>60.333333333333336</v>
      </c>
      <c r="Q3512" t="str">
        <f t="shared" si="328"/>
        <v>theater</v>
      </c>
      <c r="R3512" t="str">
        <f t="shared" si="329"/>
        <v>plays</v>
      </c>
      <c r="S3512" s="8">
        <f t="shared" si="326"/>
        <v>41822.62090277778</v>
      </c>
      <c r="T3512" s="8">
        <f t="shared" si="327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18</v>
      </c>
      <c r="P3513">
        <f t="shared" si="325"/>
        <v>79.89473684210526</v>
      </c>
      <c r="Q3513" t="str">
        <f t="shared" si="328"/>
        <v>theater</v>
      </c>
      <c r="R3513" t="str">
        <f t="shared" si="329"/>
        <v>plays</v>
      </c>
      <c r="S3513" s="8">
        <f t="shared" si="326"/>
        <v>41950.770833333336</v>
      </c>
      <c r="T3513" s="8">
        <f t="shared" si="327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0</v>
      </c>
      <c r="P3514">
        <f t="shared" si="325"/>
        <v>58.823529411764703</v>
      </c>
      <c r="Q3514" t="str">
        <f t="shared" si="328"/>
        <v>theater</v>
      </c>
      <c r="R3514" t="str">
        <f t="shared" si="329"/>
        <v>plays</v>
      </c>
      <c r="S3514" s="8">
        <f t="shared" si="326"/>
        <v>42117.49527777778</v>
      </c>
      <c r="T3514" s="8">
        <f t="shared" si="327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515</v>
      </c>
      <c r="P3515">
        <f t="shared" si="325"/>
        <v>75.340909090909093</v>
      </c>
      <c r="Q3515" t="str">
        <f t="shared" si="328"/>
        <v>theater</v>
      </c>
      <c r="R3515" t="str">
        <f t="shared" si="329"/>
        <v>plays</v>
      </c>
      <c r="S3515" s="8">
        <f t="shared" si="326"/>
        <v>41794.207638888889</v>
      </c>
      <c r="T3515" s="8">
        <f t="shared" si="327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50</v>
      </c>
      <c r="P3516">
        <f t="shared" si="325"/>
        <v>55</v>
      </c>
      <c r="Q3516" t="str">
        <f t="shared" si="328"/>
        <v>theater</v>
      </c>
      <c r="R3516" t="str">
        <f t="shared" si="329"/>
        <v>plays</v>
      </c>
      <c r="S3516" s="8">
        <f t="shared" si="326"/>
        <v>42037.207638888889</v>
      </c>
      <c r="T3516" s="8">
        <f t="shared" si="327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80</v>
      </c>
      <c r="P3517">
        <f t="shared" si="325"/>
        <v>66.956521739130437</v>
      </c>
      <c r="Q3517" t="str">
        <f t="shared" si="328"/>
        <v>theater</v>
      </c>
      <c r="R3517" t="str">
        <f t="shared" si="329"/>
        <v>plays</v>
      </c>
      <c r="S3517" s="8">
        <f t="shared" si="326"/>
        <v>42155.772812499999</v>
      </c>
      <c r="T3517" s="8">
        <f t="shared" si="327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0</v>
      </c>
      <c r="P3518">
        <f t="shared" si="325"/>
        <v>227.27272727272728</v>
      </c>
      <c r="Q3518" t="str">
        <f t="shared" si="328"/>
        <v>theater</v>
      </c>
      <c r="R3518" t="str">
        <f t="shared" si="329"/>
        <v>plays</v>
      </c>
      <c r="S3518" s="8">
        <f t="shared" si="326"/>
        <v>41890.125</v>
      </c>
      <c r="T3518" s="8">
        <f t="shared" si="327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0</v>
      </c>
      <c r="P3519">
        <f t="shared" si="325"/>
        <v>307.69230769230768</v>
      </c>
      <c r="Q3519" t="str">
        <f t="shared" si="328"/>
        <v>theater</v>
      </c>
      <c r="R3519" t="str">
        <f t="shared" si="329"/>
        <v>plays</v>
      </c>
      <c r="S3519" s="8">
        <f t="shared" si="326"/>
        <v>41824.458333333336</v>
      </c>
      <c r="T3519" s="8">
        <f t="shared" si="327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150.69000000000005</v>
      </c>
      <c r="P3520">
        <f t="shared" si="325"/>
        <v>50.020909090909093</v>
      </c>
      <c r="Q3520" t="str">
        <f t="shared" si="328"/>
        <v>theater</v>
      </c>
      <c r="R3520" t="str">
        <f t="shared" si="329"/>
        <v>plays</v>
      </c>
      <c r="S3520" s="8">
        <f t="shared" si="326"/>
        <v>41914.597916666666</v>
      </c>
      <c r="T3520" s="8">
        <f t="shared" si="327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27</v>
      </c>
      <c r="P3521">
        <f t="shared" si="325"/>
        <v>72.392857142857139</v>
      </c>
      <c r="Q3521" t="str">
        <f t="shared" si="328"/>
        <v>theater</v>
      </c>
      <c r="R3521" t="str">
        <f t="shared" si="329"/>
        <v>plays</v>
      </c>
      <c r="S3521" s="8">
        <f t="shared" si="326"/>
        <v>42067.598958333328</v>
      </c>
      <c r="T3521" s="8">
        <f t="shared" si="327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E3522-D3522</f>
        <v>15</v>
      </c>
      <c r="P3522">
        <f t="shared" ref="P3522:P3585" si="331">E3522/L3522</f>
        <v>95.952380952380949</v>
      </c>
      <c r="Q3522" t="str">
        <f t="shared" si="328"/>
        <v>theater</v>
      </c>
      <c r="R3522" t="str">
        <f t="shared" si="329"/>
        <v>plays</v>
      </c>
      <c r="S3522" s="8">
        <f t="shared" ref="S3522:S3585" si="332">(((I3522/60)/60)/24)+DATE(1970,1,1)</f>
        <v>42253.57430555555</v>
      </c>
      <c r="T3522" s="8">
        <f t="shared" ref="T3522:T3585" si="333">(((J3522/60)/60)/24)+DATE(1970,1,1)</f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243</v>
      </c>
      <c r="P3523">
        <f t="shared" si="331"/>
        <v>45.615384615384613</v>
      </c>
      <c r="Q352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8">
        <f t="shared" si="332"/>
        <v>41911.361342592594</v>
      </c>
      <c r="T3523" s="8">
        <f t="shared" si="333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0</v>
      </c>
      <c r="P3524">
        <f t="shared" si="331"/>
        <v>41.029411764705884</v>
      </c>
      <c r="Q3524" t="str">
        <f t="shared" si="334"/>
        <v>theater</v>
      </c>
      <c r="R3524" t="str">
        <f t="shared" si="335"/>
        <v>plays</v>
      </c>
      <c r="S3524" s="8">
        <f t="shared" si="332"/>
        <v>42262.420833333337</v>
      </c>
      <c r="T3524" s="8">
        <f t="shared" si="33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546</v>
      </c>
      <c r="P3525">
        <f t="shared" si="331"/>
        <v>56.825000000000003</v>
      </c>
      <c r="Q3525" t="str">
        <f t="shared" si="334"/>
        <v>theater</v>
      </c>
      <c r="R3525" t="str">
        <f t="shared" si="335"/>
        <v>plays</v>
      </c>
      <c r="S3525" s="8">
        <f t="shared" si="332"/>
        <v>42638.958333333328</v>
      </c>
      <c r="T3525" s="8">
        <f t="shared" si="33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156</v>
      </c>
      <c r="P3526">
        <f t="shared" si="331"/>
        <v>137.24324324324326</v>
      </c>
      <c r="Q3526" t="str">
        <f t="shared" si="334"/>
        <v>theater</v>
      </c>
      <c r="R3526" t="str">
        <f t="shared" si="335"/>
        <v>plays</v>
      </c>
      <c r="S3526" s="8">
        <f t="shared" si="332"/>
        <v>41895.166666666664</v>
      </c>
      <c r="T3526" s="8">
        <f t="shared" si="33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30</v>
      </c>
      <c r="P3527">
        <f t="shared" si="331"/>
        <v>75.714285714285708</v>
      </c>
      <c r="Q3527" t="str">
        <f t="shared" si="334"/>
        <v>theater</v>
      </c>
      <c r="R3527" t="str">
        <f t="shared" si="335"/>
        <v>plays</v>
      </c>
      <c r="S3527" s="8">
        <f t="shared" si="332"/>
        <v>42225.666666666672</v>
      </c>
      <c r="T3527" s="8">
        <f t="shared" si="33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66</v>
      </c>
      <c r="P3528">
        <f t="shared" si="331"/>
        <v>99</v>
      </c>
      <c r="Q3528" t="str">
        <f t="shared" si="334"/>
        <v>theater</v>
      </c>
      <c r="R3528" t="str">
        <f t="shared" si="335"/>
        <v>plays</v>
      </c>
      <c r="S3528" s="8">
        <f t="shared" si="332"/>
        <v>42488.249305555553</v>
      </c>
      <c r="T3528" s="8">
        <f t="shared" si="33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1015</v>
      </c>
      <c r="P3529">
        <f t="shared" si="331"/>
        <v>81.569767441860463</v>
      </c>
      <c r="Q3529" t="str">
        <f t="shared" si="334"/>
        <v>theater</v>
      </c>
      <c r="R3529" t="str">
        <f t="shared" si="335"/>
        <v>plays</v>
      </c>
      <c r="S3529" s="8">
        <f t="shared" si="332"/>
        <v>42196.165972222225</v>
      </c>
      <c r="T3529" s="8">
        <f t="shared" si="33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19</v>
      </c>
      <c r="P3530">
        <f t="shared" si="331"/>
        <v>45.108108108108105</v>
      </c>
      <c r="Q3530" t="str">
        <f t="shared" si="334"/>
        <v>theater</v>
      </c>
      <c r="R3530" t="str">
        <f t="shared" si="335"/>
        <v>plays</v>
      </c>
      <c r="S3530" s="8">
        <f t="shared" si="332"/>
        <v>42753.50136574074</v>
      </c>
      <c r="T3530" s="8">
        <f t="shared" si="33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160</v>
      </c>
      <c r="P3531">
        <f t="shared" si="331"/>
        <v>36.666666666666664</v>
      </c>
      <c r="Q3531" t="str">
        <f t="shared" si="334"/>
        <v>theater</v>
      </c>
      <c r="R3531" t="str">
        <f t="shared" si="335"/>
        <v>plays</v>
      </c>
      <c r="S3531" s="8">
        <f t="shared" si="332"/>
        <v>42198.041666666672</v>
      </c>
      <c r="T3531" s="8">
        <f t="shared" si="33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0</v>
      </c>
      <c r="P3532">
        <f t="shared" si="331"/>
        <v>125</v>
      </c>
      <c r="Q3532" t="str">
        <f t="shared" si="334"/>
        <v>theater</v>
      </c>
      <c r="R3532" t="str">
        <f t="shared" si="335"/>
        <v>plays</v>
      </c>
      <c r="S3532" s="8">
        <f t="shared" si="332"/>
        <v>42470.833333333328</v>
      </c>
      <c r="T3532" s="8">
        <f t="shared" si="333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280</v>
      </c>
      <c r="P3533">
        <f t="shared" si="331"/>
        <v>49.230769230769234</v>
      </c>
      <c r="Q3533" t="str">
        <f t="shared" si="334"/>
        <v>theater</v>
      </c>
      <c r="R3533" t="str">
        <f t="shared" si="335"/>
        <v>plays</v>
      </c>
      <c r="S3533" s="8">
        <f t="shared" si="332"/>
        <v>42551.654328703706</v>
      </c>
      <c r="T3533" s="8">
        <f t="shared" si="33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182</v>
      </c>
      <c r="P3534">
        <f t="shared" si="331"/>
        <v>42.296296296296298</v>
      </c>
      <c r="Q3534" t="str">
        <f t="shared" si="334"/>
        <v>theater</v>
      </c>
      <c r="R3534" t="str">
        <f t="shared" si="335"/>
        <v>plays</v>
      </c>
      <c r="S3534" s="8">
        <f t="shared" si="332"/>
        <v>41900.165972222225</v>
      </c>
      <c r="T3534" s="8">
        <f t="shared" si="33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131</v>
      </c>
      <c r="P3535">
        <f t="shared" si="331"/>
        <v>78.875</v>
      </c>
      <c r="Q3535" t="str">
        <f t="shared" si="334"/>
        <v>theater</v>
      </c>
      <c r="R3535" t="str">
        <f t="shared" si="335"/>
        <v>plays</v>
      </c>
      <c r="S3535" s="8">
        <f t="shared" si="332"/>
        <v>42319.802858796291</v>
      </c>
      <c r="T3535" s="8">
        <f t="shared" si="33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2810</v>
      </c>
      <c r="P3536">
        <f t="shared" si="331"/>
        <v>38.284313725490193</v>
      </c>
      <c r="Q3536" t="str">
        <f t="shared" si="334"/>
        <v>theater</v>
      </c>
      <c r="R3536" t="str">
        <f t="shared" si="335"/>
        <v>plays</v>
      </c>
      <c r="S3536" s="8">
        <f t="shared" si="332"/>
        <v>42278.6252662037</v>
      </c>
      <c r="T3536" s="8">
        <f t="shared" si="33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63</v>
      </c>
      <c r="P3537">
        <f t="shared" si="331"/>
        <v>44.847826086956523</v>
      </c>
      <c r="Q3537" t="str">
        <f t="shared" si="334"/>
        <v>theater</v>
      </c>
      <c r="R3537" t="str">
        <f t="shared" si="335"/>
        <v>plays</v>
      </c>
      <c r="S3537" s="8">
        <f t="shared" si="332"/>
        <v>42279.75</v>
      </c>
      <c r="T3537" s="8">
        <f t="shared" si="33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80</v>
      </c>
      <c r="P3538">
        <f t="shared" si="331"/>
        <v>13.529411764705882</v>
      </c>
      <c r="Q3538" t="str">
        <f t="shared" si="334"/>
        <v>theater</v>
      </c>
      <c r="R3538" t="str">
        <f t="shared" si="335"/>
        <v>plays</v>
      </c>
      <c r="S3538" s="8">
        <f t="shared" si="332"/>
        <v>42358.499305555553</v>
      </c>
      <c r="T3538" s="8">
        <f t="shared" si="33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543</v>
      </c>
      <c r="P3539">
        <f t="shared" si="331"/>
        <v>43.5</v>
      </c>
      <c r="Q3539" t="str">
        <f t="shared" si="334"/>
        <v>theater</v>
      </c>
      <c r="R3539" t="str">
        <f t="shared" si="335"/>
        <v>plays</v>
      </c>
      <c r="S3539" s="8">
        <f t="shared" si="332"/>
        <v>41960.332638888889</v>
      </c>
      <c r="T3539" s="8">
        <f t="shared" si="33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569</v>
      </c>
      <c r="P3540">
        <f t="shared" si="331"/>
        <v>30.951807228915662</v>
      </c>
      <c r="Q3540" t="str">
        <f t="shared" si="334"/>
        <v>theater</v>
      </c>
      <c r="R3540" t="str">
        <f t="shared" si="335"/>
        <v>plays</v>
      </c>
      <c r="S3540" s="8">
        <f t="shared" si="332"/>
        <v>42599.420601851853</v>
      </c>
      <c r="T3540" s="8">
        <f t="shared" si="33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118</v>
      </c>
      <c r="P3541">
        <f t="shared" si="331"/>
        <v>55.230769230769234</v>
      </c>
      <c r="Q3541" t="str">
        <f t="shared" si="334"/>
        <v>theater</v>
      </c>
      <c r="R3541" t="str">
        <f t="shared" si="335"/>
        <v>plays</v>
      </c>
      <c r="S3541" s="8">
        <f t="shared" si="332"/>
        <v>42621.756041666667</v>
      </c>
      <c r="T3541" s="8">
        <f t="shared" si="33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69</v>
      </c>
      <c r="P3542">
        <f t="shared" si="331"/>
        <v>46.125</v>
      </c>
      <c r="Q3542" t="str">
        <f t="shared" si="334"/>
        <v>theater</v>
      </c>
      <c r="R3542" t="str">
        <f t="shared" si="335"/>
        <v>plays</v>
      </c>
      <c r="S3542" s="8">
        <f t="shared" si="332"/>
        <v>42547.003368055557</v>
      </c>
      <c r="T3542" s="8">
        <f t="shared" si="33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60</v>
      </c>
      <c r="P3543">
        <f t="shared" si="331"/>
        <v>39.375</v>
      </c>
      <c r="Q3543" t="str">
        <f t="shared" si="334"/>
        <v>theater</v>
      </c>
      <c r="R3543" t="str">
        <f t="shared" si="335"/>
        <v>plays</v>
      </c>
      <c r="S3543" s="8">
        <f t="shared" si="332"/>
        <v>42247.730034722219</v>
      </c>
      <c r="T3543" s="8">
        <f t="shared" si="33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123</v>
      </c>
      <c r="P3544">
        <f t="shared" si="331"/>
        <v>66.152941176470591</v>
      </c>
      <c r="Q3544" t="str">
        <f t="shared" si="334"/>
        <v>theater</v>
      </c>
      <c r="R3544" t="str">
        <f t="shared" si="335"/>
        <v>plays</v>
      </c>
      <c r="S3544" s="8">
        <f t="shared" si="332"/>
        <v>41889.599791666667</v>
      </c>
      <c r="T3544" s="8">
        <f t="shared" si="33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70</v>
      </c>
      <c r="P3545">
        <f t="shared" si="331"/>
        <v>54.137931034482762</v>
      </c>
      <c r="Q3545" t="str">
        <f t="shared" si="334"/>
        <v>theater</v>
      </c>
      <c r="R3545" t="str">
        <f t="shared" si="335"/>
        <v>plays</v>
      </c>
      <c r="S3545" s="8">
        <f t="shared" si="332"/>
        <v>42180.755312499998</v>
      </c>
      <c r="T3545" s="8">
        <f t="shared" si="33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0</v>
      </c>
      <c r="P3546">
        <f t="shared" si="331"/>
        <v>104.16666666666667</v>
      </c>
      <c r="Q3546" t="str">
        <f t="shared" si="334"/>
        <v>theater</v>
      </c>
      <c r="R3546" t="str">
        <f t="shared" si="335"/>
        <v>plays</v>
      </c>
      <c r="S3546" s="8">
        <f t="shared" si="332"/>
        <v>42070.831678240742</v>
      </c>
      <c r="T3546" s="8">
        <f t="shared" si="33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</v>
      </c>
      <c r="P3547">
        <f t="shared" si="331"/>
        <v>31.375</v>
      </c>
      <c r="Q3547" t="str">
        <f t="shared" si="334"/>
        <v>theater</v>
      </c>
      <c r="R3547" t="str">
        <f t="shared" si="335"/>
        <v>plays</v>
      </c>
      <c r="S3547" s="8">
        <f t="shared" si="332"/>
        <v>42105.807395833333</v>
      </c>
      <c r="T3547" s="8">
        <f t="shared" si="33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25</v>
      </c>
      <c r="P3548">
        <f t="shared" si="331"/>
        <v>59.210526315789473</v>
      </c>
      <c r="Q3548" t="str">
        <f t="shared" si="334"/>
        <v>theater</v>
      </c>
      <c r="R3548" t="str">
        <f t="shared" si="335"/>
        <v>plays</v>
      </c>
      <c r="S3548" s="8">
        <f t="shared" si="332"/>
        <v>42095.165972222225</v>
      </c>
      <c r="T3548" s="8">
        <f t="shared" si="33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5043.25</v>
      </c>
      <c r="P3549">
        <f t="shared" si="331"/>
        <v>119.17633928571429</v>
      </c>
      <c r="Q3549" t="str">
        <f t="shared" si="334"/>
        <v>theater</v>
      </c>
      <c r="R3549" t="str">
        <f t="shared" si="335"/>
        <v>plays</v>
      </c>
      <c r="S3549" s="8">
        <f t="shared" si="332"/>
        <v>42504.165972222225</v>
      </c>
      <c r="T3549" s="8">
        <f t="shared" si="33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40</v>
      </c>
      <c r="P3550">
        <f t="shared" si="331"/>
        <v>164.61538461538461</v>
      </c>
      <c r="Q3550" t="str">
        <f t="shared" si="334"/>
        <v>theater</v>
      </c>
      <c r="R3550" t="str">
        <f t="shared" si="335"/>
        <v>plays</v>
      </c>
      <c r="S3550" s="8">
        <f t="shared" si="332"/>
        <v>42434.041666666672</v>
      </c>
      <c r="T3550" s="8">
        <f t="shared" si="33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20</v>
      </c>
      <c r="P3551">
        <f t="shared" si="331"/>
        <v>24.285714285714285</v>
      </c>
      <c r="Q3551" t="str">
        <f t="shared" si="334"/>
        <v>theater</v>
      </c>
      <c r="R3551" t="str">
        <f t="shared" si="335"/>
        <v>plays</v>
      </c>
      <c r="S3551" s="8">
        <f t="shared" si="332"/>
        <v>42251.394363425927</v>
      </c>
      <c r="T3551" s="8">
        <f t="shared" si="33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120</v>
      </c>
      <c r="P3552">
        <f t="shared" si="331"/>
        <v>40.9375</v>
      </c>
      <c r="Q3552" t="str">
        <f t="shared" si="334"/>
        <v>theater</v>
      </c>
      <c r="R3552" t="str">
        <f t="shared" si="335"/>
        <v>plays</v>
      </c>
      <c r="S3552" s="8">
        <f t="shared" si="332"/>
        <v>42492.893495370372</v>
      </c>
      <c r="T3552" s="8">
        <f t="shared" si="33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27.5</v>
      </c>
      <c r="P3553">
        <f t="shared" si="331"/>
        <v>61.1</v>
      </c>
      <c r="Q3553" t="str">
        <f t="shared" si="334"/>
        <v>theater</v>
      </c>
      <c r="R3553" t="str">
        <f t="shared" si="335"/>
        <v>plays</v>
      </c>
      <c r="S3553" s="8">
        <f t="shared" si="332"/>
        <v>41781.921527777777</v>
      </c>
      <c r="T3553" s="8">
        <f t="shared" si="33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0</v>
      </c>
      <c r="P3554">
        <f t="shared" si="331"/>
        <v>38.65</v>
      </c>
      <c r="Q3554" t="str">
        <f t="shared" si="334"/>
        <v>theater</v>
      </c>
      <c r="R3554" t="str">
        <f t="shared" si="335"/>
        <v>plays</v>
      </c>
      <c r="S3554" s="8">
        <f t="shared" si="332"/>
        <v>41818.587083333332</v>
      </c>
      <c r="T3554" s="8">
        <f t="shared" si="33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345</v>
      </c>
      <c r="P3555">
        <f t="shared" si="331"/>
        <v>56.20192307692308</v>
      </c>
      <c r="Q3555" t="str">
        <f t="shared" si="334"/>
        <v>theater</v>
      </c>
      <c r="R3555" t="str">
        <f t="shared" si="335"/>
        <v>plays</v>
      </c>
      <c r="S3555" s="8">
        <f t="shared" si="332"/>
        <v>42228</v>
      </c>
      <c r="T3555" s="8">
        <f t="shared" si="33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671.10999999999967</v>
      </c>
      <c r="P3556">
        <f t="shared" si="331"/>
        <v>107.00207547169811</v>
      </c>
      <c r="Q3556" t="str">
        <f t="shared" si="334"/>
        <v>theater</v>
      </c>
      <c r="R3556" t="str">
        <f t="shared" si="335"/>
        <v>plays</v>
      </c>
      <c r="S3556" s="8">
        <f t="shared" si="332"/>
        <v>42046.708333333328</v>
      </c>
      <c r="T3556" s="8">
        <f t="shared" si="33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0</v>
      </c>
      <c r="P3557">
        <f t="shared" si="331"/>
        <v>171.42857142857142</v>
      </c>
      <c r="Q3557" t="str">
        <f t="shared" si="334"/>
        <v>theater</v>
      </c>
      <c r="R3557" t="str">
        <f t="shared" si="335"/>
        <v>plays</v>
      </c>
      <c r="S3557" s="8">
        <f t="shared" si="332"/>
        <v>42691.483726851846</v>
      </c>
      <c r="T3557" s="8">
        <f t="shared" si="33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</v>
      </c>
      <c r="P3558">
        <f t="shared" si="331"/>
        <v>110.5</v>
      </c>
      <c r="Q3558" t="str">
        <f t="shared" si="334"/>
        <v>theater</v>
      </c>
      <c r="R3558" t="str">
        <f t="shared" si="335"/>
        <v>plays</v>
      </c>
      <c r="S3558" s="8">
        <f t="shared" si="332"/>
        <v>41868.649583333332</v>
      </c>
      <c r="T3558" s="8">
        <f t="shared" si="33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36</v>
      </c>
      <c r="P3559">
        <f t="shared" si="331"/>
        <v>179.27598566308242</v>
      </c>
      <c r="Q3559" t="str">
        <f t="shared" si="334"/>
        <v>theater</v>
      </c>
      <c r="R3559" t="str">
        <f t="shared" si="335"/>
        <v>plays</v>
      </c>
      <c r="S3559" s="8">
        <f t="shared" si="332"/>
        <v>41764.276747685188</v>
      </c>
      <c r="T3559" s="8">
        <f t="shared" si="33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154</v>
      </c>
      <c r="P3560">
        <f t="shared" si="331"/>
        <v>22.90909090909091</v>
      </c>
      <c r="Q3560" t="str">
        <f t="shared" si="334"/>
        <v>theater</v>
      </c>
      <c r="R3560" t="str">
        <f t="shared" si="335"/>
        <v>plays</v>
      </c>
      <c r="S3560" s="8">
        <f t="shared" si="332"/>
        <v>42181.875</v>
      </c>
      <c r="T3560" s="8">
        <f t="shared" si="33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35</v>
      </c>
      <c r="P3561">
        <f t="shared" si="331"/>
        <v>43.125</v>
      </c>
      <c r="Q3561" t="str">
        <f t="shared" si="334"/>
        <v>theater</v>
      </c>
      <c r="R3561" t="str">
        <f t="shared" si="335"/>
        <v>plays</v>
      </c>
      <c r="S3561" s="8">
        <f t="shared" si="332"/>
        <v>42216.373611111107</v>
      </c>
      <c r="T3561" s="8">
        <f t="shared" si="33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270</v>
      </c>
      <c r="P3562">
        <f t="shared" si="331"/>
        <v>46.891891891891895</v>
      </c>
      <c r="Q3562" t="str">
        <f t="shared" si="334"/>
        <v>theater</v>
      </c>
      <c r="R3562" t="str">
        <f t="shared" si="335"/>
        <v>plays</v>
      </c>
      <c r="S3562" s="8">
        <f t="shared" si="332"/>
        <v>42151.114583333328</v>
      </c>
      <c r="T3562" s="8">
        <f t="shared" si="33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60</v>
      </c>
      <c r="P3563">
        <f t="shared" si="331"/>
        <v>47.407407407407405</v>
      </c>
      <c r="Q3563" t="str">
        <f t="shared" si="334"/>
        <v>theater</v>
      </c>
      <c r="R3563" t="str">
        <f t="shared" si="335"/>
        <v>plays</v>
      </c>
      <c r="S3563" s="8">
        <f t="shared" si="332"/>
        <v>42221.774999999994</v>
      </c>
      <c r="T3563" s="8">
        <f t="shared" si="33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154</v>
      </c>
      <c r="P3564">
        <f t="shared" si="331"/>
        <v>15.129032258064516</v>
      </c>
      <c r="Q3564" t="str">
        <f t="shared" si="334"/>
        <v>theater</v>
      </c>
      <c r="R3564" t="str">
        <f t="shared" si="335"/>
        <v>plays</v>
      </c>
      <c r="S3564" s="8">
        <f t="shared" si="332"/>
        <v>42442.916666666672</v>
      </c>
      <c r="T3564" s="8">
        <f t="shared" si="33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27.450000000000045</v>
      </c>
      <c r="P3565">
        <f t="shared" si="331"/>
        <v>21.098000000000003</v>
      </c>
      <c r="Q3565" t="str">
        <f t="shared" si="334"/>
        <v>theater</v>
      </c>
      <c r="R3565" t="str">
        <f t="shared" si="335"/>
        <v>plays</v>
      </c>
      <c r="S3565" s="8">
        <f t="shared" si="332"/>
        <v>42583.791666666672</v>
      </c>
      <c r="T3565" s="8">
        <f t="shared" si="33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5</v>
      </c>
      <c r="P3566">
        <f t="shared" si="331"/>
        <v>59.117647058823529</v>
      </c>
      <c r="Q3566" t="str">
        <f t="shared" si="334"/>
        <v>theater</v>
      </c>
      <c r="R3566" t="str">
        <f t="shared" si="335"/>
        <v>plays</v>
      </c>
      <c r="S3566" s="8">
        <f t="shared" si="332"/>
        <v>42282.666666666672</v>
      </c>
      <c r="T3566" s="8">
        <f t="shared" si="33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275</v>
      </c>
      <c r="P3567">
        <f t="shared" si="331"/>
        <v>97.916666666666671</v>
      </c>
      <c r="Q3567" t="str">
        <f t="shared" si="334"/>
        <v>theater</v>
      </c>
      <c r="R3567" t="str">
        <f t="shared" si="335"/>
        <v>plays</v>
      </c>
      <c r="S3567" s="8">
        <f t="shared" si="332"/>
        <v>42004.743148148147</v>
      </c>
      <c r="T3567" s="8">
        <f t="shared" si="33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95</v>
      </c>
      <c r="P3568">
        <f t="shared" si="331"/>
        <v>55.131578947368418</v>
      </c>
      <c r="Q3568" t="str">
        <f t="shared" si="334"/>
        <v>theater</v>
      </c>
      <c r="R3568" t="str">
        <f t="shared" si="335"/>
        <v>plays</v>
      </c>
      <c r="S3568" s="8">
        <f t="shared" si="332"/>
        <v>42027.507905092592</v>
      </c>
      <c r="T3568" s="8">
        <f t="shared" si="33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88</v>
      </c>
      <c r="P3569">
        <f t="shared" si="331"/>
        <v>26.536585365853657</v>
      </c>
      <c r="Q3569" t="str">
        <f t="shared" si="334"/>
        <v>theater</v>
      </c>
      <c r="R3569" t="str">
        <f t="shared" si="335"/>
        <v>plays</v>
      </c>
      <c r="S3569" s="8">
        <f t="shared" si="332"/>
        <v>42165.810694444444</v>
      </c>
      <c r="T3569" s="8">
        <f t="shared" si="33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110</v>
      </c>
      <c r="P3570">
        <f t="shared" si="331"/>
        <v>58.421052631578945</v>
      </c>
      <c r="Q3570" t="str">
        <f t="shared" si="334"/>
        <v>theater</v>
      </c>
      <c r="R3570" t="str">
        <f t="shared" si="335"/>
        <v>plays</v>
      </c>
      <c r="S3570" s="8">
        <f t="shared" si="332"/>
        <v>41899.740671296298</v>
      </c>
      <c r="T3570" s="8">
        <f t="shared" si="33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24</v>
      </c>
      <c r="P3571">
        <f t="shared" si="331"/>
        <v>122.53658536585365</v>
      </c>
      <c r="Q3571" t="str">
        <f t="shared" si="334"/>
        <v>theater</v>
      </c>
      <c r="R3571" t="str">
        <f t="shared" si="335"/>
        <v>plays</v>
      </c>
      <c r="S3571" s="8">
        <f t="shared" si="332"/>
        <v>42012.688611111109</v>
      </c>
      <c r="T3571" s="8">
        <f t="shared" si="33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287</v>
      </c>
      <c r="P3572">
        <f t="shared" si="331"/>
        <v>87.961538461538467</v>
      </c>
      <c r="Q3572" t="str">
        <f t="shared" si="334"/>
        <v>theater</v>
      </c>
      <c r="R3572" t="str">
        <f t="shared" si="335"/>
        <v>plays</v>
      </c>
      <c r="S3572" s="8">
        <f t="shared" si="332"/>
        <v>42004.291666666672</v>
      </c>
      <c r="T3572" s="8">
        <f t="shared" si="33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331</v>
      </c>
      <c r="P3573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8">
        <f t="shared" si="332"/>
        <v>41942.858946759261</v>
      </c>
      <c r="T3573" s="8">
        <f t="shared" si="33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0</v>
      </c>
      <c r="P3574">
        <f t="shared" si="331"/>
        <v>55.555555555555557</v>
      </c>
      <c r="Q3574" t="str">
        <f t="shared" si="334"/>
        <v>theater</v>
      </c>
      <c r="R3574" t="str">
        <f t="shared" si="335"/>
        <v>plays</v>
      </c>
      <c r="S3574" s="8">
        <f t="shared" si="332"/>
        <v>42176.570393518516</v>
      </c>
      <c r="T3574" s="8">
        <f t="shared" si="33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84</v>
      </c>
      <c r="P3575">
        <f t="shared" si="331"/>
        <v>39.53846153846154</v>
      </c>
      <c r="Q3575" t="str">
        <f t="shared" si="334"/>
        <v>theater</v>
      </c>
      <c r="R3575" t="str">
        <f t="shared" si="335"/>
        <v>plays</v>
      </c>
      <c r="S3575" s="8">
        <f t="shared" si="332"/>
        <v>41951.417199074072</v>
      </c>
      <c r="T3575" s="8">
        <f t="shared" si="33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355</v>
      </c>
      <c r="P3576">
        <f t="shared" si="331"/>
        <v>136.77777777777777</v>
      </c>
      <c r="Q3576" t="str">
        <f t="shared" si="334"/>
        <v>theater</v>
      </c>
      <c r="R3576" t="str">
        <f t="shared" si="335"/>
        <v>plays</v>
      </c>
      <c r="S3576" s="8">
        <f t="shared" si="332"/>
        <v>41956.984351851846</v>
      </c>
      <c r="T3576" s="8">
        <f t="shared" si="33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133</v>
      </c>
      <c r="P3577">
        <f t="shared" si="331"/>
        <v>99.343137254901961</v>
      </c>
      <c r="Q3577" t="str">
        <f t="shared" si="334"/>
        <v>theater</v>
      </c>
      <c r="R3577" t="str">
        <f t="shared" si="335"/>
        <v>plays</v>
      </c>
      <c r="S3577" s="8">
        <f t="shared" si="332"/>
        <v>42593.165972222225</v>
      </c>
      <c r="T3577" s="8">
        <f t="shared" si="33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0</v>
      </c>
      <c r="P3578">
        <f t="shared" si="331"/>
        <v>20</v>
      </c>
      <c r="Q3578" t="str">
        <f t="shared" si="334"/>
        <v>theater</v>
      </c>
      <c r="R3578" t="str">
        <f t="shared" si="335"/>
        <v>plays</v>
      </c>
      <c r="S3578" s="8">
        <f t="shared" si="332"/>
        <v>42709.590902777782</v>
      </c>
      <c r="T3578" s="8">
        <f t="shared" si="33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180</v>
      </c>
      <c r="P3579">
        <f t="shared" si="331"/>
        <v>28.888888888888889</v>
      </c>
      <c r="Q3579" t="str">
        <f t="shared" si="334"/>
        <v>theater</v>
      </c>
      <c r="R3579" t="str">
        <f t="shared" si="335"/>
        <v>plays</v>
      </c>
      <c r="S3579" s="8">
        <f t="shared" si="332"/>
        <v>42120.26944444445</v>
      </c>
      <c r="T3579" s="8">
        <f t="shared" si="33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0.20000000000004547</v>
      </c>
      <c r="P3580">
        <f t="shared" si="331"/>
        <v>40.545945945945945</v>
      </c>
      <c r="Q3580" t="str">
        <f t="shared" si="334"/>
        <v>theater</v>
      </c>
      <c r="R3580" t="str">
        <f t="shared" si="335"/>
        <v>plays</v>
      </c>
      <c r="S3580" s="8">
        <f t="shared" si="332"/>
        <v>42490.733530092592</v>
      </c>
      <c r="T3580" s="8">
        <f t="shared" si="33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0</v>
      </c>
      <c r="P3581">
        <f t="shared" si="331"/>
        <v>35.714285714285715</v>
      </c>
      <c r="Q3581" t="str">
        <f t="shared" si="334"/>
        <v>theater</v>
      </c>
      <c r="R3581" t="str">
        <f t="shared" si="335"/>
        <v>plays</v>
      </c>
      <c r="S3581" s="8">
        <f t="shared" si="332"/>
        <v>42460.720555555556</v>
      </c>
      <c r="T3581" s="8">
        <f t="shared" si="33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125</v>
      </c>
      <c r="P3582">
        <f t="shared" si="331"/>
        <v>37.962962962962962</v>
      </c>
      <c r="Q3582" t="str">
        <f t="shared" si="334"/>
        <v>theater</v>
      </c>
      <c r="R3582" t="str">
        <f t="shared" si="335"/>
        <v>plays</v>
      </c>
      <c r="S3582" s="8">
        <f t="shared" si="332"/>
        <v>42064.207638888889</v>
      </c>
      <c r="T3582" s="8">
        <f t="shared" si="33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0</v>
      </c>
      <c r="P3583">
        <f t="shared" si="331"/>
        <v>33.333333333333336</v>
      </c>
      <c r="Q3583" t="str">
        <f t="shared" si="334"/>
        <v>theater</v>
      </c>
      <c r="R3583" t="str">
        <f t="shared" si="335"/>
        <v>plays</v>
      </c>
      <c r="S3583" s="8">
        <f t="shared" si="332"/>
        <v>41850.471180555556</v>
      </c>
      <c r="T3583" s="8">
        <f t="shared" si="33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1870</v>
      </c>
      <c r="P3584">
        <f t="shared" si="331"/>
        <v>58.571428571428569</v>
      </c>
      <c r="Q3584" t="str">
        <f t="shared" si="334"/>
        <v>theater</v>
      </c>
      <c r="R3584" t="str">
        <f t="shared" si="335"/>
        <v>plays</v>
      </c>
      <c r="S3584" s="8">
        <f t="shared" si="332"/>
        <v>42465.095856481479</v>
      </c>
      <c r="T3584" s="8">
        <f t="shared" si="33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255</v>
      </c>
      <c r="P3585">
        <f t="shared" si="331"/>
        <v>135.625</v>
      </c>
      <c r="Q3585" t="str">
        <f t="shared" si="334"/>
        <v>theater</v>
      </c>
      <c r="R3585" t="str">
        <f t="shared" si="335"/>
        <v>plays</v>
      </c>
      <c r="S3585" s="8">
        <f t="shared" si="332"/>
        <v>42478.384317129632</v>
      </c>
      <c r="T3585" s="8">
        <f t="shared" si="33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E3586-D3586</f>
        <v>465</v>
      </c>
      <c r="P3586">
        <f t="shared" ref="P3586:P3649" si="337">E3586/L3586</f>
        <v>30.9375</v>
      </c>
      <c r="Q3586" t="str">
        <f t="shared" si="334"/>
        <v>theater</v>
      </c>
      <c r="R3586" t="str">
        <f t="shared" si="335"/>
        <v>plays</v>
      </c>
      <c r="S3586" s="8">
        <f t="shared" ref="S3586:S3649" si="338">(((I3586/60)/60)/24)+DATE(1970,1,1)</f>
        <v>42198.316481481481</v>
      </c>
      <c r="T3586" s="8">
        <f t="shared" ref="T3586:T3649" si="339">(((J3586/60)/60)/24)+DATE(1970,1,1)</f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650</v>
      </c>
      <c r="P3587">
        <f t="shared" si="337"/>
        <v>176.08695652173913</v>
      </c>
      <c r="Q3587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8">
        <f t="shared" si="338"/>
        <v>41994.716319444444</v>
      </c>
      <c r="T3587" s="8">
        <f t="shared" si="339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707</v>
      </c>
      <c r="P3588">
        <f t="shared" si="337"/>
        <v>151.9814814814815</v>
      </c>
      <c r="Q3588" t="str">
        <f t="shared" si="340"/>
        <v>theater</v>
      </c>
      <c r="R3588" t="str">
        <f t="shared" si="341"/>
        <v>plays</v>
      </c>
      <c r="S3588" s="8">
        <f t="shared" si="338"/>
        <v>42636.697569444441</v>
      </c>
      <c r="T3588" s="8">
        <f t="shared" si="339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133</v>
      </c>
      <c r="P3589">
        <f t="shared" si="337"/>
        <v>22.607142857142858</v>
      </c>
      <c r="Q3589" t="str">
        <f t="shared" si="340"/>
        <v>theater</v>
      </c>
      <c r="R3589" t="str">
        <f t="shared" si="341"/>
        <v>plays</v>
      </c>
      <c r="S3589" s="8">
        <f t="shared" si="338"/>
        <v>42548.791666666672</v>
      </c>
      <c r="T3589" s="8">
        <f t="shared" si="339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</v>
      </c>
      <c r="P3590">
        <f t="shared" si="337"/>
        <v>18.272727272727273</v>
      </c>
      <c r="Q3590" t="str">
        <f t="shared" si="340"/>
        <v>theater</v>
      </c>
      <c r="R3590" t="str">
        <f t="shared" si="341"/>
        <v>plays</v>
      </c>
      <c r="S3590" s="8">
        <f t="shared" si="338"/>
        <v>42123.958333333328</v>
      </c>
      <c r="T3590" s="8">
        <f t="shared" si="339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1100</v>
      </c>
      <c r="P3591">
        <f t="shared" si="337"/>
        <v>82.258064516129039</v>
      </c>
      <c r="Q3591" t="str">
        <f t="shared" si="340"/>
        <v>theater</v>
      </c>
      <c r="R3591" t="str">
        <f t="shared" si="341"/>
        <v>plays</v>
      </c>
      <c r="S3591" s="8">
        <f t="shared" si="338"/>
        <v>42150.647534722222</v>
      </c>
      <c r="T3591" s="8">
        <f t="shared" si="339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3</v>
      </c>
      <c r="P3592">
        <f t="shared" si="337"/>
        <v>68.534246575342465</v>
      </c>
      <c r="Q3592" t="str">
        <f t="shared" si="340"/>
        <v>theater</v>
      </c>
      <c r="R3592" t="str">
        <f t="shared" si="341"/>
        <v>plays</v>
      </c>
      <c r="S3592" s="8">
        <f t="shared" si="338"/>
        <v>41932.333726851852</v>
      </c>
      <c r="T3592" s="8">
        <f t="shared" si="339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525</v>
      </c>
      <c r="P3593">
        <f t="shared" si="337"/>
        <v>68.055555555555557</v>
      </c>
      <c r="Q3593" t="str">
        <f t="shared" si="340"/>
        <v>theater</v>
      </c>
      <c r="R3593" t="str">
        <f t="shared" si="341"/>
        <v>plays</v>
      </c>
      <c r="S3593" s="8">
        <f t="shared" si="338"/>
        <v>42028.207638888889</v>
      </c>
      <c r="T3593" s="8">
        <f t="shared" si="339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545</v>
      </c>
      <c r="P3594">
        <f t="shared" si="337"/>
        <v>72.714285714285708</v>
      </c>
      <c r="Q3594" t="str">
        <f t="shared" si="340"/>
        <v>theater</v>
      </c>
      <c r="R3594" t="str">
        <f t="shared" si="341"/>
        <v>plays</v>
      </c>
      <c r="S3594" s="8">
        <f t="shared" si="338"/>
        <v>42046.207638888889</v>
      </c>
      <c r="T3594" s="8">
        <f t="shared" si="339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319</v>
      </c>
      <c r="P3595">
        <f t="shared" si="337"/>
        <v>77.186046511627907</v>
      </c>
      <c r="Q3595" t="str">
        <f t="shared" si="340"/>
        <v>theater</v>
      </c>
      <c r="R3595" t="str">
        <f t="shared" si="341"/>
        <v>plays</v>
      </c>
      <c r="S3595" s="8">
        <f t="shared" si="338"/>
        <v>42009.851388888885</v>
      </c>
      <c r="T3595" s="8">
        <f t="shared" si="339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415</v>
      </c>
      <c r="P3596">
        <f t="shared" si="337"/>
        <v>55.972222222222221</v>
      </c>
      <c r="Q3596" t="str">
        <f t="shared" si="340"/>
        <v>theater</v>
      </c>
      <c r="R3596" t="str">
        <f t="shared" si="341"/>
        <v>plays</v>
      </c>
      <c r="S3596" s="8">
        <f t="shared" si="338"/>
        <v>42617.066921296297</v>
      </c>
      <c r="T3596" s="8">
        <f t="shared" si="339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481</v>
      </c>
      <c r="P3597">
        <f t="shared" si="337"/>
        <v>49.693548387096776</v>
      </c>
      <c r="Q3597" t="str">
        <f t="shared" si="340"/>
        <v>theater</v>
      </c>
      <c r="R3597" t="str">
        <f t="shared" si="341"/>
        <v>plays</v>
      </c>
      <c r="S3597" s="8">
        <f t="shared" si="338"/>
        <v>42076.290972222225</v>
      </c>
      <c r="T3597" s="8">
        <f t="shared" si="339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85</v>
      </c>
      <c r="P3598">
        <f t="shared" si="337"/>
        <v>79</v>
      </c>
      <c r="Q3598" t="str">
        <f t="shared" si="340"/>
        <v>theater</v>
      </c>
      <c r="R3598" t="str">
        <f t="shared" si="341"/>
        <v>plays</v>
      </c>
      <c r="S3598" s="8">
        <f t="shared" si="338"/>
        <v>41877.715069444443</v>
      </c>
      <c r="T3598" s="8">
        <f t="shared" si="339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65</v>
      </c>
      <c r="P3599">
        <f t="shared" si="337"/>
        <v>77.727272727272734</v>
      </c>
      <c r="Q3599" t="str">
        <f t="shared" si="340"/>
        <v>theater</v>
      </c>
      <c r="R3599" t="str">
        <f t="shared" si="341"/>
        <v>plays</v>
      </c>
      <c r="S3599" s="8">
        <f t="shared" si="338"/>
        <v>42432.249305555553</v>
      </c>
      <c r="T3599" s="8">
        <f t="shared" si="339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101</v>
      </c>
      <c r="P3600">
        <f t="shared" si="337"/>
        <v>40.777777777777779</v>
      </c>
      <c r="Q3600" t="str">
        <f t="shared" si="340"/>
        <v>theater</v>
      </c>
      <c r="R3600" t="str">
        <f t="shared" si="341"/>
        <v>plays</v>
      </c>
      <c r="S3600" s="8">
        <f t="shared" si="338"/>
        <v>41885.207638888889</v>
      </c>
      <c r="T3600" s="8">
        <f t="shared" si="339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510</v>
      </c>
      <c r="P3601">
        <f t="shared" si="337"/>
        <v>59.411764705882355</v>
      </c>
      <c r="Q3601" t="str">
        <f t="shared" si="340"/>
        <v>theater</v>
      </c>
      <c r="R3601" t="str">
        <f t="shared" si="341"/>
        <v>plays</v>
      </c>
      <c r="S3601" s="8">
        <f t="shared" si="338"/>
        <v>42246</v>
      </c>
      <c r="T3601" s="8">
        <f t="shared" si="339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3</v>
      </c>
      <c r="P3602">
        <f t="shared" si="337"/>
        <v>3.25</v>
      </c>
      <c r="Q3602" t="str">
        <f t="shared" si="340"/>
        <v>theater</v>
      </c>
      <c r="R3602" t="str">
        <f t="shared" si="341"/>
        <v>plays</v>
      </c>
      <c r="S3602" s="8">
        <f t="shared" si="338"/>
        <v>42656.849120370374</v>
      </c>
      <c r="T3602" s="8">
        <f t="shared" si="339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87</v>
      </c>
      <c r="P3603">
        <f t="shared" si="337"/>
        <v>39.377358490566039</v>
      </c>
      <c r="Q3603" t="str">
        <f t="shared" si="340"/>
        <v>theater</v>
      </c>
      <c r="R3603" t="str">
        <f t="shared" si="341"/>
        <v>plays</v>
      </c>
      <c r="S3603" s="8">
        <f t="shared" si="338"/>
        <v>42020.99863425926</v>
      </c>
      <c r="T3603" s="8">
        <f t="shared" si="339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2</v>
      </c>
      <c r="P3604">
        <f t="shared" si="337"/>
        <v>81.673469387755105</v>
      </c>
      <c r="Q3604" t="str">
        <f t="shared" si="340"/>
        <v>theater</v>
      </c>
      <c r="R3604" t="str">
        <f t="shared" si="341"/>
        <v>plays</v>
      </c>
      <c r="S3604" s="8">
        <f t="shared" si="338"/>
        <v>42507.894432870366</v>
      </c>
      <c r="T3604" s="8">
        <f t="shared" si="339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1060</v>
      </c>
      <c r="P3605">
        <f t="shared" si="337"/>
        <v>44.912280701754383</v>
      </c>
      <c r="Q3605" t="str">
        <f t="shared" si="340"/>
        <v>theater</v>
      </c>
      <c r="R3605" t="str">
        <f t="shared" si="341"/>
        <v>plays</v>
      </c>
      <c r="S3605" s="8">
        <f t="shared" si="338"/>
        <v>42313.906018518523</v>
      </c>
      <c r="T3605" s="8">
        <f t="shared" si="339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385</v>
      </c>
      <c r="P3606">
        <f t="shared" si="337"/>
        <v>49.05797101449275</v>
      </c>
      <c r="Q3606" t="str">
        <f t="shared" si="340"/>
        <v>theater</v>
      </c>
      <c r="R3606" t="str">
        <f t="shared" si="341"/>
        <v>plays</v>
      </c>
      <c r="S3606" s="8">
        <f t="shared" si="338"/>
        <v>42489.290972222225</v>
      </c>
      <c r="T3606" s="8">
        <f t="shared" si="339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210</v>
      </c>
      <c r="P3607">
        <f t="shared" si="337"/>
        <v>30.666666666666668</v>
      </c>
      <c r="Q3607" t="str">
        <f t="shared" si="340"/>
        <v>theater</v>
      </c>
      <c r="R3607" t="str">
        <f t="shared" si="341"/>
        <v>plays</v>
      </c>
      <c r="S3607" s="8">
        <f t="shared" si="338"/>
        <v>42413.793124999997</v>
      </c>
      <c r="T3607" s="8">
        <f t="shared" si="339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908</v>
      </c>
      <c r="P3608">
        <f t="shared" si="337"/>
        <v>61.0625</v>
      </c>
      <c r="Q3608" t="str">
        <f t="shared" si="340"/>
        <v>theater</v>
      </c>
      <c r="R3608" t="str">
        <f t="shared" si="341"/>
        <v>plays</v>
      </c>
      <c r="S3608" s="8">
        <f t="shared" si="338"/>
        <v>42596.604826388888</v>
      </c>
      <c r="T3608" s="8">
        <f t="shared" si="339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30</v>
      </c>
      <c r="P3609">
        <f t="shared" si="337"/>
        <v>29</v>
      </c>
      <c r="Q3609" t="str">
        <f t="shared" si="340"/>
        <v>theater</v>
      </c>
      <c r="R3609" t="str">
        <f t="shared" si="341"/>
        <v>plays</v>
      </c>
      <c r="S3609" s="8">
        <f t="shared" si="338"/>
        <v>42353</v>
      </c>
      <c r="T3609" s="8">
        <f t="shared" si="339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0</v>
      </c>
      <c r="P3610">
        <f t="shared" si="337"/>
        <v>29.62962962962963</v>
      </c>
      <c r="Q3610" t="str">
        <f t="shared" si="340"/>
        <v>theater</v>
      </c>
      <c r="R3610" t="str">
        <f t="shared" si="341"/>
        <v>plays</v>
      </c>
      <c r="S3610" s="8">
        <f t="shared" si="338"/>
        <v>42538.583333333328</v>
      </c>
      <c r="T3610" s="8">
        <f t="shared" si="339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1045</v>
      </c>
      <c r="P3611">
        <f t="shared" si="337"/>
        <v>143.0952380952381</v>
      </c>
      <c r="Q3611" t="str">
        <f t="shared" si="340"/>
        <v>theater</v>
      </c>
      <c r="R3611" t="str">
        <f t="shared" si="341"/>
        <v>plays</v>
      </c>
      <c r="S3611" s="8">
        <f t="shared" si="338"/>
        <v>42459.950057870374</v>
      </c>
      <c r="T3611" s="8">
        <f t="shared" si="339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623</v>
      </c>
      <c r="P3612">
        <f t="shared" si="337"/>
        <v>52.354838709677416</v>
      </c>
      <c r="Q3612" t="str">
        <f t="shared" si="340"/>
        <v>theater</v>
      </c>
      <c r="R3612" t="str">
        <f t="shared" si="341"/>
        <v>plays</v>
      </c>
      <c r="S3612" s="8">
        <f t="shared" si="338"/>
        <v>42233.432129629626</v>
      </c>
      <c r="T3612" s="8">
        <f t="shared" si="339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900</v>
      </c>
      <c r="P3613">
        <f t="shared" si="337"/>
        <v>66.666666666666671</v>
      </c>
      <c r="Q3613" t="str">
        <f t="shared" si="340"/>
        <v>theater</v>
      </c>
      <c r="R3613" t="str">
        <f t="shared" si="341"/>
        <v>plays</v>
      </c>
      <c r="S3613" s="8">
        <f t="shared" si="338"/>
        <v>42102.370381944449</v>
      </c>
      <c r="T3613" s="8">
        <f t="shared" si="339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2220</v>
      </c>
      <c r="P3614">
        <f t="shared" si="337"/>
        <v>126.66666666666667</v>
      </c>
      <c r="Q3614" t="str">
        <f t="shared" si="340"/>
        <v>theater</v>
      </c>
      <c r="R3614" t="str">
        <f t="shared" si="341"/>
        <v>plays</v>
      </c>
      <c r="S3614" s="8">
        <f t="shared" si="338"/>
        <v>41799.726979166669</v>
      </c>
      <c r="T3614" s="8">
        <f t="shared" si="339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0</v>
      </c>
      <c r="P3615">
        <f t="shared" si="337"/>
        <v>62.5</v>
      </c>
      <c r="Q3615" t="str">
        <f t="shared" si="340"/>
        <v>theater</v>
      </c>
      <c r="R3615" t="str">
        <f t="shared" si="341"/>
        <v>plays</v>
      </c>
      <c r="S3615" s="8">
        <f t="shared" si="338"/>
        <v>41818.58997685185</v>
      </c>
      <c r="T3615" s="8">
        <f t="shared" si="339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20</v>
      </c>
      <c r="P3616">
        <f t="shared" si="337"/>
        <v>35.492957746478872</v>
      </c>
      <c r="Q3616" t="str">
        <f t="shared" si="340"/>
        <v>theater</v>
      </c>
      <c r="R3616" t="str">
        <f t="shared" si="341"/>
        <v>plays</v>
      </c>
      <c r="S3616" s="8">
        <f t="shared" si="338"/>
        <v>42174.041851851856</v>
      </c>
      <c r="T3616" s="8">
        <f t="shared" si="339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170</v>
      </c>
      <c r="P3617">
        <f t="shared" si="337"/>
        <v>37.083333333333336</v>
      </c>
      <c r="Q3617" t="str">
        <f t="shared" si="340"/>
        <v>theater</v>
      </c>
      <c r="R3617" t="str">
        <f t="shared" si="341"/>
        <v>plays</v>
      </c>
      <c r="S3617" s="8">
        <f t="shared" si="338"/>
        <v>42348.593703703707</v>
      </c>
      <c r="T3617" s="8">
        <f t="shared" si="339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620</v>
      </c>
      <c r="P3618">
        <f t="shared" si="337"/>
        <v>69.333333333333329</v>
      </c>
      <c r="Q3618" t="str">
        <f t="shared" si="340"/>
        <v>theater</v>
      </c>
      <c r="R3618" t="str">
        <f t="shared" si="341"/>
        <v>plays</v>
      </c>
      <c r="S3618" s="8">
        <f t="shared" si="338"/>
        <v>42082.908148148148</v>
      </c>
      <c r="T3618" s="8">
        <f t="shared" si="339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140</v>
      </c>
      <c r="P3619">
        <f t="shared" si="337"/>
        <v>17.254901960784313</v>
      </c>
      <c r="Q3619" t="str">
        <f t="shared" si="340"/>
        <v>theater</v>
      </c>
      <c r="R3619" t="str">
        <f t="shared" si="341"/>
        <v>plays</v>
      </c>
      <c r="S3619" s="8">
        <f t="shared" si="338"/>
        <v>42794</v>
      </c>
      <c r="T3619" s="8">
        <f t="shared" si="339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20</v>
      </c>
      <c r="P3620">
        <f t="shared" si="337"/>
        <v>36.071428571428569</v>
      </c>
      <c r="Q3620" t="str">
        <f t="shared" si="340"/>
        <v>theater</v>
      </c>
      <c r="R3620" t="str">
        <f t="shared" si="341"/>
        <v>plays</v>
      </c>
      <c r="S3620" s="8">
        <f t="shared" si="338"/>
        <v>42158.627893518518</v>
      </c>
      <c r="T3620" s="8">
        <f t="shared" si="339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130</v>
      </c>
      <c r="P3621">
        <f t="shared" si="337"/>
        <v>66.470588235294116</v>
      </c>
      <c r="Q3621" t="str">
        <f t="shared" si="340"/>
        <v>theater</v>
      </c>
      <c r="R3621" t="str">
        <f t="shared" si="341"/>
        <v>plays</v>
      </c>
      <c r="S3621" s="8">
        <f t="shared" si="338"/>
        <v>42693.916666666672</v>
      </c>
      <c r="T3621" s="8">
        <f t="shared" si="339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545</v>
      </c>
      <c r="P3622">
        <f t="shared" si="337"/>
        <v>56.065989847715734</v>
      </c>
      <c r="Q3622" t="str">
        <f t="shared" si="340"/>
        <v>theater</v>
      </c>
      <c r="R3622" t="str">
        <f t="shared" si="341"/>
        <v>plays</v>
      </c>
      <c r="S3622" s="8">
        <f t="shared" si="338"/>
        <v>42068.166666666672</v>
      </c>
      <c r="T3622" s="8">
        <f t="shared" si="339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292</v>
      </c>
      <c r="P3623">
        <f t="shared" si="337"/>
        <v>47.028571428571432</v>
      </c>
      <c r="Q3623" t="str">
        <f t="shared" si="340"/>
        <v>theater</v>
      </c>
      <c r="R3623" t="str">
        <f t="shared" si="341"/>
        <v>plays</v>
      </c>
      <c r="S3623" s="8">
        <f t="shared" si="338"/>
        <v>42643.875</v>
      </c>
      <c r="T3623" s="8">
        <f t="shared" si="339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0.99000000000000909</v>
      </c>
      <c r="P3624">
        <f t="shared" si="337"/>
        <v>47.666190476190479</v>
      </c>
      <c r="Q3624" t="str">
        <f t="shared" si="340"/>
        <v>theater</v>
      </c>
      <c r="R3624" t="str">
        <f t="shared" si="341"/>
        <v>plays</v>
      </c>
      <c r="S3624" s="8">
        <f t="shared" si="338"/>
        <v>41910.140972222223</v>
      </c>
      <c r="T3624" s="8">
        <f t="shared" si="339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500</v>
      </c>
      <c r="P3625">
        <f t="shared" si="337"/>
        <v>88.235294117647058</v>
      </c>
      <c r="Q3625" t="str">
        <f t="shared" si="340"/>
        <v>theater</v>
      </c>
      <c r="R3625" t="str">
        <f t="shared" si="341"/>
        <v>plays</v>
      </c>
      <c r="S3625" s="8">
        <f t="shared" si="338"/>
        <v>41846.291666666664</v>
      </c>
      <c r="T3625" s="8">
        <f t="shared" si="339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148</v>
      </c>
      <c r="P3626">
        <f t="shared" si="337"/>
        <v>80.717948717948715</v>
      </c>
      <c r="Q3626" t="str">
        <f t="shared" si="340"/>
        <v>theater</v>
      </c>
      <c r="R3626" t="str">
        <f t="shared" si="341"/>
        <v>plays</v>
      </c>
      <c r="S3626" s="8">
        <f t="shared" si="338"/>
        <v>42605.774189814809</v>
      </c>
      <c r="T3626" s="8">
        <f t="shared" si="339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80</v>
      </c>
      <c r="P3627">
        <f t="shared" si="337"/>
        <v>39.487179487179489</v>
      </c>
      <c r="Q3627" t="str">
        <f t="shared" si="340"/>
        <v>theater</v>
      </c>
      <c r="R3627" t="str">
        <f t="shared" si="341"/>
        <v>plays</v>
      </c>
      <c r="S3627" s="8">
        <f t="shared" si="338"/>
        <v>42187.652511574073</v>
      </c>
      <c r="T3627" s="8">
        <f t="shared" si="339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73</v>
      </c>
      <c r="P3628">
        <f t="shared" si="337"/>
        <v>84.854166666666671</v>
      </c>
      <c r="Q3628" t="str">
        <f t="shared" si="340"/>
        <v>theater</v>
      </c>
      <c r="R3628" t="str">
        <f t="shared" si="341"/>
        <v>plays</v>
      </c>
      <c r="S3628" s="8">
        <f t="shared" si="338"/>
        <v>41867.667326388888</v>
      </c>
      <c r="T3628" s="8">
        <f t="shared" si="339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0</v>
      </c>
      <c r="P3629">
        <f t="shared" si="337"/>
        <v>68.965517241379317</v>
      </c>
      <c r="Q3629" t="str">
        <f t="shared" si="340"/>
        <v>theater</v>
      </c>
      <c r="R3629" t="str">
        <f t="shared" si="341"/>
        <v>plays</v>
      </c>
      <c r="S3629" s="8">
        <f t="shared" si="338"/>
        <v>42511.165972222225</v>
      </c>
      <c r="T3629" s="8">
        <f t="shared" si="339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-100000</v>
      </c>
      <c r="P3630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8">
        <f t="shared" si="338"/>
        <v>42351.874953703707</v>
      </c>
      <c r="T3630" s="8">
        <f t="shared" si="339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-999998</v>
      </c>
      <c r="P3631">
        <f t="shared" si="337"/>
        <v>1</v>
      </c>
      <c r="Q3631" t="str">
        <f t="shared" si="340"/>
        <v>theater</v>
      </c>
      <c r="R3631" t="str">
        <f t="shared" si="341"/>
        <v>musical</v>
      </c>
      <c r="S3631" s="8">
        <f t="shared" si="338"/>
        <v>42495.708333333328</v>
      </c>
      <c r="T3631" s="8">
        <f t="shared" si="339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-2999</v>
      </c>
      <c r="P3632">
        <f t="shared" si="337"/>
        <v>1</v>
      </c>
      <c r="Q3632" t="str">
        <f t="shared" si="340"/>
        <v>theater</v>
      </c>
      <c r="R3632" t="str">
        <f t="shared" si="341"/>
        <v>musical</v>
      </c>
      <c r="S3632" s="8">
        <f t="shared" si="338"/>
        <v>41972.888773148152</v>
      </c>
      <c r="T3632" s="8">
        <f t="shared" si="339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-8375</v>
      </c>
      <c r="P3633">
        <f t="shared" si="337"/>
        <v>147.88135593220338</v>
      </c>
      <c r="Q3633" t="str">
        <f t="shared" si="340"/>
        <v>theater</v>
      </c>
      <c r="R3633" t="str">
        <f t="shared" si="341"/>
        <v>musical</v>
      </c>
      <c r="S3633" s="8">
        <f t="shared" si="338"/>
        <v>41905.165972222225</v>
      </c>
      <c r="T3633" s="8">
        <f t="shared" si="339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-400</v>
      </c>
      <c r="P3634">
        <f t="shared" si="337"/>
        <v>100</v>
      </c>
      <c r="Q3634" t="str">
        <f t="shared" si="340"/>
        <v>theater</v>
      </c>
      <c r="R3634" t="str">
        <f t="shared" si="341"/>
        <v>musical</v>
      </c>
      <c r="S3634" s="8">
        <f t="shared" si="338"/>
        <v>41966.936909722222</v>
      </c>
      <c r="T3634" s="8">
        <f t="shared" si="339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-3238</v>
      </c>
      <c r="P3635">
        <f t="shared" si="337"/>
        <v>56.838709677419352</v>
      </c>
      <c r="Q3635" t="str">
        <f t="shared" si="340"/>
        <v>theater</v>
      </c>
      <c r="R3635" t="str">
        <f t="shared" si="341"/>
        <v>musical</v>
      </c>
      <c r="S3635" s="8">
        <f t="shared" si="338"/>
        <v>42693.041666666672</v>
      </c>
      <c r="T3635" s="8">
        <f t="shared" si="339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-71815</v>
      </c>
      <c r="P3636">
        <f t="shared" si="337"/>
        <v>176.94444444444446</v>
      </c>
      <c r="Q3636" t="str">
        <f t="shared" si="340"/>
        <v>theater</v>
      </c>
      <c r="R3636" t="str">
        <f t="shared" si="341"/>
        <v>musical</v>
      </c>
      <c r="S3636" s="8">
        <f t="shared" si="338"/>
        <v>42749.165972222225</v>
      </c>
      <c r="T3636" s="8">
        <f t="shared" si="339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-2224</v>
      </c>
      <c r="P363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8">
        <f t="shared" si="338"/>
        <v>42480.88282407407</v>
      </c>
      <c r="T3637" s="8">
        <f t="shared" si="339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-150000</v>
      </c>
      <c r="P3638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8">
        <f t="shared" si="338"/>
        <v>42261.694780092599</v>
      </c>
      <c r="T3638" s="8">
        <f t="shared" si="339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-2074</v>
      </c>
      <c r="P3639">
        <f t="shared" si="337"/>
        <v>66.142857142857139</v>
      </c>
      <c r="Q3639" t="str">
        <f t="shared" si="340"/>
        <v>theater</v>
      </c>
      <c r="R3639" t="str">
        <f t="shared" si="341"/>
        <v>musical</v>
      </c>
      <c r="S3639" s="8">
        <f t="shared" si="338"/>
        <v>42005.700636574074</v>
      </c>
      <c r="T3639" s="8">
        <f t="shared" si="339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-3084</v>
      </c>
      <c r="P3640">
        <f t="shared" si="337"/>
        <v>108</v>
      </c>
      <c r="Q3640" t="str">
        <f t="shared" si="340"/>
        <v>theater</v>
      </c>
      <c r="R3640" t="str">
        <f t="shared" si="341"/>
        <v>musical</v>
      </c>
      <c r="S3640" s="8">
        <f t="shared" si="338"/>
        <v>42113.631157407406</v>
      </c>
      <c r="T3640" s="8">
        <f t="shared" si="339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-24999</v>
      </c>
      <c r="P3641">
        <f t="shared" si="337"/>
        <v>1</v>
      </c>
      <c r="Q3641" t="str">
        <f t="shared" si="340"/>
        <v>theater</v>
      </c>
      <c r="R3641" t="str">
        <f t="shared" si="341"/>
        <v>musical</v>
      </c>
      <c r="S3641" s="8">
        <f t="shared" si="338"/>
        <v>42650.632638888885</v>
      </c>
      <c r="T3641" s="8">
        <f t="shared" si="339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-945</v>
      </c>
      <c r="P3642">
        <f t="shared" si="337"/>
        <v>18.333333333333332</v>
      </c>
      <c r="Q3642" t="str">
        <f t="shared" si="340"/>
        <v>theater</v>
      </c>
      <c r="R3642" t="str">
        <f t="shared" si="341"/>
        <v>musical</v>
      </c>
      <c r="S3642" s="8">
        <f t="shared" si="338"/>
        <v>42134.781597222223</v>
      </c>
      <c r="T3642" s="8">
        <f t="shared" si="339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-3000</v>
      </c>
      <c r="P3643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8">
        <f t="shared" si="338"/>
        <v>41917.208333333336</v>
      </c>
      <c r="T3643" s="8">
        <f t="shared" si="339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-685</v>
      </c>
      <c r="P3644">
        <f t="shared" si="337"/>
        <v>7.5</v>
      </c>
      <c r="Q3644" t="str">
        <f t="shared" si="340"/>
        <v>theater</v>
      </c>
      <c r="R3644" t="str">
        <f t="shared" si="341"/>
        <v>musical</v>
      </c>
      <c r="S3644" s="8">
        <f t="shared" si="338"/>
        <v>42338.708333333328</v>
      </c>
      <c r="T3644" s="8">
        <f t="shared" si="339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-25000</v>
      </c>
      <c r="P3645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8">
        <f t="shared" si="338"/>
        <v>42325.185636574075</v>
      </c>
      <c r="T3645" s="8">
        <f t="shared" si="339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-4179</v>
      </c>
      <c r="P3646">
        <f t="shared" si="337"/>
        <v>68.416666666666671</v>
      </c>
      <c r="Q3646" t="str">
        <f t="shared" si="340"/>
        <v>theater</v>
      </c>
      <c r="R3646" t="str">
        <f t="shared" si="341"/>
        <v>musical</v>
      </c>
      <c r="S3646" s="8">
        <f t="shared" si="338"/>
        <v>42437.207638888889</v>
      </c>
      <c r="T3646" s="8">
        <f t="shared" si="339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-999</v>
      </c>
      <c r="P3647">
        <f t="shared" si="337"/>
        <v>1</v>
      </c>
      <c r="Q3647" t="str">
        <f t="shared" si="340"/>
        <v>theater</v>
      </c>
      <c r="R3647" t="str">
        <f t="shared" si="341"/>
        <v>musical</v>
      </c>
      <c r="S3647" s="8">
        <f t="shared" si="338"/>
        <v>42696.012013888889</v>
      </c>
      <c r="T3647" s="8">
        <f t="shared" si="339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-9519</v>
      </c>
      <c r="P3648">
        <f t="shared" si="337"/>
        <v>60.125</v>
      </c>
      <c r="Q3648" t="str">
        <f t="shared" si="340"/>
        <v>theater</v>
      </c>
      <c r="R3648" t="str">
        <f t="shared" si="341"/>
        <v>musical</v>
      </c>
      <c r="S3648" s="8">
        <f t="shared" si="338"/>
        <v>42171.979166666672</v>
      </c>
      <c r="T3648" s="8">
        <f t="shared" si="339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-470</v>
      </c>
      <c r="P3649">
        <f t="shared" si="337"/>
        <v>15</v>
      </c>
      <c r="Q3649" t="str">
        <f t="shared" si="340"/>
        <v>theater</v>
      </c>
      <c r="R3649" t="str">
        <f t="shared" si="341"/>
        <v>musical</v>
      </c>
      <c r="S3649" s="8">
        <f t="shared" si="338"/>
        <v>42643.749155092592</v>
      </c>
      <c r="T3649" s="8">
        <f t="shared" si="339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E3650-D3650</f>
        <v>153</v>
      </c>
      <c r="P3650">
        <f t="shared" ref="P3650:P3713" si="343">E3650/L3650</f>
        <v>550.04109589041093</v>
      </c>
      <c r="Q3650" t="str">
        <f t="shared" si="340"/>
        <v>theater</v>
      </c>
      <c r="R3650" t="str">
        <f t="shared" si="341"/>
        <v>plays</v>
      </c>
      <c r="S3650" s="8">
        <f t="shared" ref="S3650:S3713" si="344">(((I3650/60)/60)/24)+DATE(1970,1,1)</f>
        <v>41917.292187500003</v>
      </c>
      <c r="T3650" s="8">
        <f t="shared" ref="T3650:T3713" si="345">(((J3650/60)/60)/24)+DATE(1970,1,1)</f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30</v>
      </c>
      <c r="P3651">
        <f t="shared" si="343"/>
        <v>97.5</v>
      </c>
      <c r="Q3651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8">
        <f t="shared" si="344"/>
        <v>41806.712893518517</v>
      </c>
      <c r="T3651" s="8">
        <f t="shared" si="345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0</v>
      </c>
      <c r="P3652">
        <f t="shared" si="343"/>
        <v>29.411764705882351</v>
      </c>
      <c r="Q3652" t="str">
        <f t="shared" si="346"/>
        <v>theater</v>
      </c>
      <c r="R3652" t="str">
        <f t="shared" si="347"/>
        <v>plays</v>
      </c>
      <c r="S3652" s="8">
        <f t="shared" si="344"/>
        <v>42402.478981481487</v>
      </c>
      <c r="T3652" s="8">
        <f t="shared" si="345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20</v>
      </c>
      <c r="P3653">
        <f t="shared" si="343"/>
        <v>57.777777777777779</v>
      </c>
      <c r="Q3653" t="str">
        <f t="shared" si="346"/>
        <v>theater</v>
      </c>
      <c r="R3653" t="str">
        <f t="shared" si="347"/>
        <v>plays</v>
      </c>
      <c r="S3653" s="8">
        <f t="shared" si="344"/>
        <v>41861.665972222225</v>
      </c>
      <c r="T3653" s="8">
        <f t="shared" si="345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452</v>
      </c>
      <c r="P3654">
        <f t="shared" si="343"/>
        <v>44.235294117647058</v>
      </c>
      <c r="Q3654" t="str">
        <f t="shared" si="346"/>
        <v>theater</v>
      </c>
      <c r="R3654" t="str">
        <f t="shared" si="347"/>
        <v>plays</v>
      </c>
      <c r="S3654" s="8">
        <f t="shared" si="344"/>
        <v>42607.165972222225</v>
      </c>
      <c r="T3654" s="8">
        <f t="shared" si="345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</v>
      </c>
      <c r="P3655">
        <f t="shared" si="343"/>
        <v>60.909090909090907</v>
      </c>
      <c r="Q3655" t="str">
        <f t="shared" si="346"/>
        <v>theater</v>
      </c>
      <c r="R3655" t="str">
        <f t="shared" si="347"/>
        <v>plays</v>
      </c>
      <c r="S3655" s="8">
        <f t="shared" si="344"/>
        <v>42221.363506944443</v>
      </c>
      <c r="T3655" s="8">
        <f t="shared" si="345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1116</v>
      </c>
      <c r="P3656">
        <f t="shared" si="343"/>
        <v>68.84210526315789</v>
      </c>
      <c r="Q3656" t="str">
        <f t="shared" si="346"/>
        <v>theater</v>
      </c>
      <c r="R3656" t="str">
        <f t="shared" si="347"/>
        <v>plays</v>
      </c>
      <c r="S3656" s="8">
        <f t="shared" si="344"/>
        <v>42463.708333333328</v>
      </c>
      <c r="T3656" s="8">
        <f t="shared" si="345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813</v>
      </c>
      <c r="P3657">
        <f t="shared" si="343"/>
        <v>73.582278481012665</v>
      </c>
      <c r="Q3657" t="str">
        <f t="shared" si="346"/>
        <v>theater</v>
      </c>
      <c r="R3657" t="str">
        <f t="shared" si="347"/>
        <v>plays</v>
      </c>
      <c r="S3657" s="8">
        <f t="shared" si="344"/>
        <v>42203.290972222225</v>
      </c>
      <c r="T3657" s="8">
        <f t="shared" si="345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291</v>
      </c>
      <c r="P3658">
        <f t="shared" si="343"/>
        <v>115.02173913043478</v>
      </c>
      <c r="Q3658" t="str">
        <f t="shared" si="346"/>
        <v>theater</v>
      </c>
      <c r="R3658" t="str">
        <f t="shared" si="347"/>
        <v>plays</v>
      </c>
      <c r="S3658" s="8">
        <f t="shared" si="344"/>
        <v>42767.957638888889</v>
      </c>
      <c r="T3658" s="8">
        <f t="shared" si="345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215</v>
      </c>
      <c r="P3659">
        <f t="shared" si="343"/>
        <v>110.75</v>
      </c>
      <c r="Q3659" t="str">
        <f t="shared" si="346"/>
        <v>theater</v>
      </c>
      <c r="R3659" t="str">
        <f t="shared" si="347"/>
        <v>plays</v>
      </c>
      <c r="S3659" s="8">
        <f t="shared" si="344"/>
        <v>42522.904166666667</v>
      </c>
      <c r="T3659" s="8">
        <f t="shared" si="345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</v>
      </c>
      <c r="P3660">
        <f t="shared" si="343"/>
        <v>75.5</v>
      </c>
      <c r="Q3660" t="str">
        <f t="shared" si="346"/>
        <v>theater</v>
      </c>
      <c r="R3660" t="str">
        <f t="shared" si="347"/>
        <v>plays</v>
      </c>
      <c r="S3660" s="8">
        <f t="shared" si="344"/>
        <v>41822.165972222225</v>
      </c>
      <c r="T3660" s="8">
        <f t="shared" si="345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61</v>
      </c>
      <c r="P3661">
        <f t="shared" si="343"/>
        <v>235.46153846153845</v>
      </c>
      <c r="Q3661" t="str">
        <f t="shared" si="346"/>
        <v>theater</v>
      </c>
      <c r="R3661" t="str">
        <f t="shared" si="347"/>
        <v>plays</v>
      </c>
      <c r="S3661" s="8">
        <f t="shared" si="344"/>
        <v>42082.610416666663</v>
      </c>
      <c r="T3661" s="8">
        <f t="shared" si="345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0</v>
      </c>
      <c r="P3662">
        <f t="shared" si="343"/>
        <v>11.363636363636363</v>
      </c>
      <c r="Q3662" t="str">
        <f t="shared" si="346"/>
        <v>theater</v>
      </c>
      <c r="R3662" t="str">
        <f t="shared" si="347"/>
        <v>plays</v>
      </c>
      <c r="S3662" s="8">
        <f t="shared" si="344"/>
        <v>41996.881076388891</v>
      </c>
      <c r="T3662" s="8">
        <f t="shared" si="345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330</v>
      </c>
      <c r="P3663">
        <f t="shared" si="343"/>
        <v>92.5</v>
      </c>
      <c r="Q3663" t="str">
        <f t="shared" si="346"/>
        <v>theater</v>
      </c>
      <c r="R3663" t="str">
        <f t="shared" si="347"/>
        <v>plays</v>
      </c>
      <c r="S3663" s="8">
        <f t="shared" si="344"/>
        <v>42470.166666666672</v>
      </c>
      <c r="T3663" s="8">
        <f t="shared" si="345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114</v>
      </c>
      <c r="P3664">
        <f t="shared" si="343"/>
        <v>202.85</v>
      </c>
      <c r="Q3664" t="str">
        <f t="shared" si="346"/>
        <v>theater</v>
      </c>
      <c r="R3664" t="str">
        <f t="shared" si="347"/>
        <v>plays</v>
      </c>
      <c r="S3664" s="8">
        <f t="shared" si="344"/>
        <v>42094.178402777776</v>
      </c>
      <c r="T3664" s="8">
        <f t="shared" si="345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9</v>
      </c>
      <c r="P3665">
        <f t="shared" si="343"/>
        <v>26</v>
      </c>
      <c r="Q3665" t="str">
        <f t="shared" si="346"/>
        <v>theater</v>
      </c>
      <c r="R3665" t="str">
        <f t="shared" si="347"/>
        <v>plays</v>
      </c>
      <c r="S3665" s="8">
        <f t="shared" si="344"/>
        <v>42725.493402777778</v>
      </c>
      <c r="T3665" s="8">
        <f t="shared" si="345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75</v>
      </c>
      <c r="P3666">
        <f t="shared" si="343"/>
        <v>46.05263157894737</v>
      </c>
      <c r="Q3666" t="str">
        <f t="shared" si="346"/>
        <v>theater</v>
      </c>
      <c r="R3666" t="str">
        <f t="shared" si="347"/>
        <v>plays</v>
      </c>
      <c r="S3666" s="8">
        <f t="shared" si="344"/>
        <v>42537.248715277776</v>
      </c>
      <c r="T3666" s="8">
        <f t="shared" si="345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94</v>
      </c>
      <c r="P3667">
        <f t="shared" si="343"/>
        <v>51</v>
      </c>
      <c r="Q3667" t="str">
        <f t="shared" si="346"/>
        <v>theater</v>
      </c>
      <c r="R3667" t="str">
        <f t="shared" si="347"/>
        <v>plays</v>
      </c>
      <c r="S3667" s="8">
        <f t="shared" si="344"/>
        <v>42305.829166666663</v>
      </c>
      <c r="T3667" s="8">
        <f t="shared" si="345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0</v>
      </c>
      <c r="P3668">
        <f t="shared" si="343"/>
        <v>31.578947368421051</v>
      </c>
      <c r="Q3668" t="str">
        <f t="shared" si="346"/>
        <v>theater</v>
      </c>
      <c r="R3668" t="str">
        <f t="shared" si="347"/>
        <v>plays</v>
      </c>
      <c r="S3668" s="8">
        <f t="shared" si="344"/>
        <v>41844.291666666664</v>
      </c>
      <c r="T3668" s="8">
        <f t="shared" si="345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95.110000000000127</v>
      </c>
      <c r="P3669">
        <f t="shared" si="343"/>
        <v>53.363965517241382</v>
      </c>
      <c r="Q3669" t="str">
        <f t="shared" si="346"/>
        <v>theater</v>
      </c>
      <c r="R3669" t="str">
        <f t="shared" si="347"/>
        <v>plays</v>
      </c>
      <c r="S3669" s="8">
        <f t="shared" si="344"/>
        <v>42203.970127314817</v>
      </c>
      <c r="T3669" s="8">
        <f t="shared" si="345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35</v>
      </c>
      <c r="P3670">
        <f t="shared" si="343"/>
        <v>36.964285714285715</v>
      </c>
      <c r="Q3670" t="str">
        <f t="shared" si="346"/>
        <v>theater</v>
      </c>
      <c r="R3670" t="str">
        <f t="shared" si="347"/>
        <v>plays</v>
      </c>
      <c r="S3670" s="8">
        <f t="shared" si="344"/>
        <v>42208.772916666669</v>
      </c>
      <c r="T3670" s="8">
        <f t="shared" si="345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382</v>
      </c>
      <c r="P3671">
        <f t="shared" si="343"/>
        <v>81.294117647058826</v>
      </c>
      <c r="Q3671" t="str">
        <f t="shared" si="346"/>
        <v>theater</v>
      </c>
      <c r="R3671" t="str">
        <f t="shared" si="347"/>
        <v>plays</v>
      </c>
      <c r="S3671" s="8">
        <f t="shared" si="344"/>
        <v>42166.675196759257</v>
      </c>
      <c r="T3671" s="8">
        <f t="shared" si="345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21</v>
      </c>
      <c r="P3672">
        <f t="shared" si="343"/>
        <v>20.083333333333332</v>
      </c>
      <c r="Q3672" t="str">
        <f t="shared" si="346"/>
        <v>theater</v>
      </c>
      <c r="R3672" t="str">
        <f t="shared" si="347"/>
        <v>plays</v>
      </c>
      <c r="S3672" s="8">
        <f t="shared" si="344"/>
        <v>42155.958333333328</v>
      </c>
      <c r="T3672" s="8">
        <f t="shared" si="345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30</v>
      </c>
      <c r="P3673">
        <f t="shared" si="343"/>
        <v>88.25</v>
      </c>
      <c r="Q3673" t="str">
        <f t="shared" si="346"/>
        <v>theater</v>
      </c>
      <c r="R3673" t="str">
        <f t="shared" si="347"/>
        <v>plays</v>
      </c>
      <c r="S3673" s="8">
        <f t="shared" si="344"/>
        <v>41841.165972222225</v>
      </c>
      <c r="T3673" s="8">
        <f t="shared" si="345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46</v>
      </c>
      <c r="P3674">
        <f t="shared" si="343"/>
        <v>53.438596491228068</v>
      </c>
      <c r="Q3674" t="str">
        <f t="shared" si="346"/>
        <v>theater</v>
      </c>
      <c r="R3674" t="str">
        <f t="shared" si="347"/>
        <v>plays</v>
      </c>
      <c r="S3674" s="8">
        <f t="shared" si="344"/>
        <v>41908.946574074071</v>
      </c>
      <c r="T3674" s="8">
        <f t="shared" si="345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545</v>
      </c>
      <c r="P3675">
        <f t="shared" si="343"/>
        <v>39.868421052631582</v>
      </c>
      <c r="Q3675" t="str">
        <f t="shared" si="346"/>
        <v>theater</v>
      </c>
      <c r="R3675" t="str">
        <f t="shared" si="347"/>
        <v>plays</v>
      </c>
      <c r="S3675" s="8">
        <f t="shared" si="344"/>
        <v>41948.536111111112</v>
      </c>
      <c r="T3675" s="8">
        <f t="shared" si="345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0</v>
      </c>
      <c r="P3676">
        <f t="shared" si="343"/>
        <v>145.16129032258064</v>
      </c>
      <c r="Q3676" t="str">
        <f t="shared" si="346"/>
        <v>theater</v>
      </c>
      <c r="R3676" t="str">
        <f t="shared" si="347"/>
        <v>plays</v>
      </c>
      <c r="S3676" s="8">
        <f t="shared" si="344"/>
        <v>42616.873020833329</v>
      </c>
      <c r="T3676" s="8">
        <f t="shared" si="345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20</v>
      </c>
      <c r="P3677">
        <f t="shared" si="343"/>
        <v>23.333333333333332</v>
      </c>
      <c r="Q3677" t="str">
        <f t="shared" si="346"/>
        <v>theater</v>
      </c>
      <c r="R3677" t="str">
        <f t="shared" si="347"/>
        <v>plays</v>
      </c>
      <c r="S3677" s="8">
        <f t="shared" si="344"/>
        <v>42505.958333333328</v>
      </c>
      <c r="T3677" s="8">
        <f t="shared" si="345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230</v>
      </c>
      <c r="P3678">
        <f t="shared" si="343"/>
        <v>64.375</v>
      </c>
      <c r="Q3678" t="str">
        <f t="shared" si="346"/>
        <v>theater</v>
      </c>
      <c r="R3678" t="str">
        <f t="shared" si="347"/>
        <v>plays</v>
      </c>
      <c r="S3678" s="8">
        <f t="shared" si="344"/>
        <v>41894.815787037034</v>
      </c>
      <c r="T3678" s="8">
        <f t="shared" si="345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348.5</v>
      </c>
      <c r="P3679">
        <f t="shared" si="343"/>
        <v>62.052763819095475</v>
      </c>
      <c r="Q3679" t="str">
        <f t="shared" si="346"/>
        <v>theater</v>
      </c>
      <c r="R3679" t="str">
        <f t="shared" si="347"/>
        <v>plays</v>
      </c>
      <c r="S3679" s="8">
        <f t="shared" si="344"/>
        <v>41823.165972222225</v>
      </c>
      <c r="T3679" s="8">
        <f t="shared" si="345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50</v>
      </c>
      <c r="P3680">
        <f t="shared" si="343"/>
        <v>66.129032258064512</v>
      </c>
      <c r="Q3680" t="str">
        <f t="shared" si="346"/>
        <v>theater</v>
      </c>
      <c r="R3680" t="str">
        <f t="shared" si="347"/>
        <v>plays</v>
      </c>
      <c r="S3680" s="8">
        <f t="shared" si="344"/>
        <v>42155.531226851846</v>
      </c>
      <c r="T3680" s="8">
        <f t="shared" si="345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202</v>
      </c>
      <c r="P3681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8">
        <f t="shared" si="344"/>
        <v>41821.207638888889</v>
      </c>
      <c r="T3681" s="8">
        <f t="shared" si="345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383</v>
      </c>
      <c r="P3682">
        <f t="shared" si="343"/>
        <v>99.5</v>
      </c>
      <c r="Q3682" t="str">
        <f t="shared" si="346"/>
        <v>theater</v>
      </c>
      <c r="R3682" t="str">
        <f t="shared" si="347"/>
        <v>plays</v>
      </c>
      <c r="S3682" s="8">
        <f t="shared" si="344"/>
        <v>42648.454097222217</v>
      </c>
      <c r="T3682" s="8">
        <f t="shared" si="345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119</v>
      </c>
      <c r="P3683">
        <f t="shared" si="343"/>
        <v>62.166666666666664</v>
      </c>
      <c r="Q3683" t="str">
        <f t="shared" si="346"/>
        <v>theater</v>
      </c>
      <c r="R3683" t="str">
        <f t="shared" si="347"/>
        <v>plays</v>
      </c>
      <c r="S3683" s="8">
        <f t="shared" si="344"/>
        <v>42384.651504629626</v>
      </c>
      <c r="T3683" s="8">
        <f t="shared" si="345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1176</v>
      </c>
      <c r="P3684">
        <f t="shared" si="343"/>
        <v>62.328358208955223</v>
      </c>
      <c r="Q3684" t="str">
        <f t="shared" si="346"/>
        <v>theater</v>
      </c>
      <c r="R3684" t="str">
        <f t="shared" si="347"/>
        <v>plays</v>
      </c>
      <c r="S3684" s="8">
        <f t="shared" si="344"/>
        <v>41806.290972222225</v>
      </c>
      <c r="T3684" s="8">
        <f t="shared" si="345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380</v>
      </c>
      <c r="P3685">
        <f t="shared" si="343"/>
        <v>58.787878787878789</v>
      </c>
      <c r="Q3685" t="str">
        <f t="shared" si="346"/>
        <v>theater</v>
      </c>
      <c r="R3685" t="str">
        <f t="shared" si="347"/>
        <v>plays</v>
      </c>
      <c r="S3685" s="8">
        <f t="shared" si="344"/>
        <v>42663.116851851853</v>
      </c>
      <c r="T3685" s="8">
        <f t="shared" si="345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293</v>
      </c>
      <c r="P3686">
        <f t="shared" si="343"/>
        <v>45.347826086956523</v>
      </c>
      <c r="Q3686" t="str">
        <f t="shared" si="346"/>
        <v>theater</v>
      </c>
      <c r="R3686" t="str">
        <f t="shared" si="347"/>
        <v>plays</v>
      </c>
      <c r="S3686" s="8">
        <f t="shared" si="344"/>
        <v>42249.180393518516</v>
      </c>
      <c r="T3686" s="8">
        <f t="shared" si="345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285</v>
      </c>
      <c r="P3687">
        <f t="shared" si="343"/>
        <v>41.944444444444443</v>
      </c>
      <c r="Q3687" t="str">
        <f t="shared" si="346"/>
        <v>theater</v>
      </c>
      <c r="R3687" t="str">
        <f t="shared" si="347"/>
        <v>plays</v>
      </c>
      <c r="S3687" s="8">
        <f t="shared" si="344"/>
        <v>41778.875</v>
      </c>
      <c r="T3687" s="8">
        <f t="shared" si="345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5</v>
      </c>
      <c r="P3688">
        <f t="shared" si="343"/>
        <v>59.166666666666664</v>
      </c>
      <c r="Q3688" t="str">
        <f t="shared" si="346"/>
        <v>theater</v>
      </c>
      <c r="R3688" t="str">
        <f t="shared" si="347"/>
        <v>plays</v>
      </c>
      <c r="S3688" s="8">
        <f t="shared" si="344"/>
        <v>42245.165972222225</v>
      </c>
      <c r="T3688" s="8">
        <f t="shared" si="345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12.25</v>
      </c>
      <c r="P3689">
        <f t="shared" si="343"/>
        <v>200.49</v>
      </c>
      <c r="Q3689" t="str">
        <f t="shared" si="346"/>
        <v>theater</v>
      </c>
      <c r="R3689" t="str">
        <f t="shared" si="347"/>
        <v>plays</v>
      </c>
      <c r="S3689" s="8">
        <f t="shared" si="344"/>
        <v>41817.218229166669</v>
      </c>
      <c r="T3689" s="8">
        <f t="shared" si="345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275</v>
      </c>
      <c r="P3690">
        <f t="shared" si="343"/>
        <v>83.974358974358978</v>
      </c>
      <c r="Q3690" t="str">
        <f t="shared" si="346"/>
        <v>theater</v>
      </c>
      <c r="R3690" t="str">
        <f t="shared" si="347"/>
        <v>plays</v>
      </c>
      <c r="S3690" s="8">
        <f t="shared" si="344"/>
        <v>41859.787083333329</v>
      </c>
      <c r="T3690" s="8">
        <f t="shared" si="345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550</v>
      </c>
      <c r="P3691">
        <f t="shared" si="343"/>
        <v>57.258064516129032</v>
      </c>
      <c r="Q3691" t="str">
        <f t="shared" si="346"/>
        <v>theater</v>
      </c>
      <c r="R3691" t="str">
        <f t="shared" si="347"/>
        <v>plays</v>
      </c>
      <c r="S3691" s="8">
        <f t="shared" si="344"/>
        <v>42176.934027777781</v>
      </c>
      <c r="T3691" s="8">
        <f t="shared" si="345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300</v>
      </c>
      <c r="P3692">
        <f t="shared" si="343"/>
        <v>58.064516129032256</v>
      </c>
      <c r="Q3692" t="str">
        <f t="shared" si="346"/>
        <v>theater</v>
      </c>
      <c r="R3692" t="str">
        <f t="shared" si="347"/>
        <v>plays</v>
      </c>
      <c r="S3692" s="8">
        <f t="shared" si="344"/>
        <v>41970.639849537038</v>
      </c>
      <c r="T3692" s="8">
        <f t="shared" si="345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11184</v>
      </c>
      <c r="P3693">
        <f t="shared" si="343"/>
        <v>186.80291970802921</v>
      </c>
      <c r="Q3693" t="str">
        <f t="shared" si="346"/>
        <v>theater</v>
      </c>
      <c r="R3693" t="str">
        <f t="shared" si="347"/>
        <v>plays</v>
      </c>
      <c r="S3693" s="8">
        <f t="shared" si="344"/>
        <v>42065.207638888889</v>
      </c>
      <c r="T3693" s="8">
        <f t="shared" si="345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260</v>
      </c>
      <c r="P3694">
        <f t="shared" si="343"/>
        <v>74.117647058823536</v>
      </c>
      <c r="Q3694" t="str">
        <f t="shared" si="346"/>
        <v>theater</v>
      </c>
      <c r="R3694" t="str">
        <f t="shared" si="347"/>
        <v>plays</v>
      </c>
      <c r="S3694" s="8">
        <f t="shared" si="344"/>
        <v>41901</v>
      </c>
      <c r="T3694" s="8">
        <f t="shared" si="345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97</v>
      </c>
      <c r="P3695">
        <f t="shared" si="343"/>
        <v>30.714285714285715</v>
      </c>
      <c r="Q3695" t="str">
        <f t="shared" si="346"/>
        <v>theater</v>
      </c>
      <c r="R3695" t="str">
        <f t="shared" si="347"/>
        <v>plays</v>
      </c>
      <c r="S3695" s="8">
        <f t="shared" si="344"/>
        <v>42338.9375</v>
      </c>
      <c r="T3695" s="8">
        <f t="shared" si="345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260</v>
      </c>
      <c r="P3696">
        <f t="shared" si="343"/>
        <v>62.666666666666664</v>
      </c>
      <c r="Q3696" t="str">
        <f t="shared" si="346"/>
        <v>theater</v>
      </c>
      <c r="R3696" t="str">
        <f t="shared" si="347"/>
        <v>plays</v>
      </c>
      <c r="S3696" s="8">
        <f t="shared" si="344"/>
        <v>42527.083333333328</v>
      </c>
      <c r="T3696" s="8">
        <f t="shared" si="345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5</v>
      </c>
      <c r="P3697">
        <f t="shared" si="343"/>
        <v>121.36363636363636</v>
      </c>
      <c r="Q3697" t="str">
        <f t="shared" si="346"/>
        <v>theater</v>
      </c>
      <c r="R3697" t="str">
        <f t="shared" si="347"/>
        <v>plays</v>
      </c>
      <c r="S3697" s="8">
        <f t="shared" si="344"/>
        <v>42015.870486111111</v>
      </c>
      <c r="T3697" s="8">
        <f t="shared" si="345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1100</v>
      </c>
      <c r="P3698">
        <f t="shared" si="343"/>
        <v>39.743589743589745</v>
      </c>
      <c r="Q3698" t="str">
        <f t="shared" si="346"/>
        <v>theater</v>
      </c>
      <c r="R3698" t="str">
        <f t="shared" si="347"/>
        <v>plays</v>
      </c>
      <c r="S3698" s="8">
        <f t="shared" si="344"/>
        <v>42048.617083333331</v>
      </c>
      <c r="T3698" s="8">
        <f t="shared" si="345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160</v>
      </c>
      <c r="P3699">
        <f t="shared" si="343"/>
        <v>72</v>
      </c>
      <c r="Q3699" t="str">
        <f t="shared" si="346"/>
        <v>theater</v>
      </c>
      <c r="R3699" t="str">
        <f t="shared" si="347"/>
        <v>plays</v>
      </c>
      <c r="S3699" s="8">
        <f t="shared" si="344"/>
        <v>42500.465833333335</v>
      </c>
      <c r="T3699" s="8">
        <f t="shared" si="345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526</v>
      </c>
      <c r="P3700">
        <f t="shared" si="343"/>
        <v>40.632352941176471</v>
      </c>
      <c r="Q3700" t="str">
        <f t="shared" si="346"/>
        <v>theater</v>
      </c>
      <c r="R3700" t="str">
        <f t="shared" si="347"/>
        <v>plays</v>
      </c>
      <c r="S3700" s="8">
        <f t="shared" si="344"/>
        <v>42431.806562500002</v>
      </c>
      <c r="T3700" s="8">
        <f t="shared" si="345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20</v>
      </c>
      <c r="P3701">
        <f t="shared" si="343"/>
        <v>63</v>
      </c>
      <c r="Q3701" t="str">
        <f t="shared" si="346"/>
        <v>theater</v>
      </c>
      <c r="R3701" t="str">
        <f t="shared" si="347"/>
        <v>plays</v>
      </c>
      <c r="S3701" s="8">
        <f t="shared" si="344"/>
        <v>41927.602037037039</v>
      </c>
      <c r="T3701" s="8">
        <f t="shared" si="345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106</v>
      </c>
      <c r="P3702">
        <f t="shared" si="343"/>
        <v>33.666666666666664</v>
      </c>
      <c r="Q3702" t="str">
        <f t="shared" si="346"/>
        <v>theater</v>
      </c>
      <c r="R3702" t="str">
        <f t="shared" si="347"/>
        <v>plays</v>
      </c>
      <c r="S3702" s="8">
        <f t="shared" si="344"/>
        <v>41912.666666666664</v>
      </c>
      <c r="T3702" s="8">
        <f t="shared" si="345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5</v>
      </c>
      <c r="P3703">
        <f t="shared" si="343"/>
        <v>38.589743589743591</v>
      </c>
      <c r="Q3703" t="str">
        <f t="shared" si="346"/>
        <v>theater</v>
      </c>
      <c r="R3703" t="str">
        <f t="shared" si="347"/>
        <v>plays</v>
      </c>
      <c r="S3703" s="8">
        <f t="shared" si="344"/>
        <v>42159.541585648149</v>
      </c>
      <c r="T3703" s="8">
        <f t="shared" si="345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275</v>
      </c>
      <c r="P3704">
        <f t="shared" si="343"/>
        <v>155.95238095238096</v>
      </c>
      <c r="Q3704" t="str">
        <f t="shared" si="346"/>
        <v>theater</v>
      </c>
      <c r="R3704" t="str">
        <f t="shared" si="347"/>
        <v>plays</v>
      </c>
      <c r="S3704" s="8">
        <f t="shared" si="344"/>
        <v>42561.957638888889</v>
      </c>
      <c r="T3704" s="8">
        <f t="shared" si="345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246</v>
      </c>
      <c r="P3705">
        <f t="shared" si="343"/>
        <v>43.2</v>
      </c>
      <c r="Q3705" t="str">
        <f t="shared" si="346"/>
        <v>theater</v>
      </c>
      <c r="R3705" t="str">
        <f t="shared" si="347"/>
        <v>plays</v>
      </c>
      <c r="S3705" s="8">
        <f t="shared" si="344"/>
        <v>42595.290972222225</v>
      </c>
      <c r="T3705" s="8">
        <f t="shared" si="345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109.00999999999999</v>
      </c>
      <c r="P3706">
        <f t="shared" si="343"/>
        <v>15.148518518518518</v>
      </c>
      <c r="Q3706" t="str">
        <f t="shared" si="346"/>
        <v>theater</v>
      </c>
      <c r="R3706" t="str">
        <f t="shared" si="347"/>
        <v>plays</v>
      </c>
      <c r="S3706" s="8">
        <f t="shared" si="344"/>
        <v>42521.689745370371</v>
      </c>
      <c r="T3706" s="8">
        <f t="shared" si="345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98</v>
      </c>
      <c r="P3707">
        <f t="shared" si="343"/>
        <v>83.571428571428569</v>
      </c>
      <c r="Q3707" t="str">
        <f t="shared" si="346"/>
        <v>theater</v>
      </c>
      <c r="R3707" t="str">
        <f t="shared" si="347"/>
        <v>plays</v>
      </c>
      <c r="S3707" s="8">
        <f t="shared" si="344"/>
        <v>41813.75</v>
      </c>
      <c r="T3707" s="8">
        <f t="shared" si="345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320</v>
      </c>
      <c r="P3708">
        <f t="shared" si="343"/>
        <v>140</v>
      </c>
      <c r="Q3708" t="str">
        <f t="shared" si="346"/>
        <v>theater</v>
      </c>
      <c r="R3708" t="str">
        <f t="shared" si="347"/>
        <v>plays</v>
      </c>
      <c r="S3708" s="8">
        <f t="shared" si="344"/>
        <v>41894.913761574076</v>
      </c>
      <c r="T3708" s="8">
        <f t="shared" si="345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860</v>
      </c>
      <c r="P3709">
        <f t="shared" si="343"/>
        <v>80.869565217391298</v>
      </c>
      <c r="Q3709" t="str">
        <f t="shared" si="346"/>
        <v>theater</v>
      </c>
      <c r="R3709" t="str">
        <f t="shared" si="347"/>
        <v>plays</v>
      </c>
      <c r="S3709" s="8">
        <f t="shared" si="344"/>
        <v>42573.226388888885</v>
      </c>
      <c r="T3709" s="8">
        <f t="shared" si="345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1400</v>
      </c>
      <c r="P3710">
        <f t="shared" si="343"/>
        <v>53.846153846153847</v>
      </c>
      <c r="Q3710" t="str">
        <f t="shared" si="346"/>
        <v>theater</v>
      </c>
      <c r="R3710" t="str">
        <f t="shared" si="347"/>
        <v>plays</v>
      </c>
      <c r="S3710" s="8">
        <f t="shared" si="344"/>
        <v>41824.142199074071</v>
      </c>
      <c r="T3710" s="8">
        <f t="shared" si="345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82.5</v>
      </c>
      <c r="P3711">
        <f t="shared" si="343"/>
        <v>30.928571428571427</v>
      </c>
      <c r="Q3711" t="str">
        <f t="shared" si="346"/>
        <v>theater</v>
      </c>
      <c r="R3711" t="str">
        <f t="shared" si="347"/>
        <v>plays</v>
      </c>
      <c r="S3711" s="8">
        <f t="shared" si="344"/>
        <v>41815.707708333335</v>
      </c>
      <c r="T3711" s="8">
        <f t="shared" si="345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535</v>
      </c>
      <c r="P3712">
        <f t="shared" si="343"/>
        <v>67.962962962962962</v>
      </c>
      <c r="Q3712" t="str">
        <f t="shared" si="346"/>
        <v>theater</v>
      </c>
      <c r="R3712" t="str">
        <f t="shared" si="347"/>
        <v>plays</v>
      </c>
      <c r="S3712" s="8">
        <f t="shared" si="344"/>
        <v>42097.576249999998</v>
      </c>
      <c r="T3712" s="8">
        <f t="shared" si="345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70</v>
      </c>
      <c r="P3713">
        <f t="shared" si="343"/>
        <v>27.142857142857142</v>
      </c>
      <c r="Q3713" t="str">
        <f t="shared" si="346"/>
        <v>theater</v>
      </c>
      <c r="R3713" t="str">
        <f t="shared" si="347"/>
        <v>plays</v>
      </c>
      <c r="S3713" s="8">
        <f t="shared" si="344"/>
        <v>41805.666666666664</v>
      </c>
      <c r="T3713" s="8">
        <f t="shared" si="345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E3714-D3714</f>
        <v>4030</v>
      </c>
      <c r="P3714">
        <f t="shared" ref="P3714:P3777" si="349">E3714/L3714</f>
        <v>110.86538461538461</v>
      </c>
      <c r="Q3714" t="str">
        <f t="shared" si="346"/>
        <v>theater</v>
      </c>
      <c r="R3714" t="str">
        <f t="shared" si="347"/>
        <v>plays</v>
      </c>
      <c r="S3714" s="8">
        <f t="shared" ref="S3714:S3777" si="350">(((I3714/60)/60)/24)+DATE(1970,1,1)</f>
        <v>42155.290972222225</v>
      </c>
      <c r="T3714" s="8">
        <f t="shared" ref="T3714:T3777" si="351">(((J3714/60)/60)/24)+DATE(1970,1,1)</f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30</v>
      </c>
      <c r="P3715">
        <f t="shared" si="349"/>
        <v>106.84210526315789</v>
      </c>
      <c r="Q3715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8">
        <f t="shared" si="350"/>
        <v>42525.738032407404</v>
      </c>
      <c r="T3715" s="8">
        <f t="shared" si="351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235</v>
      </c>
      <c r="P3716">
        <f t="shared" si="349"/>
        <v>105.51546391752578</v>
      </c>
      <c r="Q3716" t="str">
        <f t="shared" si="352"/>
        <v>theater</v>
      </c>
      <c r="R3716" t="str">
        <f t="shared" si="353"/>
        <v>plays</v>
      </c>
      <c r="S3716" s="8">
        <f t="shared" si="350"/>
        <v>42150.165972222225</v>
      </c>
      <c r="T3716" s="8">
        <f t="shared" si="351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90</v>
      </c>
      <c r="P3717">
        <f t="shared" si="349"/>
        <v>132.96296296296296</v>
      </c>
      <c r="Q3717" t="str">
        <f t="shared" si="352"/>
        <v>theater</v>
      </c>
      <c r="R3717" t="str">
        <f t="shared" si="353"/>
        <v>plays</v>
      </c>
      <c r="S3717" s="8">
        <f t="shared" si="350"/>
        <v>42094.536111111112</v>
      </c>
      <c r="T3717" s="8">
        <f t="shared" si="351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446</v>
      </c>
      <c r="P3718">
        <f t="shared" si="349"/>
        <v>51.916666666666664</v>
      </c>
      <c r="Q3718" t="str">
        <f t="shared" si="352"/>
        <v>theater</v>
      </c>
      <c r="R3718" t="str">
        <f t="shared" si="353"/>
        <v>plays</v>
      </c>
      <c r="S3718" s="8">
        <f t="shared" si="350"/>
        <v>42390.887835648144</v>
      </c>
      <c r="T3718" s="8">
        <f t="shared" si="351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30</v>
      </c>
      <c r="P3719">
        <f t="shared" si="349"/>
        <v>310</v>
      </c>
      <c r="Q3719" t="str">
        <f t="shared" si="352"/>
        <v>theater</v>
      </c>
      <c r="R3719" t="str">
        <f t="shared" si="353"/>
        <v>plays</v>
      </c>
      <c r="S3719" s="8">
        <f t="shared" si="350"/>
        <v>42133.866307870368</v>
      </c>
      <c r="T3719" s="8">
        <f t="shared" si="351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697</v>
      </c>
      <c r="P3720">
        <f t="shared" si="349"/>
        <v>26.021739130434781</v>
      </c>
      <c r="Q3720" t="str">
        <f t="shared" si="352"/>
        <v>theater</v>
      </c>
      <c r="R3720" t="str">
        <f t="shared" si="353"/>
        <v>plays</v>
      </c>
      <c r="S3720" s="8">
        <f t="shared" si="350"/>
        <v>42062.716145833328</v>
      </c>
      <c r="T3720" s="8">
        <f t="shared" si="351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220</v>
      </c>
      <c r="P3721">
        <f t="shared" si="349"/>
        <v>105</v>
      </c>
      <c r="Q3721" t="str">
        <f t="shared" si="352"/>
        <v>theater</v>
      </c>
      <c r="R3721" t="str">
        <f t="shared" si="353"/>
        <v>plays</v>
      </c>
      <c r="S3721" s="8">
        <f t="shared" si="350"/>
        <v>42177.729930555557</v>
      </c>
      <c r="T3721" s="8">
        <f t="shared" si="351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149</v>
      </c>
      <c r="P3722">
        <f t="shared" si="349"/>
        <v>86.224999999999994</v>
      </c>
      <c r="Q3722" t="str">
        <f t="shared" si="352"/>
        <v>theater</v>
      </c>
      <c r="R3722" t="str">
        <f t="shared" si="353"/>
        <v>plays</v>
      </c>
      <c r="S3722" s="8">
        <f t="shared" si="350"/>
        <v>42187.993125000001</v>
      </c>
      <c r="T3722" s="8">
        <f t="shared" si="351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40</v>
      </c>
      <c r="P3723">
        <f t="shared" si="349"/>
        <v>114.54545454545455</v>
      </c>
      <c r="Q3723" t="str">
        <f t="shared" si="352"/>
        <v>theater</v>
      </c>
      <c r="R3723" t="str">
        <f t="shared" si="353"/>
        <v>plays</v>
      </c>
      <c r="S3723" s="8">
        <f t="shared" si="350"/>
        <v>41948.977824074071</v>
      </c>
      <c r="T3723" s="8">
        <f t="shared" si="351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168</v>
      </c>
      <c r="P3724">
        <f t="shared" si="349"/>
        <v>47.657142857142858</v>
      </c>
      <c r="Q3724" t="str">
        <f t="shared" si="352"/>
        <v>theater</v>
      </c>
      <c r="R3724" t="str">
        <f t="shared" si="353"/>
        <v>plays</v>
      </c>
      <c r="S3724" s="8">
        <f t="shared" si="350"/>
        <v>42411.957638888889</v>
      </c>
      <c r="T3724" s="8">
        <f t="shared" si="351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92</v>
      </c>
      <c r="P3725">
        <f t="shared" si="349"/>
        <v>72.888888888888886</v>
      </c>
      <c r="Q3725" t="str">
        <f t="shared" si="352"/>
        <v>theater</v>
      </c>
      <c r="R3725" t="str">
        <f t="shared" si="353"/>
        <v>plays</v>
      </c>
      <c r="S3725" s="8">
        <f t="shared" si="350"/>
        <v>41973.794699074075</v>
      </c>
      <c r="T3725" s="8">
        <f t="shared" si="351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109.55000000000018</v>
      </c>
      <c r="P3726">
        <f t="shared" si="349"/>
        <v>49.545505617977533</v>
      </c>
      <c r="Q3726" t="str">
        <f t="shared" si="352"/>
        <v>theater</v>
      </c>
      <c r="R3726" t="str">
        <f t="shared" si="353"/>
        <v>plays</v>
      </c>
      <c r="S3726" s="8">
        <f t="shared" si="350"/>
        <v>42494.958333333328</v>
      </c>
      <c r="T3726" s="8">
        <f t="shared" si="351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81</v>
      </c>
      <c r="P3727">
        <f t="shared" si="349"/>
        <v>25.4</v>
      </c>
      <c r="Q3727" t="str">
        <f t="shared" si="352"/>
        <v>theater</v>
      </c>
      <c r="R3727" t="str">
        <f t="shared" si="353"/>
        <v>plays</v>
      </c>
      <c r="S3727" s="8">
        <f t="shared" si="350"/>
        <v>42418.895833333328</v>
      </c>
      <c r="T3727" s="8">
        <f t="shared" si="351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2029</v>
      </c>
      <c r="P3728">
        <f t="shared" si="349"/>
        <v>62.586956521739133</v>
      </c>
      <c r="Q3728" t="str">
        <f t="shared" si="352"/>
        <v>theater</v>
      </c>
      <c r="R3728" t="str">
        <f t="shared" si="353"/>
        <v>plays</v>
      </c>
      <c r="S3728" s="8">
        <f t="shared" si="350"/>
        <v>42489.875</v>
      </c>
      <c r="T3728" s="8">
        <f t="shared" si="351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15</v>
      </c>
      <c r="P3729">
        <f t="shared" si="349"/>
        <v>61.060606060606062</v>
      </c>
      <c r="Q3729" t="str">
        <f t="shared" si="352"/>
        <v>theater</v>
      </c>
      <c r="R3729" t="str">
        <f t="shared" si="353"/>
        <v>plays</v>
      </c>
      <c r="S3729" s="8">
        <f t="shared" si="350"/>
        <v>42663.204861111109</v>
      </c>
      <c r="T3729" s="8">
        <f t="shared" si="351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-18138</v>
      </c>
      <c r="P3730">
        <f t="shared" si="349"/>
        <v>60.064516129032256</v>
      </c>
      <c r="Q3730" t="str">
        <f t="shared" si="352"/>
        <v>theater</v>
      </c>
      <c r="R3730" t="str">
        <f t="shared" si="353"/>
        <v>plays</v>
      </c>
      <c r="S3730" s="8">
        <f t="shared" si="350"/>
        <v>42235.171018518522</v>
      </c>
      <c r="T3730" s="8">
        <f t="shared" si="351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-4638</v>
      </c>
      <c r="P3731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8">
        <f t="shared" si="350"/>
        <v>42086.16333333333</v>
      </c>
      <c r="T3731" s="8">
        <f t="shared" si="351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-900</v>
      </c>
      <c r="P3732">
        <f t="shared" si="349"/>
        <v>100</v>
      </c>
      <c r="Q3732" t="str">
        <f t="shared" si="352"/>
        <v>theater</v>
      </c>
      <c r="R3732" t="str">
        <f t="shared" si="353"/>
        <v>plays</v>
      </c>
      <c r="S3732" s="8">
        <f t="shared" si="350"/>
        <v>42233.677766203706</v>
      </c>
      <c r="T3732" s="8">
        <f t="shared" si="351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-4880</v>
      </c>
      <c r="P3733">
        <f t="shared" si="349"/>
        <v>51.666666666666664</v>
      </c>
      <c r="Q3733" t="str">
        <f t="shared" si="352"/>
        <v>theater</v>
      </c>
      <c r="R3733" t="str">
        <f t="shared" si="353"/>
        <v>plays</v>
      </c>
      <c r="S3733" s="8">
        <f t="shared" si="350"/>
        <v>42014.140972222223</v>
      </c>
      <c r="T3733" s="8">
        <f t="shared" si="351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-719</v>
      </c>
      <c r="P3734">
        <f t="shared" si="349"/>
        <v>32.75</v>
      </c>
      <c r="Q3734" t="str">
        <f t="shared" si="352"/>
        <v>theater</v>
      </c>
      <c r="R3734" t="str">
        <f t="shared" si="353"/>
        <v>plays</v>
      </c>
      <c r="S3734" s="8">
        <f t="shared" si="350"/>
        <v>42028.5</v>
      </c>
      <c r="T3734" s="8">
        <f t="shared" si="351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-1500</v>
      </c>
      <c r="P3735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8">
        <f t="shared" si="350"/>
        <v>42112.9375</v>
      </c>
      <c r="T3735" s="8">
        <f t="shared" si="351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-1073</v>
      </c>
      <c r="P3736">
        <f t="shared" si="349"/>
        <v>61</v>
      </c>
      <c r="Q3736" t="str">
        <f t="shared" si="352"/>
        <v>theater</v>
      </c>
      <c r="R3736" t="str">
        <f t="shared" si="353"/>
        <v>plays</v>
      </c>
      <c r="S3736" s="8">
        <f t="shared" si="350"/>
        <v>42149.901574074072</v>
      </c>
      <c r="T3736" s="8">
        <f t="shared" si="351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-130</v>
      </c>
      <c r="P3737">
        <f t="shared" si="349"/>
        <v>10</v>
      </c>
      <c r="Q3737" t="str">
        <f t="shared" si="352"/>
        <v>theater</v>
      </c>
      <c r="R3737" t="str">
        <f t="shared" si="353"/>
        <v>plays</v>
      </c>
      <c r="S3737" s="8">
        <f t="shared" si="350"/>
        <v>42152.693159722221</v>
      </c>
      <c r="T3737" s="8">
        <f t="shared" si="351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-1490</v>
      </c>
      <c r="P3738">
        <f t="shared" si="349"/>
        <v>10</v>
      </c>
      <c r="Q3738" t="str">
        <f t="shared" si="352"/>
        <v>theater</v>
      </c>
      <c r="R3738" t="str">
        <f t="shared" si="353"/>
        <v>plays</v>
      </c>
      <c r="S3738" s="8">
        <f t="shared" si="350"/>
        <v>42086.75</v>
      </c>
      <c r="T3738" s="8">
        <f t="shared" si="351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-550</v>
      </c>
      <c r="P3739">
        <f t="shared" si="349"/>
        <v>37.5</v>
      </c>
      <c r="Q3739" t="str">
        <f t="shared" si="352"/>
        <v>theater</v>
      </c>
      <c r="R3739" t="str">
        <f t="shared" si="353"/>
        <v>plays</v>
      </c>
      <c r="S3739" s="8">
        <f t="shared" si="350"/>
        <v>42320.290972222225</v>
      </c>
      <c r="T3739" s="8">
        <f t="shared" si="351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-1230</v>
      </c>
      <c r="P3740">
        <f t="shared" si="349"/>
        <v>45</v>
      </c>
      <c r="Q3740" t="str">
        <f t="shared" si="352"/>
        <v>theater</v>
      </c>
      <c r="R3740" t="str">
        <f t="shared" si="353"/>
        <v>plays</v>
      </c>
      <c r="S3740" s="8">
        <f t="shared" si="350"/>
        <v>41835.916666666664</v>
      </c>
      <c r="T3740" s="8">
        <f t="shared" si="351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-3195</v>
      </c>
      <c r="P3741">
        <f t="shared" si="349"/>
        <v>100.625</v>
      </c>
      <c r="Q3741" t="str">
        <f t="shared" si="352"/>
        <v>theater</v>
      </c>
      <c r="R3741" t="str">
        <f t="shared" si="353"/>
        <v>plays</v>
      </c>
      <c r="S3741" s="8">
        <f t="shared" si="350"/>
        <v>42568.449861111112</v>
      </c>
      <c r="T3741" s="8">
        <f t="shared" si="351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-1642</v>
      </c>
      <c r="P3742">
        <f t="shared" si="349"/>
        <v>25.571428571428573</v>
      </c>
      <c r="Q3742" t="str">
        <f t="shared" si="352"/>
        <v>theater</v>
      </c>
      <c r="R3742" t="str">
        <f t="shared" si="353"/>
        <v>plays</v>
      </c>
      <c r="S3742" s="8">
        <f t="shared" si="350"/>
        <v>41863.079143518517</v>
      </c>
      <c r="T3742" s="8">
        <f t="shared" si="351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-20000</v>
      </c>
      <c r="P3743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8">
        <f t="shared" si="350"/>
        <v>42355.920717592591</v>
      </c>
      <c r="T3743" s="8">
        <f t="shared" si="351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-4900</v>
      </c>
      <c r="P3744">
        <f t="shared" si="349"/>
        <v>25</v>
      </c>
      <c r="Q3744" t="str">
        <f t="shared" si="352"/>
        <v>theater</v>
      </c>
      <c r="R3744" t="str">
        <f t="shared" si="353"/>
        <v>plays</v>
      </c>
      <c r="S3744" s="8">
        <f t="shared" si="350"/>
        <v>41888.214629629627</v>
      </c>
      <c r="T3744" s="8">
        <f t="shared" si="351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-2200</v>
      </c>
      <c r="P3745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8">
        <f t="shared" si="350"/>
        <v>41823.710231481484</v>
      </c>
      <c r="T3745" s="8">
        <f t="shared" si="351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-1200</v>
      </c>
      <c r="P3746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8">
        <f t="shared" si="350"/>
        <v>41825.165972222225</v>
      </c>
      <c r="T3746" s="8">
        <f t="shared" si="351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-90</v>
      </c>
      <c r="P3747">
        <f t="shared" si="349"/>
        <v>10</v>
      </c>
      <c r="Q3747" t="str">
        <f t="shared" si="352"/>
        <v>theater</v>
      </c>
      <c r="R3747" t="str">
        <f t="shared" si="353"/>
        <v>plays</v>
      </c>
      <c r="S3747" s="8">
        <f t="shared" si="350"/>
        <v>41861.697939814818</v>
      </c>
      <c r="T3747" s="8">
        <f t="shared" si="351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-8298</v>
      </c>
      <c r="P3748">
        <f t="shared" si="349"/>
        <v>202</v>
      </c>
      <c r="Q3748" t="str">
        <f t="shared" si="352"/>
        <v>theater</v>
      </c>
      <c r="R3748" t="str">
        <f t="shared" si="353"/>
        <v>plays</v>
      </c>
      <c r="S3748" s="8">
        <f t="shared" si="350"/>
        <v>42651.389340277776</v>
      </c>
      <c r="T3748" s="8">
        <f t="shared" si="351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-2475</v>
      </c>
      <c r="P3749">
        <f t="shared" si="349"/>
        <v>25</v>
      </c>
      <c r="Q3749" t="str">
        <f t="shared" si="352"/>
        <v>theater</v>
      </c>
      <c r="R3749" t="str">
        <f t="shared" si="353"/>
        <v>plays</v>
      </c>
      <c r="S3749" s="8">
        <f t="shared" si="350"/>
        <v>42190.957638888889</v>
      </c>
      <c r="T3749" s="8">
        <f t="shared" si="351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176</v>
      </c>
      <c r="P3750">
        <f t="shared" si="349"/>
        <v>99.538461538461533</v>
      </c>
      <c r="Q3750" t="str">
        <f t="shared" si="352"/>
        <v>theater</v>
      </c>
      <c r="R3750" t="str">
        <f t="shared" si="353"/>
        <v>musical</v>
      </c>
      <c r="S3750" s="8">
        <f t="shared" si="350"/>
        <v>42416.249305555553</v>
      </c>
      <c r="T3750" s="8">
        <f t="shared" si="351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25</v>
      </c>
      <c r="P3751">
        <f t="shared" si="349"/>
        <v>75</v>
      </c>
      <c r="Q3751" t="str">
        <f t="shared" si="352"/>
        <v>theater</v>
      </c>
      <c r="R3751" t="str">
        <f t="shared" si="353"/>
        <v>musical</v>
      </c>
      <c r="S3751" s="8">
        <f t="shared" si="350"/>
        <v>42489.165972222225</v>
      </c>
      <c r="T3751" s="8">
        <f t="shared" si="351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27</v>
      </c>
      <c r="P3752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8">
        <f t="shared" si="350"/>
        <v>42045.332638888889</v>
      </c>
      <c r="T3752" s="8">
        <f t="shared" si="351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326</v>
      </c>
      <c r="P3753">
        <f t="shared" si="349"/>
        <v>120.54545454545455</v>
      </c>
      <c r="Q3753" t="str">
        <f t="shared" si="352"/>
        <v>theater</v>
      </c>
      <c r="R3753" t="str">
        <f t="shared" si="353"/>
        <v>musical</v>
      </c>
      <c r="S3753" s="8">
        <f t="shared" si="350"/>
        <v>42462.993900462956</v>
      </c>
      <c r="T3753" s="8">
        <f t="shared" si="351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65</v>
      </c>
      <c r="P3754">
        <f t="shared" si="349"/>
        <v>37.666666666666664</v>
      </c>
      <c r="Q3754" t="str">
        <f t="shared" si="352"/>
        <v>theater</v>
      </c>
      <c r="R3754" t="str">
        <f t="shared" si="353"/>
        <v>musical</v>
      </c>
      <c r="S3754" s="8">
        <f t="shared" si="350"/>
        <v>42659.875</v>
      </c>
      <c r="T3754" s="8">
        <f t="shared" si="351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167</v>
      </c>
      <c r="P3755">
        <f t="shared" si="349"/>
        <v>172.23333333333332</v>
      </c>
      <c r="Q3755" t="str">
        <f t="shared" si="352"/>
        <v>theater</v>
      </c>
      <c r="R3755" t="str">
        <f t="shared" si="353"/>
        <v>musical</v>
      </c>
      <c r="S3755" s="8">
        <f t="shared" si="350"/>
        <v>42158</v>
      </c>
      <c r="T3755" s="8">
        <f t="shared" si="351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500</v>
      </c>
      <c r="P3756">
        <f t="shared" si="349"/>
        <v>111.11111111111111</v>
      </c>
      <c r="Q3756" t="str">
        <f t="shared" si="352"/>
        <v>theater</v>
      </c>
      <c r="R3756" t="str">
        <f t="shared" si="353"/>
        <v>musical</v>
      </c>
      <c r="S3756" s="8">
        <f t="shared" si="350"/>
        <v>41846.207638888889</v>
      </c>
      <c r="T3756" s="8">
        <f t="shared" si="351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163</v>
      </c>
      <c r="P3757">
        <f t="shared" si="349"/>
        <v>25.464285714285715</v>
      </c>
      <c r="Q3757" t="str">
        <f t="shared" si="352"/>
        <v>theater</v>
      </c>
      <c r="R3757" t="str">
        <f t="shared" si="353"/>
        <v>musical</v>
      </c>
      <c r="S3757" s="8">
        <f t="shared" si="350"/>
        <v>42475.866979166662</v>
      </c>
      <c r="T3757" s="8">
        <f t="shared" si="351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50</v>
      </c>
      <c r="P3758">
        <f t="shared" si="349"/>
        <v>267.64705882352939</v>
      </c>
      <c r="Q3758" t="str">
        <f t="shared" si="352"/>
        <v>theater</v>
      </c>
      <c r="R3758" t="str">
        <f t="shared" si="353"/>
        <v>musical</v>
      </c>
      <c r="S3758" s="8">
        <f t="shared" si="350"/>
        <v>41801.814791666664</v>
      </c>
      <c r="T3758" s="8">
        <f t="shared" si="351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298</v>
      </c>
      <c r="P3759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8">
        <f t="shared" si="350"/>
        <v>41974.850868055553</v>
      </c>
      <c r="T3759" s="8">
        <f t="shared" si="351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35</v>
      </c>
      <c r="P3760">
        <f t="shared" si="349"/>
        <v>59.03846153846154</v>
      </c>
      <c r="Q3760" t="str">
        <f t="shared" si="352"/>
        <v>theater</v>
      </c>
      <c r="R3760" t="str">
        <f t="shared" si="353"/>
        <v>musical</v>
      </c>
      <c r="S3760" s="8">
        <f t="shared" si="350"/>
        <v>41778.208333333336</v>
      </c>
      <c r="T3760" s="8">
        <f t="shared" si="351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409.77000000000044</v>
      </c>
      <c r="P3761">
        <f t="shared" si="349"/>
        <v>50.111022727272733</v>
      </c>
      <c r="Q3761" t="str">
        <f t="shared" si="352"/>
        <v>theater</v>
      </c>
      <c r="R3761" t="str">
        <f t="shared" si="353"/>
        <v>musical</v>
      </c>
      <c r="S3761" s="8">
        <f t="shared" si="350"/>
        <v>42242.108252314814</v>
      </c>
      <c r="T3761" s="8">
        <f t="shared" si="351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50.770000000000437</v>
      </c>
      <c r="P3762">
        <f t="shared" si="349"/>
        <v>55.502967032967035</v>
      </c>
      <c r="Q3762" t="str">
        <f t="shared" si="352"/>
        <v>theater</v>
      </c>
      <c r="R3762" t="str">
        <f t="shared" si="353"/>
        <v>musical</v>
      </c>
      <c r="S3762" s="8">
        <f t="shared" si="350"/>
        <v>41764.525300925925</v>
      </c>
      <c r="T3762" s="8">
        <f t="shared" si="351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0</v>
      </c>
      <c r="P3763">
        <f t="shared" si="349"/>
        <v>166.66666666666666</v>
      </c>
      <c r="Q3763" t="str">
        <f t="shared" si="352"/>
        <v>theater</v>
      </c>
      <c r="R3763" t="str">
        <f t="shared" si="353"/>
        <v>musical</v>
      </c>
      <c r="S3763" s="8">
        <f t="shared" si="350"/>
        <v>42226.958333333328</v>
      </c>
      <c r="T3763" s="8">
        <f t="shared" si="351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78</v>
      </c>
      <c r="P3764">
        <f t="shared" si="349"/>
        <v>47.428571428571431</v>
      </c>
      <c r="Q3764" t="str">
        <f t="shared" si="352"/>
        <v>theater</v>
      </c>
      <c r="R3764" t="str">
        <f t="shared" si="353"/>
        <v>musical</v>
      </c>
      <c r="S3764" s="8">
        <f t="shared" si="350"/>
        <v>42218.813530092593</v>
      </c>
      <c r="T3764" s="8">
        <f t="shared" si="351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0</v>
      </c>
      <c r="P3765">
        <f t="shared" si="349"/>
        <v>64.935064935064929</v>
      </c>
      <c r="Q3765" t="str">
        <f t="shared" si="352"/>
        <v>theater</v>
      </c>
      <c r="R3765" t="str">
        <f t="shared" si="353"/>
        <v>musical</v>
      </c>
      <c r="S3765" s="8">
        <f t="shared" si="350"/>
        <v>42095.708634259259</v>
      </c>
      <c r="T3765" s="8">
        <f t="shared" si="351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0</v>
      </c>
      <c r="P3766">
        <f t="shared" si="349"/>
        <v>55.555555555555557</v>
      </c>
      <c r="Q3766" t="str">
        <f t="shared" si="352"/>
        <v>theater</v>
      </c>
      <c r="R3766" t="str">
        <f t="shared" si="353"/>
        <v>musical</v>
      </c>
      <c r="S3766" s="8">
        <f t="shared" si="350"/>
        <v>42519.024999999994</v>
      </c>
      <c r="T3766" s="8">
        <f t="shared" si="351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942</v>
      </c>
      <c r="P3767">
        <f t="shared" si="349"/>
        <v>74.224299065420567</v>
      </c>
      <c r="Q3767" t="str">
        <f t="shared" si="352"/>
        <v>theater</v>
      </c>
      <c r="R3767" t="str">
        <f t="shared" si="353"/>
        <v>musical</v>
      </c>
      <c r="S3767" s="8">
        <f t="shared" si="350"/>
        <v>41850.776412037041</v>
      </c>
      <c r="T3767" s="8">
        <f t="shared" si="351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265.01000000000022</v>
      </c>
      <c r="P3768">
        <f t="shared" si="349"/>
        <v>106.9271875</v>
      </c>
      <c r="Q3768" t="str">
        <f t="shared" si="352"/>
        <v>theater</v>
      </c>
      <c r="R3768" t="str">
        <f t="shared" si="353"/>
        <v>musical</v>
      </c>
      <c r="S3768" s="8">
        <f t="shared" si="350"/>
        <v>41823.167187500003</v>
      </c>
      <c r="T3768" s="8">
        <f t="shared" si="351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335</v>
      </c>
      <c r="P3769">
        <f t="shared" si="349"/>
        <v>41.696428571428569</v>
      </c>
      <c r="Q3769" t="str">
        <f t="shared" si="352"/>
        <v>theater</v>
      </c>
      <c r="R3769" t="str">
        <f t="shared" si="353"/>
        <v>musical</v>
      </c>
      <c r="S3769" s="8">
        <f t="shared" si="350"/>
        <v>42064.207638888889</v>
      </c>
      <c r="T3769" s="8">
        <f t="shared" si="351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306.10999999999967</v>
      </c>
      <c r="P3770">
        <f t="shared" si="349"/>
        <v>74.243275862068955</v>
      </c>
      <c r="Q3770" t="str">
        <f t="shared" si="352"/>
        <v>theater</v>
      </c>
      <c r="R3770" t="str">
        <f t="shared" si="353"/>
        <v>musical</v>
      </c>
      <c r="S3770" s="8">
        <f t="shared" si="350"/>
        <v>41802.727893518517</v>
      </c>
      <c r="T3770" s="8">
        <f t="shared" si="351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0</v>
      </c>
      <c r="P3771">
        <f t="shared" si="349"/>
        <v>73.333333333333329</v>
      </c>
      <c r="Q3771" t="str">
        <f t="shared" si="352"/>
        <v>theater</v>
      </c>
      <c r="R3771" t="str">
        <f t="shared" si="353"/>
        <v>musical</v>
      </c>
      <c r="S3771" s="8">
        <f t="shared" si="350"/>
        <v>42475.598136574074</v>
      </c>
      <c r="T3771" s="8">
        <f t="shared" si="351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0</v>
      </c>
      <c r="P3772">
        <f t="shared" si="349"/>
        <v>100</v>
      </c>
      <c r="Q3772" t="str">
        <f t="shared" si="352"/>
        <v>theater</v>
      </c>
      <c r="R3772" t="str">
        <f t="shared" si="353"/>
        <v>musical</v>
      </c>
      <c r="S3772" s="8">
        <f t="shared" si="350"/>
        <v>42168.930671296301</v>
      </c>
      <c r="T3772" s="8">
        <f t="shared" si="351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460</v>
      </c>
      <c r="P3773">
        <f t="shared" si="349"/>
        <v>38.421052631578945</v>
      </c>
      <c r="Q3773" t="str">
        <f t="shared" si="352"/>
        <v>theater</v>
      </c>
      <c r="R3773" t="str">
        <f t="shared" si="353"/>
        <v>musical</v>
      </c>
      <c r="S3773" s="8">
        <f t="shared" si="350"/>
        <v>42508</v>
      </c>
      <c r="T3773" s="8">
        <f t="shared" si="351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510</v>
      </c>
      <c r="P3774">
        <f t="shared" si="349"/>
        <v>166.96969696969697</v>
      </c>
      <c r="Q3774" t="str">
        <f t="shared" si="352"/>
        <v>theater</v>
      </c>
      <c r="R3774" t="str">
        <f t="shared" si="353"/>
        <v>musical</v>
      </c>
      <c r="S3774" s="8">
        <f t="shared" si="350"/>
        <v>42703.25</v>
      </c>
      <c r="T3774" s="8">
        <f t="shared" si="351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410</v>
      </c>
      <c r="P3775">
        <f t="shared" si="349"/>
        <v>94.912280701754383</v>
      </c>
      <c r="Q3775" t="str">
        <f t="shared" si="352"/>
        <v>theater</v>
      </c>
      <c r="R3775" t="str">
        <f t="shared" si="353"/>
        <v>musical</v>
      </c>
      <c r="S3775" s="8">
        <f t="shared" si="350"/>
        <v>42689.088888888888</v>
      </c>
      <c r="T3775" s="8">
        <f t="shared" si="351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0</v>
      </c>
      <c r="P3776">
        <f t="shared" si="349"/>
        <v>100</v>
      </c>
      <c r="Q3776" t="str">
        <f t="shared" si="352"/>
        <v>theater</v>
      </c>
      <c r="R3776" t="str">
        <f t="shared" si="353"/>
        <v>musical</v>
      </c>
      <c r="S3776" s="8">
        <f t="shared" si="350"/>
        <v>42103.792303240742</v>
      </c>
      <c r="T3776" s="8">
        <f t="shared" si="351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5</v>
      </c>
      <c r="P3777">
        <f t="shared" si="349"/>
        <v>143.21428571428572</v>
      </c>
      <c r="Q3777" t="str">
        <f t="shared" si="352"/>
        <v>theater</v>
      </c>
      <c r="R3777" t="str">
        <f t="shared" si="353"/>
        <v>musical</v>
      </c>
      <c r="S3777" s="8">
        <f t="shared" si="350"/>
        <v>42103.166666666672</v>
      </c>
      <c r="T3777" s="8">
        <f t="shared" si="351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E3778-D3778</f>
        <v>537</v>
      </c>
      <c r="P3778">
        <f t="shared" ref="P3778:P3841" si="355">E3778/L3778</f>
        <v>90.819148936170208</v>
      </c>
      <c r="Q3778" t="str">
        <f t="shared" si="352"/>
        <v>theater</v>
      </c>
      <c r="R3778" t="str">
        <f t="shared" si="353"/>
        <v>musical</v>
      </c>
      <c r="S3778" s="8">
        <f t="shared" ref="S3778:S3841" si="356">(((I3778/60)/60)/24)+DATE(1970,1,1)</f>
        <v>41852.041666666664</v>
      </c>
      <c r="T3778" s="8">
        <f t="shared" ref="T3778:T3841" si="357">(((J3778/60)/60)/24)+DATE(1970,1,1)</f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864</v>
      </c>
      <c r="P3779">
        <f t="shared" si="355"/>
        <v>48.542372881355931</v>
      </c>
      <c r="Q3779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8">
        <f t="shared" si="356"/>
        <v>41909.166666666664</v>
      </c>
      <c r="T3779" s="8">
        <f t="shared" si="357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121</v>
      </c>
      <c r="P3780">
        <f t="shared" si="355"/>
        <v>70.027777777777771</v>
      </c>
      <c r="Q3780" t="str">
        <f t="shared" si="358"/>
        <v>theater</v>
      </c>
      <c r="R3780" t="str">
        <f t="shared" si="359"/>
        <v>musical</v>
      </c>
      <c r="S3780" s="8">
        <f t="shared" si="356"/>
        <v>42049.819212962961</v>
      </c>
      <c r="T3780" s="8">
        <f t="shared" si="357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597</v>
      </c>
      <c r="P3781">
        <f t="shared" si="355"/>
        <v>135.62608695652173</v>
      </c>
      <c r="Q3781" t="str">
        <f t="shared" si="358"/>
        <v>theater</v>
      </c>
      <c r="R3781" t="str">
        <f t="shared" si="359"/>
        <v>musical</v>
      </c>
      <c r="S3781" s="8">
        <f t="shared" si="356"/>
        <v>42455.693750000006</v>
      </c>
      <c r="T3781" s="8">
        <f t="shared" si="357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500</v>
      </c>
      <c r="P3782">
        <f t="shared" si="355"/>
        <v>100</v>
      </c>
      <c r="Q3782" t="str">
        <f t="shared" si="358"/>
        <v>theater</v>
      </c>
      <c r="R3782" t="str">
        <f t="shared" si="359"/>
        <v>musical</v>
      </c>
      <c r="S3782" s="8">
        <f t="shared" si="356"/>
        <v>42198.837499999994</v>
      </c>
      <c r="T3782" s="8">
        <f t="shared" si="357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435</v>
      </c>
      <c r="P3783">
        <f t="shared" si="355"/>
        <v>94.90384615384616</v>
      </c>
      <c r="Q3783" t="str">
        <f t="shared" si="358"/>
        <v>theater</v>
      </c>
      <c r="R3783" t="str">
        <f t="shared" si="359"/>
        <v>musical</v>
      </c>
      <c r="S3783" s="8">
        <f t="shared" si="356"/>
        <v>41890.882928240739</v>
      </c>
      <c r="T3783" s="8">
        <f t="shared" si="357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35</v>
      </c>
      <c r="P3784">
        <f t="shared" si="355"/>
        <v>75.370370370370367</v>
      </c>
      <c r="Q3784" t="str">
        <f t="shared" si="358"/>
        <v>theater</v>
      </c>
      <c r="R3784" t="str">
        <f t="shared" si="359"/>
        <v>musical</v>
      </c>
      <c r="S3784" s="8">
        <f t="shared" si="356"/>
        <v>42575.958333333328</v>
      </c>
      <c r="T3784" s="8">
        <f t="shared" si="357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347</v>
      </c>
      <c r="P3785">
        <f t="shared" si="355"/>
        <v>64.458333333333329</v>
      </c>
      <c r="Q3785" t="str">
        <f t="shared" si="358"/>
        <v>theater</v>
      </c>
      <c r="R3785" t="str">
        <f t="shared" si="359"/>
        <v>musical</v>
      </c>
      <c r="S3785" s="8">
        <f t="shared" si="356"/>
        <v>42444.666666666672</v>
      </c>
      <c r="T3785" s="8">
        <f t="shared" si="357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150</v>
      </c>
      <c r="P3786">
        <f t="shared" si="355"/>
        <v>115</v>
      </c>
      <c r="Q3786" t="str">
        <f t="shared" si="358"/>
        <v>theater</v>
      </c>
      <c r="R3786" t="str">
        <f t="shared" si="359"/>
        <v>musical</v>
      </c>
      <c r="S3786" s="8">
        <f t="shared" si="356"/>
        <v>42561.980694444443</v>
      </c>
      <c r="T3786" s="8">
        <f t="shared" si="357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1015</v>
      </c>
      <c r="P378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8">
        <f t="shared" si="356"/>
        <v>42584.418749999997</v>
      </c>
      <c r="T3787" s="8">
        <f t="shared" si="357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658</v>
      </c>
      <c r="P3788">
        <f t="shared" si="355"/>
        <v>93.774647887323937</v>
      </c>
      <c r="Q3788" t="str">
        <f t="shared" si="358"/>
        <v>theater</v>
      </c>
      <c r="R3788" t="str">
        <f t="shared" si="359"/>
        <v>musical</v>
      </c>
      <c r="S3788" s="8">
        <f t="shared" si="356"/>
        <v>42517.037905092591</v>
      </c>
      <c r="T3788" s="8">
        <f t="shared" si="357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</v>
      </c>
      <c r="P3789">
        <f t="shared" si="355"/>
        <v>35.1</v>
      </c>
      <c r="Q3789" t="str">
        <f t="shared" si="358"/>
        <v>theater</v>
      </c>
      <c r="R3789" t="str">
        <f t="shared" si="359"/>
        <v>musical</v>
      </c>
      <c r="S3789" s="8">
        <f t="shared" si="356"/>
        <v>42196.165972222225</v>
      </c>
      <c r="T3789" s="8">
        <f t="shared" si="357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-74500</v>
      </c>
      <c r="P3790">
        <f t="shared" si="355"/>
        <v>500</v>
      </c>
      <c r="Q3790" t="str">
        <f t="shared" si="358"/>
        <v>theater</v>
      </c>
      <c r="R3790" t="str">
        <f t="shared" si="359"/>
        <v>musical</v>
      </c>
      <c r="S3790" s="8">
        <f t="shared" si="356"/>
        <v>42361.679166666669</v>
      </c>
      <c r="T3790" s="8">
        <f t="shared" si="357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-3434</v>
      </c>
      <c r="P3791">
        <f t="shared" si="355"/>
        <v>29</v>
      </c>
      <c r="Q3791" t="str">
        <f t="shared" si="358"/>
        <v>theater</v>
      </c>
      <c r="R3791" t="str">
        <f t="shared" si="359"/>
        <v>musical</v>
      </c>
      <c r="S3791" s="8">
        <f t="shared" si="356"/>
        <v>42170.798819444448</v>
      </c>
      <c r="T3791" s="8">
        <f t="shared" si="357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-15000</v>
      </c>
      <c r="P3792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8">
        <f t="shared" si="356"/>
        <v>42696.708599537036</v>
      </c>
      <c r="T3792" s="8">
        <f t="shared" si="357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-1500</v>
      </c>
      <c r="P3793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8">
        <f t="shared" si="356"/>
        <v>41826.692037037035</v>
      </c>
      <c r="T3793" s="8">
        <f t="shared" si="357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-12465</v>
      </c>
      <c r="P3794">
        <f t="shared" si="355"/>
        <v>17.5</v>
      </c>
      <c r="Q3794" t="str">
        <f t="shared" si="358"/>
        <v>theater</v>
      </c>
      <c r="R3794" t="str">
        <f t="shared" si="359"/>
        <v>musical</v>
      </c>
      <c r="S3794" s="8">
        <f t="shared" si="356"/>
        <v>42200.447013888886</v>
      </c>
      <c r="T3794" s="8">
        <f t="shared" si="357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-2824</v>
      </c>
      <c r="P3795">
        <f t="shared" si="355"/>
        <v>174</v>
      </c>
      <c r="Q3795" t="str">
        <f t="shared" si="358"/>
        <v>theater</v>
      </c>
      <c r="R3795" t="str">
        <f t="shared" si="359"/>
        <v>musical</v>
      </c>
      <c r="S3795" s="8">
        <f t="shared" si="356"/>
        <v>41989.938993055555</v>
      </c>
      <c r="T3795" s="8">
        <f t="shared" si="357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-4950</v>
      </c>
      <c r="P3796">
        <f t="shared" si="355"/>
        <v>50</v>
      </c>
      <c r="Q3796" t="str">
        <f t="shared" si="358"/>
        <v>theater</v>
      </c>
      <c r="R3796" t="str">
        <f t="shared" si="359"/>
        <v>musical</v>
      </c>
      <c r="S3796" s="8">
        <f t="shared" si="356"/>
        <v>42162.58048611111</v>
      </c>
      <c r="T3796" s="8">
        <f t="shared" si="357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-590</v>
      </c>
      <c r="P3797">
        <f t="shared" si="355"/>
        <v>5</v>
      </c>
      <c r="Q3797" t="str">
        <f t="shared" si="358"/>
        <v>theater</v>
      </c>
      <c r="R3797" t="str">
        <f t="shared" si="359"/>
        <v>musical</v>
      </c>
      <c r="S3797" s="8">
        <f t="shared" si="356"/>
        <v>42244.9375</v>
      </c>
      <c r="T3797" s="8">
        <f t="shared" si="357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-22499</v>
      </c>
      <c r="P3798">
        <f t="shared" si="355"/>
        <v>1</v>
      </c>
      <c r="Q3798" t="str">
        <f t="shared" si="358"/>
        <v>theater</v>
      </c>
      <c r="R3798" t="str">
        <f t="shared" si="359"/>
        <v>musical</v>
      </c>
      <c r="S3798" s="8">
        <f t="shared" si="356"/>
        <v>42749.029583333337</v>
      </c>
      <c r="T3798" s="8">
        <f t="shared" si="357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-620</v>
      </c>
      <c r="P3799">
        <f t="shared" si="355"/>
        <v>145.40540540540542</v>
      </c>
      <c r="Q3799" t="str">
        <f t="shared" si="358"/>
        <v>theater</v>
      </c>
      <c r="R3799" t="str">
        <f t="shared" si="359"/>
        <v>musical</v>
      </c>
      <c r="S3799" s="8">
        <f t="shared" si="356"/>
        <v>42114.881539351853</v>
      </c>
      <c r="T3799" s="8">
        <f t="shared" si="357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-68975</v>
      </c>
      <c r="P3800">
        <f t="shared" si="355"/>
        <v>205</v>
      </c>
      <c r="Q3800" t="str">
        <f t="shared" si="358"/>
        <v>theater</v>
      </c>
      <c r="R3800" t="str">
        <f t="shared" si="359"/>
        <v>musical</v>
      </c>
      <c r="S3800" s="8">
        <f t="shared" si="356"/>
        <v>41861.722777777781</v>
      </c>
      <c r="T3800" s="8">
        <f t="shared" si="357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-9598</v>
      </c>
      <c r="P3801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8">
        <f t="shared" si="356"/>
        <v>42440.93105324074</v>
      </c>
      <c r="T3801" s="8">
        <f t="shared" si="357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-21119</v>
      </c>
      <c r="P3802">
        <f t="shared" si="355"/>
        <v>55.0625</v>
      </c>
      <c r="Q3802" t="str">
        <f t="shared" si="358"/>
        <v>theater</v>
      </c>
      <c r="R3802" t="str">
        <f t="shared" si="359"/>
        <v>musical</v>
      </c>
      <c r="S3802" s="8">
        <f t="shared" si="356"/>
        <v>42015.207638888889</v>
      </c>
      <c r="T3802" s="8">
        <f t="shared" si="357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-4574</v>
      </c>
      <c r="P3803">
        <f t="shared" si="355"/>
        <v>47.333333333333336</v>
      </c>
      <c r="Q3803" t="str">
        <f t="shared" si="358"/>
        <v>theater</v>
      </c>
      <c r="R3803" t="str">
        <f t="shared" si="359"/>
        <v>musical</v>
      </c>
      <c r="S3803" s="8">
        <f t="shared" si="356"/>
        <v>42006.676111111112</v>
      </c>
      <c r="T3803" s="8">
        <f t="shared" si="357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-3000</v>
      </c>
      <c r="P3804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8">
        <f t="shared" si="356"/>
        <v>42299.126226851848</v>
      </c>
      <c r="T3804" s="8">
        <f t="shared" si="357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-9642</v>
      </c>
      <c r="P3805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8">
        <f t="shared" si="356"/>
        <v>42433.971851851849</v>
      </c>
      <c r="T3805" s="8">
        <f t="shared" si="357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-8000</v>
      </c>
      <c r="P3806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8">
        <f t="shared" si="356"/>
        <v>42582.291666666672</v>
      </c>
      <c r="T3806" s="8">
        <f t="shared" si="357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-149997</v>
      </c>
      <c r="P3807">
        <f t="shared" si="355"/>
        <v>1.5</v>
      </c>
      <c r="Q3807" t="str">
        <f t="shared" si="358"/>
        <v>theater</v>
      </c>
      <c r="R3807" t="str">
        <f t="shared" si="359"/>
        <v>musical</v>
      </c>
      <c r="S3807" s="8">
        <f t="shared" si="356"/>
        <v>41909.887037037035</v>
      </c>
      <c r="T3807" s="8">
        <f t="shared" si="357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-7495</v>
      </c>
      <c r="P3808">
        <f t="shared" si="355"/>
        <v>5</v>
      </c>
      <c r="Q3808" t="str">
        <f t="shared" si="358"/>
        <v>theater</v>
      </c>
      <c r="R3808" t="str">
        <f t="shared" si="359"/>
        <v>musical</v>
      </c>
      <c r="S3808" s="8">
        <f t="shared" si="356"/>
        <v>41819.259039351848</v>
      </c>
      <c r="T3808" s="8">
        <f t="shared" si="357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-1045</v>
      </c>
      <c r="P3809">
        <f t="shared" si="355"/>
        <v>50.555555555555557</v>
      </c>
      <c r="Q3809" t="str">
        <f t="shared" si="358"/>
        <v>theater</v>
      </c>
      <c r="R3809" t="str">
        <f t="shared" si="359"/>
        <v>musical</v>
      </c>
      <c r="S3809" s="8">
        <f t="shared" si="356"/>
        <v>42097.909016203703</v>
      </c>
      <c r="T3809" s="8">
        <f t="shared" si="357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0</v>
      </c>
      <c r="P3810">
        <f t="shared" si="355"/>
        <v>41.666666666666664</v>
      </c>
      <c r="Q3810" t="str">
        <f t="shared" si="358"/>
        <v>theater</v>
      </c>
      <c r="R3810" t="str">
        <f t="shared" si="359"/>
        <v>plays</v>
      </c>
      <c r="S3810" s="8">
        <f t="shared" si="356"/>
        <v>42119.412256944444</v>
      </c>
      <c r="T3810" s="8">
        <f t="shared" si="357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25</v>
      </c>
      <c r="P3811">
        <f t="shared" si="355"/>
        <v>53.289473684210527</v>
      </c>
      <c r="Q3811" t="str">
        <f t="shared" si="358"/>
        <v>theater</v>
      </c>
      <c r="R3811" t="str">
        <f t="shared" si="359"/>
        <v>plays</v>
      </c>
      <c r="S3811" s="8">
        <f t="shared" si="356"/>
        <v>41850.958333333336</v>
      </c>
      <c r="T3811" s="8">
        <f t="shared" si="357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326</v>
      </c>
      <c r="P3812">
        <f t="shared" si="355"/>
        <v>70.230769230769226</v>
      </c>
      <c r="Q3812" t="str">
        <f t="shared" si="358"/>
        <v>theater</v>
      </c>
      <c r="R3812" t="str">
        <f t="shared" si="359"/>
        <v>plays</v>
      </c>
      <c r="S3812" s="8">
        <f t="shared" si="356"/>
        <v>42084.807384259257</v>
      </c>
      <c r="T3812" s="8">
        <f t="shared" si="357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575</v>
      </c>
      <c r="P3813">
        <f t="shared" si="355"/>
        <v>43.421052631578945</v>
      </c>
      <c r="Q3813" t="str">
        <f t="shared" si="358"/>
        <v>theater</v>
      </c>
      <c r="R3813" t="str">
        <f t="shared" si="359"/>
        <v>plays</v>
      </c>
      <c r="S3813" s="8">
        <f t="shared" si="356"/>
        <v>42521.458333333328</v>
      </c>
      <c r="T3813" s="8">
        <f t="shared" si="357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191</v>
      </c>
      <c r="P3814">
        <f t="shared" si="355"/>
        <v>199.18181818181819</v>
      </c>
      <c r="Q3814" t="str">
        <f t="shared" si="358"/>
        <v>theater</v>
      </c>
      <c r="R3814" t="str">
        <f t="shared" si="359"/>
        <v>plays</v>
      </c>
      <c r="S3814" s="8">
        <f t="shared" si="356"/>
        <v>42156.165972222225</v>
      </c>
      <c r="T3814" s="8">
        <f t="shared" si="357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19.989999999999782</v>
      </c>
      <c r="P3815">
        <f t="shared" si="355"/>
        <v>78.518148148148143</v>
      </c>
      <c r="Q3815" t="str">
        <f t="shared" si="358"/>
        <v>theater</v>
      </c>
      <c r="R3815" t="str">
        <f t="shared" si="359"/>
        <v>plays</v>
      </c>
      <c r="S3815" s="8">
        <f t="shared" si="356"/>
        <v>42535.904861111107</v>
      </c>
      <c r="T3815" s="8">
        <f t="shared" si="357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602</v>
      </c>
      <c r="P3816">
        <f t="shared" si="355"/>
        <v>61.823529411764703</v>
      </c>
      <c r="Q3816" t="str">
        <f t="shared" si="358"/>
        <v>theater</v>
      </c>
      <c r="R3816" t="str">
        <f t="shared" si="359"/>
        <v>plays</v>
      </c>
      <c r="S3816" s="8">
        <f t="shared" si="356"/>
        <v>42095.165972222225</v>
      </c>
      <c r="T3816" s="8">
        <f t="shared" si="357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9.9999999999909051E-3</v>
      </c>
      <c r="P3817">
        <f t="shared" si="355"/>
        <v>50.000500000000002</v>
      </c>
      <c r="Q3817" t="str">
        <f t="shared" si="358"/>
        <v>theater</v>
      </c>
      <c r="R3817" t="str">
        <f t="shared" si="359"/>
        <v>plays</v>
      </c>
      <c r="S3817" s="8">
        <f t="shared" si="356"/>
        <v>42236.958333333328</v>
      </c>
      <c r="T3817" s="8">
        <f t="shared" si="357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288.56999999999994</v>
      </c>
      <c r="P3818">
        <f t="shared" si="355"/>
        <v>48.339729729729726</v>
      </c>
      <c r="Q3818" t="str">
        <f t="shared" si="358"/>
        <v>theater</v>
      </c>
      <c r="R3818" t="str">
        <f t="shared" si="359"/>
        <v>plays</v>
      </c>
      <c r="S3818" s="8">
        <f t="shared" si="356"/>
        <v>41837.690081018518</v>
      </c>
      <c r="T3818" s="8">
        <f t="shared" si="357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145</v>
      </c>
      <c r="P3819">
        <f t="shared" si="355"/>
        <v>107.25</v>
      </c>
      <c r="Q3819" t="str">
        <f t="shared" si="358"/>
        <v>theater</v>
      </c>
      <c r="R3819" t="str">
        <f t="shared" si="359"/>
        <v>plays</v>
      </c>
      <c r="S3819" s="8">
        <f t="shared" si="356"/>
        <v>42301.165972222225</v>
      </c>
      <c r="T3819" s="8">
        <f t="shared" si="357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320</v>
      </c>
      <c r="P3820">
        <f t="shared" si="355"/>
        <v>57</v>
      </c>
      <c r="Q3820" t="str">
        <f t="shared" si="358"/>
        <v>theater</v>
      </c>
      <c r="R3820" t="str">
        <f t="shared" si="359"/>
        <v>plays</v>
      </c>
      <c r="S3820" s="8">
        <f t="shared" si="356"/>
        <v>42075.800717592589</v>
      </c>
      <c r="T3820" s="8">
        <f t="shared" si="357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64</v>
      </c>
      <c r="P3821">
        <f t="shared" si="355"/>
        <v>40.92307692307692</v>
      </c>
      <c r="Q3821" t="str">
        <f t="shared" si="358"/>
        <v>theater</v>
      </c>
      <c r="R3821" t="str">
        <f t="shared" si="359"/>
        <v>plays</v>
      </c>
      <c r="S3821" s="8">
        <f t="shared" si="356"/>
        <v>42202.876388888893</v>
      </c>
      <c r="T3821" s="8">
        <f t="shared" si="357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130</v>
      </c>
      <c r="P3822">
        <f t="shared" si="355"/>
        <v>21.5</v>
      </c>
      <c r="Q3822" t="str">
        <f t="shared" si="358"/>
        <v>theater</v>
      </c>
      <c r="R3822" t="str">
        <f t="shared" si="359"/>
        <v>plays</v>
      </c>
      <c r="S3822" s="8">
        <f t="shared" si="356"/>
        <v>42190.651817129634</v>
      </c>
      <c r="T3822" s="8">
        <f t="shared" si="357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159</v>
      </c>
      <c r="P3823">
        <f t="shared" si="355"/>
        <v>79.543478260869563</v>
      </c>
      <c r="Q3823" t="str">
        <f t="shared" si="358"/>
        <v>theater</v>
      </c>
      <c r="R3823" t="str">
        <f t="shared" si="359"/>
        <v>plays</v>
      </c>
      <c r="S3823" s="8">
        <f t="shared" si="356"/>
        <v>42373.180636574078</v>
      </c>
      <c r="T3823" s="8">
        <f t="shared" si="357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501</v>
      </c>
      <c r="P3824">
        <f t="shared" si="355"/>
        <v>72.381578947368425</v>
      </c>
      <c r="Q3824" t="str">
        <f t="shared" si="358"/>
        <v>theater</v>
      </c>
      <c r="R3824" t="str">
        <f t="shared" si="359"/>
        <v>plays</v>
      </c>
      <c r="S3824" s="8">
        <f t="shared" si="356"/>
        <v>42388.957638888889</v>
      </c>
      <c r="T3824" s="8">
        <f t="shared" si="357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150</v>
      </c>
      <c r="P3825">
        <f t="shared" si="355"/>
        <v>64.634146341463421</v>
      </c>
      <c r="Q3825" t="str">
        <f t="shared" si="358"/>
        <v>theater</v>
      </c>
      <c r="R3825" t="str">
        <f t="shared" si="359"/>
        <v>plays</v>
      </c>
      <c r="S3825" s="8">
        <f t="shared" si="356"/>
        <v>42205.165972222225</v>
      </c>
      <c r="T3825" s="8">
        <f t="shared" si="357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20</v>
      </c>
      <c r="P3826">
        <f t="shared" si="355"/>
        <v>38.571428571428569</v>
      </c>
      <c r="Q3826" t="str">
        <f t="shared" si="358"/>
        <v>theater</v>
      </c>
      <c r="R3826" t="str">
        <f t="shared" si="359"/>
        <v>plays</v>
      </c>
      <c r="S3826" s="8">
        <f t="shared" si="356"/>
        <v>42583.570138888885</v>
      </c>
      <c r="T3826" s="8">
        <f t="shared" si="357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271</v>
      </c>
      <c r="P3827">
        <f t="shared" si="355"/>
        <v>107.57142857142857</v>
      </c>
      <c r="Q3827" t="str">
        <f t="shared" si="358"/>
        <v>theater</v>
      </c>
      <c r="R3827" t="str">
        <f t="shared" si="359"/>
        <v>plays</v>
      </c>
      <c r="S3827" s="8">
        <f t="shared" si="356"/>
        <v>42172.069606481484</v>
      </c>
      <c r="T3827" s="8">
        <f t="shared" si="357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115</v>
      </c>
      <c r="P3828">
        <f t="shared" si="355"/>
        <v>27.5</v>
      </c>
      <c r="Q3828" t="str">
        <f t="shared" si="358"/>
        <v>theater</v>
      </c>
      <c r="R3828" t="str">
        <f t="shared" si="359"/>
        <v>plays</v>
      </c>
      <c r="S3828" s="8">
        <f t="shared" si="356"/>
        <v>42131.423541666663</v>
      </c>
      <c r="T3828" s="8">
        <f t="shared" si="357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1580</v>
      </c>
      <c r="P3829">
        <f t="shared" si="355"/>
        <v>70.461538461538467</v>
      </c>
      <c r="Q3829" t="str">
        <f t="shared" si="358"/>
        <v>theater</v>
      </c>
      <c r="R3829" t="str">
        <f t="shared" si="359"/>
        <v>plays</v>
      </c>
      <c r="S3829" s="8">
        <f t="shared" si="356"/>
        <v>42090</v>
      </c>
      <c r="T3829" s="8">
        <f t="shared" si="357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0</v>
      </c>
      <c r="P3830">
        <f t="shared" si="355"/>
        <v>178.57142857142858</v>
      </c>
      <c r="Q3830" t="str">
        <f t="shared" si="358"/>
        <v>theater</v>
      </c>
      <c r="R3830" t="str">
        <f t="shared" si="359"/>
        <v>plays</v>
      </c>
      <c r="S3830" s="8">
        <f t="shared" si="356"/>
        <v>42004.569293981483</v>
      </c>
      <c r="T3830" s="8">
        <f t="shared" si="357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</v>
      </c>
      <c r="P3831">
        <f t="shared" si="355"/>
        <v>62.625</v>
      </c>
      <c r="Q3831" t="str">
        <f t="shared" si="358"/>
        <v>theater</v>
      </c>
      <c r="R3831" t="str">
        <f t="shared" si="359"/>
        <v>plays</v>
      </c>
      <c r="S3831" s="8">
        <f t="shared" si="356"/>
        <v>42613.865405092598</v>
      </c>
      <c r="T3831" s="8">
        <f t="shared" si="357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125</v>
      </c>
      <c r="P3832">
        <f t="shared" si="355"/>
        <v>75</v>
      </c>
      <c r="Q3832" t="str">
        <f t="shared" si="358"/>
        <v>theater</v>
      </c>
      <c r="R3832" t="str">
        <f t="shared" si="359"/>
        <v>plays</v>
      </c>
      <c r="S3832" s="8">
        <f t="shared" si="356"/>
        <v>42517.740868055553</v>
      </c>
      <c r="T3832" s="8">
        <f t="shared" si="357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30.110000000000014</v>
      </c>
      <c r="P3833">
        <f t="shared" si="355"/>
        <v>58.901111111111113</v>
      </c>
      <c r="Q3833" t="str">
        <f t="shared" si="358"/>
        <v>theater</v>
      </c>
      <c r="R3833" t="str">
        <f t="shared" si="359"/>
        <v>plays</v>
      </c>
      <c r="S3833" s="8">
        <f t="shared" si="356"/>
        <v>41948.890567129631</v>
      </c>
      <c r="T3833" s="8">
        <f t="shared" si="357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56</v>
      </c>
      <c r="P3834">
        <f t="shared" si="355"/>
        <v>139.55555555555554</v>
      </c>
      <c r="Q3834" t="str">
        <f t="shared" si="358"/>
        <v>theater</v>
      </c>
      <c r="R3834" t="str">
        <f t="shared" si="359"/>
        <v>plays</v>
      </c>
      <c r="S3834" s="8">
        <f t="shared" si="356"/>
        <v>42420.114988425921</v>
      </c>
      <c r="T3834" s="8">
        <f t="shared" si="357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200</v>
      </c>
      <c r="P3835">
        <f t="shared" si="355"/>
        <v>70</v>
      </c>
      <c r="Q3835" t="str">
        <f t="shared" si="358"/>
        <v>theater</v>
      </c>
      <c r="R3835" t="str">
        <f t="shared" si="359"/>
        <v>plays</v>
      </c>
      <c r="S3835" s="8">
        <f t="shared" si="356"/>
        <v>41974.797916666663</v>
      </c>
      <c r="T3835" s="8">
        <f t="shared" si="357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271</v>
      </c>
      <c r="P3836">
        <f t="shared" si="355"/>
        <v>57.385964912280699</v>
      </c>
      <c r="Q3836" t="str">
        <f t="shared" si="358"/>
        <v>theater</v>
      </c>
      <c r="R3836" t="str">
        <f t="shared" si="359"/>
        <v>plays</v>
      </c>
      <c r="S3836" s="8">
        <f t="shared" si="356"/>
        <v>42173.445219907408</v>
      </c>
      <c r="T3836" s="8">
        <f t="shared" si="357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120</v>
      </c>
      <c r="P3837">
        <f t="shared" si="355"/>
        <v>40</v>
      </c>
      <c r="Q3837" t="str">
        <f t="shared" si="358"/>
        <v>theater</v>
      </c>
      <c r="R3837" t="str">
        <f t="shared" si="359"/>
        <v>plays</v>
      </c>
      <c r="S3837" s="8">
        <f t="shared" si="356"/>
        <v>42481.94222222222</v>
      </c>
      <c r="T3837" s="8">
        <f t="shared" si="357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100</v>
      </c>
      <c r="P3838">
        <f t="shared" si="355"/>
        <v>64.285714285714292</v>
      </c>
      <c r="Q3838" t="str">
        <f t="shared" si="358"/>
        <v>theater</v>
      </c>
      <c r="R3838" t="str">
        <f t="shared" si="359"/>
        <v>plays</v>
      </c>
      <c r="S3838" s="8">
        <f t="shared" si="356"/>
        <v>42585.172916666663</v>
      </c>
      <c r="T3838" s="8">
        <f t="shared" si="357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42</v>
      </c>
      <c r="P3839">
        <f t="shared" si="355"/>
        <v>120.11764705882354</v>
      </c>
      <c r="Q3839" t="str">
        <f t="shared" si="358"/>
        <v>theater</v>
      </c>
      <c r="R3839" t="str">
        <f t="shared" si="359"/>
        <v>plays</v>
      </c>
      <c r="S3839" s="8">
        <f t="shared" si="356"/>
        <v>42188.765717592592</v>
      </c>
      <c r="T3839" s="8">
        <f t="shared" si="357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824</v>
      </c>
      <c r="P3840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8">
        <f t="shared" si="356"/>
        <v>42146.710752314815</v>
      </c>
      <c r="T3840" s="8">
        <f t="shared" si="357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25</v>
      </c>
      <c r="P3841">
        <f t="shared" si="355"/>
        <v>63.28125</v>
      </c>
      <c r="Q3841" t="str">
        <f t="shared" si="358"/>
        <v>theater</v>
      </c>
      <c r="R3841" t="str">
        <f t="shared" si="359"/>
        <v>plays</v>
      </c>
      <c r="S3841" s="8">
        <f t="shared" si="356"/>
        <v>42215.142638888887</v>
      </c>
      <c r="T3841" s="8">
        <f t="shared" si="357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E3842-D3842</f>
        <v>64</v>
      </c>
      <c r="P3842">
        <f t="shared" ref="P3842:P3905" si="361">E3842/L3842</f>
        <v>21.666666666666668</v>
      </c>
      <c r="Q3842" t="str">
        <f t="shared" si="358"/>
        <v>theater</v>
      </c>
      <c r="R3842" t="str">
        <f t="shared" si="359"/>
        <v>plays</v>
      </c>
      <c r="S3842" s="8">
        <f t="shared" ref="S3842:S3905" si="362">(((I3842/60)/60)/24)+DATE(1970,1,1)</f>
        <v>42457.660057870366</v>
      </c>
      <c r="T3842" s="8">
        <f t="shared" ref="T3842:T3905" si="363">(((J3842/60)/60)/24)+DATE(1970,1,1)</f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-9128</v>
      </c>
      <c r="P3843">
        <f t="shared" si="361"/>
        <v>25.647058823529413</v>
      </c>
      <c r="Q384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8">
        <f t="shared" si="362"/>
        <v>41840.785729166666</v>
      </c>
      <c r="T3843" s="8">
        <f t="shared" si="363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-3903</v>
      </c>
      <c r="P3844">
        <f t="shared" si="361"/>
        <v>47.695652173913047</v>
      </c>
      <c r="Q3844" t="str">
        <f t="shared" si="364"/>
        <v>theater</v>
      </c>
      <c r="R3844" t="str">
        <f t="shared" si="365"/>
        <v>plays</v>
      </c>
      <c r="S3844" s="8">
        <f t="shared" si="362"/>
        <v>41770.493657407409</v>
      </c>
      <c r="T3844" s="8">
        <f t="shared" si="36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-3935</v>
      </c>
      <c r="P3845">
        <f t="shared" si="361"/>
        <v>56.05263157894737</v>
      </c>
      <c r="Q3845" t="str">
        <f t="shared" si="364"/>
        <v>theater</v>
      </c>
      <c r="R3845" t="str">
        <f t="shared" si="365"/>
        <v>plays</v>
      </c>
      <c r="S3845" s="8">
        <f t="shared" si="362"/>
        <v>41791.072500000002</v>
      </c>
      <c r="T3845" s="8">
        <f t="shared" si="36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-5734</v>
      </c>
      <c r="P3846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8">
        <f t="shared" si="362"/>
        <v>41793.290972222225</v>
      </c>
      <c r="T3846" s="8">
        <f t="shared" si="36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-39158</v>
      </c>
      <c r="P3847">
        <f t="shared" si="361"/>
        <v>70.166666666666671</v>
      </c>
      <c r="Q3847" t="str">
        <f t="shared" si="364"/>
        <v>theater</v>
      </c>
      <c r="R3847" t="str">
        <f t="shared" si="365"/>
        <v>plays</v>
      </c>
      <c r="S3847" s="8">
        <f t="shared" si="362"/>
        <v>42278.627013888887</v>
      </c>
      <c r="T3847" s="8">
        <f t="shared" si="36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-6811</v>
      </c>
      <c r="P3848">
        <f t="shared" si="361"/>
        <v>23.625</v>
      </c>
      <c r="Q3848" t="str">
        <f t="shared" si="364"/>
        <v>theater</v>
      </c>
      <c r="R3848" t="str">
        <f t="shared" si="365"/>
        <v>plays</v>
      </c>
      <c r="S3848" s="8">
        <f t="shared" si="362"/>
        <v>41916.290972222225</v>
      </c>
      <c r="T3848" s="8">
        <f t="shared" si="36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-8803</v>
      </c>
      <c r="P3849">
        <f t="shared" si="361"/>
        <v>188.55555555555554</v>
      </c>
      <c r="Q3849" t="str">
        <f t="shared" si="364"/>
        <v>theater</v>
      </c>
      <c r="R3849" t="str">
        <f t="shared" si="365"/>
        <v>plays</v>
      </c>
      <c r="S3849" s="8">
        <f t="shared" si="362"/>
        <v>42204.224432870367</v>
      </c>
      <c r="T3849" s="8">
        <f t="shared" si="36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-10871</v>
      </c>
      <c r="P3850">
        <f t="shared" si="361"/>
        <v>49.511627906976742</v>
      </c>
      <c r="Q3850" t="str">
        <f t="shared" si="364"/>
        <v>theater</v>
      </c>
      <c r="R3850" t="str">
        <f t="shared" si="365"/>
        <v>plays</v>
      </c>
      <c r="S3850" s="8">
        <f t="shared" si="362"/>
        <v>42295.817002314812</v>
      </c>
      <c r="T3850" s="8">
        <f t="shared" si="36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-27887</v>
      </c>
      <c r="P3851">
        <f t="shared" si="361"/>
        <v>75.464285714285708</v>
      </c>
      <c r="Q3851" t="str">
        <f t="shared" si="364"/>
        <v>theater</v>
      </c>
      <c r="R3851" t="str">
        <f t="shared" si="365"/>
        <v>plays</v>
      </c>
      <c r="S3851" s="8">
        <f t="shared" si="362"/>
        <v>42166.767175925925</v>
      </c>
      <c r="T3851" s="8">
        <f t="shared" si="36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-962</v>
      </c>
      <c r="P3852">
        <f t="shared" si="361"/>
        <v>9.5</v>
      </c>
      <c r="Q3852" t="str">
        <f t="shared" si="364"/>
        <v>theater</v>
      </c>
      <c r="R3852" t="str">
        <f t="shared" si="365"/>
        <v>plays</v>
      </c>
      <c r="S3852" s="8">
        <f t="shared" si="362"/>
        <v>42005.124340277776</v>
      </c>
      <c r="T3852" s="8">
        <f t="shared" si="36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-1648</v>
      </c>
      <c r="P3853">
        <f t="shared" si="361"/>
        <v>35.5</v>
      </c>
      <c r="Q3853" t="str">
        <f t="shared" si="364"/>
        <v>theater</v>
      </c>
      <c r="R3853" t="str">
        <f t="shared" si="365"/>
        <v>plays</v>
      </c>
      <c r="S3853" s="8">
        <f t="shared" si="362"/>
        <v>42202.439571759256</v>
      </c>
      <c r="T3853" s="8">
        <f t="shared" si="36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-9980</v>
      </c>
      <c r="P3854">
        <f t="shared" si="361"/>
        <v>10</v>
      </c>
      <c r="Q3854" t="str">
        <f t="shared" si="364"/>
        <v>theater</v>
      </c>
      <c r="R3854" t="str">
        <f t="shared" si="365"/>
        <v>plays</v>
      </c>
      <c r="S3854" s="8">
        <f t="shared" si="362"/>
        <v>42090.149027777778</v>
      </c>
      <c r="T3854" s="8">
        <f t="shared" si="36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-99974</v>
      </c>
      <c r="P3855">
        <f t="shared" si="361"/>
        <v>13</v>
      </c>
      <c r="Q3855" t="str">
        <f t="shared" si="364"/>
        <v>theater</v>
      </c>
      <c r="R3855" t="str">
        <f t="shared" si="365"/>
        <v>plays</v>
      </c>
      <c r="S3855" s="8">
        <f t="shared" si="362"/>
        <v>41883.84002314815</v>
      </c>
      <c r="T3855" s="8">
        <f t="shared" si="36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-9212</v>
      </c>
      <c r="P3856">
        <f t="shared" si="361"/>
        <v>89.4</v>
      </c>
      <c r="Q3856" t="str">
        <f t="shared" si="364"/>
        <v>theater</v>
      </c>
      <c r="R3856" t="str">
        <f t="shared" si="365"/>
        <v>plays</v>
      </c>
      <c r="S3856" s="8">
        <f t="shared" si="362"/>
        <v>42133.884930555556</v>
      </c>
      <c r="T3856" s="8">
        <f t="shared" si="36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-975</v>
      </c>
      <c r="P3857">
        <f t="shared" si="361"/>
        <v>25</v>
      </c>
      <c r="Q3857" t="str">
        <f t="shared" si="364"/>
        <v>theater</v>
      </c>
      <c r="R3857" t="str">
        <f t="shared" si="365"/>
        <v>plays</v>
      </c>
      <c r="S3857" s="8">
        <f t="shared" si="362"/>
        <v>42089.929062499999</v>
      </c>
      <c r="T3857" s="8">
        <f t="shared" si="36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-4999</v>
      </c>
      <c r="P3858">
        <f t="shared" si="361"/>
        <v>1</v>
      </c>
      <c r="Q3858" t="str">
        <f t="shared" si="364"/>
        <v>theater</v>
      </c>
      <c r="R3858" t="str">
        <f t="shared" si="365"/>
        <v>plays</v>
      </c>
      <c r="S3858" s="8">
        <f t="shared" si="362"/>
        <v>42071.701423611114</v>
      </c>
      <c r="T3858" s="8">
        <f t="shared" si="36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-4740</v>
      </c>
      <c r="P3859">
        <f t="shared" si="361"/>
        <v>65</v>
      </c>
      <c r="Q3859" t="str">
        <f t="shared" si="364"/>
        <v>theater</v>
      </c>
      <c r="R3859" t="str">
        <f t="shared" si="365"/>
        <v>plays</v>
      </c>
      <c r="S3859" s="8">
        <f t="shared" si="362"/>
        <v>41852.716666666667</v>
      </c>
      <c r="T3859" s="8">
        <f t="shared" si="36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-490</v>
      </c>
      <c r="P3860">
        <f t="shared" si="361"/>
        <v>10</v>
      </c>
      <c r="Q3860" t="str">
        <f t="shared" si="364"/>
        <v>theater</v>
      </c>
      <c r="R3860" t="str">
        <f t="shared" si="365"/>
        <v>plays</v>
      </c>
      <c r="S3860" s="8">
        <f t="shared" si="362"/>
        <v>42146.875</v>
      </c>
      <c r="T3860" s="8">
        <f t="shared" si="36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-2499</v>
      </c>
      <c r="P3861">
        <f t="shared" si="361"/>
        <v>1</v>
      </c>
      <c r="Q3861" t="str">
        <f t="shared" si="364"/>
        <v>theater</v>
      </c>
      <c r="R3861" t="str">
        <f t="shared" si="365"/>
        <v>plays</v>
      </c>
      <c r="S3861" s="8">
        <f t="shared" si="362"/>
        <v>41815.875</v>
      </c>
      <c r="T3861" s="8">
        <f t="shared" si="36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-4940</v>
      </c>
      <c r="P3862">
        <f t="shared" si="361"/>
        <v>81.538461538461533</v>
      </c>
      <c r="Q3862" t="str">
        <f t="shared" si="364"/>
        <v>theater</v>
      </c>
      <c r="R3862" t="str">
        <f t="shared" si="365"/>
        <v>plays</v>
      </c>
      <c r="S3862" s="8">
        <f t="shared" si="362"/>
        <v>41863.660995370366</v>
      </c>
      <c r="T3862" s="8">
        <f t="shared" si="363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-1900</v>
      </c>
      <c r="P3863">
        <f t="shared" si="361"/>
        <v>100</v>
      </c>
      <c r="Q3863" t="str">
        <f t="shared" si="364"/>
        <v>theater</v>
      </c>
      <c r="R3863" t="str">
        <f t="shared" si="365"/>
        <v>plays</v>
      </c>
      <c r="S3863" s="8">
        <f t="shared" si="362"/>
        <v>41955.907638888893</v>
      </c>
      <c r="T3863" s="8">
        <f t="shared" si="36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-7499</v>
      </c>
      <c r="P3864">
        <f t="shared" si="361"/>
        <v>1</v>
      </c>
      <c r="Q3864" t="str">
        <f t="shared" si="364"/>
        <v>theater</v>
      </c>
      <c r="R3864" t="str">
        <f t="shared" si="365"/>
        <v>plays</v>
      </c>
      <c r="S3864" s="8">
        <f t="shared" si="362"/>
        <v>42625.707638888889</v>
      </c>
      <c r="T3864" s="8">
        <f t="shared" si="36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-6000</v>
      </c>
      <c r="P3865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8">
        <f t="shared" si="362"/>
        <v>42313.674826388888</v>
      </c>
      <c r="T3865" s="8">
        <f t="shared" si="36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-4940</v>
      </c>
      <c r="P3866">
        <f t="shared" si="361"/>
        <v>20</v>
      </c>
      <c r="Q3866" t="str">
        <f t="shared" si="364"/>
        <v>theater</v>
      </c>
      <c r="R3866" t="str">
        <f t="shared" si="365"/>
        <v>plays</v>
      </c>
      <c r="S3866" s="8">
        <f t="shared" si="362"/>
        <v>42325.933495370366</v>
      </c>
      <c r="T3866" s="8">
        <f t="shared" si="36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-1763</v>
      </c>
      <c r="P3867">
        <f t="shared" si="361"/>
        <v>46.428571428571431</v>
      </c>
      <c r="Q3867" t="str">
        <f t="shared" si="364"/>
        <v>theater</v>
      </c>
      <c r="R3867" t="str">
        <f t="shared" si="365"/>
        <v>plays</v>
      </c>
      <c r="S3867" s="8">
        <f t="shared" si="362"/>
        <v>41881.229166666664</v>
      </c>
      <c r="T3867" s="8">
        <f t="shared" si="36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-1989</v>
      </c>
      <c r="P3868">
        <f t="shared" si="361"/>
        <v>5.5</v>
      </c>
      <c r="Q3868" t="str">
        <f t="shared" si="364"/>
        <v>theater</v>
      </c>
      <c r="R3868" t="str">
        <f t="shared" si="365"/>
        <v>plays</v>
      </c>
      <c r="S3868" s="8">
        <f t="shared" si="362"/>
        <v>42452.145138888889</v>
      </c>
      <c r="T3868" s="8">
        <f t="shared" si="36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-1749</v>
      </c>
      <c r="P3869">
        <f t="shared" si="361"/>
        <v>50.2</v>
      </c>
      <c r="Q3869" t="str">
        <f t="shared" si="364"/>
        <v>theater</v>
      </c>
      <c r="R3869" t="str">
        <f t="shared" si="365"/>
        <v>plays</v>
      </c>
      <c r="S3869" s="8">
        <f t="shared" si="362"/>
        <v>42539.814108796301</v>
      </c>
      <c r="T3869" s="8">
        <f t="shared" si="36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-4990</v>
      </c>
      <c r="P3870">
        <f t="shared" si="361"/>
        <v>10</v>
      </c>
      <c r="Q3870" t="str">
        <f t="shared" si="364"/>
        <v>theater</v>
      </c>
      <c r="R3870" t="str">
        <f t="shared" si="365"/>
        <v>musical</v>
      </c>
      <c r="S3870" s="8">
        <f t="shared" si="362"/>
        <v>41890.659780092588</v>
      </c>
      <c r="T3870" s="8">
        <f t="shared" si="36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-12659</v>
      </c>
      <c r="P3871">
        <f t="shared" si="361"/>
        <v>30.133333333333333</v>
      </c>
      <c r="Q3871" t="str">
        <f t="shared" si="364"/>
        <v>theater</v>
      </c>
      <c r="R3871" t="str">
        <f t="shared" si="365"/>
        <v>musical</v>
      </c>
      <c r="S3871" s="8">
        <f t="shared" si="362"/>
        <v>42077.132638888885</v>
      </c>
      <c r="T3871" s="8">
        <f t="shared" si="36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-8500</v>
      </c>
      <c r="P3872">
        <f t="shared" si="361"/>
        <v>150</v>
      </c>
      <c r="Q3872" t="str">
        <f t="shared" si="364"/>
        <v>theater</v>
      </c>
      <c r="R3872" t="str">
        <f t="shared" si="365"/>
        <v>musical</v>
      </c>
      <c r="S3872" s="8">
        <f t="shared" si="362"/>
        <v>41823.17219907407</v>
      </c>
      <c r="T3872" s="8">
        <f t="shared" si="36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-1460</v>
      </c>
      <c r="P3873">
        <f t="shared" si="361"/>
        <v>13.333333333333334</v>
      </c>
      <c r="Q3873" t="str">
        <f t="shared" si="364"/>
        <v>theater</v>
      </c>
      <c r="R3873" t="str">
        <f t="shared" si="365"/>
        <v>musical</v>
      </c>
      <c r="S3873" s="8">
        <f t="shared" si="362"/>
        <v>42823.739004629635</v>
      </c>
      <c r="T3873" s="8">
        <f t="shared" si="36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-15000</v>
      </c>
      <c r="P3874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8">
        <f t="shared" si="362"/>
        <v>42230.145787037036</v>
      </c>
      <c r="T3874" s="8">
        <f t="shared" si="36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-5500</v>
      </c>
      <c r="P3875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8">
        <f t="shared" si="362"/>
        <v>42285.696006944447</v>
      </c>
      <c r="T3875" s="8">
        <f t="shared" si="36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-620</v>
      </c>
      <c r="P3876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8">
        <f t="shared" si="362"/>
        <v>42028.041666666672</v>
      </c>
      <c r="T3876" s="8">
        <f t="shared" si="36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-30000</v>
      </c>
      <c r="P387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8">
        <f t="shared" si="362"/>
        <v>42616.416666666672</v>
      </c>
      <c r="T3877" s="8">
        <f t="shared" si="36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-1841</v>
      </c>
      <c r="P3878">
        <f t="shared" si="361"/>
        <v>44.760869565217391</v>
      </c>
      <c r="Q3878" t="str">
        <f t="shared" si="364"/>
        <v>theater</v>
      </c>
      <c r="R3878" t="str">
        <f t="shared" si="365"/>
        <v>musical</v>
      </c>
      <c r="S3878" s="8">
        <f t="shared" si="362"/>
        <v>42402.624166666668</v>
      </c>
      <c r="T3878" s="8">
        <f t="shared" si="36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-23759</v>
      </c>
      <c r="P3879">
        <f t="shared" si="361"/>
        <v>88.642857142857139</v>
      </c>
      <c r="Q3879" t="str">
        <f t="shared" si="364"/>
        <v>theater</v>
      </c>
      <c r="R3879" t="str">
        <f t="shared" si="365"/>
        <v>musical</v>
      </c>
      <c r="S3879" s="8">
        <f t="shared" si="362"/>
        <v>42712.67768518519</v>
      </c>
      <c r="T3879" s="8">
        <f t="shared" si="36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-17990</v>
      </c>
      <c r="P3880">
        <f t="shared" si="361"/>
        <v>10</v>
      </c>
      <c r="Q3880" t="str">
        <f t="shared" si="364"/>
        <v>theater</v>
      </c>
      <c r="R3880" t="str">
        <f t="shared" si="365"/>
        <v>musical</v>
      </c>
      <c r="S3880" s="8">
        <f t="shared" si="362"/>
        <v>42185.165972222225</v>
      </c>
      <c r="T3880" s="8">
        <f t="shared" si="36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-15000</v>
      </c>
      <c r="P3881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8">
        <f t="shared" si="362"/>
        <v>42029.861064814817</v>
      </c>
      <c r="T3881" s="8">
        <f t="shared" si="36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-6520</v>
      </c>
      <c r="P3882">
        <f t="shared" si="361"/>
        <v>57.647058823529413</v>
      </c>
      <c r="Q3882" t="str">
        <f t="shared" si="364"/>
        <v>theater</v>
      </c>
      <c r="R3882" t="str">
        <f t="shared" si="365"/>
        <v>musical</v>
      </c>
      <c r="S3882" s="8">
        <f t="shared" si="362"/>
        <v>41850.958333333336</v>
      </c>
      <c r="T3882" s="8">
        <f t="shared" si="36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-475</v>
      </c>
      <c r="P3883">
        <f t="shared" si="361"/>
        <v>25</v>
      </c>
      <c r="Q3883" t="str">
        <f t="shared" si="364"/>
        <v>theater</v>
      </c>
      <c r="R3883" t="str">
        <f t="shared" si="365"/>
        <v>musical</v>
      </c>
      <c r="S3883" s="8">
        <f t="shared" si="362"/>
        <v>42786.018506944441</v>
      </c>
      <c r="T3883" s="8">
        <f t="shared" si="36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-30000</v>
      </c>
      <c r="P3884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8">
        <f t="shared" si="362"/>
        <v>42400.960416666669</v>
      </c>
      <c r="T3884" s="8">
        <f t="shared" si="36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-15000</v>
      </c>
      <c r="P3885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8">
        <f t="shared" si="362"/>
        <v>41884.602650462963</v>
      </c>
      <c r="T3885" s="8">
        <f t="shared" si="36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-10000</v>
      </c>
      <c r="P3886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8">
        <f t="shared" si="362"/>
        <v>42090.749907407408</v>
      </c>
      <c r="T3886" s="8">
        <f t="shared" si="36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-375000</v>
      </c>
      <c r="P388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8">
        <f t="shared" si="362"/>
        <v>42499.951284722221</v>
      </c>
      <c r="T3887" s="8">
        <f t="shared" si="36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-10000</v>
      </c>
      <c r="P3888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8">
        <f t="shared" si="362"/>
        <v>41984.228032407409</v>
      </c>
      <c r="T3888" s="8">
        <f t="shared" si="36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-1965</v>
      </c>
      <c r="P3889">
        <f t="shared" si="361"/>
        <v>17.5</v>
      </c>
      <c r="Q3889" t="str">
        <f t="shared" si="364"/>
        <v>theater</v>
      </c>
      <c r="R3889" t="str">
        <f t="shared" si="365"/>
        <v>musical</v>
      </c>
      <c r="S3889" s="8">
        <f t="shared" si="362"/>
        <v>42125.916666666672</v>
      </c>
      <c r="T3889" s="8">
        <f t="shared" si="36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-1458</v>
      </c>
      <c r="P3890">
        <f t="shared" si="361"/>
        <v>38.714285714285715</v>
      </c>
      <c r="Q3890" t="str">
        <f t="shared" si="364"/>
        <v>theater</v>
      </c>
      <c r="R3890" t="str">
        <f t="shared" si="365"/>
        <v>plays</v>
      </c>
      <c r="S3890" s="8">
        <f t="shared" si="362"/>
        <v>42792.545810185184</v>
      </c>
      <c r="T3890" s="8">
        <f t="shared" si="36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-7882</v>
      </c>
      <c r="P3891">
        <f t="shared" si="361"/>
        <v>13.111111111111111</v>
      </c>
      <c r="Q3891" t="str">
        <f t="shared" si="364"/>
        <v>theater</v>
      </c>
      <c r="R3891" t="str">
        <f t="shared" si="365"/>
        <v>plays</v>
      </c>
      <c r="S3891" s="8">
        <f t="shared" si="362"/>
        <v>42008.976388888885</v>
      </c>
      <c r="T3891" s="8">
        <f t="shared" si="36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-12476</v>
      </c>
      <c r="P3892">
        <f t="shared" si="361"/>
        <v>315.5</v>
      </c>
      <c r="Q3892" t="str">
        <f t="shared" si="364"/>
        <v>theater</v>
      </c>
      <c r="R3892" t="str">
        <f t="shared" si="365"/>
        <v>plays</v>
      </c>
      <c r="S3892" s="8">
        <f t="shared" si="362"/>
        <v>42231.758611111116</v>
      </c>
      <c r="T3892" s="8">
        <f t="shared" si="36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-540</v>
      </c>
      <c r="P3893">
        <f t="shared" si="361"/>
        <v>37.142857142857146</v>
      </c>
      <c r="Q3893" t="str">
        <f t="shared" si="364"/>
        <v>theater</v>
      </c>
      <c r="R3893" t="str">
        <f t="shared" si="365"/>
        <v>plays</v>
      </c>
      <c r="S3893" s="8">
        <f t="shared" si="362"/>
        <v>42086.207638888889</v>
      </c>
      <c r="T3893" s="8">
        <f t="shared" si="36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-1000</v>
      </c>
      <c r="P3894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8">
        <f t="shared" si="362"/>
        <v>41875.291666666664</v>
      </c>
      <c r="T3894" s="8">
        <f t="shared" si="36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-39225</v>
      </c>
      <c r="P3895">
        <f t="shared" si="361"/>
        <v>128.27380952380952</v>
      </c>
      <c r="Q3895" t="str">
        <f t="shared" si="364"/>
        <v>theater</v>
      </c>
      <c r="R3895" t="str">
        <f t="shared" si="365"/>
        <v>plays</v>
      </c>
      <c r="S3895" s="8">
        <f t="shared" si="362"/>
        <v>41821.25</v>
      </c>
      <c r="T3895" s="8">
        <f t="shared" si="36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-14480</v>
      </c>
      <c r="P3896">
        <f t="shared" si="361"/>
        <v>47.272727272727273</v>
      </c>
      <c r="Q3896" t="str">
        <f t="shared" si="364"/>
        <v>theater</v>
      </c>
      <c r="R3896" t="str">
        <f t="shared" si="365"/>
        <v>plays</v>
      </c>
      <c r="S3896" s="8">
        <f t="shared" si="362"/>
        <v>42710.207638888889</v>
      </c>
      <c r="T3896" s="8">
        <f t="shared" si="36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-950</v>
      </c>
      <c r="P3897">
        <f t="shared" si="361"/>
        <v>50</v>
      </c>
      <c r="Q3897" t="str">
        <f t="shared" si="364"/>
        <v>theater</v>
      </c>
      <c r="R3897" t="str">
        <f t="shared" si="365"/>
        <v>plays</v>
      </c>
      <c r="S3897" s="8">
        <f t="shared" si="362"/>
        <v>42063.250208333338</v>
      </c>
      <c r="T3897" s="8">
        <f t="shared" si="36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-1430</v>
      </c>
      <c r="P3898">
        <f t="shared" si="361"/>
        <v>42.5</v>
      </c>
      <c r="Q3898" t="str">
        <f t="shared" si="364"/>
        <v>theater</v>
      </c>
      <c r="R3898" t="str">
        <f t="shared" si="365"/>
        <v>plays</v>
      </c>
      <c r="S3898" s="8">
        <f t="shared" si="362"/>
        <v>41807.191875000004</v>
      </c>
      <c r="T3898" s="8">
        <f t="shared" si="36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-2060</v>
      </c>
      <c r="P3899">
        <f t="shared" si="361"/>
        <v>44</v>
      </c>
      <c r="Q3899" t="str">
        <f t="shared" si="364"/>
        <v>theater</v>
      </c>
      <c r="R3899" t="str">
        <f t="shared" si="365"/>
        <v>plays</v>
      </c>
      <c r="S3899" s="8">
        <f t="shared" si="362"/>
        <v>42012.87364583333</v>
      </c>
      <c r="T3899" s="8">
        <f t="shared" si="36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-1686</v>
      </c>
      <c r="P3900">
        <f t="shared" si="361"/>
        <v>50.875</v>
      </c>
      <c r="Q3900" t="str">
        <f t="shared" si="364"/>
        <v>theater</v>
      </c>
      <c r="R3900" t="str">
        <f t="shared" si="365"/>
        <v>plays</v>
      </c>
      <c r="S3900" s="8">
        <f t="shared" si="362"/>
        <v>42233.666666666672</v>
      </c>
      <c r="T3900" s="8">
        <f t="shared" si="36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-9875</v>
      </c>
      <c r="P3901">
        <f t="shared" si="361"/>
        <v>62.5</v>
      </c>
      <c r="Q3901" t="str">
        <f t="shared" si="364"/>
        <v>theater</v>
      </c>
      <c r="R3901" t="str">
        <f t="shared" si="365"/>
        <v>plays</v>
      </c>
      <c r="S3901" s="8">
        <f t="shared" si="362"/>
        <v>41863.775011574071</v>
      </c>
      <c r="T3901" s="8">
        <f t="shared" si="36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-2365</v>
      </c>
      <c r="P3902">
        <f t="shared" si="361"/>
        <v>27</v>
      </c>
      <c r="Q3902" t="str">
        <f t="shared" si="364"/>
        <v>theater</v>
      </c>
      <c r="R3902" t="str">
        <f t="shared" si="365"/>
        <v>plays</v>
      </c>
      <c r="S3902" s="8">
        <f t="shared" si="362"/>
        <v>42166.092488425929</v>
      </c>
      <c r="T3902" s="8">
        <f t="shared" si="36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-2975</v>
      </c>
      <c r="P3903">
        <f t="shared" si="361"/>
        <v>25</v>
      </c>
      <c r="Q3903" t="str">
        <f t="shared" si="364"/>
        <v>theater</v>
      </c>
      <c r="R3903" t="str">
        <f t="shared" si="365"/>
        <v>plays</v>
      </c>
      <c r="S3903" s="8">
        <f t="shared" si="362"/>
        <v>42357.826377314821</v>
      </c>
      <c r="T3903" s="8">
        <f t="shared" si="36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-1535</v>
      </c>
      <c r="P3904">
        <f t="shared" si="361"/>
        <v>47.258064516129032</v>
      </c>
      <c r="Q3904" t="str">
        <f t="shared" si="364"/>
        <v>theater</v>
      </c>
      <c r="R3904" t="str">
        <f t="shared" si="365"/>
        <v>plays</v>
      </c>
      <c r="S3904" s="8">
        <f t="shared" si="362"/>
        <v>42688.509745370371</v>
      </c>
      <c r="T3904" s="8">
        <f t="shared" si="36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-1500</v>
      </c>
      <c r="P3905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8">
        <f t="shared" si="362"/>
        <v>42230.818055555559</v>
      </c>
      <c r="T3905" s="8">
        <f t="shared" si="36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E3906-D3906</f>
        <v>-9997</v>
      </c>
      <c r="P3906">
        <f t="shared" ref="P3906:P3969" si="367">E3906/L3906</f>
        <v>1.5</v>
      </c>
      <c r="Q3906" t="str">
        <f t="shared" si="364"/>
        <v>theater</v>
      </c>
      <c r="R3906" t="str">
        <f t="shared" si="365"/>
        <v>plays</v>
      </c>
      <c r="S3906" s="8">
        <f t="shared" ref="S3906:S3969" si="368">(((I3906/60)/60)/24)+DATE(1970,1,1)</f>
        <v>42109.211111111115</v>
      </c>
      <c r="T3906" s="8">
        <f t="shared" ref="T3906:T3969" si="369">(((J3906/60)/60)/24)+DATE(1970,1,1)</f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-1327</v>
      </c>
      <c r="P3907">
        <f t="shared" si="367"/>
        <v>24.714285714285715</v>
      </c>
      <c r="Q3907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8">
        <f t="shared" si="368"/>
        <v>42166.958333333328</v>
      </c>
      <c r="T3907" s="8">
        <f t="shared" si="369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-490</v>
      </c>
      <c r="P3908">
        <f t="shared" si="367"/>
        <v>63.125</v>
      </c>
      <c r="Q3908" t="str">
        <f t="shared" si="370"/>
        <v>theater</v>
      </c>
      <c r="R3908" t="str">
        <f t="shared" si="371"/>
        <v>plays</v>
      </c>
      <c r="S3908" s="8">
        <f t="shared" si="368"/>
        <v>42181.559027777781</v>
      </c>
      <c r="T3908" s="8">
        <f t="shared" si="369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-847</v>
      </c>
      <c r="P3909">
        <f t="shared" si="367"/>
        <v>38.25</v>
      </c>
      <c r="Q3909" t="str">
        <f t="shared" si="370"/>
        <v>theater</v>
      </c>
      <c r="R3909" t="str">
        <f t="shared" si="371"/>
        <v>plays</v>
      </c>
      <c r="S3909" s="8">
        <f t="shared" si="368"/>
        <v>41938.838888888888</v>
      </c>
      <c r="T3909" s="8">
        <f t="shared" si="369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-685</v>
      </c>
      <c r="P3910">
        <f t="shared" si="367"/>
        <v>16.25</v>
      </c>
      <c r="Q3910" t="str">
        <f t="shared" si="370"/>
        <v>theater</v>
      </c>
      <c r="R3910" t="str">
        <f t="shared" si="371"/>
        <v>plays</v>
      </c>
      <c r="S3910" s="8">
        <f t="shared" si="368"/>
        <v>41849.135370370372</v>
      </c>
      <c r="T3910" s="8">
        <f t="shared" si="369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-59865</v>
      </c>
      <c r="P3911">
        <f t="shared" si="367"/>
        <v>33.75</v>
      </c>
      <c r="Q3911" t="str">
        <f t="shared" si="370"/>
        <v>theater</v>
      </c>
      <c r="R3911" t="str">
        <f t="shared" si="371"/>
        <v>plays</v>
      </c>
      <c r="S3911" s="8">
        <f t="shared" si="368"/>
        <v>41893.359282407408</v>
      </c>
      <c r="T3911" s="8">
        <f t="shared" si="369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-5815</v>
      </c>
      <c r="P3912">
        <f t="shared" si="367"/>
        <v>61.666666666666664</v>
      </c>
      <c r="Q3912" t="str">
        <f t="shared" si="370"/>
        <v>theater</v>
      </c>
      <c r="R3912" t="str">
        <f t="shared" si="371"/>
        <v>plays</v>
      </c>
      <c r="S3912" s="8">
        <f t="shared" si="368"/>
        <v>42254.756909722222</v>
      </c>
      <c r="T3912" s="8">
        <f t="shared" si="369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-5007</v>
      </c>
      <c r="P3913">
        <f t="shared" si="367"/>
        <v>83.138888888888886</v>
      </c>
      <c r="Q3913" t="str">
        <f t="shared" si="370"/>
        <v>theater</v>
      </c>
      <c r="R3913" t="str">
        <f t="shared" si="371"/>
        <v>plays</v>
      </c>
      <c r="S3913" s="8">
        <f t="shared" si="368"/>
        <v>41969.853900462964</v>
      </c>
      <c r="T3913" s="8">
        <f t="shared" si="369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-14999</v>
      </c>
      <c r="P3914">
        <f t="shared" si="367"/>
        <v>1</v>
      </c>
      <c r="Q3914" t="str">
        <f t="shared" si="370"/>
        <v>theater</v>
      </c>
      <c r="R3914" t="str">
        <f t="shared" si="371"/>
        <v>plays</v>
      </c>
      <c r="S3914" s="8">
        <f t="shared" si="368"/>
        <v>42119.190972222219</v>
      </c>
      <c r="T3914" s="8">
        <f t="shared" si="369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-9000</v>
      </c>
      <c r="P3915">
        <f t="shared" si="367"/>
        <v>142.85714285714286</v>
      </c>
      <c r="Q3915" t="str">
        <f t="shared" si="370"/>
        <v>theater</v>
      </c>
      <c r="R3915" t="str">
        <f t="shared" si="371"/>
        <v>plays</v>
      </c>
      <c r="S3915" s="8">
        <f t="shared" si="368"/>
        <v>42338.252881944441</v>
      </c>
      <c r="T3915" s="8">
        <f t="shared" si="369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-1591</v>
      </c>
      <c r="P3916">
        <f t="shared" si="367"/>
        <v>33.666666666666664</v>
      </c>
      <c r="Q3916" t="str">
        <f t="shared" si="370"/>
        <v>theater</v>
      </c>
      <c r="R3916" t="str">
        <f t="shared" si="371"/>
        <v>plays</v>
      </c>
      <c r="S3916" s="8">
        <f t="shared" si="368"/>
        <v>42134.957638888889</v>
      </c>
      <c r="T3916" s="8">
        <f t="shared" si="369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-1495</v>
      </c>
      <c r="P3917">
        <f t="shared" si="367"/>
        <v>5</v>
      </c>
      <c r="Q3917" t="str">
        <f t="shared" si="370"/>
        <v>theater</v>
      </c>
      <c r="R3917" t="str">
        <f t="shared" si="371"/>
        <v>plays</v>
      </c>
      <c r="S3917" s="8">
        <f t="shared" si="368"/>
        <v>42522.98505787037</v>
      </c>
      <c r="T3917" s="8">
        <f t="shared" si="369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-2000</v>
      </c>
      <c r="P3918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8">
        <f t="shared" si="368"/>
        <v>42524.471666666665</v>
      </c>
      <c r="T3918" s="8">
        <f t="shared" si="369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-3490</v>
      </c>
      <c r="P3919">
        <f t="shared" si="367"/>
        <v>10</v>
      </c>
      <c r="Q3919" t="str">
        <f t="shared" si="370"/>
        <v>theater</v>
      </c>
      <c r="R3919" t="str">
        <f t="shared" si="371"/>
        <v>plays</v>
      </c>
      <c r="S3919" s="8">
        <f t="shared" si="368"/>
        <v>41893.527326388888</v>
      </c>
      <c r="T3919" s="8">
        <f t="shared" si="369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-59880</v>
      </c>
      <c r="P3920">
        <f t="shared" si="367"/>
        <v>40</v>
      </c>
      <c r="Q3920" t="str">
        <f t="shared" si="370"/>
        <v>theater</v>
      </c>
      <c r="R3920" t="str">
        <f t="shared" si="371"/>
        <v>plays</v>
      </c>
      <c r="S3920" s="8">
        <f t="shared" si="368"/>
        <v>41855.666666666664</v>
      </c>
      <c r="T3920" s="8">
        <f t="shared" si="369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-4910</v>
      </c>
      <c r="P3921">
        <f t="shared" si="367"/>
        <v>30</v>
      </c>
      <c r="Q3921" t="str">
        <f t="shared" si="370"/>
        <v>theater</v>
      </c>
      <c r="R3921" t="str">
        <f t="shared" si="371"/>
        <v>plays</v>
      </c>
      <c r="S3921" s="8">
        <f t="shared" si="368"/>
        <v>42387</v>
      </c>
      <c r="T3921" s="8">
        <f t="shared" si="369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-2365</v>
      </c>
      <c r="P3922">
        <f t="shared" si="367"/>
        <v>45</v>
      </c>
      <c r="Q3922" t="str">
        <f t="shared" si="370"/>
        <v>theater</v>
      </c>
      <c r="R3922" t="str">
        <f t="shared" si="371"/>
        <v>plays</v>
      </c>
      <c r="S3922" s="8">
        <f t="shared" si="368"/>
        <v>42687.428935185191</v>
      </c>
      <c r="T3922" s="8">
        <f t="shared" si="369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-3000</v>
      </c>
      <c r="P3923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8">
        <f t="shared" si="368"/>
        <v>41938.75</v>
      </c>
      <c r="T3923" s="8">
        <f t="shared" si="369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-689</v>
      </c>
      <c r="P3924">
        <f t="shared" si="367"/>
        <v>10.166666666666666</v>
      </c>
      <c r="Q3924" t="str">
        <f t="shared" si="370"/>
        <v>theater</v>
      </c>
      <c r="R3924" t="str">
        <f t="shared" si="371"/>
        <v>plays</v>
      </c>
      <c r="S3924" s="8">
        <f t="shared" si="368"/>
        <v>42065.958333333328</v>
      </c>
      <c r="T3924" s="8">
        <f t="shared" si="369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-10116</v>
      </c>
      <c r="P3925">
        <f t="shared" si="367"/>
        <v>81.411764705882348</v>
      </c>
      <c r="Q3925" t="str">
        <f t="shared" si="370"/>
        <v>theater</v>
      </c>
      <c r="R3925" t="str">
        <f t="shared" si="371"/>
        <v>plays</v>
      </c>
      <c r="S3925" s="8">
        <f t="shared" si="368"/>
        <v>42103.979988425926</v>
      </c>
      <c r="T3925" s="8">
        <f t="shared" si="369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-12710</v>
      </c>
      <c r="P3926">
        <f t="shared" si="367"/>
        <v>57.25</v>
      </c>
      <c r="Q3926" t="str">
        <f t="shared" si="370"/>
        <v>theater</v>
      </c>
      <c r="R3926" t="str">
        <f t="shared" si="371"/>
        <v>plays</v>
      </c>
      <c r="S3926" s="8">
        <f t="shared" si="368"/>
        <v>41816.959745370368</v>
      </c>
      <c r="T3926" s="8">
        <f t="shared" si="369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-135</v>
      </c>
      <c r="P3927">
        <f t="shared" si="367"/>
        <v>5</v>
      </c>
      <c r="Q3927" t="str">
        <f t="shared" si="370"/>
        <v>theater</v>
      </c>
      <c r="R3927" t="str">
        <f t="shared" si="371"/>
        <v>plays</v>
      </c>
      <c r="S3927" s="8">
        <f t="shared" si="368"/>
        <v>41850.870821759258</v>
      </c>
      <c r="T3927" s="8">
        <f t="shared" si="369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-4985</v>
      </c>
      <c r="P3928">
        <f t="shared" si="367"/>
        <v>15</v>
      </c>
      <c r="Q3928" t="str">
        <f t="shared" si="370"/>
        <v>theater</v>
      </c>
      <c r="R3928" t="str">
        <f t="shared" si="371"/>
        <v>plays</v>
      </c>
      <c r="S3928" s="8">
        <f t="shared" si="368"/>
        <v>42000.085046296299</v>
      </c>
      <c r="T3928" s="8">
        <f t="shared" si="369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-2475</v>
      </c>
      <c r="P3929">
        <f t="shared" si="367"/>
        <v>12.5</v>
      </c>
      <c r="Q3929" t="str">
        <f t="shared" si="370"/>
        <v>theater</v>
      </c>
      <c r="R3929" t="str">
        <f t="shared" si="371"/>
        <v>plays</v>
      </c>
      <c r="S3929" s="8">
        <f t="shared" si="368"/>
        <v>41860.267407407409</v>
      </c>
      <c r="T3929" s="8">
        <f t="shared" si="369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-4349</v>
      </c>
      <c r="P3930">
        <f t="shared" si="367"/>
        <v>93</v>
      </c>
      <c r="Q3930" t="str">
        <f t="shared" si="370"/>
        <v>theater</v>
      </c>
      <c r="R3930" t="str">
        <f t="shared" si="371"/>
        <v>plays</v>
      </c>
      <c r="S3930" s="8">
        <f t="shared" si="368"/>
        <v>42293.207638888889</v>
      </c>
      <c r="T3930" s="8">
        <f t="shared" si="369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-19547</v>
      </c>
      <c r="P3931">
        <f t="shared" si="367"/>
        <v>32.357142857142854</v>
      </c>
      <c r="Q3931" t="str">
        <f t="shared" si="370"/>
        <v>theater</v>
      </c>
      <c r="R3931" t="str">
        <f t="shared" si="371"/>
        <v>plays</v>
      </c>
      <c r="S3931" s="8">
        <f t="shared" si="368"/>
        <v>42631.827141203699</v>
      </c>
      <c r="T3931" s="8">
        <f t="shared" si="369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-10000</v>
      </c>
      <c r="P3932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8">
        <f t="shared" si="368"/>
        <v>42461.25</v>
      </c>
      <c r="T3932" s="8">
        <f t="shared" si="369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-8000</v>
      </c>
      <c r="P3933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8">
        <f t="shared" si="368"/>
        <v>42253.151701388888</v>
      </c>
      <c r="T3933" s="8">
        <f t="shared" si="369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-11999</v>
      </c>
      <c r="P3934">
        <f t="shared" si="367"/>
        <v>1</v>
      </c>
      <c r="Q3934" t="str">
        <f t="shared" si="370"/>
        <v>theater</v>
      </c>
      <c r="R3934" t="str">
        <f t="shared" si="371"/>
        <v>plays</v>
      </c>
      <c r="S3934" s="8">
        <f t="shared" si="368"/>
        <v>42445.126898148148</v>
      </c>
      <c r="T3934" s="8">
        <f t="shared" si="369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-5898</v>
      </c>
      <c r="P3935">
        <f t="shared" si="367"/>
        <v>91.833333333333329</v>
      </c>
      <c r="Q3935" t="str">
        <f t="shared" si="370"/>
        <v>theater</v>
      </c>
      <c r="R3935" t="str">
        <f t="shared" si="371"/>
        <v>plays</v>
      </c>
      <c r="S3935" s="8">
        <f t="shared" si="368"/>
        <v>42568.029861111107</v>
      </c>
      <c r="T3935" s="8">
        <f t="shared" si="369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-4450</v>
      </c>
      <c r="P3936">
        <f t="shared" si="367"/>
        <v>45.833333333333336</v>
      </c>
      <c r="Q3936" t="str">
        <f t="shared" si="370"/>
        <v>theater</v>
      </c>
      <c r="R3936" t="str">
        <f t="shared" si="371"/>
        <v>plays</v>
      </c>
      <c r="S3936" s="8">
        <f t="shared" si="368"/>
        <v>42278.541666666672</v>
      </c>
      <c r="T3936" s="8">
        <f t="shared" si="369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-1685</v>
      </c>
      <c r="P3937">
        <f t="shared" si="367"/>
        <v>57.173913043478258</v>
      </c>
      <c r="Q3937" t="str">
        <f t="shared" si="370"/>
        <v>theater</v>
      </c>
      <c r="R3937" t="str">
        <f t="shared" si="371"/>
        <v>plays</v>
      </c>
      <c r="S3937" s="8">
        <f t="shared" si="368"/>
        <v>42281.656782407401</v>
      </c>
      <c r="T3937" s="8">
        <f t="shared" si="369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-20000</v>
      </c>
      <c r="P3938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8">
        <f t="shared" si="368"/>
        <v>42705.304629629631</v>
      </c>
      <c r="T3938" s="8">
        <f t="shared" si="369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-400</v>
      </c>
      <c r="P3939">
        <f t="shared" si="367"/>
        <v>248.5</v>
      </c>
      <c r="Q3939" t="str">
        <f t="shared" si="370"/>
        <v>theater</v>
      </c>
      <c r="R3939" t="str">
        <f t="shared" si="371"/>
        <v>plays</v>
      </c>
      <c r="S3939" s="8">
        <f t="shared" si="368"/>
        <v>42562.631481481483</v>
      </c>
      <c r="T3939" s="8">
        <f t="shared" si="369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-2858</v>
      </c>
      <c r="P3940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8">
        <f t="shared" si="368"/>
        <v>42182.905717592599</v>
      </c>
      <c r="T3940" s="8">
        <f t="shared" si="369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-4995</v>
      </c>
      <c r="P3941">
        <f t="shared" si="367"/>
        <v>5</v>
      </c>
      <c r="Q3941" t="str">
        <f t="shared" si="370"/>
        <v>theater</v>
      </c>
      <c r="R3941" t="str">
        <f t="shared" si="371"/>
        <v>plays</v>
      </c>
      <c r="S3941" s="8">
        <f t="shared" si="368"/>
        <v>41919.1875</v>
      </c>
      <c r="T3941" s="8">
        <f t="shared" si="369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-4989</v>
      </c>
      <c r="P3942">
        <f t="shared" si="367"/>
        <v>5.5</v>
      </c>
      <c r="Q3942" t="str">
        <f t="shared" si="370"/>
        <v>theater</v>
      </c>
      <c r="R3942" t="str">
        <f t="shared" si="371"/>
        <v>plays</v>
      </c>
      <c r="S3942" s="8">
        <f t="shared" si="368"/>
        <v>42006.492488425924</v>
      </c>
      <c r="T3942" s="8">
        <f t="shared" si="369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-5450</v>
      </c>
      <c r="P3943">
        <f t="shared" si="367"/>
        <v>25</v>
      </c>
      <c r="Q3943" t="str">
        <f t="shared" si="370"/>
        <v>theater</v>
      </c>
      <c r="R3943" t="str">
        <f t="shared" si="371"/>
        <v>plays</v>
      </c>
      <c r="S3943" s="8">
        <f t="shared" si="368"/>
        <v>41968.041666666672</v>
      </c>
      <c r="T3943" s="8">
        <f t="shared" si="369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-1200</v>
      </c>
      <c r="P3944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8">
        <f t="shared" si="368"/>
        <v>42171.904097222221</v>
      </c>
      <c r="T3944" s="8">
        <f t="shared" si="369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-3218</v>
      </c>
      <c r="P3945">
        <f t="shared" si="367"/>
        <v>137.07692307692307</v>
      </c>
      <c r="Q3945" t="str">
        <f t="shared" si="370"/>
        <v>theater</v>
      </c>
      <c r="R3945" t="str">
        <f t="shared" si="371"/>
        <v>plays</v>
      </c>
      <c r="S3945" s="8">
        <f t="shared" si="368"/>
        <v>42310.701388888891</v>
      </c>
      <c r="T3945" s="8">
        <f t="shared" si="369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-5000</v>
      </c>
      <c r="P3946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8">
        <f t="shared" si="368"/>
        <v>42243.662905092591</v>
      </c>
      <c r="T3946" s="8">
        <f t="shared" si="369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-1995</v>
      </c>
      <c r="P3947">
        <f t="shared" si="367"/>
        <v>5</v>
      </c>
      <c r="Q3947" t="str">
        <f t="shared" si="370"/>
        <v>theater</v>
      </c>
      <c r="R3947" t="str">
        <f t="shared" si="371"/>
        <v>plays</v>
      </c>
      <c r="S3947" s="8">
        <f t="shared" si="368"/>
        <v>42139.801712962959</v>
      </c>
      <c r="T3947" s="8">
        <f t="shared" si="369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-5805</v>
      </c>
      <c r="P3948">
        <f t="shared" si="367"/>
        <v>39</v>
      </c>
      <c r="Q3948" t="str">
        <f t="shared" si="370"/>
        <v>theater</v>
      </c>
      <c r="R3948" t="str">
        <f t="shared" si="371"/>
        <v>plays</v>
      </c>
      <c r="S3948" s="8">
        <f t="shared" si="368"/>
        <v>42063.333333333328</v>
      </c>
      <c r="T3948" s="8">
        <f t="shared" si="369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-2899</v>
      </c>
      <c r="P3949">
        <f t="shared" si="367"/>
        <v>50.5</v>
      </c>
      <c r="Q3949" t="str">
        <f t="shared" si="370"/>
        <v>theater</v>
      </c>
      <c r="R3949" t="str">
        <f t="shared" si="371"/>
        <v>plays</v>
      </c>
      <c r="S3949" s="8">
        <f t="shared" si="368"/>
        <v>42645.142870370371</v>
      </c>
      <c r="T3949" s="8">
        <f t="shared" si="369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-30000</v>
      </c>
      <c r="P3950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8">
        <f t="shared" si="368"/>
        <v>41889.325497685182</v>
      </c>
      <c r="T3950" s="8">
        <f t="shared" si="369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-8423</v>
      </c>
      <c r="P3951">
        <f t="shared" si="367"/>
        <v>49.28125</v>
      </c>
      <c r="Q3951" t="str">
        <f t="shared" si="370"/>
        <v>theater</v>
      </c>
      <c r="R3951" t="str">
        <f t="shared" si="371"/>
        <v>plays</v>
      </c>
      <c r="S3951" s="8">
        <f t="shared" si="368"/>
        <v>42046.120613425926</v>
      </c>
      <c r="T3951" s="8">
        <f t="shared" si="369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-3975</v>
      </c>
      <c r="P3952">
        <f t="shared" si="367"/>
        <v>25</v>
      </c>
      <c r="Q3952" t="str">
        <f t="shared" si="370"/>
        <v>theater</v>
      </c>
      <c r="R3952" t="str">
        <f t="shared" si="371"/>
        <v>plays</v>
      </c>
      <c r="S3952" s="8">
        <f t="shared" si="368"/>
        <v>42468.774305555555</v>
      </c>
      <c r="T3952" s="8">
        <f t="shared" si="369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-199999</v>
      </c>
      <c r="P3953">
        <f t="shared" si="367"/>
        <v>1</v>
      </c>
      <c r="Q3953" t="str">
        <f t="shared" si="370"/>
        <v>theater</v>
      </c>
      <c r="R3953" t="str">
        <f t="shared" si="371"/>
        <v>plays</v>
      </c>
      <c r="S3953" s="8">
        <f t="shared" si="368"/>
        <v>42493.784050925926</v>
      </c>
      <c r="T3953" s="8">
        <f t="shared" si="369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-25975</v>
      </c>
      <c r="P3954">
        <f t="shared" si="367"/>
        <v>25</v>
      </c>
      <c r="Q3954" t="str">
        <f t="shared" si="370"/>
        <v>theater</v>
      </c>
      <c r="R3954" t="str">
        <f t="shared" si="371"/>
        <v>plays</v>
      </c>
      <c r="S3954" s="8">
        <f t="shared" si="368"/>
        <v>42303.790393518517</v>
      </c>
      <c r="T3954" s="8">
        <f t="shared" si="369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-17600</v>
      </c>
      <c r="P3955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8">
        <f t="shared" si="368"/>
        <v>42580.978472222225</v>
      </c>
      <c r="T3955" s="8">
        <f t="shared" si="369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-25000</v>
      </c>
      <c r="P3956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8">
        <f t="shared" si="368"/>
        <v>41834.651203703703</v>
      </c>
      <c r="T3956" s="8">
        <f t="shared" si="369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-1325</v>
      </c>
      <c r="P3957">
        <f t="shared" si="367"/>
        <v>53.125</v>
      </c>
      <c r="Q3957" t="str">
        <f t="shared" si="370"/>
        <v>theater</v>
      </c>
      <c r="R3957" t="str">
        <f t="shared" si="371"/>
        <v>plays</v>
      </c>
      <c r="S3957" s="8">
        <f t="shared" si="368"/>
        <v>42336.890520833331</v>
      </c>
      <c r="T3957" s="8">
        <f t="shared" si="369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-5500</v>
      </c>
      <c r="P3958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8">
        <f t="shared" si="368"/>
        <v>42485.013888888891</v>
      </c>
      <c r="T3958" s="8">
        <f t="shared" si="369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-27993</v>
      </c>
      <c r="P3959">
        <f t="shared" si="367"/>
        <v>7</v>
      </c>
      <c r="Q3959" t="str">
        <f t="shared" si="370"/>
        <v>theater</v>
      </c>
      <c r="R3959" t="str">
        <f t="shared" si="371"/>
        <v>plays</v>
      </c>
      <c r="S3959" s="8">
        <f t="shared" si="368"/>
        <v>42559.976319444439</v>
      </c>
      <c r="T3959" s="8">
        <f t="shared" si="369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-1359</v>
      </c>
      <c r="P3960">
        <f t="shared" si="367"/>
        <v>40.0625</v>
      </c>
      <c r="Q3960" t="str">
        <f t="shared" si="370"/>
        <v>theater</v>
      </c>
      <c r="R3960" t="str">
        <f t="shared" si="371"/>
        <v>plays</v>
      </c>
      <c r="S3960" s="8">
        <f t="shared" si="368"/>
        <v>41853.583333333336</v>
      </c>
      <c r="T3960" s="8">
        <f t="shared" si="369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-908</v>
      </c>
      <c r="P3961">
        <f t="shared" si="367"/>
        <v>24.333333333333332</v>
      </c>
      <c r="Q3961" t="str">
        <f t="shared" si="370"/>
        <v>theater</v>
      </c>
      <c r="R3961" t="str">
        <f t="shared" si="371"/>
        <v>plays</v>
      </c>
      <c r="S3961" s="8">
        <f t="shared" si="368"/>
        <v>41910.788842592592</v>
      </c>
      <c r="T3961" s="8">
        <f t="shared" si="369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-2955</v>
      </c>
      <c r="P3962">
        <f t="shared" si="367"/>
        <v>11.25</v>
      </c>
      <c r="Q3962" t="str">
        <f t="shared" si="370"/>
        <v>theater</v>
      </c>
      <c r="R3962" t="str">
        <f t="shared" si="371"/>
        <v>plays</v>
      </c>
      <c r="S3962" s="8">
        <f t="shared" si="368"/>
        <v>42372.845555555556</v>
      </c>
      <c r="T3962" s="8">
        <f t="shared" si="369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-4979</v>
      </c>
      <c r="P3963">
        <f t="shared" si="367"/>
        <v>10.5</v>
      </c>
      <c r="Q3963" t="str">
        <f t="shared" si="370"/>
        <v>theater</v>
      </c>
      <c r="R3963" t="str">
        <f t="shared" si="371"/>
        <v>plays</v>
      </c>
      <c r="S3963" s="8">
        <f t="shared" si="368"/>
        <v>41767.891319444447</v>
      </c>
      <c r="T3963" s="8">
        <f t="shared" si="369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-1355</v>
      </c>
      <c r="P3964">
        <f t="shared" si="367"/>
        <v>15</v>
      </c>
      <c r="Q3964" t="str">
        <f t="shared" si="370"/>
        <v>theater</v>
      </c>
      <c r="R3964" t="str">
        <f t="shared" si="371"/>
        <v>plays</v>
      </c>
      <c r="S3964" s="8">
        <f t="shared" si="368"/>
        <v>42336.621458333335</v>
      </c>
      <c r="T3964" s="8">
        <f t="shared" si="369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-10000</v>
      </c>
      <c r="P3965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8">
        <f t="shared" si="368"/>
        <v>42326.195798611108</v>
      </c>
      <c r="T3965" s="8">
        <f t="shared" si="369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-1874</v>
      </c>
      <c r="P3966">
        <f t="shared" si="367"/>
        <v>42</v>
      </c>
      <c r="Q3966" t="str">
        <f t="shared" si="370"/>
        <v>theater</v>
      </c>
      <c r="R3966" t="str">
        <f t="shared" si="371"/>
        <v>plays</v>
      </c>
      <c r="S3966" s="8">
        <f t="shared" si="368"/>
        <v>42113.680393518516</v>
      </c>
      <c r="T3966" s="8">
        <f t="shared" si="369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-1715</v>
      </c>
      <c r="P3967">
        <f t="shared" si="367"/>
        <v>71.25</v>
      </c>
      <c r="Q3967" t="str">
        <f t="shared" si="370"/>
        <v>theater</v>
      </c>
      <c r="R3967" t="str">
        <f t="shared" si="371"/>
        <v>plays</v>
      </c>
      <c r="S3967" s="8">
        <f t="shared" si="368"/>
        <v>42474.194212962961</v>
      </c>
      <c r="T3967" s="8">
        <f t="shared" si="369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-7455</v>
      </c>
      <c r="P3968">
        <f t="shared" si="367"/>
        <v>22.5</v>
      </c>
      <c r="Q3968" t="str">
        <f t="shared" si="370"/>
        <v>theater</v>
      </c>
      <c r="R3968" t="str">
        <f t="shared" si="371"/>
        <v>plays</v>
      </c>
      <c r="S3968" s="8">
        <f t="shared" si="368"/>
        <v>41844.124305555553</v>
      </c>
      <c r="T3968" s="8">
        <f t="shared" si="369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-1290</v>
      </c>
      <c r="P3969">
        <f t="shared" si="367"/>
        <v>41</v>
      </c>
      <c r="Q3969" t="str">
        <f t="shared" si="370"/>
        <v>theater</v>
      </c>
      <c r="R3969" t="str">
        <f t="shared" si="371"/>
        <v>plays</v>
      </c>
      <c r="S3969" s="8">
        <f t="shared" si="368"/>
        <v>42800.290590277778</v>
      </c>
      <c r="T3969" s="8">
        <f t="shared" si="369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E3970-D3970</f>
        <v>-4473</v>
      </c>
      <c r="P3970">
        <f t="shared" ref="P3970:P4033" si="373">E3970/L3970</f>
        <v>47.909090909090907</v>
      </c>
      <c r="Q3970" t="str">
        <f t="shared" si="370"/>
        <v>theater</v>
      </c>
      <c r="R3970" t="str">
        <f t="shared" si="371"/>
        <v>plays</v>
      </c>
      <c r="S3970" s="8">
        <f t="shared" ref="S3970:S4033" si="374">(((I3970/60)/60)/24)+DATE(1970,1,1)</f>
        <v>42512.815659722226</v>
      </c>
      <c r="T3970" s="8">
        <f t="shared" ref="T3970:T4033" si="375">(((J3970/60)/60)/24)+DATE(1970,1,1)</f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-2614</v>
      </c>
      <c r="P3971">
        <f t="shared" si="373"/>
        <v>35.166666666666664</v>
      </c>
      <c r="Q3971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8">
        <f t="shared" si="374"/>
        <v>42611.163194444445</v>
      </c>
      <c r="T3971" s="8">
        <f t="shared" si="375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-14989</v>
      </c>
      <c r="P3972">
        <f t="shared" si="373"/>
        <v>5.5</v>
      </c>
      <c r="Q3972" t="str">
        <f t="shared" si="376"/>
        <v>theater</v>
      </c>
      <c r="R3972" t="str">
        <f t="shared" si="377"/>
        <v>plays</v>
      </c>
      <c r="S3972" s="8">
        <f t="shared" si="374"/>
        <v>42477.863553240735</v>
      </c>
      <c r="T3972" s="8">
        <f t="shared" si="375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-13864</v>
      </c>
      <c r="P3973">
        <f t="shared" si="373"/>
        <v>22.666666666666668</v>
      </c>
      <c r="Q3973" t="str">
        <f t="shared" si="376"/>
        <v>theater</v>
      </c>
      <c r="R3973" t="str">
        <f t="shared" si="377"/>
        <v>plays</v>
      </c>
      <c r="S3973" s="8">
        <f t="shared" si="374"/>
        <v>41841.536180555559</v>
      </c>
      <c r="T3973" s="8">
        <f t="shared" si="375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-789</v>
      </c>
      <c r="P3974">
        <f t="shared" si="373"/>
        <v>26.375</v>
      </c>
      <c r="Q3974" t="str">
        <f t="shared" si="376"/>
        <v>theater</v>
      </c>
      <c r="R3974" t="str">
        <f t="shared" si="377"/>
        <v>plays</v>
      </c>
      <c r="S3974" s="8">
        <f t="shared" si="374"/>
        <v>42041.067523148144</v>
      </c>
      <c r="T3974" s="8">
        <f t="shared" si="375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-1095</v>
      </c>
      <c r="P3975">
        <f t="shared" si="373"/>
        <v>105.54054054054055</v>
      </c>
      <c r="Q3975" t="str">
        <f t="shared" si="376"/>
        <v>theater</v>
      </c>
      <c r="R3975" t="str">
        <f t="shared" si="377"/>
        <v>plays</v>
      </c>
      <c r="S3975" s="8">
        <f t="shared" si="374"/>
        <v>42499.166666666672</v>
      </c>
      <c r="T3975" s="8">
        <f t="shared" si="375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-680</v>
      </c>
      <c r="P3976">
        <f t="shared" si="373"/>
        <v>29.09090909090909</v>
      </c>
      <c r="Q3976" t="str">
        <f t="shared" si="376"/>
        <v>theater</v>
      </c>
      <c r="R3976" t="str">
        <f t="shared" si="377"/>
        <v>plays</v>
      </c>
      <c r="S3976" s="8">
        <f t="shared" si="374"/>
        <v>42523.546851851846</v>
      </c>
      <c r="T3976" s="8">
        <f t="shared" si="375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-678</v>
      </c>
      <c r="P397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8">
        <f t="shared" si="374"/>
        <v>42564.866875</v>
      </c>
      <c r="T3977" s="8">
        <f t="shared" si="375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-680</v>
      </c>
      <c r="P3978">
        <f t="shared" si="373"/>
        <v>62</v>
      </c>
      <c r="Q3978" t="str">
        <f t="shared" si="376"/>
        <v>theater</v>
      </c>
      <c r="R3978" t="str">
        <f t="shared" si="377"/>
        <v>plays</v>
      </c>
      <c r="S3978" s="8">
        <f t="shared" si="374"/>
        <v>41852.291666666664</v>
      </c>
      <c r="T3978" s="8">
        <f t="shared" si="375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-88695</v>
      </c>
      <c r="P3979">
        <f t="shared" si="373"/>
        <v>217.5</v>
      </c>
      <c r="Q3979" t="str">
        <f t="shared" si="376"/>
        <v>theater</v>
      </c>
      <c r="R3979" t="str">
        <f t="shared" si="377"/>
        <v>plays</v>
      </c>
      <c r="S3979" s="8">
        <f t="shared" si="374"/>
        <v>42573.788564814815</v>
      </c>
      <c r="T3979" s="8">
        <f t="shared" si="375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-1786</v>
      </c>
      <c r="P3980">
        <f t="shared" si="373"/>
        <v>26.75</v>
      </c>
      <c r="Q3980" t="str">
        <f t="shared" si="376"/>
        <v>theater</v>
      </c>
      <c r="R3980" t="str">
        <f t="shared" si="377"/>
        <v>plays</v>
      </c>
      <c r="S3980" s="8">
        <f t="shared" si="374"/>
        <v>42035.642974537041</v>
      </c>
      <c r="T3980" s="8">
        <f t="shared" si="375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-5890</v>
      </c>
      <c r="P3981">
        <f t="shared" si="373"/>
        <v>18.333333333333332</v>
      </c>
      <c r="Q3981" t="str">
        <f t="shared" si="376"/>
        <v>theater</v>
      </c>
      <c r="R3981" t="str">
        <f t="shared" si="377"/>
        <v>plays</v>
      </c>
      <c r="S3981" s="8">
        <f t="shared" si="374"/>
        <v>42092.833333333328</v>
      </c>
      <c r="T3981" s="8">
        <f t="shared" si="375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-2050</v>
      </c>
      <c r="P3982">
        <f t="shared" si="373"/>
        <v>64.285714285714292</v>
      </c>
      <c r="Q3982" t="str">
        <f t="shared" si="376"/>
        <v>theater</v>
      </c>
      <c r="R3982" t="str">
        <f t="shared" si="377"/>
        <v>plays</v>
      </c>
      <c r="S3982" s="8">
        <f t="shared" si="374"/>
        <v>41825.598923611113</v>
      </c>
      <c r="T3982" s="8">
        <f t="shared" si="375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-28775</v>
      </c>
      <c r="P3983">
        <f t="shared" si="373"/>
        <v>175</v>
      </c>
      <c r="Q3983" t="str">
        <f t="shared" si="376"/>
        <v>theater</v>
      </c>
      <c r="R3983" t="str">
        <f t="shared" si="377"/>
        <v>plays</v>
      </c>
      <c r="S3983" s="8">
        <f t="shared" si="374"/>
        <v>42568.179965277777</v>
      </c>
      <c r="T3983" s="8">
        <f t="shared" si="375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-680</v>
      </c>
      <c r="P3984">
        <f t="shared" si="373"/>
        <v>34</v>
      </c>
      <c r="Q3984" t="str">
        <f t="shared" si="376"/>
        <v>theater</v>
      </c>
      <c r="R3984" t="str">
        <f t="shared" si="377"/>
        <v>plays</v>
      </c>
      <c r="S3984" s="8">
        <f t="shared" si="374"/>
        <v>42192.809953703705</v>
      </c>
      <c r="T3984" s="8">
        <f t="shared" si="375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-7263</v>
      </c>
      <c r="P3985">
        <f t="shared" si="373"/>
        <v>84.282608695652172</v>
      </c>
      <c r="Q3985" t="str">
        <f t="shared" si="376"/>
        <v>theater</v>
      </c>
      <c r="R3985" t="str">
        <f t="shared" si="377"/>
        <v>plays</v>
      </c>
      <c r="S3985" s="8">
        <f t="shared" si="374"/>
        <v>41779.290972222225</v>
      </c>
      <c r="T3985" s="8">
        <f t="shared" si="375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-1405</v>
      </c>
      <c r="P3986">
        <f t="shared" si="373"/>
        <v>9.5</v>
      </c>
      <c r="Q3986" t="str">
        <f t="shared" si="376"/>
        <v>theater</v>
      </c>
      <c r="R3986" t="str">
        <f t="shared" si="377"/>
        <v>plays</v>
      </c>
      <c r="S3986" s="8">
        <f t="shared" si="374"/>
        <v>41951</v>
      </c>
      <c r="T3986" s="8">
        <f t="shared" si="375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-1359</v>
      </c>
      <c r="P3987">
        <f t="shared" si="373"/>
        <v>33.736842105263158</v>
      </c>
      <c r="Q3987" t="str">
        <f t="shared" si="376"/>
        <v>theater</v>
      </c>
      <c r="R3987" t="str">
        <f t="shared" si="377"/>
        <v>plays</v>
      </c>
      <c r="S3987" s="8">
        <f t="shared" si="374"/>
        <v>42420.878472222219</v>
      </c>
      <c r="T3987" s="8">
        <f t="shared" si="375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-4512</v>
      </c>
      <c r="P3988">
        <f t="shared" si="373"/>
        <v>37.53846153846154</v>
      </c>
      <c r="Q3988" t="str">
        <f t="shared" si="376"/>
        <v>theater</v>
      </c>
      <c r="R3988" t="str">
        <f t="shared" si="377"/>
        <v>plays</v>
      </c>
      <c r="S3988" s="8">
        <f t="shared" si="374"/>
        <v>42496.544444444444</v>
      </c>
      <c r="T3988" s="8">
        <f t="shared" si="375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-249</v>
      </c>
      <c r="P3989">
        <f t="shared" si="373"/>
        <v>11.615384615384615</v>
      </c>
      <c r="Q3989" t="str">
        <f t="shared" si="376"/>
        <v>theater</v>
      </c>
      <c r="R3989" t="str">
        <f t="shared" si="377"/>
        <v>plays</v>
      </c>
      <c r="S3989" s="8">
        <f t="shared" si="374"/>
        <v>41775.92465277778</v>
      </c>
      <c r="T3989" s="8">
        <f t="shared" si="375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-1468</v>
      </c>
      <c r="P3990">
        <f t="shared" si="373"/>
        <v>8</v>
      </c>
      <c r="Q3990" t="str">
        <f t="shared" si="376"/>
        <v>theater</v>
      </c>
      <c r="R3990" t="str">
        <f t="shared" si="377"/>
        <v>plays</v>
      </c>
      <c r="S3990" s="8">
        <f t="shared" si="374"/>
        <v>42245.08116898148</v>
      </c>
      <c r="T3990" s="8">
        <f t="shared" si="375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-3000</v>
      </c>
      <c r="P3991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8">
        <f t="shared" si="374"/>
        <v>42316.791446759264</v>
      </c>
      <c r="T3991" s="8">
        <f t="shared" si="375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-1581</v>
      </c>
      <c r="P3992">
        <f t="shared" si="373"/>
        <v>23</v>
      </c>
      <c r="Q3992" t="str">
        <f t="shared" si="376"/>
        <v>theater</v>
      </c>
      <c r="R3992" t="str">
        <f t="shared" si="377"/>
        <v>plays</v>
      </c>
      <c r="S3992" s="8">
        <f t="shared" si="374"/>
        <v>42431.672372685185</v>
      </c>
      <c r="T3992" s="8">
        <f t="shared" si="375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-400</v>
      </c>
      <c r="P3993">
        <f t="shared" si="373"/>
        <v>100</v>
      </c>
      <c r="Q3993" t="str">
        <f t="shared" si="376"/>
        <v>theater</v>
      </c>
      <c r="R3993" t="str">
        <f t="shared" si="377"/>
        <v>plays</v>
      </c>
      <c r="S3993" s="8">
        <f t="shared" si="374"/>
        <v>42155.644467592589</v>
      </c>
      <c r="T3993" s="8">
        <f t="shared" si="375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-9459</v>
      </c>
      <c r="P3994">
        <f t="shared" si="373"/>
        <v>60.111111111111114</v>
      </c>
      <c r="Q3994" t="str">
        <f t="shared" si="376"/>
        <v>theater</v>
      </c>
      <c r="R3994" t="str">
        <f t="shared" si="377"/>
        <v>plays</v>
      </c>
      <c r="S3994" s="8">
        <f t="shared" si="374"/>
        <v>42349.982164351852</v>
      </c>
      <c r="T3994" s="8">
        <f t="shared" si="375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-49997</v>
      </c>
      <c r="P3995">
        <f t="shared" si="373"/>
        <v>3</v>
      </c>
      <c r="Q3995" t="str">
        <f t="shared" si="376"/>
        <v>theater</v>
      </c>
      <c r="R3995" t="str">
        <f t="shared" si="377"/>
        <v>plays</v>
      </c>
      <c r="S3995" s="8">
        <f t="shared" si="374"/>
        <v>42137.864722222221</v>
      </c>
      <c r="T3995" s="8">
        <f t="shared" si="375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-1995</v>
      </c>
      <c r="P3996">
        <f t="shared" si="373"/>
        <v>5</v>
      </c>
      <c r="Q3996" t="str">
        <f t="shared" si="376"/>
        <v>theater</v>
      </c>
      <c r="R3996" t="str">
        <f t="shared" si="377"/>
        <v>plays</v>
      </c>
      <c r="S3996" s="8">
        <f t="shared" si="374"/>
        <v>41839.389930555553</v>
      </c>
      <c r="T3996" s="8">
        <f t="shared" si="375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-130</v>
      </c>
      <c r="P3997">
        <f t="shared" si="373"/>
        <v>17.5</v>
      </c>
      <c r="Q3997" t="str">
        <f t="shared" si="376"/>
        <v>theater</v>
      </c>
      <c r="R3997" t="str">
        <f t="shared" si="377"/>
        <v>plays</v>
      </c>
      <c r="S3997" s="8">
        <f t="shared" si="374"/>
        <v>42049.477083333331</v>
      </c>
      <c r="T3997" s="8">
        <f t="shared" si="375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-2503</v>
      </c>
      <c r="P3998">
        <f t="shared" si="373"/>
        <v>29.235294117647058</v>
      </c>
      <c r="Q3998" t="str">
        <f t="shared" si="376"/>
        <v>theater</v>
      </c>
      <c r="R3998" t="str">
        <f t="shared" si="377"/>
        <v>plays</v>
      </c>
      <c r="S3998" s="8">
        <f t="shared" si="374"/>
        <v>41963.669444444444</v>
      </c>
      <c r="T3998" s="8">
        <f t="shared" si="375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-3000</v>
      </c>
      <c r="P3999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8">
        <f t="shared" si="374"/>
        <v>42099.349780092598</v>
      </c>
      <c r="T3999" s="8">
        <f t="shared" si="375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-535</v>
      </c>
      <c r="P4000">
        <f t="shared" si="373"/>
        <v>59.583333333333336</v>
      </c>
      <c r="Q4000" t="str">
        <f t="shared" si="376"/>
        <v>theater</v>
      </c>
      <c r="R4000" t="str">
        <f t="shared" si="377"/>
        <v>plays</v>
      </c>
      <c r="S4000" s="8">
        <f t="shared" si="374"/>
        <v>42091.921597222223</v>
      </c>
      <c r="T4000" s="8">
        <f t="shared" si="375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-5844</v>
      </c>
      <c r="P4001">
        <f t="shared" si="373"/>
        <v>82.571428571428569</v>
      </c>
      <c r="Q4001" t="str">
        <f t="shared" si="376"/>
        <v>theater</v>
      </c>
      <c r="R4001" t="str">
        <f t="shared" si="377"/>
        <v>plays</v>
      </c>
      <c r="S4001" s="8">
        <f t="shared" si="374"/>
        <v>41882.827650462961</v>
      </c>
      <c r="T4001" s="8">
        <f t="shared" si="375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-7990</v>
      </c>
      <c r="P4002">
        <f t="shared" si="373"/>
        <v>10</v>
      </c>
      <c r="Q4002" t="str">
        <f t="shared" si="376"/>
        <v>theater</v>
      </c>
      <c r="R4002" t="str">
        <f t="shared" si="377"/>
        <v>plays</v>
      </c>
      <c r="S4002" s="8">
        <f t="shared" si="374"/>
        <v>42497.603680555556</v>
      </c>
      <c r="T4002" s="8">
        <f t="shared" si="375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-747</v>
      </c>
      <c r="P4003">
        <f t="shared" si="373"/>
        <v>32.357142857142854</v>
      </c>
      <c r="Q4003" t="str">
        <f t="shared" si="376"/>
        <v>theater</v>
      </c>
      <c r="R4003" t="str">
        <f t="shared" si="377"/>
        <v>plays</v>
      </c>
      <c r="S4003" s="8">
        <f t="shared" si="374"/>
        <v>42795.791666666672</v>
      </c>
      <c r="T4003" s="8">
        <f t="shared" si="375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-1227</v>
      </c>
      <c r="P4004">
        <f t="shared" si="373"/>
        <v>5.75</v>
      </c>
      <c r="Q4004" t="str">
        <f t="shared" si="376"/>
        <v>theater</v>
      </c>
      <c r="R4004" t="str">
        <f t="shared" si="377"/>
        <v>plays</v>
      </c>
      <c r="S4004" s="8">
        <f t="shared" si="374"/>
        <v>41909.043530092589</v>
      </c>
      <c r="T4004" s="8">
        <f t="shared" si="375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-1799</v>
      </c>
      <c r="P4005">
        <f t="shared" si="373"/>
        <v>100.5</v>
      </c>
      <c r="Q4005" t="str">
        <f t="shared" si="376"/>
        <v>theater</v>
      </c>
      <c r="R4005" t="str">
        <f t="shared" si="377"/>
        <v>plays</v>
      </c>
      <c r="S4005" s="8">
        <f t="shared" si="374"/>
        <v>42050.587349537032</v>
      </c>
      <c r="T4005" s="8">
        <f t="shared" si="375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-499</v>
      </c>
      <c r="P4006">
        <f t="shared" si="373"/>
        <v>1</v>
      </c>
      <c r="Q4006" t="str">
        <f t="shared" si="376"/>
        <v>theater</v>
      </c>
      <c r="R4006" t="str">
        <f t="shared" si="377"/>
        <v>plays</v>
      </c>
      <c r="S4006" s="8">
        <f t="shared" si="374"/>
        <v>41920.16269675926</v>
      </c>
      <c r="T4006" s="8">
        <f t="shared" si="375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-2960</v>
      </c>
      <c r="P4007">
        <f t="shared" si="373"/>
        <v>20</v>
      </c>
      <c r="Q4007" t="str">
        <f t="shared" si="376"/>
        <v>theater</v>
      </c>
      <c r="R4007" t="str">
        <f t="shared" si="377"/>
        <v>plays</v>
      </c>
      <c r="S4007" s="8">
        <f t="shared" si="374"/>
        <v>41932.807696759257</v>
      </c>
      <c r="T4007" s="8">
        <f t="shared" si="375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-29998</v>
      </c>
      <c r="P4008">
        <f t="shared" si="373"/>
        <v>2</v>
      </c>
      <c r="Q4008" t="str">
        <f t="shared" si="376"/>
        <v>theater</v>
      </c>
      <c r="R4008" t="str">
        <f t="shared" si="377"/>
        <v>plays</v>
      </c>
      <c r="S4008" s="8">
        <f t="shared" si="374"/>
        <v>42416.772997685184</v>
      </c>
      <c r="T4008" s="8">
        <f t="shared" si="375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-1995</v>
      </c>
      <c r="P4009">
        <f t="shared" si="373"/>
        <v>5</v>
      </c>
      <c r="Q4009" t="str">
        <f t="shared" si="376"/>
        <v>theater</v>
      </c>
      <c r="R4009" t="str">
        <f t="shared" si="377"/>
        <v>plays</v>
      </c>
      <c r="S4009" s="8">
        <f t="shared" si="374"/>
        <v>41877.686111111114</v>
      </c>
      <c r="T4009" s="8">
        <f t="shared" si="375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-940</v>
      </c>
      <c r="P4010">
        <f t="shared" si="373"/>
        <v>15</v>
      </c>
      <c r="Q4010" t="str">
        <f t="shared" si="376"/>
        <v>theater</v>
      </c>
      <c r="R4010" t="str">
        <f t="shared" si="377"/>
        <v>plays</v>
      </c>
      <c r="S4010" s="8">
        <f t="shared" si="374"/>
        <v>42207.964201388888</v>
      </c>
      <c r="T4010" s="8">
        <f t="shared" si="375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-1855</v>
      </c>
      <c r="P4011">
        <f t="shared" si="373"/>
        <v>25</v>
      </c>
      <c r="Q4011" t="str">
        <f t="shared" si="376"/>
        <v>theater</v>
      </c>
      <c r="R4011" t="str">
        <f t="shared" si="377"/>
        <v>plays</v>
      </c>
      <c r="S4011" s="8">
        <f t="shared" si="374"/>
        <v>41891.700925925928</v>
      </c>
      <c r="T4011" s="8">
        <f t="shared" si="375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-5458</v>
      </c>
      <c r="P4012">
        <f t="shared" si="373"/>
        <v>45.842105263157897</v>
      </c>
      <c r="Q4012" t="str">
        <f t="shared" si="376"/>
        <v>theater</v>
      </c>
      <c r="R4012" t="str">
        <f t="shared" si="377"/>
        <v>plays</v>
      </c>
      <c r="S4012" s="8">
        <f t="shared" si="374"/>
        <v>41938.770439814813</v>
      </c>
      <c r="T4012" s="8">
        <f t="shared" si="375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-231</v>
      </c>
      <c r="P4013">
        <f t="shared" si="373"/>
        <v>4.75</v>
      </c>
      <c r="Q4013" t="str">
        <f t="shared" si="376"/>
        <v>theater</v>
      </c>
      <c r="R4013" t="str">
        <f t="shared" si="377"/>
        <v>plays</v>
      </c>
      <c r="S4013" s="8">
        <f t="shared" si="374"/>
        <v>42032.54488425926</v>
      </c>
      <c r="T4013" s="8">
        <f t="shared" si="375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-575</v>
      </c>
      <c r="P4014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8">
        <f t="shared" si="374"/>
        <v>42126.544548611113</v>
      </c>
      <c r="T4014" s="8">
        <f t="shared" si="375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-1974</v>
      </c>
      <c r="P4015">
        <f t="shared" si="373"/>
        <v>13</v>
      </c>
      <c r="Q4015" t="str">
        <f t="shared" si="376"/>
        <v>theater</v>
      </c>
      <c r="R4015" t="str">
        <f t="shared" si="377"/>
        <v>plays</v>
      </c>
      <c r="S4015" s="8">
        <f t="shared" si="374"/>
        <v>42051.301192129627</v>
      </c>
      <c r="T4015" s="8">
        <f t="shared" si="375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-9000</v>
      </c>
      <c r="P4016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8">
        <f t="shared" si="374"/>
        <v>42434.246168981481</v>
      </c>
      <c r="T4016" s="8">
        <f t="shared" si="375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-6999</v>
      </c>
      <c r="P4017">
        <f t="shared" si="373"/>
        <v>1</v>
      </c>
      <c r="Q4017" t="str">
        <f t="shared" si="376"/>
        <v>theater</v>
      </c>
      <c r="R4017" t="str">
        <f t="shared" si="377"/>
        <v>plays</v>
      </c>
      <c r="S4017" s="8">
        <f t="shared" si="374"/>
        <v>42204.780821759254</v>
      </c>
      <c r="T4017" s="8">
        <f t="shared" si="375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-430</v>
      </c>
      <c r="P4018">
        <f t="shared" si="373"/>
        <v>10</v>
      </c>
      <c r="Q4018" t="str">
        <f t="shared" si="376"/>
        <v>theater</v>
      </c>
      <c r="R4018" t="str">
        <f t="shared" si="377"/>
        <v>plays</v>
      </c>
      <c r="S4018" s="8">
        <f t="shared" si="374"/>
        <v>41899.872685185182</v>
      </c>
      <c r="T4018" s="8">
        <f t="shared" si="375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-9895</v>
      </c>
      <c r="P4019">
        <f t="shared" si="373"/>
        <v>52.5</v>
      </c>
      <c r="Q4019" t="str">
        <f t="shared" si="376"/>
        <v>theater</v>
      </c>
      <c r="R4019" t="str">
        <f t="shared" si="377"/>
        <v>plays</v>
      </c>
      <c r="S4019" s="8">
        <f t="shared" si="374"/>
        <v>41886.672152777777</v>
      </c>
      <c r="T4019" s="8">
        <f t="shared" si="375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-1370</v>
      </c>
      <c r="P4020">
        <f t="shared" si="373"/>
        <v>32.5</v>
      </c>
      <c r="Q4020" t="str">
        <f t="shared" si="376"/>
        <v>theater</v>
      </c>
      <c r="R4020" t="str">
        <f t="shared" si="377"/>
        <v>plays</v>
      </c>
      <c r="S4020" s="8">
        <f t="shared" si="374"/>
        <v>42650.91097222222</v>
      </c>
      <c r="T4020" s="8">
        <f t="shared" si="375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-3471</v>
      </c>
      <c r="P4021">
        <f t="shared" si="373"/>
        <v>7.25</v>
      </c>
      <c r="Q4021" t="str">
        <f t="shared" si="376"/>
        <v>theater</v>
      </c>
      <c r="R4021" t="str">
        <f t="shared" si="377"/>
        <v>plays</v>
      </c>
      <c r="S4021" s="8">
        <f t="shared" si="374"/>
        <v>42475.686111111107</v>
      </c>
      <c r="T4021" s="8">
        <f t="shared" si="375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-500</v>
      </c>
      <c r="P4022">
        <f t="shared" si="373"/>
        <v>33.333333333333336</v>
      </c>
      <c r="Q4022" t="str">
        <f t="shared" si="376"/>
        <v>theater</v>
      </c>
      <c r="R4022" t="str">
        <f t="shared" si="377"/>
        <v>plays</v>
      </c>
      <c r="S4022" s="8">
        <f t="shared" si="374"/>
        <v>42087.149293981478</v>
      </c>
      <c r="T4022" s="8">
        <f t="shared" si="375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-14875</v>
      </c>
      <c r="P4023">
        <f t="shared" si="373"/>
        <v>62.5</v>
      </c>
      <c r="Q4023" t="str">
        <f t="shared" si="376"/>
        <v>theater</v>
      </c>
      <c r="R4023" t="str">
        <f t="shared" si="377"/>
        <v>plays</v>
      </c>
      <c r="S4023" s="8">
        <f t="shared" si="374"/>
        <v>41938.911550925928</v>
      </c>
      <c r="T4023" s="8">
        <f t="shared" si="375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-5479</v>
      </c>
      <c r="P4024">
        <f t="shared" si="373"/>
        <v>63.558375634517766</v>
      </c>
      <c r="Q4024" t="str">
        <f t="shared" si="376"/>
        <v>theater</v>
      </c>
      <c r="R4024" t="str">
        <f t="shared" si="377"/>
        <v>plays</v>
      </c>
      <c r="S4024" s="8">
        <f t="shared" si="374"/>
        <v>42036.120833333334</v>
      </c>
      <c r="T4024" s="8">
        <f t="shared" si="375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-7000</v>
      </c>
      <c r="P4025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8">
        <f t="shared" si="374"/>
        <v>42453.957905092597</v>
      </c>
      <c r="T4025" s="8">
        <f t="shared" si="375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-790</v>
      </c>
      <c r="P4026">
        <f t="shared" si="373"/>
        <v>10</v>
      </c>
      <c r="Q4026" t="str">
        <f t="shared" si="376"/>
        <v>theater</v>
      </c>
      <c r="R4026" t="str">
        <f t="shared" si="377"/>
        <v>plays</v>
      </c>
      <c r="S4026" s="8">
        <f t="shared" si="374"/>
        <v>42247.670104166667</v>
      </c>
      <c r="T4026" s="8">
        <f t="shared" si="375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-4750</v>
      </c>
      <c r="P4027">
        <f t="shared" si="373"/>
        <v>62.5</v>
      </c>
      <c r="Q4027" t="str">
        <f t="shared" si="376"/>
        <v>theater</v>
      </c>
      <c r="R4027" t="str">
        <f t="shared" si="377"/>
        <v>plays</v>
      </c>
      <c r="S4027" s="8">
        <f t="shared" si="374"/>
        <v>42211.237685185188</v>
      </c>
      <c r="T4027" s="8">
        <f t="shared" si="375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-4000</v>
      </c>
      <c r="P4028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8">
        <f t="shared" si="374"/>
        <v>42342.697210648148</v>
      </c>
      <c r="T4028" s="8">
        <f t="shared" si="375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-2785</v>
      </c>
      <c r="P4029">
        <f t="shared" si="373"/>
        <v>30.714285714285715</v>
      </c>
      <c r="Q4029" t="str">
        <f t="shared" si="376"/>
        <v>theater</v>
      </c>
      <c r="R4029" t="str">
        <f t="shared" si="377"/>
        <v>plays</v>
      </c>
      <c r="S4029" s="8">
        <f t="shared" si="374"/>
        <v>42789.041666666672</v>
      </c>
      <c r="T4029" s="8">
        <f t="shared" si="375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-1439</v>
      </c>
      <c r="P4030">
        <f t="shared" si="373"/>
        <v>51</v>
      </c>
      <c r="Q4030" t="str">
        <f t="shared" si="376"/>
        <v>theater</v>
      </c>
      <c r="R4030" t="str">
        <f t="shared" si="377"/>
        <v>plays</v>
      </c>
      <c r="S4030" s="8">
        <f t="shared" si="374"/>
        <v>41795.938657407409</v>
      </c>
      <c r="T4030" s="8">
        <f t="shared" si="375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-20000</v>
      </c>
      <c r="P4031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8">
        <f t="shared" si="374"/>
        <v>42352.025115740747</v>
      </c>
      <c r="T4031" s="8">
        <f t="shared" si="375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-2100</v>
      </c>
      <c r="P4032">
        <f t="shared" si="373"/>
        <v>66.666666666666671</v>
      </c>
      <c r="Q4032" t="str">
        <f t="shared" si="376"/>
        <v>theater</v>
      </c>
      <c r="R4032" t="str">
        <f t="shared" si="377"/>
        <v>plays</v>
      </c>
      <c r="S4032" s="8">
        <f t="shared" si="374"/>
        <v>42403.784027777772</v>
      </c>
      <c r="T4032" s="8">
        <f t="shared" si="375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-5000</v>
      </c>
      <c r="P4033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8">
        <f t="shared" si="374"/>
        <v>41991.626898148148</v>
      </c>
      <c r="T4033" s="8">
        <f t="shared" si="375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E4034-D4034</f>
        <v>-5635</v>
      </c>
      <c r="P4034">
        <f t="shared" ref="P4034:P4097" si="379">E4034/L4034</f>
        <v>59</v>
      </c>
      <c r="Q4034" t="str">
        <f t="shared" si="376"/>
        <v>theater</v>
      </c>
      <c r="R4034" t="str">
        <f t="shared" si="377"/>
        <v>plays</v>
      </c>
      <c r="S4034" s="8">
        <f t="shared" ref="S4034:S4097" si="380">(((I4034/60)/60)/24)+DATE(1970,1,1)</f>
        <v>42353.85087962963</v>
      </c>
      <c r="T4034" s="8">
        <f t="shared" ref="T4034:T4097" si="381">(((J4034/60)/60)/24)+DATE(1970,1,1)</f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-17758.010000000002</v>
      </c>
      <c r="P4035">
        <f t="shared" si="379"/>
        <v>65.340319148936175</v>
      </c>
      <c r="Q4035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8">
        <f t="shared" si="380"/>
        <v>42645.375</v>
      </c>
      <c r="T4035" s="8">
        <f t="shared" si="381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-13300</v>
      </c>
      <c r="P4036">
        <f t="shared" si="379"/>
        <v>100</v>
      </c>
      <c r="Q4036" t="str">
        <f t="shared" si="382"/>
        <v>theater</v>
      </c>
      <c r="R4036" t="str">
        <f t="shared" si="383"/>
        <v>plays</v>
      </c>
      <c r="S4036" s="8">
        <f t="shared" si="380"/>
        <v>42097.905671296292</v>
      </c>
      <c r="T4036" s="8">
        <f t="shared" si="381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-6315</v>
      </c>
      <c r="P4037">
        <f t="shared" si="379"/>
        <v>147.4</v>
      </c>
      <c r="Q4037" t="str">
        <f t="shared" si="382"/>
        <v>theater</v>
      </c>
      <c r="R4037" t="str">
        <f t="shared" si="383"/>
        <v>plays</v>
      </c>
      <c r="S4037" s="8">
        <f t="shared" si="380"/>
        <v>41933.882951388885</v>
      </c>
      <c r="T4037" s="8">
        <f t="shared" si="381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-3177</v>
      </c>
      <c r="P4038">
        <f t="shared" si="379"/>
        <v>166.05882352941177</v>
      </c>
      <c r="Q4038" t="str">
        <f t="shared" si="382"/>
        <v>theater</v>
      </c>
      <c r="R4038" t="str">
        <f t="shared" si="383"/>
        <v>plays</v>
      </c>
      <c r="S4038" s="8">
        <f t="shared" si="380"/>
        <v>41821.9375</v>
      </c>
      <c r="T4038" s="8">
        <f t="shared" si="381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-620</v>
      </c>
      <c r="P4039">
        <f t="shared" si="379"/>
        <v>40</v>
      </c>
      <c r="Q4039" t="str">
        <f t="shared" si="382"/>
        <v>theater</v>
      </c>
      <c r="R4039" t="str">
        <f t="shared" si="383"/>
        <v>plays</v>
      </c>
      <c r="S4039" s="8">
        <f t="shared" si="380"/>
        <v>42514.600694444445</v>
      </c>
      <c r="T4039" s="8">
        <f t="shared" si="381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-2199</v>
      </c>
      <c r="P4040">
        <f t="shared" si="379"/>
        <v>75.25</v>
      </c>
      <c r="Q4040" t="str">
        <f t="shared" si="382"/>
        <v>theater</v>
      </c>
      <c r="R4040" t="str">
        <f t="shared" si="383"/>
        <v>plays</v>
      </c>
      <c r="S4040" s="8">
        <f t="shared" si="380"/>
        <v>41929.798726851855</v>
      </c>
      <c r="T4040" s="8">
        <f t="shared" si="381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-200</v>
      </c>
      <c r="P4041">
        <f t="shared" si="379"/>
        <v>60</v>
      </c>
      <c r="Q4041" t="str">
        <f t="shared" si="382"/>
        <v>theater</v>
      </c>
      <c r="R4041" t="str">
        <f t="shared" si="383"/>
        <v>plays</v>
      </c>
      <c r="S4041" s="8">
        <f t="shared" si="380"/>
        <v>42339.249305555553</v>
      </c>
      <c r="T4041" s="8">
        <f t="shared" si="381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-5500</v>
      </c>
      <c r="P4042">
        <f t="shared" si="379"/>
        <v>1250</v>
      </c>
      <c r="Q4042" t="str">
        <f t="shared" si="382"/>
        <v>theater</v>
      </c>
      <c r="R4042" t="str">
        <f t="shared" si="383"/>
        <v>plays</v>
      </c>
      <c r="S4042" s="8">
        <f t="shared" si="380"/>
        <v>42203.125</v>
      </c>
      <c r="T4042" s="8">
        <f t="shared" si="381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-4979</v>
      </c>
      <c r="P4043">
        <f t="shared" si="379"/>
        <v>10.5</v>
      </c>
      <c r="Q4043" t="str">
        <f t="shared" si="382"/>
        <v>theater</v>
      </c>
      <c r="R4043" t="str">
        <f t="shared" si="383"/>
        <v>plays</v>
      </c>
      <c r="S4043" s="8">
        <f t="shared" si="380"/>
        <v>42619.474004629628</v>
      </c>
      <c r="T4043" s="8">
        <f t="shared" si="381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-9979</v>
      </c>
      <c r="P4044">
        <f t="shared" si="379"/>
        <v>7</v>
      </c>
      <c r="Q4044" t="str">
        <f t="shared" si="382"/>
        <v>theater</v>
      </c>
      <c r="R4044" t="str">
        <f t="shared" si="383"/>
        <v>plays</v>
      </c>
      <c r="S4044" s="8">
        <f t="shared" si="380"/>
        <v>42024.802777777775</v>
      </c>
      <c r="T4044" s="8">
        <f t="shared" si="381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-300</v>
      </c>
      <c r="P4045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8">
        <f t="shared" si="380"/>
        <v>41963.957465277781</v>
      </c>
      <c r="T4045" s="8">
        <f t="shared" si="381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-375</v>
      </c>
      <c r="P4046">
        <f t="shared" si="379"/>
        <v>56.25</v>
      </c>
      <c r="Q4046" t="str">
        <f t="shared" si="382"/>
        <v>theater</v>
      </c>
      <c r="R4046" t="str">
        <f t="shared" si="383"/>
        <v>plays</v>
      </c>
      <c r="S4046" s="8">
        <f t="shared" si="380"/>
        <v>42104.208333333328</v>
      </c>
      <c r="T4046" s="8">
        <f t="shared" si="381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-4999</v>
      </c>
      <c r="P4047">
        <f t="shared" si="379"/>
        <v>1</v>
      </c>
      <c r="Q4047" t="str">
        <f t="shared" si="382"/>
        <v>theater</v>
      </c>
      <c r="R4047" t="str">
        <f t="shared" si="383"/>
        <v>plays</v>
      </c>
      <c r="S4047" s="8">
        <f t="shared" si="380"/>
        <v>41872.201261574075</v>
      </c>
      <c r="T4047" s="8">
        <f t="shared" si="381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-5140</v>
      </c>
      <c r="P4048">
        <f t="shared" si="379"/>
        <v>38.333333333333336</v>
      </c>
      <c r="Q4048" t="str">
        <f t="shared" si="382"/>
        <v>theater</v>
      </c>
      <c r="R4048" t="str">
        <f t="shared" si="383"/>
        <v>plays</v>
      </c>
      <c r="S4048" s="8">
        <f t="shared" si="380"/>
        <v>41934.650578703702</v>
      </c>
      <c r="T4048" s="8">
        <f t="shared" si="381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-4890</v>
      </c>
      <c r="P4049">
        <f t="shared" si="379"/>
        <v>27.5</v>
      </c>
      <c r="Q4049" t="str">
        <f t="shared" si="382"/>
        <v>theater</v>
      </c>
      <c r="R4049" t="str">
        <f t="shared" si="383"/>
        <v>plays</v>
      </c>
      <c r="S4049" s="8">
        <f t="shared" si="380"/>
        <v>42015.041666666672</v>
      </c>
      <c r="T4049" s="8">
        <f t="shared" si="381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-13999</v>
      </c>
      <c r="P4050">
        <f t="shared" si="379"/>
        <v>32.978021978021978</v>
      </c>
      <c r="Q4050" t="str">
        <f t="shared" si="382"/>
        <v>theater</v>
      </c>
      <c r="R4050" t="str">
        <f t="shared" si="383"/>
        <v>plays</v>
      </c>
      <c r="S4050" s="8">
        <f t="shared" si="380"/>
        <v>42471.467442129629</v>
      </c>
      <c r="T4050" s="8">
        <f t="shared" si="381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-19984</v>
      </c>
      <c r="P4051">
        <f t="shared" si="379"/>
        <v>16</v>
      </c>
      <c r="Q4051" t="str">
        <f t="shared" si="382"/>
        <v>theater</v>
      </c>
      <c r="R4051" t="str">
        <f t="shared" si="383"/>
        <v>plays</v>
      </c>
      <c r="S4051" s="8">
        <f t="shared" si="380"/>
        <v>42199.958506944444</v>
      </c>
      <c r="T4051" s="8">
        <f t="shared" si="381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-1499</v>
      </c>
      <c r="P4052">
        <f t="shared" si="379"/>
        <v>1</v>
      </c>
      <c r="Q4052" t="str">
        <f t="shared" si="382"/>
        <v>theater</v>
      </c>
      <c r="R4052" t="str">
        <f t="shared" si="383"/>
        <v>plays</v>
      </c>
      <c r="S4052" s="8">
        <f t="shared" si="380"/>
        <v>41935.636469907404</v>
      </c>
      <c r="T4052" s="8">
        <f t="shared" si="381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-500</v>
      </c>
      <c r="P4053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8">
        <f t="shared" si="380"/>
        <v>41768.286805555559</v>
      </c>
      <c r="T4053" s="8">
        <f t="shared" si="381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-1874</v>
      </c>
      <c r="P4054">
        <f t="shared" si="379"/>
        <v>86.615384615384613</v>
      </c>
      <c r="Q4054" t="str">
        <f t="shared" si="382"/>
        <v>theater</v>
      </c>
      <c r="R4054" t="str">
        <f t="shared" si="383"/>
        <v>plays</v>
      </c>
      <c r="S4054" s="8">
        <f t="shared" si="380"/>
        <v>41925.878657407404</v>
      </c>
      <c r="T4054" s="8">
        <f t="shared" si="381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-390</v>
      </c>
      <c r="P4055">
        <f t="shared" si="379"/>
        <v>55</v>
      </c>
      <c r="Q4055" t="str">
        <f t="shared" si="382"/>
        <v>theater</v>
      </c>
      <c r="R4055" t="str">
        <f t="shared" si="383"/>
        <v>plays</v>
      </c>
      <c r="S4055" s="8">
        <f t="shared" si="380"/>
        <v>41958.833333333328</v>
      </c>
      <c r="T4055" s="8">
        <f t="shared" si="381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-8880</v>
      </c>
      <c r="P4056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8">
        <f t="shared" si="380"/>
        <v>42644.166666666672</v>
      </c>
      <c r="T4056" s="8">
        <f t="shared" si="381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-4119</v>
      </c>
      <c r="P4057">
        <f t="shared" si="379"/>
        <v>41.952380952380949</v>
      </c>
      <c r="Q4057" t="str">
        <f t="shared" si="382"/>
        <v>theater</v>
      </c>
      <c r="R4057" t="str">
        <f t="shared" si="383"/>
        <v>plays</v>
      </c>
      <c r="S4057" s="8">
        <f t="shared" si="380"/>
        <v>41809.648506944446</v>
      </c>
      <c r="T4057" s="8">
        <f t="shared" si="381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-705</v>
      </c>
      <c r="P4058">
        <f t="shared" si="379"/>
        <v>88.333333333333329</v>
      </c>
      <c r="Q4058" t="str">
        <f t="shared" si="382"/>
        <v>theater</v>
      </c>
      <c r="R4058" t="str">
        <f t="shared" si="383"/>
        <v>plays</v>
      </c>
      <c r="S4058" s="8">
        <f t="shared" si="380"/>
        <v>42554.832638888889</v>
      </c>
      <c r="T4058" s="8">
        <f t="shared" si="381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-2725</v>
      </c>
      <c r="P4059">
        <f t="shared" si="379"/>
        <v>129.16666666666666</v>
      </c>
      <c r="Q4059" t="str">
        <f t="shared" si="382"/>
        <v>theater</v>
      </c>
      <c r="R4059" t="str">
        <f t="shared" si="383"/>
        <v>plays</v>
      </c>
      <c r="S4059" s="8">
        <f t="shared" si="380"/>
        <v>42333.958333333328</v>
      </c>
      <c r="T4059" s="8">
        <f t="shared" si="381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-3655</v>
      </c>
      <c r="P4060">
        <f t="shared" si="379"/>
        <v>23.75</v>
      </c>
      <c r="Q4060" t="str">
        <f t="shared" si="382"/>
        <v>theater</v>
      </c>
      <c r="R4060" t="str">
        <f t="shared" si="383"/>
        <v>plays</v>
      </c>
      <c r="S4060" s="8">
        <f t="shared" si="380"/>
        <v>42461.165972222225</v>
      </c>
      <c r="T4060" s="8">
        <f t="shared" si="381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-9750</v>
      </c>
      <c r="P4061">
        <f t="shared" si="379"/>
        <v>35.714285714285715</v>
      </c>
      <c r="Q4061" t="str">
        <f t="shared" si="382"/>
        <v>theater</v>
      </c>
      <c r="R4061" t="str">
        <f t="shared" si="383"/>
        <v>plays</v>
      </c>
      <c r="S4061" s="8">
        <f t="shared" si="380"/>
        <v>41898.125</v>
      </c>
      <c r="T4061" s="8">
        <f t="shared" si="381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-9715</v>
      </c>
      <c r="P4062">
        <f t="shared" si="379"/>
        <v>57</v>
      </c>
      <c r="Q4062" t="str">
        <f t="shared" si="382"/>
        <v>theater</v>
      </c>
      <c r="R4062" t="str">
        <f t="shared" si="383"/>
        <v>plays</v>
      </c>
      <c r="S4062" s="8">
        <f t="shared" si="380"/>
        <v>41813.666666666664</v>
      </c>
      <c r="T4062" s="8">
        <f t="shared" si="381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-525</v>
      </c>
      <c r="P4063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8">
        <f t="shared" si="380"/>
        <v>42481.099803240737</v>
      </c>
      <c r="T4063" s="8">
        <f t="shared" si="381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-19510</v>
      </c>
      <c r="P4064">
        <f t="shared" si="379"/>
        <v>163.33333333333334</v>
      </c>
      <c r="Q4064" t="str">
        <f t="shared" si="382"/>
        <v>theater</v>
      </c>
      <c r="R4064" t="str">
        <f t="shared" si="383"/>
        <v>plays</v>
      </c>
      <c r="S4064" s="8">
        <f t="shared" si="380"/>
        <v>42553.739212962959</v>
      </c>
      <c r="T4064" s="8">
        <f t="shared" si="381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-9365</v>
      </c>
      <c r="P4065">
        <f t="shared" si="379"/>
        <v>15</v>
      </c>
      <c r="Q4065" t="str">
        <f t="shared" si="382"/>
        <v>theater</v>
      </c>
      <c r="R4065" t="str">
        <f t="shared" si="383"/>
        <v>plays</v>
      </c>
      <c r="S4065" s="8">
        <f t="shared" si="380"/>
        <v>41817.681527777779</v>
      </c>
      <c r="T4065" s="8">
        <f t="shared" si="381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-1615</v>
      </c>
      <c r="P4066">
        <f t="shared" si="379"/>
        <v>64.166666666666671</v>
      </c>
      <c r="Q4066" t="str">
        <f t="shared" si="382"/>
        <v>theater</v>
      </c>
      <c r="R4066" t="str">
        <f t="shared" si="383"/>
        <v>plays</v>
      </c>
      <c r="S4066" s="8">
        <f t="shared" si="380"/>
        <v>42123.588263888887</v>
      </c>
      <c r="T4066" s="8">
        <f t="shared" si="381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-3973</v>
      </c>
      <c r="P4067">
        <f t="shared" si="379"/>
        <v>6.75</v>
      </c>
      <c r="Q4067" t="str">
        <f t="shared" si="382"/>
        <v>theater</v>
      </c>
      <c r="R4067" t="str">
        <f t="shared" si="383"/>
        <v>plays</v>
      </c>
      <c r="S4067" s="8">
        <f t="shared" si="380"/>
        <v>41863.951516203706</v>
      </c>
      <c r="T4067" s="8">
        <f t="shared" si="381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-14975</v>
      </c>
      <c r="P4068">
        <f t="shared" si="379"/>
        <v>25</v>
      </c>
      <c r="Q4068" t="str">
        <f t="shared" si="382"/>
        <v>theater</v>
      </c>
      <c r="R4068" t="str">
        <f t="shared" si="383"/>
        <v>plays</v>
      </c>
      <c r="S4068" s="8">
        <f t="shared" si="380"/>
        <v>42509.039212962962</v>
      </c>
      <c r="T4068" s="8">
        <f t="shared" si="381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-1955</v>
      </c>
      <c r="P4069">
        <f t="shared" si="379"/>
        <v>179.11764705882354</v>
      </c>
      <c r="Q4069" t="str">
        <f t="shared" si="382"/>
        <v>theater</v>
      </c>
      <c r="R4069" t="str">
        <f t="shared" si="383"/>
        <v>plays</v>
      </c>
      <c r="S4069" s="8">
        <f t="shared" si="380"/>
        <v>42275.117476851854</v>
      </c>
      <c r="T4069" s="8">
        <f t="shared" si="381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-3460.05</v>
      </c>
      <c r="P4070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8">
        <f t="shared" si="380"/>
        <v>42748.961805555555</v>
      </c>
      <c r="T4070" s="8">
        <f t="shared" si="381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-820</v>
      </c>
      <c r="P4071">
        <f t="shared" si="379"/>
        <v>33.07692307692308</v>
      </c>
      <c r="Q4071" t="str">
        <f t="shared" si="382"/>
        <v>theater</v>
      </c>
      <c r="R4071" t="str">
        <f t="shared" si="383"/>
        <v>plays</v>
      </c>
      <c r="S4071" s="8">
        <f t="shared" si="380"/>
        <v>42063.5</v>
      </c>
      <c r="T4071" s="8">
        <f t="shared" si="381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-835</v>
      </c>
      <c r="P4072">
        <f t="shared" si="379"/>
        <v>27.5</v>
      </c>
      <c r="Q4072" t="str">
        <f t="shared" si="382"/>
        <v>theater</v>
      </c>
      <c r="R4072" t="str">
        <f t="shared" si="383"/>
        <v>plays</v>
      </c>
      <c r="S4072" s="8">
        <f t="shared" si="380"/>
        <v>42064.125</v>
      </c>
      <c r="T4072" s="8">
        <f t="shared" si="381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-20000</v>
      </c>
      <c r="P4073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8">
        <f t="shared" si="380"/>
        <v>42730.804756944446</v>
      </c>
      <c r="T4073" s="8">
        <f t="shared" si="381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-996</v>
      </c>
      <c r="P4074">
        <f t="shared" si="379"/>
        <v>2</v>
      </c>
      <c r="Q4074" t="str">
        <f t="shared" si="382"/>
        <v>theater</v>
      </c>
      <c r="R4074" t="str">
        <f t="shared" si="383"/>
        <v>plays</v>
      </c>
      <c r="S4074" s="8">
        <f t="shared" si="380"/>
        <v>41872.77443287037</v>
      </c>
      <c r="T4074" s="8">
        <f t="shared" si="381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-3463</v>
      </c>
      <c r="P4075">
        <f t="shared" si="379"/>
        <v>18.5</v>
      </c>
      <c r="Q4075" t="str">
        <f t="shared" si="382"/>
        <v>theater</v>
      </c>
      <c r="R4075" t="str">
        <f t="shared" si="383"/>
        <v>plays</v>
      </c>
      <c r="S4075" s="8">
        <f t="shared" si="380"/>
        <v>42133.166666666672</v>
      </c>
      <c r="T4075" s="8">
        <f t="shared" si="381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-2015</v>
      </c>
      <c r="P4076">
        <f t="shared" si="379"/>
        <v>35</v>
      </c>
      <c r="Q4076" t="str">
        <f t="shared" si="382"/>
        <v>theater</v>
      </c>
      <c r="R4076" t="str">
        <f t="shared" si="383"/>
        <v>plays</v>
      </c>
      <c r="S4076" s="8">
        <f t="shared" si="380"/>
        <v>42313.594618055555</v>
      </c>
      <c r="T4076" s="8">
        <f t="shared" si="381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-1424</v>
      </c>
      <c r="P4077">
        <f t="shared" si="379"/>
        <v>44.307692307692307</v>
      </c>
      <c r="Q4077" t="str">
        <f t="shared" si="382"/>
        <v>theater</v>
      </c>
      <c r="R4077" t="str">
        <f t="shared" si="383"/>
        <v>plays</v>
      </c>
      <c r="S4077" s="8">
        <f t="shared" si="380"/>
        <v>41820.727777777778</v>
      </c>
      <c r="T4077" s="8">
        <f t="shared" si="381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-700</v>
      </c>
      <c r="P4078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8">
        <f t="shared" si="380"/>
        <v>41933.82708333333</v>
      </c>
      <c r="T4078" s="8">
        <f t="shared" si="381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-13665</v>
      </c>
      <c r="P4079">
        <f t="shared" si="379"/>
        <v>222.5</v>
      </c>
      <c r="Q4079" t="str">
        <f t="shared" si="382"/>
        <v>theater</v>
      </c>
      <c r="R4079" t="str">
        <f t="shared" si="383"/>
        <v>plays</v>
      </c>
      <c r="S4079" s="8">
        <f t="shared" si="380"/>
        <v>42725.7105787037</v>
      </c>
      <c r="T4079" s="8">
        <f t="shared" si="381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-250</v>
      </c>
      <c r="P4080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8">
        <f t="shared" si="380"/>
        <v>42762.787523148145</v>
      </c>
      <c r="T4080" s="8">
        <f t="shared" si="381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-2995</v>
      </c>
      <c r="P4081">
        <f t="shared" si="379"/>
        <v>5</v>
      </c>
      <c r="Q4081" t="str">
        <f t="shared" si="382"/>
        <v>theater</v>
      </c>
      <c r="R4081" t="str">
        <f t="shared" si="383"/>
        <v>plays</v>
      </c>
      <c r="S4081" s="8">
        <f t="shared" si="380"/>
        <v>42540.938900462963</v>
      </c>
      <c r="T4081" s="8">
        <f t="shared" si="381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-3000</v>
      </c>
      <c r="P4082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8">
        <f t="shared" si="380"/>
        <v>42535.787500000006</v>
      </c>
      <c r="T4082" s="8">
        <f t="shared" si="381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-1874</v>
      </c>
      <c r="P4083">
        <f t="shared" si="379"/>
        <v>29.166666666666668</v>
      </c>
      <c r="Q4083" t="str">
        <f t="shared" si="382"/>
        <v>theater</v>
      </c>
      <c r="R4083" t="str">
        <f t="shared" si="383"/>
        <v>plays</v>
      </c>
      <c r="S4083" s="8">
        <f t="shared" si="380"/>
        <v>42071.539641203708</v>
      </c>
      <c r="T4083" s="8">
        <f t="shared" si="381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-147</v>
      </c>
      <c r="P4084">
        <f t="shared" si="379"/>
        <v>1.5</v>
      </c>
      <c r="Q4084" t="str">
        <f t="shared" si="382"/>
        <v>theater</v>
      </c>
      <c r="R4084" t="str">
        <f t="shared" si="383"/>
        <v>plays</v>
      </c>
      <c r="S4084" s="8">
        <f t="shared" si="380"/>
        <v>42322.958333333328</v>
      </c>
      <c r="T4084" s="8">
        <f t="shared" si="381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-2741</v>
      </c>
      <c r="P4085">
        <f t="shared" si="379"/>
        <v>126.5</v>
      </c>
      <c r="Q4085" t="str">
        <f t="shared" si="382"/>
        <v>theater</v>
      </c>
      <c r="R4085" t="str">
        <f t="shared" si="383"/>
        <v>plays</v>
      </c>
      <c r="S4085" s="8">
        <f t="shared" si="380"/>
        <v>42383.761759259258</v>
      </c>
      <c r="T4085" s="8">
        <f t="shared" si="381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-2990</v>
      </c>
      <c r="P4086">
        <f t="shared" si="379"/>
        <v>10</v>
      </c>
      <c r="Q4086" t="str">
        <f t="shared" si="382"/>
        <v>theater</v>
      </c>
      <c r="R4086" t="str">
        <f t="shared" si="383"/>
        <v>plays</v>
      </c>
      <c r="S4086" s="8">
        <f t="shared" si="380"/>
        <v>42652.436412037037</v>
      </c>
      <c r="T4086" s="8">
        <f t="shared" si="381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-3490</v>
      </c>
      <c r="P4087">
        <f t="shared" si="379"/>
        <v>10</v>
      </c>
      <c r="Q4087" t="str">
        <f t="shared" si="382"/>
        <v>theater</v>
      </c>
      <c r="R4087" t="str">
        <f t="shared" si="383"/>
        <v>plays</v>
      </c>
      <c r="S4087" s="8">
        <f t="shared" si="380"/>
        <v>42087.165972222225</v>
      </c>
      <c r="T4087" s="8">
        <f t="shared" si="381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-953</v>
      </c>
      <c r="P4088">
        <f t="shared" si="379"/>
        <v>9.4</v>
      </c>
      <c r="Q4088" t="str">
        <f t="shared" si="382"/>
        <v>theater</v>
      </c>
      <c r="R4088" t="str">
        <f t="shared" si="383"/>
        <v>plays</v>
      </c>
      <c r="S4088" s="8">
        <f t="shared" si="380"/>
        <v>42329.166666666672</v>
      </c>
      <c r="T4088" s="8">
        <f t="shared" si="381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-9600</v>
      </c>
      <c r="P4089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8">
        <f t="shared" si="380"/>
        <v>42568.742893518516</v>
      </c>
      <c r="T4089" s="8">
        <f t="shared" si="381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-1784</v>
      </c>
      <c r="P4090">
        <f t="shared" si="379"/>
        <v>72</v>
      </c>
      <c r="Q4090" t="str">
        <f t="shared" si="382"/>
        <v>theater</v>
      </c>
      <c r="R4090" t="str">
        <f t="shared" si="383"/>
        <v>plays</v>
      </c>
      <c r="S4090" s="8">
        <f t="shared" si="380"/>
        <v>42020.434722222228</v>
      </c>
      <c r="T4090" s="8">
        <f t="shared" si="381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-4760</v>
      </c>
      <c r="P4091">
        <f t="shared" si="379"/>
        <v>30</v>
      </c>
      <c r="Q4091" t="str">
        <f t="shared" si="382"/>
        <v>theater</v>
      </c>
      <c r="R4091" t="str">
        <f t="shared" si="383"/>
        <v>plays</v>
      </c>
      <c r="S4091" s="8">
        <f t="shared" si="380"/>
        <v>42155.732638888891</v>
      </c>
      <c r="T4091" s="8">
        <f t="shared" si="381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-968</v>
      </c>
      <c r="P4092">
        <f t="shared" si="379"/>
        <v>10.666666666666666</v>
      </c>
      <c r="Q4092" t="str">
        <f t="shared" si="382"/>
        <v>theater</v>
      </c>
      <c r="R4092" t="str">
        <f t="shared" si="383"/>
        <v>plays</v>
      </c>
      <c r="S4092" s="8">
        <f t="shared" si="380"/>
        <v>42223.625</v>
      </c>
      <c r="T4092" s="8">
        <f t="shared" si="381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-1396</v>
      </c>
      <c r="P4093">
        <f t="shared" si="379"/>
        <v>25.5</v>
      </c>
      <c r="Q4093" t="str">
        <f t="shared" si="382"/>
        <v>theater</v>
      </c>
      <c r="R4093" t="str">
        <f t="shared" si="383"/>
        <v>plays</v>
      </c>
      <c r="S4093" s="8">
        <f t="shared" si="380"/>
        <v>42020.506377314814</v>
      </c>
      <c r="T4093" s="8">
        <f t="shared" si="381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-109980</v>
      </c>
      <c r="P4094">
        <f t="shared" si="379"/>
        <v>20</v>
      </c>
      <c r="Q4094" t="str">
        <f t="shared" si="382"/>
        <v>theater</v>
      </c>
      <c r="R4094" t="str">
        <f t="shared" si="383"/>
        <v>plays</v>
      </c>
      <c r="S4094" s="8">
        <f t="shared" si="380"/>
        <v>42099.153321759266</v>
      </c>
      <c r="T4094" s="8">
        <f t="shared" si="381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-2440</v>
      </c>
      <c r="P4095">
        <f t="shared" si="379"/>
        <v>15</v>
      </c>
      <c r="Q4095" t="str">
        <f t="shared" si="382"/>
        <v>theater</v>
      </c>
      <c r="R4095" t="str">
        <f t="shared" si="383"/>
        <v>plays</v>
      </c>
      <c r="S4095" s="8">
        <f t="shared" si="380"/>
        <v>42238.815891203703</v>
      </c>
      <c r="T4095" s="8">
        <f t="shared" si="381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-1270</v>
      </c>
      <c r="P4096">
        <f t="shared" si="379"/>
        <v>91.25</v>
      </c>
      <c r="Q4096" t="str">
        <f t="shared" si="382"/>
        <v>theater</v>
      </c>
      <c r="R4096" t="str">
        <f t="shared" si="383"/>
        <v>plays</v>
      </c>
      <c r="S4096" s="8">
        <f t="shared" si="380"/>
        <v>41934.207638888889</v>
      </c>
      <c r="T4096" s="8">
        <f t="shared" si="381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-29200</v>
      </c>
      <c r="P4097">
        <f t="shared" si="379"/>
        <v>800</v>
      </c>
      <c r="Q4097" t="str">
        <f t="shared" si="382"/>
        <v>theater</v>
      </c>
      <c r="R4097" t="str">
        <f t="shared" si="383"/>
        <v>plays</v>
      </c>
      <c r="S4097" s="8">
        <f t="shared" si="380"/>
        <v>42723.031828703708</v>
      </c>
      <c r="T4097" s="8">
        <f t="shared" si="381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E4098-D4098</f>
        <v>-3100</v>
      </c>
      <c r="P4098">
        <f t="shared" ref="P4098:P4115" si="385">E4098/L4098</f>
        <v>80</v>
      </c>
      <c r="Q4098" t="str">
        <f t="shared" si="382"/>
        <v>theater</v>
      </c>
      <c r="R4098" t="str">
        <f t="shared" si="383"/>
        <v>plays</v>
      </c>
      <c r="S4098" s="8">
        <f t="shared" ref="S4098:S4115" si="386">(((I4098/60)/60)/24)+DATE(1970,1,1)</f>
        <v>42794.368749999994</v>
      </c>
      <c r="T4098" s="8">
        <f t="shared" ref="T4098:T4115" si="387">(((J4098/60)/60)/24)+DATE(1970,1,1)</f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-10000</v>
      </c>
      <c r="P4099" t="e">
        <f t="shared" si="385"/>
        <v>#DIV/0!</v>
      </c>
      <c r="Q4099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8">
        <f t="shared" si="386"/>
        <v>42400.996527777781</v>
      </c>
      <c r="T4099" s="8">
        <f t="shared" si="387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-75000</v>
      </c>
      <c r="P4100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8">
        <f t="shared" si="386"/>
        <v>42525.722187499996</v>
      </c>
      <c r="T4100" s="8">
        <f t="shared" si="387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-4450</v>
      </c>
      <c r="P4101">
        <f t="shared" si="385"/>
        <v>50</v>
      </c>
      <c r="Q4101" t="str">
        <f t="shared" si="388"/>
        <v>theater</v>
      </c>
      <c r="R4101" t="str">
        <f t="shared" si="389"/>
        <v>plays</v>
      </c>
      <c r="S4101" s="8">
        <f t="shared" si="386"/>
        <v>42615.850381944445</v>
      </c>
      <c r="T4101" s="8">
        <f t="shared" si="387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-270</v>
      </c>
      <c r="P4102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8">
        <f t="shared" si="386"/>
        <v>41937.124884259261</v>
      </c>
      <c r="T4102" s="8">
        <f t="shared" si="387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-600</v>
      </c>
      <c r="P4103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8">
        <f t="shared" si="386"/>
        <v>42760.903726851851</v>
      </c>
      <c r="T4103" s="8">
        <f t="shared" si="387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-363</v>
      </c>
      <c r="P4104">
        <f t="shared" si="385"/>
        <v>22.833333333333332</v>
      </c>
      <c r="Q4104" t="str">
        <f t="shared" si="388"/>
        <v>theater</v>
      </c>
      <c r="R4104" t="str">
        <f t="shared" si="389"/>
        <v>plays</v>
      </c>
      <c r="S4104" s="8">
        <f t="shared" si="386"/>
        <v>42505.848067129627</v>
      </c>
      <c r="T4104" s="8">
        <f t="shared" si="387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-900</v>
      </c>
      <c r="P4105">
        <f t="shared" si="385"/>
        <v>16.666666666666668</v>
      </c>
      <c r="Q4105" t="str">
        <f t="shared" si="388"/>
        <v>theater</v>
      </c>
      <c r="R4105" t="str">
        <f t="shared" si="389"/>
        <v>plays</v>
      </c>
      <c r="S4105" s="8">
        <f t="shared" si="386"/>
        <v>42242.772222222222</v>
      </c>
      <c r="T4105" s="8">
        <f t="shared" si="387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-2359</v>
      </c>
      <c r="P4106">
        <f t="shared" si="385"/>
        <v>45.785714285714285</v>
      </c>
      <c r="Q4106" t="str">
        <f t="shared" si="388"/>
        <v>theater</v>
      </c>
      <c r="R4106" t="str">
        <f t="shared" si="389"/>
        <v>plays</v>
      </c>
      <c r="S4106" s="8">
        <f t="shared" si="386"/>
        <v>42670.278171296297</v>
      </c>
      <c r="T4106" s="8">
        <f t="shared" si="387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-30700</v>
      </c>
      <c r="P4107">
        <f t="shared" si="385"/>
        <v>383.33333333333331</v>
      </c>
      <c r="Q4107" t="str">
        <f t="shared" si="388"/>
        <v>theater</v>
      </c>
      <c r="R4107" t="str">
        <f t="shared" si="389"/>
        <v>plays</v>
      </c>
      <c r="S4107" s="8">
        <f t="shared" si="386"/>
        <v>42730.010520833333</v>
      </c>
      <c r="T4107" s="8">
        <f t="shared" si="387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-1470</v>
      </c>
      <c r="P4108">
        <f t="shared" si="385"/>
        <v>106.96969696969697</v>
      </c>
      <c r="Q4108" t="str">
        <f t="shared" si="388"/>
        <v>theater</v>
      </c>
      <c r="R4108" t="str">
        <f t="shared" si="389"/>
        <v>plays</v>
      </c>
      <c r="S4108" s="8">
        <f t="shared" si="386"/>
        <v>42096.041666666672</v>
      </c>
      <c r="T4108" s="8">
        <f t="shared" si="387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-1959</v>
      </c>
      <c r="P4109">
        <f t="shared" si="385"/>
        <v>10.25</v>
      </c>
      <c r="Q4109" t="str">
        <f t="shared" si="388"/>
        <v>theater</v>
      </c>
      <c r="R4109" t="str">
        <f t="shared" si="389"/>
        <v>plays</v>
      </c>
      <c r="S4109" s="8">
        <f t="shared" si="386"/>
        <v>41906.916678240741</v>
      </c>
      <c r="T4109" s="8">
        <f t="shared" si="387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-2941</v>
      </c>
      <c r="P4110">
        <f t="shared" si="385"/>
        <v>59</v>
      </c>
      <c r="Q4110" t="str">
        <f t="shared" si="388"/>
        <v>theater</v>
      </c>
      <c r="R4110" t="str">
        <f t="shared" si="389"/>
        <v>plays</v>
      </c>
      <c r="S4110" s="8">
        <f t="shared" si="386"/>
        <v>42797.208333333328</v>
      </c>
      <c r="T4110" s="8">
        <f t="shared" si="387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-500</v>
      </c>
      <c r="P4111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8">
        <f t="shared" si="386"/>
        <v>42337.581064814818</v>
      </c>
      <c r="T4111" s="8">
        <f t="shared" si="387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-214</v>
      </c>
      <c r="P4112">
        <f t="shared" si="385"/>
        <v>14.333333333333334</v>
      </c>
      <c r="Q4112" t="str">
        <f t="shared" si="388"/>
        <v>theater</v>
      </c>
      <c r="R4112" t="str">
        <f t="shared" si="389"/>
        <v>plays</v>
      </c>
      <c r="S4112" s="8">
        <f t="shared" si="386"/>
        <v>42572.626747685179</v>
      </c>
      <c r="T4112" s="8">
        <f t="shared" si="387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-2906</v>
      </c>
      <c r="P4113">
        <f t="shared" si="385"/>
        <v>15.666666666666666</v>
      </c>
      <c r="Q4113" t="str">
        <f t="shared" si="388"/>
        <v>theater</v>
      </c>
      <c r="R4113" t="str">
        <f t="shared" si="389"/>
        <v>plays</v>
      </c>
      <c r="S4113" s="8">
        <f t="shared" si="386"/>
        <v>42059.135879629626</v>
      </c>
      <c r="T4113" s="8">
        <f t="shared" si="387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-2499</v>
      </c>
      <c r="P4114">
        <f t="shared" si="385"/>
        <v>1</v>
      </c>
      <c r="Q4114" t="str">
        <f t="shared" si="388"/>
        <v>theater</v>
      </c>
      <c r="R4114" t="str">
        <f t="shared" si="389"/>
        <v>plays</v>
      </c>
      <c r="S4114" s="8">
        <f t="shared" si="386"/>
        <v>42428</v>
      </c>
      <c r="T4114" s="8">
        <f t="shared" si="387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-1497</v>
      </c>
      <c r="P4115">
        <f t="shared" si="385"/>
        <v>1</v>
      </c>
      <c r="Q4115" t="str">
        <f t="shared" si="388"/>
        <v>theater</v>
      </c>
      <c r="R4115" t="str">
        <f t="shared" si="389"/>
        <v>plays</v>
      </c>
      <c r="S4115" s="8">
        <f t="shared" si="386"/>
        <v>42377.273611111115</v>
      </c>
      <c r="T4115" s="8">
        <f t="shared" si="387"/>
        <v>42358.573182870372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D80A0F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Successful &amp; Unsuccessful Count</vt:lpstr>
      <vt:lpstr>Successful Rate</vt:lpstr>
      <vt:lpstr>Category Pivot</vt:lpstr>
      <vt:lpstr>Sub-Cat Pivot</vt:lpstr>
      <vt:lpstr>Date Launch</vt:lpstr>
      <vt:lpstr>Master Data</vt:lpstr>
      <vt:lpstr>Goal</vt:lpstr>
      <vt:lpstr>Pledge</vt:lpstr>
      <vt:lpstr>'Successful Rate'!Print_Titles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Franco Hung</cp:lastModifiedBy>
  <dcterms:created xsi:type="dcterms:W3CDTF">2017-04-20T15:17:24Z</dcterms:created>
  <dcterms:modified xsi:type="dcterms:W3CDTF">2021-08-07T04:04:38Z</dcterms:modified>
</cp:coreProperties>
</file>