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SERVERDELL\TopBox\TopBox\STOCK\"/>
    </mc:Choice>
  </mc:AlternateContent>
  <xr:revisionPtr revIDLastSave="0" documentId="13_ncr:1_{AB4BE0E0-F301-4A3D-B4F6-BF904AA7B025}" xr6:coauthVersionLast="45" xr6:coauthVersionMax="45" xr10:uidLastSave="{00000000-0000-0000-0000-000000000000}"/>
  <bookViews>
    <workbookView xWindow="-120" yWindow="-120" windowWidth="20730" windowHeight="11160" tabRatio="706" activeTab="2" xr2:uid="{00000000-000D-0000-FFFF-FFFF00000000}"/>
  </bookViews>
  <sheets>
    <sheet name="STOCK REAL" sheetId="1" r:id="rId1"/>
    <sheet name="CARGA DE STOCK" sheetId="9" r:id="rId2"/>
    <sheet name="PROVEEDORES" sheetId="11" r:id="rId3"/>
    <sheet name="VENTAS" sheetId="7" r:id="rId4"/>
    <sheet name="CARGAR" sheetId="21" r:id="rId5"/>
  </sheets>
  <definedNames>
    <definedName name="_xlnm._FilterDatabase" localSheetId="2" hidden="1">PROVEEDORES!$A$4:$F$34</definedName>
    <definedName name="_xlnm._FilterDatabase" localSheetId="0" hidden="1">'STOCK REAL'!$A$3:$J$3</definedName>
    <definedName name="_xlnm.Print_Area" localSheetId="1">'CARGA DE STOCK'!$A$3:$I$40</definedName>
    <definedName name="_xlnm.Print_Area" localSheetId="0">'STOCK REAL'!$A$3:$G$36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H5" i="9" l="1"/>
  <c r="BH6" i="9"/>
  <c r="BH7" i="9"/>
  <c r="BH8" i="9"/>
  <c r="BH9" i="9"/>
  <c r="BH10" i="9"/>
  <c r="BH11" i="9"/>
  <c r="BH12" i="9"/>
  <c r="BH13" i="9"/>
  <c r="BH14" i="9"/>
  <c r="BH16" i="9"/>
  <c r="BH17" i="9"/>
  <c r="BH18" i="9"/>
  <c r="BH19" i="9"/>
  <c r="BH20" i="9"/>
  <c r="BH21" i="9"/>
  <c r="BH22" i="9"/>
  <c r="BH24" i="9"/>
  <c r="BH27" i="9"/>
  <c r="BH28" i="9"/>
  <c r="BH29" i="9"/>
  <c r="BH30" i="9"/>
  <c r="BH31" i="9"/>
  <c r="BH32" i="9"/>
  <c r="BH33" i="9"/>
  <c r="BH34" i="9"/>
  <c r="BH35" i="9"/>
  <c r="BH37" i="9"/>
  <c r="BH38" i="9"/>
  <c r="BH39" i="9"/>
  <c r="BH40" i="9"/>
  <c r="BH41" i="9"/>
  <c r="G37" i="1" l="1"/>
  <c r="G38" i="1"/>
  <c r="GW18" i="7"/>
  <c r="F29" i="11" l="1"/>
  <c r="F28" i="11" l="1"/>
  <c r="F27" i="11"/>
  <c r="GW35" i="7" l="1"/>
  <c r="GW40" i="7" l="1"/>
  <c r="GW39" i="7"/>
  <c r="GW21" i="7"/>
  <c r="GW22" i="7"/>
  <c r="GW38" i="7"/>
  <c r="F22" i="1" l="1"/>
  <c r="G22" i="1" s="1"/>
  <c r="AP15" i="9"/>
  <c r="BH15" i="9" s="1"/>
  <c r="F41" i="1" l="1"/>
  <c r="G41" i="1" s="1"/>
  <c r="F40" i="1" l="1"/>
  <c r="G40" i="1" s="1"/>
  <c r="F39" i="1"/>
  <c r="G39" i="1" s="1"/>
  <c r="DS20" i="7" l="1"/>
  <c r="DS24" i="7"/>
  <c r="DS3" i="7"/>
  <c r="F19" i="1" l="1"/>
  <c r="G19" i="1" s="1"/>
  <c r="N4" i="9" l="1"/>
  <c r="BH4" i="9" s="1"/>
  <c r="Q26" i="9" l="1"/>
  <c r="N23" i="9" l="1"/>
  <c r="BH23" i="9" l="1"/>
  <c r="F23" i="1" s="1"/>
  <c r="G23" i="1" s="1"/>
  <c r="N36" i="9"/>
  <c r="N25" i="9" l="1"/>
  <c r="L25" i="9" l="1"/>
  <c r="BH25" i="9" s="1"/>
  <c r="J36" i="9" l="1"/>
  <c r="J26" i="9"/>
  <c r="BH26" i="9" s="1"/>
  <c r="BH36" i="9" l="1"/>
  <c r="F36" i="1" s="1"/>
  <c r="GW4" i="7"/>
  <c r="J5" i="11" l="1"/>
  <c r="L5" i="11" l="1"/>
  <c r="K5" i="11"/>
  <c r="I5" i="11"/>
  <c r="F5" i="1" l="1"/>
  <c r="G5" i="1" s="1"/>
  <c r="GW5" i="7"/>
  <c r="GW6" i="7"/>
  <c r="GW7" i="7"/>
  <c r="GW8" i="7"/>
  <c r="F9" i="1" s="1"/>
  <c r="GW9" i="7"/>
  <c r="GW10" i="7"/>
  <c r="GW11" i="7"/>
  <c r="F12" i="1" s="1"/>
  <c r="GW12" i="7"/>
  <c r="GW13" i="7"/>
  <c r="GW14" i="7"/>
  <c r="GW15" i="7"/>
  <c r="GW16" i="7"/>
  <c r="F17" i="1" s="1"/>
  <c r="GW17" i="7"/>
  <c r="F18" i="1" s="1"/>
  <c r="GW19" i="7"/>
  <c r="F20" i="1" s="1"/>
  <c r="GW20" i="7"/>
  <c r="F21" i="1" s="1"/>
  <c r="GW23" i="7"/>
  <c r="GW24" i="7"/>
  <c r="GW25" i="7"/>
  <c r="GW26" i="7"/>
  <c r="GW27" i="7"/>
  <c r="GW28" i="7"/>
  <c r="GW29" i="7"/>
  <c r="F30" i="1" s="1"/>
  <c r="GW30" i="7"/>
  <c r="GW31" i="7"/>
  <c r="GW32" i="7"/>
  <c r="GW33" i="7"/>
  <c r="F34" i="1" s="1"/>
  <c r="G34" i="1" s="1"/>
  <c r="GW34" i="7"/>
  <c r="GW36" i="7"/>
  <c r="GW37" i="7"/>
  <c r="GW3" i="7"/>
  <c r="F4" i="1" s="1"/>
  <c r="F15" i="1" l="1"/>
  <c r="G15" i="1" s="1"/>
  <c r="F28" i="1"/>
  <c r="G28" i="1" s="1"/>
  <c r="F10" i="1"/>
  <c r="G10" i="1" s="1"/>
  <c r="F11" i="1"/>
  <c r="G11" i="1" s="1"/>
  <c r="F27" i="1"/>
  <c r="G27" i="1" s="1"/>
  <c r="G4" i="1"/>
  <c r="G36" i="1"/>
  <c r="F35" i="1"/>
  <c r="G35" i="1" s="1"/>
  <c r="F33" i="1"/>
  <c r="G33" i="1" s="1"/>
  <c r="F32" i="1"/>
  <c r="G32" i="1" s="1"/>
  <c r="F31" i="1"/>
  <c r="G31" i="1" s="1"/>
  <c r="G30" i="1"/>
  <c r="F29" i="1"/>
  <c r="G29" i="1" s="1"/>
  <c r="F26" i="1"/>
  <c r="G26" i="1" s="1"/>
  <c r="F25" i="1"/>
  <c r="G25" i="1" s="1"/>
  <c r="F24" i="1"/>
  <c r="G24" i="1" s="1"/>
  <c r="G21" i="1"/>
  <c r="G20" i="1"/>
  <c r="G18" i="1"/>
  <c r="G17" i="1"/>
  <c r="F16" i="1"/>
  <c r="G16" i="1" s="1"/>
  <c r="F14" i="1"/>
  <c r="G14" i="1" s="1"/>
  <c r="F13" i="1"/>
  <c r="G13" i="1" s="1"/>
  <c r="G12" i="1"/>
  <c r="G9" i="1"/>
  <c r="F6" i="1"/>
  <c r="G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Ulises</author>
    <author>Usuario</author>
    <author>Luffi</author>
    <author>COMPRAS</author>
    <author>TopBox</author>
  </authors>
  <commentList>
    <comment ref="I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Ulises:</t>
        </r>
        <r>
          <rPr>
            <sz val="9"/>
            <color indexed="81"/>
            <rFont val="Tahoma"/>
            <family val="2"/>
          </rPr>
          <t xml:space="preserve">
2/11/2022</t>
        </r>
      </text>
    </comment>
    <comment ref="AP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CONTROL FATIMA</t>
        </r>
      </text>
    </comment>
    <comment ref="AS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Ulises:</t>
        </r>
        <r>
          <rPr>
            <sz val="9"/>
            <color indexed="81"/>
            <rFont val="Tahoma"/>
            <family val="2"/>
          </rPr>
          <t xml:space="preserve">
Ajuste de stock</t>
        </r>
      </text>
    </comment>
    <comment ref="J4" authorId="2" shapeId="0" xr:uid="{00000000-0006-0000-0100-000004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16/11/2022 - ingresaron 1000 soportes placa 15mm
</t>
        </r>
      </text>
    </comment>
    <comment ref="N4" authorId="2" shapeId="0" xr:uid="{00000000-0006-0000-0100-000005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EL DIA 30/05/2023 - INGRESAR 1000 SOPORTE PLACA DE 15MM</t>
        </r>
      </text>
    </comment>
    <comment ref="AF4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4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4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CONTROL MOSCA FATIMA 4 JULIO</t>
        </r>
      </text>
    </comment>
    <comment ref="AT4" authorId="3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COMPRAS: INGRESÓ EN OCTUBRE PERO HAY UN VALOR NEGATIVO INGRESADO </t>
        </r>
      </text>
    </comment>
    <comment ref="L5" authorId="2" shapeId="0" xr:uid="{00000000-0006-0000-0100-00000A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24/01/2023 - INGRESARON 300 PARES DE BISAGRAS DERECHAS
</t>
        </r>
      </text>
    </comment>
    <comment ref="AF5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5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</text>
    </comment>
    <comment ref="AP5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CONTROL FATIMA</t>
        </r>
      </text>
    </comment>
    <comment ref="L6" authorId="2" shapeId="0" xr:uid="{00000000-0006-0000-0100-00000E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24/01/2023 - INGRESARON 300 PARES DE BISAGRAS IZQUIERDAS 
</t>
        </r>
      </text>
    </comment>
    <comment ref="AF6" authorId="1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6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6" authorId="1" shapeId="0" xr:uid="{00000000-0006-0000-0100-000011000000}">
      <text>
        <r>
          <rPr>
            <b/>
            <sz val="9"/>
            <color indexed="81"/>
            <rFont val="Tahoma"/>
            <family val="2"/>
          </rPr>
          <t>FABIO MARTIN: CONTROL</t>
        </r>
      </text>
    </comment>
    <comment ref="AJ9" authorId="1" shapeId="0" xr:uid="{00000000-0006-0000-0100-000012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" authorId="4" shapeId="0" xr:uid="{00000000-0006-0000-0100-000013000000}">
      <text>
        <r>
          <rPr>
            <b/>
            <sz val="9"/>
            <color indexed="81"/>
            <rFont val="Tahoma"/>
            <family val="2"/>
          </rPr>
          <t>TopBox:</t>
        </r>
        <r>
          <rPr>
            <sz val="9"/>
            <color indexed="81"/>
            <rFont val="Tahoma"/>
            <family val="2"/>
          </rPr>
          <t xml:space="preserve">
1 metro = 0.98kg
1 perfil 1,8mts = 1.77kg</t>
        </r>
      </text>
    </comment>
    <comment ref="K10" authorId="4" shapeId="0" xr:uid="{00000000-0006-0000-0100-000014000000}">
      <text>
        <r>
          <rPr>
            <b/>
            <sz val="9"/>
            <color indexed="81"/>
            <rFont val="Tahoma"/>
            <family val="2"/>
          </rPr>
          <t>TopBox:</t>
        </r>
        <r>
          <rPr>
            <sz val="9"/>
            <color indexed="81"/>
            <rFont val="Tahoma"/>
            <family val="2"/>
          </rPr>
          <t xml:space="preserve">
21/12/2022 ingresaron 1046kg = 1068mts
1068/1,8mts=593 perfiles de 1,8mts
</t>
        </r>
      </text>
    </comment>
    <comment ref="AF10" authorId="1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 xml:space="preserve">SE ENCONTRARON EN ALMACEN VIEJO 500 UNIDADES
</t>
        </r>
      </text>
    </comment>
    <comment ref="AF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 xml:space="preserve">CONTROL STOCK 23/09 - CYNTHIA GROSSO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1" authorId="1" shapeId="0" xr:uid="{00000000-0006-0000-0100-000018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2" authorId="1" shapeId="0" xr:uid="{00000000-0006-0000-0100-00001A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1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3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1" shapeId="0" xr:uid="{00000000-0006-0000-0100-00001D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4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1" shapeId="0" xr:uid="{00000000-0006-0000-0100-00001F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5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5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compra julio fue de 200</t>
        </r>
      </text>
    </comment>
    <comment ref="Y16" authorId="2" shapeId="0" xr:uid="{00000000-0006-0000-0100-000022000000}">
      <text>
        <r>
          <rPr>
            <b/>
            <sz val="9"/>
            <color indexed="81"/>
            <rFont val="Tahoma"/>
            <family val="2"/>
          </rPr>
          <t>06/02/2024-MAIL ENVIADO REMITO N° 34642-34984</t>
        </r>
      </text>
    </comment>
    <comment ref="AF16" authorId="1" shapeId="0" xr:uid="{00000000-0006-0000-0100-000023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6" authorId="1" shapeId="0" xr:uid="{00000000-0006-0000-0100-000024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7" authorId="2" shapeId="0" xr:uid="{00000000-0006-0000-0100-000025000000}">
      <text>
        <r>
          <rPr>
            <b/>
            <sz val="9"/>
            <color indexed="81"/>
            <rFont val="Tahoma"/>
            <family val="2"/>
          </rPr>
          <t>06/02/2024-MAIL ENVIADO REMITO N° 34642-34984</t>
        </r>
      </text>
    </comment>
    <comment ref="AF17" authorId="1" shapeId="0" xr:uid="{00000000-0006-0000-0100-000026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7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17" authorId="3" shapeId="0" xr:uid="{00000000-0006-0000-0100-000028000000}">
      <text>
        <r>
          <rPr>
            <b/>
            <sz val="9"/>
            <color indexed="81"/>
            <rFont val="Tahoma"/>
            <family val="2"/>
          </rPr>
          <t>COMPRAS:</t>
        </r>
        <r>
          <rPr>
            <sz val="9"/>
            <color indexed="81"/>
            <rFont val="Tahoma"/>
            <family val="2"/>
          </rPr>
          <t xml:space="preserve">
ESTA MERCADERÍA INGRESO EN OCTUBRE</t>
        </r>
      </text>
    </comment>
    <comment ref="AF18" authorId="1" shapeId="0" xr:uid="{00000000-0006-0000-0100-000029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8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9" authorId="1" shapeId="0" xr:uid="{00000000-0006-0000-0100-00002B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" authorId="1" shapeId="0" xr:uid="{00000000-0006-0000-0100-00002C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0" authorId="1" shapeId="0" xr:uid="{00000000-0006-0000-0100-00002D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1" authorId="3" shapeId="0" xr:uid="{00000000-0006-0000-0100-00002E000000}">
      <text>
        <r>
          <rPr>
            <b/>
            <sz val="9"/>
            <color indexed="81"/>
            <rFont val="Tahoma"/>
            <family val="2"/>
          </rPr>
          <t>COMPRAS: INGRESÓ EN OCTUBRE. Y NOVIEMBRE</t>
        </r>
      </text>
    </comment>
    <comment ref="K23" authorId="2" shapeId="0" xr:uid="{00000000-0006-0000-0100-00002F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12/12/2022 - Ingresaron 500 tornillo cab boton inox. m 6 x 12
</t>
        </r>
      </text>
    </comment>
    <comment ref="N23" authorId="2" shapeId="0" xr:uid="{00000000-0006-0000-0100-000030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31/03/2023 - INGRESARON 1000 TORNILLOS ALLEN CAB BOTON 6 X 12
</t>
        </r>
      </text>
    </comment>
    <comment ref="AA23" authorId="2" shapeId="0" xr:uid="{00000000-0006-0000-0100-000031000000}">
      <text>
        <r>
          <rPr>
            <b/>
            <sz val="9"/>
            <color indexed="81"/>
            <rFont val="Tahoma"/>
            <family val="2"/>
          </rPr>
          <t>26/04/2024 MAIL ENVIADO REMITO N°37295</t>
        </r>
      </text>
    </comment>
    <comment ref="AB23" authorId="2" shapeId="0" xr:uid="{00000000-0006-0000-0100-000032000000}">
      <text>
        <r>
          <rPr>
            <b/>
            <sz val="9"/>
            <color indexed="81"/>
            <rFont val="Tahoma"/>
            <family val="2"/>
          </rPr>
          <t>08/05/2024 MAIL ENVIADO REMITO N°37529 (COMPLETA LA OC ANTERIOR 20624)</t>
        </r>
      </text>
    </comment>
    <comment ref="AF23" authorId="1" shapeId="0" xr:uid="{00000000-0006-0000-0100-000033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3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4" authorId="2" shapeId="0" xr:uid="{00000000-0006-0000-0100-000035000000}">
      <text>
        <r>
          <rPr>
            <b/>
            <sz val="9"/>
            <color indexed="81"/>
            <rFont val="Tahoma"/>
            <family val="2"/>
          </rPr>
          <t>26/04/2024 MAIL ENVIADO REMITO N°37295</t>
        </r>
      </text>
    </comment>
    <comment ref="AB24" authorId="2" shapeId="0" xr:uid="{00000000-0006-0000-0100-000036000000}">
      <text>
        <r>
          <rPr>
            <b/>
            <sz val="9"/>
            <color indexed="81"/>
            <rFont val="Tahoma"/>
            <family val="2"/>
          </rPr>
          <t>08/05/2024 MAIL ENVIADO REMITO N°37529 (COMPLETA LA OC ANTERIOR 20624)</t>
        </r>
      </text>
    </comment>
    <comment ref="AF24" authorId="1" shapeId="0" xr:uid="{00000000-0006-0000-0100-000037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4" authorId="1" shapeId="0" xr:uid="{00000000-0006-0000-0100-000038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5" authorId="2" shapeId="0" xr:uid="{00000000-0006-0000-0100-000039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24/01/2023 - INGRESARON 1417 TUERCA REMACHE M6X1
</t>
        </r>
      </text>
    </comment>
    <comment ref="N25" authorId="2" shapeId="0" xr:uid="{00000000-0006-0000-0100-00003A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El dia 13/03/2023 - ingresaron 700 tercas remaches
</t>
        </r>
      </text>
    </comment>
    <comment ref="O25" authorId="2" shapeId="0" xr:uid="{00000000-0006-0000-0100-00003B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13/04/2023 - ingresaron 650 tuercas remache m6
</t>
        </r>
      </text>
    </comment>
    <comment ref="P25" authorId="2" shapeId="0" xr:uid="{00000000-0006-0000-0100-00003C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EL DIA 18/05/2023 INGRESARON 414 TUERCA REMACHE M6X1
</t>
        </r>
      </text>
    </comment>
    <comment ref="Q25" authorId="2" shapeId="0" xr:uid="{00000000-0006-0000-0100-00003D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EL DIA 06/06/2023 INGRESARON 600 TUERCAS REMACHE M 6X1
</t>
        </r>
      </text>
    </comment>
    <comment ref="AF25" authorId="1" shapeId="0" xr:uid="{00000000-0006-0000-0100-00003E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5" authorId="1" shapeId="0" xr:uid="{00000000-0006-0000-0100-00003F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5" authorId="3" shapeId="0" xr:uid="{00000000-0006-0000-0100-000040000000}">
      <text>
        <r>
          <rPr>
            <b/>
            <sz val="9"/>
            <color indexed="81"/>
            <rFont val="Tahoma"/>
            <family val="2"/>
          </rPr>
          <t>COMPRAS:</t>
        </r>
        <r>
          <rPr>
            <sz val="9"/>
            <color indexed="81"/>
            <rFont val="Tahoma"/>
            <family val="2"/>
          </rPr>
          <t xml:space="preserve">
ESTA MERCADERÍA INGRESO EN OCTUBRE</t>
        </r>
      </text>
    </comment>
    <comment ref="J26" authorId="2" shapeId="0" xr:uid="{00000000-0006-0000-0100-000041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17/11/2022 - ingresaron 300 tornillos para madera</t>
        </r>
      </text>
    </comment>
    <comment ref="K26" authorId="2" shapeId="0" xr:uid="{00000000-0006-0000-0100-000042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12/12/2022 - Ingresaron 1000 tornillos fix madera n° 8 x 2 /12
</t>
        </r>
      </text>
    </comment>
    <comment ref="Q26" authorId="2" shapeId="0" xr:uid="{00000000-0006-0000-0100-000043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EL DIA 01/06/2023 - INGRESARON 1000 TORNILLOS FIX MADERA N 8 X 2 1/2</t>
        </r>
      </text>
    </comment>
    <comment ref="AF26" authorId="1" shapeId="0" xr:uid="{00000000-0006-0000-0100-000044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6" authorId="1" shapeId="0" xr:uid="{00000000-0006-0000-0100-000045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7" authorId="2" shapeId="0" xr:uid="{00000000-0006-0000-0100-000046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17/11/2022 - ingresaron 300 tarugos 
</t>
        </r>
      </text>
    </comment>
    <comment ref="K27" authorId="2" shapeId="0" xr:uid="{00000000-0006-0000-0100-000047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12/12/2022 - Ingresaron 1000 tarugos pared n°8
</t>
        </r>
      </text>
    </comment>
    <comment ref="Y27" authorId="2" shapeId="0" xr:uid="{00000000-0006-0000-0100-000048000000}">
      <text>
        <r>
          <rPr>
            <b/>
            <sz val="9"/>
            <color indexed="81"/>
            <rFont val="Tahoma"/>
            <family val="2"/>
          </rPr>
          <t>06/02/2024-MAIL ENVIADO REMITO N° 34642-34984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7" authorId="1" shapeId="0" xr:uid="{00000000-0006-0000-0100-000049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7" authorId="1" shapeId="0" xr:uid="{00000000-0006-0000-0100-00004A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8" authorId="1" shapeId="0" xr:uid="{00000000-0006-0000-0100-00004B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8" authorId="1" shapeId="0" xr:uid="{00000000-0006-0000-0100-00004C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" authorId="1" shapeId="0" xr:uid="{00000000-0006-0000-0100-00004D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9" authorId="1" shapeId="0" xr:uid="{00000000-0006-0000-0100-00004E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0" authorId="2" shapeId="0" xr:uid="{00000000-0006-0000-0100-00004F000000}">
      <text>
        <r>
          <rPr>
            <b/>
            <sz val="9"/>
            <color indexed="81"/>
            <rFont val="Tahoma"/>
            <family val="2"/>
          </rPr>
          <t>06/02/2024-MAIL ENVIADO REMITO N° 34642-34984</t>
        </r>
      </text>
    </comment>
    <comment ref="AF30" authorId="1" shapeId="0" xr:uid="{00000000-0006-0000-0100-000050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</text>
    </comment>
    <comment ref="AJ30" authorId="1" shapeId="0" xr:uid="{00000000-0006-0000-0100-000051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31" authorId="1" shapeId="0" xr:uid="{00000000-0006-0000-0100-000052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2" authorId="2" shapeId="0" xr:uid="{00000000-0006-0000-0100-000053000000}">
      <text>
        <r>
          <rPr>
            <b/>
            <sz val="9"/>
            <color indexed="81"/>
            <rFont val="Tahoma"/>
            <family val="2"/>
          </rPr>
          <t>06/02/2024-MAIL ENVIADO REMITO N° 34642-34984</t>
        </r>
      </text>
    </comment>
    <comment ref="AF32" authorId="1" shapeId="0" xr:uid="{00000000-0006-0000-0100-000054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32" authorId="1" shapeId="0" xr:uid="{00000000-0006-0000-0100-000055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1" shapeId="0" xr:uid="{00000000-0006-0000-0100-000056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33" authorId="1" shapeId="0" xr:uid="{00000000-0006-0000-0100-000057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" authorId="1" shapeId="0" xr:uid="{00000000-0006-0000-0100-000058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" authorId="1" shapeId="0" xr:uid="{00000000-0006-0000-0100-000059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6" authorId="2" shapeId="0" xr:uid="{00000000-0006-0000-0100-00005A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17/11/2022 - ingresaron 47 farfala </t>
        </r>
      </text>
    </comment>
    <comment ref="L36" authorId="2" shapeId="0" xr:uid="{00000000-0006-0000-0100-00005B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EL DIA 09/02/2023 INGRESARON 100 FARFALAS 
</t>
        </r>
      </text>
    </comment>
    <comment ref="N36" authorId="2" shapeId="0" xr:uid="{00000000-0006-0000-0100-00005C000000}">
      <text>
        <r>
          <rPr>
            <b/>
            <sz val="9"/>
            <color indexed="81"/>
            <rFont val="Tahoma"/>
            <family val="2"/>
          </rPr>
          <t>Luffi:</t>
        </r>
        <r>
          <rPr>
            <sz val="9"/>
            <color indexed="81"/>
            <rFont val="Tahoma"/>
            <family val="2"/>
          </rPr>
          <t xml:space="preserve">
EL DIA 17/03/2023 - INGRESARON 39 FARFALAS 
</t>
        </r>
      </text>
    </comment>
    <comment ref="AB36" authorId="2" shapeId="0" xr:uid="{00000000-0006-0000-0100-00005D000000}">
      <text>
        <r>
          <rPr>
            <b/>
            <sz val="9"/>
            <color indexed="81"/>
            <rFont val="Tahoma"/>
            <family val="2"/>
          </rPr>
          <t>08/05/2024 MAIL ENVIADO FACTURA N°3632
FARFALAS 3/16</t>
        </r>
      </text>
    </comment>
    <comment ref="AF36" authorId="1" shapeId="0" xr:uid="{00000000-0006-0000-0100-00005E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36" authorId="1" shapeId="0" xr:uid="{00000000-0006-0000-0100-00005F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" authorId="1" shapeId="0" xr:uid="{00000000-0006-0000-0100-000060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37" authorId="1" shapeId="0" xr:uid="{00000000-0006-0000-0100-000061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37" authorId="1" shapeId="0" xr:uid="{00000000-0006-0000-0100-00006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CONTROL FABIO MARTIN</t>
        </r>
      </text>
    </comment>
    <comment ref="AF39" authorId="1" shapeId="0" xr:uid="{00000000-0006-0000-0100-000063000000}">
      <text>
        <r>
          <rPr>
            <b/>
            <sz val="9"/>
            <color indexed="81"/>
            <rFont val="Tahoma"/>
            <family val="2"/>
          </rPr>
          <t xml:space="preserve">CONTROL STOCK 
23/09 - CYNTHIA GROSSO </t>
        </r>
      </text>
    </comment>
    <comment ref="AJ39" authorId="1" shapeId="0" xr:uid="{00000000-0006-0000-0100-000064000000}">
      <text>
        <r>
          <rPr>
            <b/>
            <sz val="9"/>
            <color indexed="81"/>
            <rFont val="Tahoma"/>
            <family val="2"/>
          </rPr>
          <t>CONTROL STOCK 20/01/2024 GROSSO CYNTHIA - MOSCA FATIMA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39" authorId="1" shapeId="0" xr:uid="{00000000-0006-0000-0100-00006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CONTROL FABIO MARTIN</t>
        </r>
      </text>
    </comment>
    <comment ref="AJ40" authorId="1" shapeId="0" xr:uid="{00000000-0006-0000-0100-000066000000}">
      <text>
        <r>
          <rPr>
            <b/>
            <sz val="9"/>
            <color indexed="81"/>
            <rFont val="Tahoma"/>
            <family val="2"/>
          </rPr>
          <t>NO ES QUE SE AGREGARAN EN ENERO, YA ESTABAN DE ANTES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41" authorId="1" shapeId="0" xr:uid="{00000000-0006-0000-0100-00006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ES QUE SE AGREGARAN EN ENERO. YA ESTABAN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F2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EL PRECIO POR UNIDAD DE BISAGRA. (el precio del par/caja se divide en 2)</t>
        </r>
      </text>
    </comment>
    <comment ref="F2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EL PRECIO POR UNIDAD DE BISAGRA. (el precio del par/caja se divide en 2)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BT3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DE LOS TARUGOS PLASTICOS</t>
        </r>
      </text>
    </comment>
    <comment ref="BU3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SON LAS DE PLASTICO</t>
        </r>
      </text>
    </comment>
    <comment ref="BW3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DE LOS PLASTICOS, NO DE METAL</t>
        </r>
      </text>
    </comment>
    <comment ref="BX3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Usuario
SE REEMPLAZARON CON UNOS PLASTICOS PORQUE HAY FALTANTE NACIONAL HACE SEMANAS Y NO CONSEGUIMOS FARFALAS</t>
        </r>
      </text>
    </comment>
  </commentList>
</comments>
</file>

<file path=xl/sharedStrings.xml><?xml version="1.0" encoding="utf-8"?>
<sst xmlns="http://schemas.openxmlformats.org/spreadsheetml/2006/main" count="949" uniqueCount="453">
  <si>
    <t>STOCK HERRAJES E INSUMOS TOPBOX</t>
  </si>
  <si>
    <t>CODIGO</t>
  </si>
  <si>
    <t>ITEM</t>
  </si>
  <si>
    <t>PROVEEDOR</t>
  </si>
  <si>
    <t>OBSERVACIONES</t>
  </si>
  <si>
    <t>50 UNID</t>
  </si>
  <si>
    <t>20 UNID</t>
  </si>
  <si>
    <t>10 UNID</t>
  </si>
  <si>
    <t>NO ENBOLSAR</t>
  </si>
  <si>
    <t>CERRADURA-PASADOR LIBRE/OCUPADO 90941L</t>
  </si>
  <si>
    <t>SIDAÑEZ</t>
  </si>
  <si>
    <t>MAGHIN CHINA</t>
  </si>
  <si>
    <t>AVTOR</t>
  </si>
  <si>
    <t>20 UNID.</t>
  </si>
  <si>
    <t>TUERCA REMACHE INOX M6</t>
  </si>
  <si>
    <t>15 UNID</t>
  </si>
  <si>
    <t>21 UNID</t>
  </si>
  <si>
    <t>PROVEEDOR MECANIZADO</t>
  </si>
  <si>
    <t>E-001</t>
  </si>
  <si>
    <t>T-005</t>
  </si>
  <si>
    <t>T-006</t>
  </si>
  <si>
    <t>E-002-1</t>
  </si>
  <si>
    <t>E-002-2</t>
  </si>
  <si>
    <t>T-003</t>
  </si>
  <si>
    <t>E-009</t>
  </si>
  <si>
    <t>E-017-1</t>
  </si>
  <si>
    <t>E-017-2</t>
  </si>
  <si>
    <t>T-017-1</t>
  </si>
  <si>
    <t>T-017-2</t>
  </si>
  <si>
    <t>E-004</t>
  </si>
  <si>
    <t xml:space="preserve">ZAPATA FUNDICION ALUMINIO </t>
  </si>
  <si>
    <t>E-010-1</t>
  </si>
  <si>
    <t>E-010-2</t>
  </si>
  <si>
    <t>E-010-3</t>
  </si>
  <si>
    <t>E-011-1</t>
  </si>
  <si>
    <t>TORN CABEZA BOTON INOX. M6x10</t>
  </si>
  <si>
    <t>E-011-2</t>
  </si>
  <si>
    <t>E-011-3</t>
  </si>
  <si>
    <t>T-012</t>
  </si>
  <si>
    <t>E-013</t>
  </si>
  <si>
    <t>E-014</t>
  </si>
  <si>
    <t>E-015-1</t>
  </si>
  <si>
    <t>E-015-2</t>
  </si>
  <si>
    <t>E-016</t>
  </si>
  <si>
    <t>T-018</t>
  </si>
  <si>
    <t>T-019</t>
  </si>
  <si>
    <t>BURLETE GOMA PERFIL T5</t>
  </si>
  <si>
    <t>E-021</t>
  </si>
  <si>
    <t>T-022</t>
  </si>
  <si>
    <t>T-023</t>
  </si>
  <si>
    <t>NO EMBOLSAR</t>
  </si>
  <si>
    <t>ALUMINIO CBA</t>
  </si>
  <si>
    <t>SOSA</t>
  </si>
  <si>
    <t>GRAMAGLIA</t>
  </si>
  <si>
    <t>BASTIERA</t>
  </si>
  <si>
    <t>HIDROCLUB</t>
  </si>
  <si>
    <t>Cant. a EMBOLSAR</t>
  </si>
  <si>
    <t>E-008-2</t>
  </si>
  <si>
    <t>HERRAJES</t>
  </si>
  <si>
    <t>FUNCIÓN</t>
  </si>
  <si>
    <t>TACO FISCHER MR8x70</t>
  </si>
  <si>
    <t>SOPORTE PLACA 15mm</t>
  </si>
  <si>
    <t>PARA SOPORTE PLACA</t>
  </si>
  <si>
    <t>PARA TAPA LIBRE/OCUPADO</t>
  </si>
  <si>
    <t xml:space="preserve">TORNILLO PARKER 6x1''  </t>
  </si>
  <si>
    <t>TAPA LIBRE/OCUPADO AP.  ADENTRO C/ SUPLEM</t>
  </si>
  <si>
    <t>TAPA LIBRE/OCUPADO AP.  ADENTRO S/ SUPLEM</t>
  </si>
  <si>
    <t>TORNILLO PARKER 6x3/4</t>
  </si>
  <si>
    <t>TARUGO PARED N°8</t>
  </si>
  <si>
    <t>TORN AUTOPERF. 8x1</t>
  </si>
  <si>
    <t xml:space="preserve">TORN AUTOPERF. 8x1/2 </t>
  </si>
  <si>
    <t>PERFIL-ZAPATA</t>
  </si>
  <si>
    <t xml:space="preserve"> PARA BISAGRA - PUERTA</t>
  </si>
  <si>
    <t>TAPA CERROJO PERFIL</t>
  </si>
  <si>
    <t>AVTOR/BUL. CENTRO</t>
  </si>
  <si>
    <t>SOPORTE PLACA 10mm</t>
  </si>
  <si>
    <t>MAGALIA Y FUTUREX</t>
  </si>
  <si>
    <t xml:space="preserve">STOCK </t>
  </si>
  <si>
    <t>CÓD.</t>
  </si>
  <si>
    <t>IMAGEN</t>
  </si>
  <si>
    <t>SUJECIÓN KOMPAK</t>
  </si>
  <si>
    <t xml:space="preserve">BISAGRA SELF CLOSING SIN MECANIZAR </t>
  </si>
  <si>
    <t>DERECHA</t>
  </si>
  <si>
    <t>BISAGRA SELF CLOSING SIN MECANIZAR</t>
  </si>
  <si>
    <t xml:space="preserve"> IZQUIERDA</t>
  </si>
  <si>
    <t>ZOCALO INOX "L"</t>
  </si>
  <si>
    <t>ZÓCALO</t>
  </si>
  <si>
    <t>PERFIL INOX "L" (50X10mm)</t>
  </si>
  <si>
    <t>TRAVESAÑO</t>
  </si>
  <si>
    <t>P/ SOPORTE PLACA</t>
  </si>
  <si>
    <t>PERFIL DE ALUMINIO</t>
  </si>
  <si>
    <t>T-017-1/2</t>
  </si>
  <si>
    <t>TAPA PVC SUPERIOR DERECHA</t>
  </si>
  <si>
    <t>P/ PERFIL</t>
  </si>
  <si>
    <t>TAPA PVC SUPERIOR IZQUIERDA</t>
  </si>
  <si>
    <t>ZAPATA FUNDICION DE ALUMINIO</t>
  </si>
  <si>
    <t>CERRADURA-PASADOR LIBRE/OCUPADO</t>
  </si>
  <si>
    <t>P/ PUERTA</t>
  </si>
  <si>
    <t xml:space="preserve">TACO FISCHER MR8x70 </t>
  </si>
  <si>
    <t>P/ ZAPATA</t>
  </si>
  <si>
    <t>TORNILLO CAB FRESADA M6X12</t>
  </si>
  <si>
    <t>TORNILLO CAB BOTON INOX. M6X10</t>
  </si>
  <si>
    <t>P/ KOMPAK-BISAGRA</t>
  </si>
  <si>
    <t xml:space="preserve">TORNILLO CAB BOTON INOX. M6X12 </t>
  </si>
  <si>
    <t>P/ KOMPAK</t>
  </si>
  <si>
    <t>TUERCA REMACHE M6</t>
  </si>
  <si>
    <t>TORNILLO FIX MADERA N°8 X 2 1/2</t>
  </si>
  <si>
    <t>P/ TARUGO</t>
  </si>
  <si>
    <t>TARUGO PARED N° 8</t>
  </si>
  <si>
    <t>P/ PARED</t>
  </si>
  <si>
    <t>TORN PHILIPS FRESADA 8X1/2</t>
  </si>
  <si>
    <t>P/ BISAGRA-PUERTA</t>
  </si>
  <si>
    <t>TORNILLO AUTOPERF. 8X1</t>
  </si>
  <si>
    <t>P/ PERFIL LAT. ESQUINA</t>
  </si>
  <si>
    <t>TORNILLO AUTOPERF. 8X1/2</t>
  </si>
  <si>
    <t>P/ PERFIL-ZAPATA</t>
  </si>
  <si>
    <t>E-020</t>
  </si>
  <si>
    <t>TORNILLO TEL PARKER 6x1''</t>
  </si>
  <si>
    <t>TORNILLO TEL PARKER 6x3/4''</t>
  </si>
  <si>
    <t>SUPLEMENTO KOMPAK</t>
  </si>
  <si>
    <t>P/ PUERTA HACIA AFUERA</t>
  </si>
  <si>
    <t>PARA PERFIL</t>
  </si>
  <si>
    <t>FARFALAS</t>
  </si>
  <si>
    <t>PARA DURLOCK</t>
  </si>
  <si>
    <t>DERECHA - APERTURA ADENTRO</t>
  </si>
  <si>
    <t>DERECHA - APERTURA AFUERA</t>
  </si>
  <si>
    <t>IZQUIERDA - APERTURA AFUERA</t>
  </si>
  <si>
    <t>ZOCALOS "L" (100x10mm)</t>
  </si>
  <si>
    <t>TRAVESAÑO "L" (50x10mm)</t>
  </si>
  <si>
    <t>PERFIL ALUMINIO 6063 T5 ANODIZADO</t>
  </si>
  <si>
    <t>HP</t>
  </si>
  <si>
    <t>XP</t>
  </si>
  <si>
    <t>PERFIL XP</t>
  </si>
  <si>
    <t xml:space="preserve"> PARA ZAPATA DE FUNDICIÓN</t>
  </si>
  <si>
    <t>TORN CABEZA BOTON INOX. M6X12</t>
  </si>
  <si>
    <t>PARA PERFIL DE LATERAL ESQUINA</t>
  </si>
  <si>
    <t>TAPA CERROJO XP</t>
  </si>
  <si>
    <t>PARA PARED</t>
  </si>
  <si>
    <t>PARA PUERTA HACIA AFUERA</t>
  </si>
  <si>
    <t>P/ KOMPAK-BISAGRA XP</t>
  </si>
  <si>
    <t>P/ KOMPAK HP SUSPENDIDO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</si>
  <si>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</si>
  <si>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</si>
  <si>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</si>
  <si>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</si>
  <si>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</si>
  <si>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</si>
  <si>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</si>
  <si>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</si>
  <si>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</si>
  <si>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</si>
  <si>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</si>
  <si>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</si>
  <si>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TOTAL</t>
  </si>
  <si>
    <t>STOCK MÍNIMO</t>
  </si>
  <si>
    <t>ESTADO</t>
  </si>
  <si>
    <t>ESPECIFICACIONES DE HERRAJES</t>
  </si>
  <si>
    <t>CORREO</t>
  </si>
  <si>
    <t>PRODUCTO</t>
  </si>
  <si>
    <t>TELEFONO</t>
  </si>
  <si>
    <t>CELULAR</t>
  </si>
  <si>
    <t>SOPORTE PLACA13 - 15mm</t>
  </si>
  <si>
    <t>VALOR (USD $)</t>
  </si>
  <si>
    <t>aluminioscordobasa@yahoo.com.ar</t>
  </si>
  <si>
    <t>0351 4803866</t>
  </si>
  <si>
    <t>ventas@avtor.com.ar</t>
  </si>
  <si>
    <t>info@hidrocutter.com.ar</t>
  </si>
  <si>
    <t>Magalia: 1167950363
Futurex:  1164061065</t>
  </si>
  <si>
    <t>Magalia: riodelaplatasrl@gmail.com
Futurex:  futurex.argentina@gmail.com</t>
  </si>
  <si>
    <t>pedidos@s-h.com.ar</t>
  </si>
  <si>
    <t>886 2 2959 8961</t>
  </si>
  <si>
    <t>elise@maghin.com.tw</t>
  </si>
  <si>
    <t>STOCK MINIMO</t>
  </si>
  <si>
    <t>Carga Inicial</t>
  </si>
  <si>
    <t>MARA</t>
  </si>
  <si>
    <t>PUCHETA</t>
  </si>
  <si>
    <t>MADETEC</t>
  </si>
  <si>
    <t>TECNOMYL HP</t>
  </si>
  <si>
    <t>TECNOMYL HP PISO</t>
  </si>
  <si>
    <t>PIDE RESP. TOP BOX</t>
  </si>
  <si>
    <t>CONTROL STOCK</t>
  </si>
  <si>
    <t>IDERO</t>
  </si>
  <si>
    <t>INGAR</t>
  </si>
  <si>
    <t>SOCIED. MISION</t>
  </si>
  <si>
    <t>FIDEICOMISO CARDINALES</t>
  </si>
  <si>
    <t>LINEA CONSTR</t>
  </si>
  <si>
    <t>BISAGRA SELF-CLOSING DERECHA</t>
  </si>
  <si>
    <t>BISAGRA SELF-CLOSING IZQUIERDA</t>
  </si>
  <si>
    <t>BAÑO MUESTRA</t>
  </si>
  <si>
    <t>COCYAR</t>
  </si>
  <si>
    <t>GAVIGLIO</t>
  </si>
  <si>
    <t>CANTIDAD</t>
  </si>
  <si>
    <t>MACIÁ</t>
  </si>
  <si>
    <t>RB EQUIP</t>
  </si>
  <si>
    <t>KF ARQUI</t>
  </si>
  <si>
    <t>GUARDIA</t>
  </si>
  <si>
    <t>IMPLECOR</t>
  </si>
  <si>
    <t>SVC</t>
  </si>
  <si>
    <t>EISEN GNC</t>
  </si>
  <si>
    <t>CAPSA</t>
  </si>
  <si>
    <t>DICON</t>
  </si>
  <si>
    <t>POZZO ARDIZZI</t>
  </si>
  <si>
    <t>EDILIZIO</t>
  </si>
  <si>
    <t>SOLER</t>
  </si>
  <si>
    <t>MADETEC UNR</t>
  </si>
  <si>
    <t>SMARTFIT</t>
  </si>
  <si>
    <t>PARA TAPA LIBRE OCUPADO</t>
  </si>
  <si>
    <t>PARA CERRADUR</t>
  </si>
  <si>
    <t>P/ CERRADUR SUPLEMENT</t>
  </si>
  <si>
    <t>PARA  ZAPATA</t>
  </si>
  <si>
    <t>PARA KOMPAK + BISAGRA</t>
  </si>
  <si>
    <t>PARA KOMPAK</t>
  </si>
  <si>
    <t>PARA BISAGRA + PUERTA</t>
  </si>
  <si>
    <t>PARA PERFIL + ZAPATA</t>
  </si>
  <si>
    <t>PARA  PUERTA</t>
  </si>
  <si>
    <t>PARA CERRADURA CON SUMPLEMENTO</t>
  </si>
  <si>
    <t>PARA
CERRADURA</t>
  </si>
  <si>
    <t>ALLOVERO</t>
  </si>
  <si>
    <t>ARCON</t>
  </si>
  <si>
    <t>SZA</t>
  </si>
  <si>
    <t>CREAR</t>
  </si>
  <si>
    <t>CONTRACT</t>
  </si>
  <si>
    <t>LAFRANCONI</t>
  </si>
  <si>
    <t>P/ KOMPAK + CENEFA</t>
  </si>
  <si>
    <t>PARA LATERAL XP</t>
  </si>
  <si>
    <t>PARA BASE
DE  PERFIL</t>
  </si>
  <si>
    <t>PARA PUERTA</t>
  </si>
  <si>
    <t>PARA TAPA LIBRE OCUPADO Y TAPA CERROJO</t>
  </si>
  <si>
    <t>PARA KOMPAK + CENEFA</t>
  </si>
  <si>
    <t>PARA CERRADURA (APERTURA EXTERNA)</t>
  </si>
  <si>
    <t>PARA PERFIL LATERAL ESQUINA</t>
  </si>
  <si>
    <t>PARA BISAGRA, ZÓCALO Y TRAVESAÑO</t>
  </si>
  <si>
    <t>PARA "C" 
INGRESO PESTILLO</t>
  </si>
  <si>
    <t>PARA INGRESO PESTILLO (PERFIL)</t>
  </si>
  <si>
    <t>PARA PERFIL ALUMINIO</t>
  </si>
  <si>
    <t>BASE PERFIL ALUMINIO</t>
  </si>
  <si>
    <t>PARA BISAGRA + PERFIL</t>
  </si>
  <si>
    <t>PARA CERRADURA (APERTURA EXTERIOR)</t>
  </si>
  <si>
    <t>MADETEC ALTOBELLO</t>
  </si>
  <si>
    <t>COM SRL</t>
  </si>
  <si>
    <t>GERARDO ARCE</t>
  </si>
  <si>
    <t>CÓDIFICACIÓN</t>
  </si>
  <si>
    <t>COM</t>
  </si>
  <si>
    <t>PROHIBIDO COLOCAR FILTROS SOBRE LAS PLANILLAS - UTILIZARLAS COMO SE ENCUENTRAN</t>
  </si>
  <si>
    <t>TORNILLO PARKER 6x3/4"</t>
  </si>
  <si>
    <t>TORN CAB FRESADA M6X19</t>
  </si>
  <si>
    <t>Execon - 4740-1</t>
  </si>
  <si>
    <t>Madetec 4725</t>
  </si>
  <si>
    <t>Arce 4681</t>
  </si>
  <si>
    <t>CARGA RESPONSABLE DE TOP BOX</t>
  </si>
  <si>
    <t>CMG METALURGIA 4743-1</t>
  </si>
  <si>
    <t>Madetec 4742-3</t>
  </si>
  <si>
    <t>Madetec 4719-1</t>
  </si>
  <si>
    <t>Madetec - Altobello - 4692-2</t>
  </si>
  <si>
    <t>Repos. Ahumada bs as</t>
  </si>
  <si>
    <t>Madetec - OSDE</t>
  </si>
  <si>
    <t>Kalpakian</t>
  </si>
  <si>
    <t>Madetec - Rufino</t>
  </si>
  <si>
    <t>MEB ARCOR</t>
  </si>
  <si>
    <t>TABORIN 4808</t>
  </si>
  <si>
    <t>MIX GROPU 4728</t>
  </si>
  <si>
    <t>OASIS SRL</t>
  </si>
  <si>
    <t xml:space="preserve">MENENDEZ </t>
  </si>
  <si>
    <t xml:space="preserve">MADETEC (PRODUCIR INTEGRAL) </t>
  </si>
  <si>
    <t>COUGAR S.A</t>
  </si>
  <si>
    <t>LA GRAN AVENTURA NAUTICA S.A</t>
  </si>
  <si>
    <t>WEG EQUIP. ELECTRICOS</t>
  </si>
  <si>
    <t/>
  </si>
  <si>
    <t>GAVIGLIO COMERCIAL S.A</t>
  </si>
  <si>
    <t>ITECH S.A</t>
  </si>
  <si>
    <t xml:space="preserve">MAGALIA </t>
  </si>
  <si>
    <t xml:space="preserve">Magalia: riodelaplatasrl@gmail.com
</t>
  </si>
  <si>
    <t xml:space="preserve">1167950363
</t>
  </si>
  <si>
    <t xml:space="preserve">ARQ SOSTENIBLE </t>
  </si>
  <si>
    <t>MADETEC S.A (AFA RAMALLO)</t>
  </si>
  <si>
    <t xml:space="preserve">GERARDO ARCE </t>
  </si>
  <si>
    <t xml:space="preserve">VERRACO </t>
  </si>
  <si>
    <t>LTyC</t>
  </si>
  <si>
    <t>MADETEC S.A (PRODUCIR INTEGRAL)</t>
  </si>
  <si>
    <t xml:space="preserve">E-011-3 </t>
  </si>
  <si>
    <t>PERFIL ALUMINIO 6063 T5 ANODIZADO (1,80 M)</t>
  </si>
  <si>
    <t>tallersosa@hotmail.com</t>
  </si>
  <si>
    <t>3564 56-1918</t>
  </si>
  <si>
    <t>TORNILLO CAB FRESADA M6 X19</t>
  </si>
  <si>
    <t>TORNILLO CAB FRESADA M6X19</t>
  </si>
  <si>
    <t>352 4803866</t>
  </si>
  <si>
    <t>TORNILLO FRESADA M6X19</t>
  </si>
  <si>
    <t>TORNILLO CAB FRESADA M6X15</t>
  </si>
  <si>
    <t>megasanfco@gmail.com</t>
  </si>
  <si>
    <t>MEGA SR.L</t>
  </si>
  <si>
    <t>HP 15 MM</t>
  </si>
  <si>
    <t>E-008-1</t>
  </si>
  <si>
    <t>E-008-3</t>
  </si>
  <si>
    <t>P/HP PISO 13 MM</t>
  </si>
  <si>
    <t>TORN CABEZA BOTON INOX M6X30</t>
  </si>
  <si>
    <t>TORNILLO CAB BOTON INOX. M6X30</t>
  </si>
  <si>
    <t>TORNILLO CAB BOTON INOX. M6 X 30</t>
  </si>
  <si>
    <t>HP 15MM</t>
  </si>
  <si>
    <t>HP PISO 13MM</t>
  </si>
  <si>
    <t>HP PISO 13 MM</t>
  </si>
  <si>
    <t>FRENTE HP 15 MM</t>
  </si>
  <si>
    <t>REP. LA GRAN AVENTURA NAUTICA</t>
  </si>
  <si>
    <t xml:space="preserve">MOLINO ESMERALNDA S.A </t>
  </si>
  <si>
    <t>GAVLIGLIO S.A</t>
  </si>
  <si>
    <t>MADETEC S.A (SHELL)</t>
  </si>
  <si>
    <t>DALAIDEM S.A</t>
  </si>
  <si>
    <t>OSCAR LEANDRO S.R.L</t>
  </si>
  <si>
    <t>MADETEC S.A (GIMNASIO ZONA SUR)</t>
  </si>
  <si>
    <t xml:space="preserve">VILLANUEVA SERV. MINEROS </t>
  </si>
  <si>
    <t>ZYNI CONSTRUCCIONES S.A.S (CORD AR)</t>
  </si>
  <si>
    <t>JMG CONSTRUCCIONES S.A.S</t>
  </si>
  <si>
    <t>ARCOR (CANDY 1)</t>
  </si>
  <si>
    <t xml:space="preserve">HECTOR CODINI S.A </t>
  </si>
  <si>
    <t>PRIC CONSTRUCCIONES</t>
  </si>
  <si>
    <t>HAMSA CARP ALUM</t>
  </si>
  <si>
    <t>OLEGA SA</t>
  </si>
  <si>
    <t>ESTE COMERCIALMENTE SE LLAMA 7X5/16</t>
  </si>
  <si>
    <t xml:space="preserve">ENERO </t>
  </si>
  <si>
    <t xml:space="preserve">ABRIL </t>
  </si>
  <si>
    <t>CUARZO 24 S.A</t>
  </si>
  <si>
    <t>30/10/24 $ 700 - TC 1011,50 // ene 25= $ 700 - TC 1069,</t>
  </si>
  <si>
    <t xml:space="preserve">28/01/25- $71- </t>
  </si>
  <si>
    <t>ASOC.SAGRADA FAMILIA</t>
  </si>
  <si>
    <t>SMARTFIT SAS</t>
  </si>
  <si>
    <t>TEDIT</t>
  </si>
  <si>
    <t>ZANINI SRL</t>
  </si>
  <si>
    <t>ANDRES CESAR OLMEDO</t>
  </si>
  <si>
    <t>FERIA BRASIL</t>
  </si>
  <si>
    <t>CREAR S.R.L</t>
  </si>
  <si>
    <t>CAPRA CONSTRUCCIONES</t>
  </si>
  <si>
    <t>MITAPALESTRA S.R.L</t>
  </si>
  <si>
    <t>BIDIRECCIONAL</t>
  </si>
  <si>
    <t>BISAGRA DOBLE APERTURA</t>
  </si>
  <si>
    <t>E-022</t>
  </si>
  <si>
    <t>APERTURA INDISTINTA</t>
  </si>
  <si>
    <t>UNIVERSO S.A</t>
  </si>
  <si>
    <t>TAKAY KAIPI S.A</t>
  </si>
  <si>
    <t>SAN CAYETANO S.A</t>
  </si>
  <si>
    <t>NESTOR MARTINEZ CARLOS</t>
  </si>
  <si>
    <t>FERIA KARIKAL</t>
  </si>
  <si>
    <t>DETOMA S.A</t>
  </si>
  <si>
    <t>MADETEC S.A</t>
  </si>
  <si>
    <t>GOMEZ ALEJANDRO HERNAN</t>
  </si>
  <si>
    <t>PENTACOMB S.R.L</t>
  </si>
  <si>
    <t>BATEV FERIA</t>
  </si>
  <si>
    <t>CDC VIAMONTE</t>
  </si>
  <si>
    <t>RODE</t>
  </si>
  <si>
    <t>MB ARQUITECTURA</t>
  </si>
  <si>
    <t>CONTAMOS POR UNIDADES DE 1.8m</t>
  </si>
  <si>
    <t>METROS</t>
  </si>
  <si>
    <t xml:space="preserve">PRISIONEROS 6x8 </t>
  </si>
  <si>
    <t>E-011-4</t>
  </si>
  <si>
    <t>E-011-5</t>
  </si>
  <si>
    <t>TORN CABEZA BOTON INOX. M6X16</t>
  </si>
  <si>
    <t>TORN CABEZA BOTON INOX. M6X19</t>
  </si>
  <si>
    <t>TORNILLO CAB BOTON INOX. M6X16</t>
  </si>
  <si>
    <t>TORNILLO CAB BOTON INOX. M6X19</t>
  </si>
  <si>
    <t xml:space="preserve">TORNILLO TEL PARKER 7X5/16 </t>
  </si>
  <si>
    <t>EN LA PIEZA TOPBOX HAY 543 TORNILLOS EN ESA CAJA, PERO QUE SON DE CABEZA TIPÓ PHILIPS</t>
  </si>
  <si>
    <t>PRISIONEROS 6X8</t>
  </si>
  <si>
    <t>CONCI</t>
  </si>
  <si>
    <t>ZANINI S.R.L</t>
  </si>
  <si>
    <t>TODOMODELO</t>
  </si>
  <si>
    <t>MADETEC (OSDE)</t>
  </si>
  <si>
    <t>ARGO</t>
  </si>
  <si>
    <t>MADETEC YPF</t>
  </si>
  <si>
    <t>SANCO S.A</t>
  </si>
  <si>
    <t>CORDAR</t>
  </si>
  <si>
    <t>RODE S.A (RRHH)</t>
  </si>
  <si>
    <t xml:space="preserve">JMG </t>
  </si>
  <si>
    <t>SERGIO PEZ</t>
  </si>
  <si>
    <t>HELACOR</t>
  </si>
  <si>
    <t>MERMAX</t>
  </si>
  <si>
    <t>SMARTFIT BALVANERA</t>
  </si>
  <si>
    <t>DOD (REYNA NICOLAS)</t>
  </si>
  <si>
    <t xml:space="preserve">GOMEZ ALEJANDRO HERNAN (ALUBUN) </t>
  </si>
  <si>
    <t>NT CONSTRUCCIONES (TRIGINE NICOLAS)</t>
  </si>
  <si>
    <t>RODE OPERARIOS</t>
  </si>
  <si>
    <t>COLONO JAVIER</t>
  </si>
  <si>
    <t>SOPORTE PLACA 13-15mm</t>
  </si>
  <si>
    <t>E-005</t>
  </si>
  <si>
    <t>E-006</t>
  </si>
  <si>
    <t>E-015-3</t>
  </si>
  <si>
    <t>TORNILLO TEL PARKER 6X3/8"</t>
  </si>
  <si>
    <t>ZOCALOS (100x10mm)</t>
  </si>
  <si>
    <t xml:space="preserve">TORNILLO TEL PARKER 6X3/8" </t>
  </si>
  <si>
    <t>TORN AUTOPERF. 8X1/2"</t>
  </si>
  <si>
    <t>TORNILLO AUTOPERF. 8X1"</t>
  </si>
  <si>
    <t>TORNILLO AUTOPERF. 8X1/2"</t>
  </si>
  <si>
    <t>AUTOPERFORANTE PARA PERFIL EN HPS</t>
  </si>
  <si>
    <t>PRECIO EN USD</t>
  </si>
  <si>
    <t>PRISIONEROS 6x6</t>
  </si>
  <si>
    <t>CASITA ABERTURA</t>
  </si>
  <si>
    <t>SMARTFIT SCALABRINI</t>
  </si>
  <si>
    <t>BISAGRAS SELF-CLOSING - BIDIRECCIONAL</t>
  </si>
  <si>
    <t>PRISIONEROS 6X6</t>
  </si>
  <si>
    <t>PARA SOPORTE PLACA XP</t>
  </si>
  <si>
    <t>PARA SOPORTE PLACA HP</t>
  </si>
  <si>
    <t>BISAGRA SELF CLOSING</t>
  </si>
  <si>
    <t>BISAGRA SELF CLOSING DERECHA</t>
  </si>
  <si>
    <t>BISAGRA SELF CLOSING IZQUIERDA</t>
  </si>
  <si>
    <t>AJUSTE DE STOCK</t>
  </si>
  <si>
    <t>DUCON</t>
  </si>
  <si>
    <t>ALZA</t>
  </si>
  <si>
    <t>PARRA</t>
  </si>
  <si>
    <t>GIACONI</t>
  </si>
  <si>
    <t>RODE FLETEROS</t>
  </si>
  <si>
    <t>ITECH</t>
  </si>
  <si>
    <t>MADETEC S.A-GAC PARANA</t>
  </si>
  <si>
    <t>VENTA RICARDO A HOTEL</t>
  </si>
  <si>
    <t>CASITA ABERTURAS</t>
  </si>
  <si>
    <t>TRESOL</t>
  </si>
  <si>
    <t>SHOWROOM REEMPLAZO PUERTA</t>
  </si>
  <si>
    <t>LAMINADOS DO BRASIL</t>
  </si>
  <si>
    <t>LTYC</t>
  </si>
  <si>
    <t>SMARTFIT BELGRANO</t>
  </si>
  <si>
    <t>MARINELLI</t>
  </si>
  <si>
    <t>SMARTFIT ROSARIO</t>
  </si>
  <si>
    <t>MENENDEZ Y COMPAÑÍA</t>
  </si>
  <si>
    <t>EME CONSTRUCCIONES</t>
  </si>
  <si>
    <t>VALLE FULL</t>
  </si>
  <si>
    <t>MORONI TORRES (TACME)</t>
  </si>
  <si>
    <t>HIPERPLACAS</t>
  </si>
  <si>
    <t>PAREDES</t>
  </si>
  <si>
    <t>LA NELITA</t>
  </si>
  <si>
    <t>AGROMETAL</t>
  </si>
  <si>
    <t>MADETEC JARDN POSTPANDEMIA</t>
  </si>
  <si>
    <t>EMINCO</t>
  </si>
  <si>
    <t>KEBLAR</t>
  </si>
  <si>
    <t>SMARTFIT REPOSICION</t>
  </si>
  <si>
    <t>RIVA UPC</t>
  </si>
  <si>
    <t>VAZQUEZ DESIGN</t>
  </si>
  <si>
    <t>DELTA</t>
  </si>
  <si>
    <t>ESTADO DE COMPRA</t>
  </si>
  <si>
    <t>EN FABRICACIÓN</t>
  </si>
  <si>
    <t>RODE FLET 2</t>
  </si>
  <si>
    <t>TABORDA</t>
  </si>
  <si>
    <t>SINAY</t>
  </si>
  <si>
    <t>FALTA DE PAGO</t>
  </si>
  <si>
    <t>PEDIDO REALIZADO</t>
  </si>
  <si>
    <t>ASM EMILIO CASTRO</t>
  </si>
  <si>
    <t>ASM BOLOUGNE</t>
  </si>
  <si>
    <t>ASM LAS HERAS</t>
  </si>
  <si>
    <t>LA FERRERE</t>
  </si>
  <si>
    <t>UNIVERSO</t>
  </si>
  <si>
    <t>CAPSA SANCO</t>
  </si>
  <si>
    <t>CAPELLO SAPIC</t>
  </si>
  <si>
    <t>MBAREKETUE</t>
  </si>
  <si>
    <t>CONSORCIO CORBE</t>
  </si>
  <si>
    <t>RODOLFO BORGHESE</t>
  </si>
  <si>
    <t>EN DEPOSITO BS AS</t>
  </si>
  <si>
    <t>EN DEPOSITO EN CBA</t>
  </si>
  <si>
    <t>EN ALMACEN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</si>
</sst>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 &quot;$&quot;\ * #,##0.00_ ;_ &quot;$&quot;\ * \-#,##0.00_ ;_ &quot;$&quot;\ * &quot;-&quot;??_ ;_ @_ "/>
    <numFmt numFmtId="165" formatCode="[$USD]\ #,##0.00"/>
    <numFmt numFmtId="166" formatCode="_-[$$-409]* #,##0.00_ ;_-[$$-409]* \-#,##0.00\ ;_-[$$-409]* &quot;-&quot;??_ ;_-@_ "/>
    <numFmt numFmtId="167" formatCode="_-[$$-409]* #,##0.000_ ;_-[$$-409]* \-#,##0.000\ ;_-[$$-409]* &quot;-&quot;??_ ;_-@_ "/>
    <numFmt numFmtId="168" formatCode="_-[$$-409]* #,##0.0000_ ;_-[$$-409]* \-#,##0.0000\ ;_-[$$-409]* &quot;-&quot;??_ ;_-@_ "/>
    <numFmt numFmtId="169" formatCode="[$USD]\ #,##0.000"/>
    <numFmt numFmtId="170" formatCode="_ * #,##0.00_ ;_ * \-#,##0.00_ ;_ * &quot;-&quot;??_ ;_ @_ "/>
  </numFmts>
  <fonts count="56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  <scheme val="minor"/>
    </font>
    <font>
      <sz val="11"/>
      <name val="Arial"/>
      <family val="2"/>
      <scheme val="minor"/>
    </font>
    <font>
      <sz val="11"/>
      <color theme="1"/>
      <name val="Arial"/>
      <family val="2"/>
      <scheme val="major"/>
    </font>
    <font>
      <sz val="8"/>
      <name val="Arial"/>
      <family val="2"/>
      <scheme val="min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b/>
      <sz val="16"/>
      <color rgb="FFFFC00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  <scheme val="major"/>
    </font>
    <font>
      <b/>
      <sz val="14"/>
      <color rgb="FF000000"/>
      <name val="Arial"/>
      <family val="2"/>
      <scheme val="minor"/>
    </font>
    <font>
      <b/>
      <sz val="12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4"/>
      <color rgb="FF000000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Arial"/>
      <family val="2"/>
      <scheme val="major"/>
    </font>
    <font>
      <sz val="9"/>
      <name val="Bahnschrift"/>
      <family val="2"/>
    </font>
    <font>
      <sz val="9"/>
      <color theme="1"/>
      <name val="Bahnschrift"/>
      <family val="2"/>
    </font>
    <font>
      <b/>
      <sz val="14"/>
      <color theme="0"/>
      <name val="Bahnschrift"/>
      <family val="2"/>
    </font>
    <font>
      <b/>
      <sz val="9"/>
      <color theme="1"/>
      <name val="Bahnschrift"/>
      <family val="2"/>
    </font>
    <font>
      <b/>
      <sz val="8"/>
      <color theme="1"/>
      <name val="Bahnschrift"/>
      <family val="2"/>
    </font>
    <font>
      <b/>
      <sz val="8"/>
      <name val="Bahnschrift"/>
      <family val="2"/>
    </font>
    <font>
      <sz val="10"/>
      <color theme="1"/>
      <name val="Bahnschrift"/>
      <family val="2"/>
    </font>
    <font>
      <sz val="10"/>
      <name val="Bahnschrift"/>
      <family val="2"/>
    </font>
    <font>
      <sz val="11"/>
      <color theme="1"/>
      <name val="Bahnschrift"/>
      <family val="2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1"/>
      <name val="Arial"/>
      <family val="2"/>
      <scheme val="major"/>
    </font>
    <font>
      <sz val="11"/>
      <name val="Bahnschrift"/>
      <family val="2"/>
    </font>
    <font>
      <sz val="10"/>
      <name val="Arial"/>
      <family val="2"/>
      <scheme val="minor"/>
    </font>
    <font>
      <sz val="11"/>
      <name val="Calibri"/>
      <family val="2"/>
    </font>
    <font>
      <sz val="10"/>
      <name val="Arial"/>
      <family val="2"/>
      <scheme val="major"/>
    </font>
    <font>
      <b/>
      <sz val="12"/>
      <color rgb="FF000000"/>
      <name val="Arial"/>
      <family val="2"/>
      <scheme val="major"/>
    </font>
    <font>
      <sz val="12"/>
      <color rgb="FF000000"/>
      <name val="Arial"/>
      <family val="2"/>
      <scheme val="minor"/>
    </font>
    <font>
      <b/>
      <sz val="10"/>
      <name val="Arial"/>
      <family val="2"/>
      <scheme val="minor"/>
    </font>
    <font>
      <sz val="12"/>
      <color theme="1"/>
      <name val="Bahnschrift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Arial"/>
      <family val="2"/>
      <scheme val="minor"/>
    </font>
    <font>
      <b/>
      <sz val="11"/>
      <color theme="1"/>
      <name val="Bahnschrift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rgb="FF434343"/>
      </patternFill>
    </fill>
    <fill>
      <patternFill patternType="solid">
        <fgColor theme="9" tint="0.39997558519241921"/>
        <bgColor rgb="FFBFBFBF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164" fontId="24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1"/>
    <xf numFmtId="170" fontId="1" fillId="0" borderId="1" applyFont="0" applyFill="0" applyBorder="0" applyAlignment="0" applyProtection="0"/>
    <xf numFmtId="9" fontId="1" fillId="0" borderId="1" applyFont="0" applyFill="0" applyBorder="0" applyAlignment="0" applyProtection="0"/>
    <xf numFmtId="0" fontId="52" fillId="0" borderId="1"/>
    <xf numFmtId="0" fontId="53" fillId="0" borderId="1" applyNumberFormat="0" applyFill="0" applyBorder="0" applyAlignment="0" applyProtection="0">
      <alignment vertical="top"/>
      <protection locked="0"/>
    </xf>
    <xf numFmtId="164" fontId="1" fillId="0" borderId="1" applyFont="0" applyFill="0" applyBorder="0" applyAlignment="0" applyProtection="0"/>
    <xf numFmtId="0" fontId="54" fillId="0" borderId="1" applyNumberFormat="0" applyFill="0" applyBorder="0" applyAlignment="0" applyProtection="0"/>
    <xf numFmtId="0" fontId="53" fillId="0" borderId="1" applyNumberFormat="0" applyFill="0" applyBorder="0" applyAlignment="0" applyProtection="0">
      <alignment vertical="top"/>
      <protection locked="0"/>
    </xf>
  </cellStyleXfs>
  <cellXfs count="25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2" fontId="14" fillId="0" borderId="5" xfId="0" applyNumberFormat="1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0" fontId="11" fillId="10" borderId="29" xfId="0" applyFont="1" applyFill="1" applyBorder="1" applyAlignment="1">
      <alignment horizontal="center" vertical="center"/>
    </xf>
    <xf numFmtId="0" fontId="11" fillId="10" borderId="30" xfId="0" applyFont="1" applyFill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9" borderId="29" xfId="0" applyFont="1" applyFill="1" applyBorder="1" applyAlignment="1">
      <alignment horizontal="center" vertical="center"/>
    </xf>
    <xf numFmtId="0" fontId="11" fillId="9" borderId="30" xfId="0" applyFont="1" applyFill="1" applyBorder="1" applyAlignment="1">
      <alignment horizontal="center" vertical="center"/>
    </xf>
    <xf numFmtId="1" fontId="19" fillId="0" borderId="32" xfId="0" applyNumberFormat="1" applyFont="1" applyBorder="1" applyAlignment="1">
      <alignment horizontal="center" vertical="center"/>
    </xf>
    <xf numFmtId="1" fontId="19" fillId="0" borderId="2" xfId="0" applyNumberFormat="1" applyFont="1" applyBorder="1" applyAlignment="1">
      <alignment horizontal="center" vertical="center"/>
    </xf>
    <xf numFmtId="1" fontId="19" fillId="0" borderId="4" xfId="0" applyNumberFormat="1" applyFont="1" applyBorder="1" applyAlignment="1">
      <alignment horizontal="center" vertical="center"/>
    </xf>
    <xf numFmtId="1" fontId="19" fillId="0" borderId="33" xfId="0" applyNumberFormat="1" applyFont="1" applyBorder="1" applyAlignment="1">
      <alignment horizontal="center" vertical="center"/>
    </xf>
    <xf numFmtId="1" fontId="19" fillId="0" borderId="34" xfId="0" applyNumberFormat="1" applyFont="1" applyBorder="1" applyAlignment="1">
      <alignment horizontal="center" vertical="center"/>
    </xf>
    <xf numFmtId="1" fontId="19" fillId="0" borderId="35" xfId="0" applyNumberFormat="1" applyFont="1" applyBorder="1" applyAlignment="1">
      <alignment horizontal="center" vertical="center"/>
    </xf>
    <xf numFmtId="1" fontId="19" fillId="0" borderId="38" xfId="0" applyNumberFormat="1" applyFont="1" applyBorder="1" applyAlignment="1">
      <alignment horizontal="center" vertical="center"/>
    </xf>
    <xf numFmtId="1" fontId="19" fillId="0" borderId="36" xfId="0" applyNumberFormat="1" applyFont="1" applyBorder="1" applyAlignment="1">
      <alignment horizontal="center" vertical="center"/>
    </xf>
    <xf numFmtId="0" fontId="22" fillId="15" borderId="2" xfId="1" applyFont="1" applyBorder="1" applyAlignment="1">
      <alignment horizontal="center" vertical="center" wrapText="1"/>
    </xf>
    <xf numFmtId="164" fontId="25" fillId="16" borderId="2" xfId="3" applyFont="1" applyFill="1" applyBorder="1" applyAlignment="1">
      <alignment horizontal="center" vertical="center"/>
    </xf>
    <xf numFmtId="0" fontId="25" fillId="16" borderId="2" xfId="2" applyFont="1" applyBorder="1" applyAlignment="1">
      <alignment horizontal="center" vertical="center" wrapText="1"/>
    </xf>
    <xf numFmtId="0" fontId="25" fillId="16" borderId="2" xfId="2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 wrapText="1"/>
    </xf>
    <xf numFmtId="2" fontId="32" fillId="0" borderId="2" xfId="0" applyNumberFormat="1" applyFont="1" applyBorder="1" applyAlignment="1">
      <alignment horizontal="center" vertical="center" wrapText="1"/>
    </xf>
    <xf numFmtId="0" fontId="36" fillId="0" borderId="30" xfId="0" applyFont="1" applyBorder="1" applyAlignment="1">
      <alignment horizontal="center" vertical="center"/>
    </xf>
    <xf numFmtId="2" fontId="37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 wrapText="1"/>
    </xf>
    <xf numFmtId="0" fontId="37" fillId="0" borderId="35" xfId="0" applyFont="1" applyBorder="1" applyAlignment="1">
      <alignment horizontal="center" vertical="center" wrapText="1"/>
    </xf>
    <xf numFmtId="0" fontId="11" fillId="9" borderId="37" xfId="0" applyFont="1" applyFill="1" applyBorder="1" applyAlignment="1">
      <alignment horizontal="center" vertical="center"/>
    </xf>
    <xf numFmtId="0" fontId="11" fillId="19" borderId="42" xfId="0" applyFont="1" applyFill="1" applyBorder="1" applyAlignment="1">
      <alignment horizontal="center" vertical="center"/>
    </xf>
    <xf numFmtId="0" fontId="11" fillId="19" borderId="43" xfId="0" applyFont="1" applyFill="1" applyBorder="1" applyAlignment="1">
      <alignment horizontal="center" vertical="center"/>
    </xf>
    <xf numFmtId="0" fontId="11" fillId="19" borderId="44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9" fontId="0" fillId="0" borderId="0" xfId="4" applyFont="1"/>
    <xf numFmtId="0" fontId="45" fillId="0" borderId="0" xfId="0" applyFont="1"/>
    <xf numFmtId="166" fontId="45" fillId="0" borderId="0" xfId="0" applyNumberFormat="1" applyFont="1"/>
    <xf numFmtId="168" fontId="45" fillId="0" borderId="0" xfId="0" applyNumberFormat="1" applyFont="1"/>
    <xf numFmtId="166" fontId="0" fillId="0" borderId="0" xfId="0" applyNumberFormat="1"/>
    <xf numFmtId="167" fontId="45" fillId="0" borderId="0" xfId="0" applyNumberFormat="1" applyFont="1"/>
    <xf numFmtId="2" fontId="14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1" fontId="19" fillId="0" borderId="48" xfId="0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0" fontId="11" fillId="19" borderId="49" xfId="0" applyFont="1" applyFill="1" applyBorder="1" applyAlignment="1">
      <alignment horizontal="center" vertical="center"/>
    </xf>
    <xf numFmtId="0" fontId="11" fillId="19" borderId="50" xfId="0" applyFont="1" applyFill="1" applyBorder="1" applyAlignment="1">
      <alignment horizontal="center" vertical="center"/>
    </xf>
    <xf numFmtId="0" fontId="11" fillId="19" borderId="51" xfId="0" applyFont="1" applyFill="1" applyBorder="1" applyAlignment="1">
      <alignment horizontal="center" vertical="center"/>
    </xf>
    <xf numFmtId="0" fontId="11" fillId="6" borderId="52" xfId="0" applyFont="1" applyFill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1" fontId="49" fillId="0" borderId="53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1" fontId="19" fillId="0" borderId="29" xfId="0" applyNumberFormat="1" applyFont="1" applyBorder="1" applyAlignment="1">
      <alignment horizontal="center" vertical="center"/>
    </xf>
    <xf numFmtId="1" fontId="19" fillId="0" borderId="30" xfId="0" applyNumberFormat="1" applyFont="1" applyBorder="1" applyAlignment="1">
      <alignment horizontal="center" vertical="center"/>
    </xf>
    <xf numFmtId="1" fontId="19" fillId="0" borderId="31" xfId="0" applyNumberFormat="1" applyFont="1" applyBorder="1" applyAlignment="1">
      <alignment horizontal="center" vertical="center"/>
    </xf>
    <xf numFmtId="0" fontId="48" fillId="0" borderId="33" xfId="0" applyFont="1" applyBorder="1" applyAlignment="1">
      <alignment horizontal="center" vertical="center"/>
    </xf>
    <xf numFmtId="0" fontId="0" fillId="0" borderId="16" xfId="0" applyBorder="1" applyAlignment="1">
      <alignment horizontal="left" vertical="center" wrapText="1"/>
    </xf>
    <xf numFmtId="0" fontId="19" fillId="0" borderId="0" xfId="0" applyFont="1" applyAlignment="1">
      <alignment horizontal="center" vertical="center"/>
    </xf>
    <xf numFmtId="0" fontId="35" fillId="6" borderId="24" xfId="0" applyFont="1" applyFill="1" applyBorder="1" applyAlignment="1">
      <alignment vertical="center"/>
    </xf>
    <xf numFmtId="0" fontId="35" fillId="6" borderId="56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55" xfId="0" applyFont="1" applyFill="1" applyBorder="1" applyAlignment="1">
      <alignment horizontal="center" vertical="center"/>
    </xf>
    <xf numFmtId="0" fontId="0" fillId="0" borderId="1" xfId="0" applyBorder="1"/>
    <xf numFmtId="0" fontId="33" fillId="0" borderId="2" xfId="0" applyFont="1" applyBorder="1" applyAlignment="1">
      <alignment horizontal="center" vertical="center"/>
    </xf>
    <xf numFmtId="0" fontId="35" fillId="7" borderId="2" xfId="0" applyFont="1" applyFill="1" applyBorder="1" applyAlignment="1">
      <alignment vertical="center"/>
    </xf>
    <xf numFmtId="0" fontId="33" fillId="0" borderId="2" xfId="0" applyFont="1" applyBorder="1" applyAlignment="1">
      <alignment vertical="center"/>
    </xf>
    <xf numFmtId="2" fontId="32" fillId="0" borderId="30" xfId="0" applyNumberFormat="1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 wrapText="1"/>
    </xf>
    <xf numFmtId="0" fontId="32" fillId="0" borderId="29" xfId="0" applyFont="1" applyBorder="1" applyAlignment="1">
      <alignment vertical="center" wrapText="1"/>
    </xf>
    <xf numFmtId="0" fontId="32" fillId="0" borderId="32" xfId="0" applyFont="1" applyBorder="1" applyAlignment="1">
      <alignment vertical="center" wrapText="1"/>
    </xf>
    <xf numFmtId="0" fontId="32" fillId="0" borderId="32" xfId="0" applyFont="1" applyBorder="1" applyAlignment="1">
      <alignment vertical="center"/>
    </xf>
    <xf numFmtId="0" fontId="32" fillId="0" borderId="34" xfId="0" applyFont="1" applyBorder="1" applyAlignment="1">
      <alignment vertical="center"/>
    </xf>
    <xf numFmtId="0" fontId="9" fillId="0" borderId="4" xfId="0" applyFont="1" applyBorder="1" applyAlignment="1">
      <alignment horizontal="center" vertical="center" wrapText="1"/>
    </xf>
    <xf numFmtId="1" fontId="19" fillId="0" borderId="54" xfId="0" applyNumberFormat="1" applyFont="1" applyBorder="1" applyAlignment="1">
      <alignment horizontal="center" vertical="center"/>
    </xf>
    <xf numFmtId="0" fontId="0" fillId="0" borderId="0" xfId="0" applyProtection="1">
      <protection locked="0"/>
    </xf>
    <xf numFmtId="0" fontId="26" fillId="14" borderId="17" xfId="0" applyFont="1" applyFill="1" applyBorder="1" applyAlignment="1">
      <alignment horizontal="center" vertical="center"/>
    </xf>
    <xf numFmtId="0" fontId="26" fillId="14" borderId="18" xfId="0" applyFont="1" applyFill="1" applyBorder="1" applyAlignment="1">
      <alignment horizontal="center" vertical="center"/>
    </xf>
    <xf numFmtId="0" fontId="27" fillId="10" borderId="6" xfId="0" applyFont="1" applyFill="1" applyBorder="1" applyAlignment="1">
      <alignment horizontal="center" vertical="center"/>
    </xf>
    <xf numFmtId="0" fontId="28" fillId="14" borderId="19" xfId="0" applyFont="1" applyFill="1" applyBorder="1" applyAlignment="1">
      <alignment horizontal="center" vertical="center"/>
    </xf>
    <xf numFmtId="0" fontId="28" fillId="14" borderId="20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21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right" vertical="center"/>
    </xf>
    <xf numFmtId="0" fontId="17" fillId="0" borderId="5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0" fillId="21" borderId="0" xfId="0" applyFill="1"/>
    <xf numFmtId="0" fontId="0" fillId="3" borderId="0" xfId="0" applyFill="1"/>
    <xf numFmtId="0" fontId="0" fillId="23" borderId="0" xfId="0" applyFill="1"/>
    <xf numFmtId="0" fontId="50" fillId="0" borderId="2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14" fontId="44" fillId="0" borderId="2" xfId="0" applyNumberFormat="1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4" fillId="0" borderId="16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7" fillId="0" borderId="45" xfId="0" applyFont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47" fillId="0" borderId="46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45" fillId="0" borderId="2" xfId="5" applyFont="1" applyBorder="1" applyAlignment="1" applyProtection="1">
      <alignment horizontal="center" vertical="center" wrapText="1"/>
    </xf>
    <xf numFmtId="0" fontId="42" fillId="0" borderId="2" xfId="5" applyFill="1" applyBorder="1" applyAlignment="1" applyProtection="1">
      <alignment horizontal="center" vertical="center" wrapText="1"/>
    </xf>
    <xf numFmtId="0" fontId="45" fillId="0" borderId="2" xfId="0" applyFont="1" applyBorder="1" applyAlignment="1">
      <alignment horizontal="center" vertical="center"/>
    </xf>
    <xf numFmtId="0" fontId="0" fillId="20" borderId="2" xfId="0" applyFill="1" applyBorder="1"/>
    <xf numFmtId="0" fontId="0" fillId="21" borderId="2" xfId="0" applyFill="1" applyBorder="1"/>
    <xf numFmtId="0" fontId="0" fillId="0" borderId="2" xfId="0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5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2" fillId="0" borderId="29" xfId="0" applyFont="1" applyBorder="1" applyAlignment="1">
      <alignment horizontal="left" vertical="center" wrapText="1"/>
    </xf>
    <xf numFmtId="2" fontId="39" fillId="0" borderId="30" xfId="0" applyNumberFormat="1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1" fillId="7" borderId="39" xfId="0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2" fillId="0" borderId="32" xfId="0" applyFont="1" applyBorder="1" applyAlignment="1">
      <alignment horizontal="left" vertical="center" wrapText="1"/>
    </xf>
    <xf numFmtId="0" fontId="38" fillId="0" borderId="2" xfId="0" applyFont="1" applyBorder="1" applyAlignment="1">
      <alignment horizontal="center" vertical="center" wrapText="1"/>
    </xf>
    <xf numFmtId="0" fontId="11" fillId="7" borderId="40" xfId="0" applyFont="1" applyFill="1" applyBorder="1" applyAlignment="1">
      <alignment vertical="center"/>
    </xf>
    <xf numFmtId="0" fontId="11" fillId="7" borderId="13" xfId="0" applyFont="1" applyFill="1" applyBorder="1" applyAlignment="1">
      <alignment horizontal="center" vertical="center"/>
    </xf>
    <xf numFmtId="0" fontId="11" fillId="7" borderId="41" xfId="0" applyFont="1" applyFill="1" applyBorder="1" applyAlignment="1">
      <alignment vertical="center"/>
    </xf>
    <xf numFmtId="0" fontId="11" fillId="7" borderId="33" xfId="0" applyFont="1" applyFill="1" applyBorder="1" applyAlignment="1">
      <alignment vertical="center"/>
    </xf>
    <xf numFmtId="0" fontId="12" fillId="0" borderId="32" xfId="0" applyFont="1" applyBorder="1" applyAlignment="1">
      <alignment horizontal="left" vertical="center"/>
    </xf>
    <xf numFmtId="2" fontId="39" fillId="0" borderId="2" xfId="0" applyNumberFormat="1" applyFont="1" applyBorder="1" applyAlignment="1">
      <alignment horizontal="center" vertical="center" wrapText="1"/>
    </xf>
    <xf numFmtId="0" fontId="13" fillId="0" borderId="33" xfId="0" applyFont="1" applyBorder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2" fillId="0" borderId="34" xfId="0" applyFont="1" applyBorder="1" applyAlignment="1">
      <alignment horizontal="left" vertical="center"/>
    </xf>
    <xf numFmtId="0" fontId="38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vertical="center"/>
    </xf>
    <xf numFmtId="0" fontId="11" fillId="0" borderId="57" xfId="0" applyFont="1" applyBorder="1" applyAlignment="1">
      <alignment horizontal="center" vertical="center"/>
    </xf>
    <xf numFmtId="0" fontId="11" fillId="7" borderId="57" xfId="0" applyFont="1" applyFill="1" applyBorder="1" applyAlignment="1">
      <alignment horizontal="center" vertical="center"/>
    </xf>
    <xf numFmtId="0" fontId="13" fillId="0" borderId="57" xfId="0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0" fontId="20" fillId="0" borderId="1" xfId="0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vertical="center"/>
      <protection locked="0"/>
    </xf>
    <xf numFmtId="0" fontId="20" fillId="17" borderId="6" xfId="0" applyFont="1" applyFill="1" applyBorder="1" applyAlignment="1" applyProtection="1">
      <alignment horizontal="center"/>
      <protection locked="0"/>
    </xf>
    <xf numFmtId="0" fontId="11" fillId="7" borderId="39" xfId="0" applyFont="1" applyFill="1" applyBorder="1" applyAlignment="1" applyProtection="1">
      <alignment horizontal="center" vertical="center"/>
      <protection locked="0"/>
    </xf>
    <xf numFmtId="0" fontId="11" fillId="7" borderId="13" xfId="0" applyFont="1" applyFill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11" fillId="0" borderId="57" xfId="0" applyFont="1" applyBorder="1" applyAlignment="1" applyProtection="1">
      <alignment horizontal="center" vertical="center"/>
      <protection locked="0"/>
    </xf>
    <xf numFmtId="165" fontId="20" fillId="0" borderId="2" xfId="3" applyNumberFormat="1" applyFont="1" applyFill="1" applyBorder="1" applyAlignment="1" applyProtection="1">
      <alignment horizontal="center" vertical="center" wrapText="1"/>
      <protection locked="0"/>
    </xf>
    <xf numFmtId="165" fontId="0" fillId="0" borderId="2" xfId="3" applyNumberFormat="1" applyFont="1" applyBorder="1" applyAlignment="1" applyProtection="1">
      <alignment horizontal="center" vertical="center" wrapText="1"/>
      <protection locked="0"/>
    </xf>
    <xf numFmtId="169" fontId="45" fillId="0" borderId="2" xfId="3" applyNumberFormat="1" applyFont="1" applyFill="1" applyBorder="1" applyAlignment="1" applyProtection="1">
      <alignment horizontal="center" vertical="center" wrapText="1"/>
      <protection locked="0"/>
    </xf>
    <xf numFmtId="165" fontId="45" fillId="0" borderId="2" xfId="3" applyNumberFormat="1" applyFont="1" applyFill="1" applyBorder="1" applyAlignment="1" applyProtection="1">
      <alignment horizontal="center" vertical="center" wrapText="1"/>
      <protection locked="0"/>
    </xf>
    <xf numFmtId="165" fontId="0" fillId="0" borderId="2" xfId="3" applyNumberFormat="1" applyFont="1" applyFill="1" applyBorder="1" applyAlignment="1" applyProtection="1">
      <alignment horizontal="center" vertical="center" wrapText="1"/>
      <protection locked="0"/>
    </xf>
    <xf numFmtId="165" fontId="0" fillId="21" borderId="2" xfId="3" applyNumberFormat="1" applyFont="1" applyFill="1" applyBorder="1" applyAlignment="1" applyProtection="1">
      <alignment horizontal="center" vertical="center" wrapText="1"/>
      <protection locked="0"/>
    </xf>
    <xf numFmtId="0" fontId="0" fillId="21" borderId="2" xfId="0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/>
    </xf>
    <xf numFmtId="0" fontId="20" fillId="21" borderId="1" xfId="0" applyFont="1" applyFill="1" applyBorder="1"/>
    <xf numFmtId="0" fontId="0" fillId="3" borderId="1" xfId="0" applyFill="1" applyBorder="1"/>
    <xf numFmtId="0" fontId="0" fillId="23" borderId="1" xfId="0" applyFill="1" applyBorder="1"/>
    <xf numFmtId="0" fontId="0" fillId="22" borderId="1" xfId="0" applyFill="1" applyBorder="1"/>
    <xf numFmtId="0" fontId="28" fillId="14" borderId="18" xfId="0" applyFont="1" applyFill="1" applyBorder="1" applyAlignment="1">
      <alignment horizontal="center" vertical="center" wrapText="1"/>
    </xf>
    <xf numFmtId="0" fontId="28" fillId="14" borderId="6" xfId="0" applyFont="1" applyFill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left" vertical="center"/>
    </xf>
    <xf numFmtId="0" fontId="4" fillId="0" borderId="35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/>
    </xf>
    <xf numFmtId="1" fontId="17" fillId="0" borderId="58" xfId="0" applyNumberFormat="1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7" fillId="0" borderId="58" xfId="0" applyFont="1" applyBorder="1" applyAlignment="1">
      <alignment horizontal="center" vertical="center"/>
    </xf>
    <xf numFmtId="0" fontId="17" fillId="0" borderId="41" xfId="0" applyFont="1" applyBorder="1" applyAlignment="1" applyProtection="1">
      <alignment horizontal="center" vertical="center"/>
      <protection locked="0"/>
    </xf>
    <xf numFmtId="0" fontId="17" fillId="0" borderId="33" xfId="0" applyFont="1" applyBorder="1" applyAlignment="1" applyProtection="1">
      <alignment horizontal="center" vertical="center"/>
      <protection locked="0"/>
    </xf>
    <xf numFmtId="0" fontId="17" fillId="0" borderId="36" xfId="0" applyFont="1" applyBorder="1" applyAlignment="1" applyProtection="1">
      <alignment horizontal="center" vertical="center"/>
      <protection locked="0"/>
    </xf>
    <xf numFmtId="0" fontId="51" fillId="7" borderId="5" xfId="0" applyFont="1" applyFill="1" applyBorder="1" applyAlignment="1" applyProtection="1">
      <alignment horizontal="center" vertical="center"/>
      <protection locked="0"/>
    </xf>
    <xf numFmtId="0" fontId="40" fillId="0" borderId="2" xfId="0" applyFont="1" applyBorder="1" applyAlignment="1">
      <alignment horizontal="center" vertical="center"/>
    </xf>
    <xf numFmtId="0" fontId="55" fillId="7" borderId="2" xfId="0" applyFont="1" applyFill="1" applyBorder="1" applyAlignment="1">
      <alignment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47" xfId="0" applyFont="1" applyBorder="1" applyAlignment="1">
      <alignment horizontal="center" vertical="center"/>
    </xf>
    <xf numFmtId="0" fontId="21" fillId="21" borderId="1" xfId="0" applyFont="1" applyFill="1" applyBorder="1" applyAlignment="1">
      <alignment horizontal="center" vertical="center"/>
    </xf>
    <xf numFmtId="0" fontId="21" fillId="21" borderId="9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21" fillId="8" borderId="24" xfId="0" applyFont="1" applyFill="1" applyBorder="1" applyAlignment="1">
      <alignment horizontal="center" vertical="center"/>
    </xf>
    <xf numFmtId="0" fontId="21" fillId="8" borderId="25" xfId="0" applyFont="1" applyFill="1" applyBorder="1" applyAlignment="1">
      <alignment horizontal="center" vertical="center"/>
    </xf>
    <xf numFmtId="0" fontId="21" fillId="8" borderId="26" xfId="0" applyFont="1" applyFill="1" applyBorder="1" applyAlignment="1">
      <alignment horizontal="center" vertical="center"/>
    </xf>
    <xf numFmtId="0" fontId="21" fillId="8" borderId="8" xfId="0" applyFont="1" applyFill="1" applyBorder="1" applyAlignment="1">
      <alignment horizontal="center" vertical="center"/>
    </xf>
    <xf numFmtId="0" fontId="21" fillId="8" borderId="9" xfId="0" applyFont="1" applyFill="1" applyBorder="1" applyAlignment="1">
      <alignment horizontal="center" vertical="center"/>
    </xf>
    <xf numFmtId="0" fontId="21" fillId="8" borderId="10" xfId="0" applyFont="1" applyFill="1" applyBorder="1" applyAlignment="1">
      <alignment horizontal="center" vertical="center"/>
    </xf>
    <xf numFmtId="0" fontId="21" fillId="11" borderId="24" xfId="0" applyFont="1" applyFill="1" applyBorder="1" applyAlignment="1">
      <alignment horizontal="center" vertical="center"/>
    </xf>
    <xf numFmtId="0" fontId="21" fillId="11" borderId="25" xfId="0" applyFont="1" applyFill="1" applyBorder="1" applyAlignment="1">
      <alignment horizontal="center" vertical="center"/>
    </xf>
    <xf numFmtId="0" fontId="21" fillId="11" borderId="8" xfId="0" applyFont="1" applyFill="1" applyBorder="1" applyAlignment="1">
      <alignment horizontal="center" vertical="center"/>
    </xf>
    <xf numFmtId="0" fontId="21" fillId="11" borderId="9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21" fillId="18" borderId="1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0" fontId="11" fillId="7" borderId="14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1" fillId="7" borderId="28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/>
    </xf>
    <xf numFmtId="0" fontId="22" fillId="20" borderId="0" xfId="0" applyFont="1" applyFill="1" applyAlignment="1">
      <alignment horizontal="center" vertical="center"/>
    </xf>
    <xf numFmtId="0" fontId="34" fillId="5" borderId="23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0" fontId="35" fillId="7" borderId="55" xfId="0" applyFont="1" applyFill="1" applyBorder="1" applyAlignment="1">
      <alignment horizontal="center" vertical="center"/>
    </xf>
    <xf numFmtId="0" fontId="35" fillId="7" borderId="5" xfId="0" applyFont="1" applyFill="1" applyBorder="1" applyAlignment="1">
      <alignment horizontal="center" vertical="center"/>
    </xf>
  </cellXfs>
  <cellStyles count="14">
    <cellStyle name="60% - Énfasis6" xfId="2" builtinId="52"/>
    <cellStyle name="Énfasis6" xfId="1" builtinId="49"/>
    <cellStyle name="Hipervínculo" xfId="5" builtinId="8"/>
    <cellStyle name="Hipervínculo 2" xfId="13" xr:uid="{00000000-0005-0000-0000-000003000000}"/>
    <cellStyle name="Hipervínculo 3" xfId="12" xr:uid="{00000000-0005-0000-0000-000004000000}"/>
    <cellStyle name="Hipervínculo 4" xfId="10" xr:uid="{00000000-0005-0000-0000-000005000000}"/>
    <cellStyle name="Millares 2" xfId="7" xr:uid="{00000000-0005-0000-0000-000006000000}"/>
    <cellStyle name="Moneda" xfId="3" builtinId="4"/>
    <cellStyle name="Moneda 2" xfId="11" xr:uid="{00000000-0005-0000-0000-000008000000}"/>
    <cellStyle name="Normal" xfId="0" builtinId="0"/>
    <cellStyle name="Normal 2" xfId="9" xr:uid="{00000000-0005-0000-0000-00000A000000}"/>
    <cellStyle name="Normal 3" xfId="6" xr:uid="{00000000-0005-0000-0000-00000B000000}"/>
    <cellStyle name="Porcentaje" xfId="4" builtinId="5"/>
    <cellStyle name="Porcentaje 2" xfId="8" xr:uid="{00000000-0005-0000-0000-00000D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66FF33"/>
      <color rgb="FF9999FF"/>
      <color rgb="FFFF6600"/>
      <color rgb="FF009999"/>
      <color rgb="FFCC99FF"/>
      <color rgb="FFFF0066"/>
      <color rgb="FF3366FF"/>
      <color rgb="FF9933FF"/>
      <color rgb="FFFF3300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9.png"/><Relationship Id="rId18" Type="http://schemas.openxmlformats.org/officeDocument/2006/relationships/image" Target="../media/image12.png"/><Relationship Id="rId26" Type="http://schemas.openxmlformats.org/officeDocument/2006/relationships/image" Target="../media/image17.jpeg"/><Relationship Id="rId3" Type="http://schemas.openxmlformats.org/officeDocument/2006/relationships/image" Target="../media/image3.png"/><Relationship Id="rId21" Type="http://schemas.openxmlformats.org/officeDocument/2006/relationships/image" Target="../media/image14.png"/><Relationship Id="rId34" Type="http://schemas.openxmlformats.org/officeDocument/2006/relationships/image" Target="../media/image24.png"/><Relationship Id="rId7" Type="http://schemas.openxmlformats.org/officeDocument/2006/relationships/image" Target="../media/image5.png"/><Relationship Id="rId12" Type="http://schemas.openxmlformats.org/officeDocument/2006/relationships/image" Target="../media/image8.jpeg"/><Relationship Id="rId17" Type="http://schemas.microsoft.com/office/2007/relationships/hdphoto" Target="../media/hdphoto6.wdp"/><Relationship Id="rId25" Type="http://schemas.microsoft.com/office/2007/relationships/hdphoto" Target="../media/hdphoto9.wdp"/><Relationship Id="rId33" Type="http://schemas.openxmlformats.org/officeDocument/2006/relationships/image" Target="../media/image23.png"/><Relationship Id="rId2" Type="http://schemas.openxmlformats.org/officeDocument/2006/relationships/image" Target="../media/image2.png"/><Relationship Id="rId16" Type="http://schemas.openxmlformats.org/officeDocument/2006/relationships/image" Target="../media/image11.png"/><Relationship Id="rId20" Type="http://schemas.microsoft.com/office/2007/relationships/hdphoto" Target="../media/hdphoto7.wdp"/><Relationship Id="rId29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24" Type="http://schemas.openxmlformats.org/officeDocument/2006/relationships/image" Target="../media/image16.png"/><Relationship Id="rId32" Type="http://schemas.microsoft.com/office/2007/relationships/hdphoto" Target="../media/hdphoto10.wdp"/><Relationship Id="rId5" Type="http://schemas.openxmlformats.org/officeDocument/2006/relationships/image" Target="../media/image4.png"/><Relationship Id="rId15" Type="http://schemas.openxmlformats.org/officeDocument/2006/relationships/image" Target="../media/image10.jpeg"/><Relationship Id="rId23" Type="http://schemas.microsoft.com/office/2007/relationships/hdphoto" Target="../media/hdphoto8.wdp"/><Relationship Id="rId28" Type="http://schemas.openxmlformats.org/officeDocument/2006/relationships/image" Target="../media/image19.png"/><Relationship Id="rId10" Type="http://schemas.microsoft.com/office/2007/relationships/hdphoto" Target="../media/hdphoto4.wdp"/><Relationship Id="rId19" Type="http://schemas.openxmlformats.org/officeDocument/2006/relationships/image" Target="../media/image13.png"/><Relationship Id="rId31" Type="http://schemas.openxmlformats.org/officeDocument/2006/relationships/image" Target="../media/image22.png"/><Relationship Id="rId4" Type="http://schemas.microsoft.com/office/2007/relationships/hdphoto" Target="../media/hdphoto1.wdp"/><Relationship Id="rId9" Type="http://schemas.openxmlformats.org/officeDocument/2006/relationships/image" Target="../media/image6.png"/><Relationship Id="rId14" Type="http://schemas.microsoft.com/office/2007/relationships/hdphoto" Target="../media/hdphoto5.wdp"/><Relationship Id="rId22" Type="http://schemas.openxmlformats.org/officeDocument/2006/relationships/image" Target="../media/image15.png"/><Relationship Id="rId27" Type="http://schemas.openxmlformats.org/officeDocument/2006/relationships/image" Target="../media/image18.png"/><Relationship Id="rId30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26.png"/><Relationship Id="rId18" Type="http://schemas.openxmlformats.org/officeDocument/2006/relationships/image" Target="../media/image12.png"/><Relationship Id="rId26" Type="http://schemas.openxmlformats.org/officeDocument/2006/relationships/image" Target="../media/image18.png"/><Relationship Id="rId3" Type="http://schemas.openxmlformats.org/officeDocument/2006/relationships/image" Target="../media/image25.png"/><Relationship Id="rId21" Type="http://schemas.openxmlformats.org/officeDocument/2006/relationships/image" Target="../media/image15.png"/><Relationship Id="rId7" Type="http://schemas.openxmlformats.org/officeDocument/2006/relationships/image" Target="../media/image5.png"/><Relationship Id="rId12" Type="http://schemas.openxmlformats.org/officeDocument/2006/relationships/image" Target="../media/image8.jpeg"/><Relationship Id="rId17" Type="http://schemas.microsoft.com/office/2007/relationships/hdphoto" Target="../media/hdphoto13.wdp"/><Relationship Id="rId25" Type="http://schemas.openxmlformats.org/officeDocument/2006/relationships/image" Target="../media/image28.jpeg"/><Relationship Id="rId33" Type="http://schemas.openxmlformats.org/officeDocument/2006/relationships/image" Target="../media/image29.png"/><Relationship Id="rId2" Type="http://schemas.openxmlformats.org/officeDocument/2006/relationships/image" Target="../media/image2.png"/><Relationship Id="rId16" Type="http://schemas.openxmlformats.org/officeDocument/2006/relationships/image" Target="../media/image27.png"/><Relationship Id="rId20" Type="http://schemas.microsoft.com/office/2007/relationships/hdphoto" Target="../media/hdphoto7.wdp"/><Relationship Id="rId29" Type="http://schemas.openxmlformats.org/officeDocument/2006/relationships/image" Target="../media/image21.png"/><Relationship Id="rId1" Type="http://schemas.openxmlformats.org/officeDocument/2006/relationships/image" Target="../media/image1.jpe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24" Type="http://schemas.microsoft.com/office/2007/relationships/hdphoto" Target="../media/hdphoto9.wdp"/><Relationship Id="rId32" Type="http://schemas.openxmlformats.org/officeDocument/2006/relationships/image" Target="../media/image23.png"/><Relationship Id="rId5" Type="http://schemas.openxmlformats.org/officeDocument/2006/relationships/image" Target="../media/image4.png"/><Relationship Id="rId15" Type="http://schemas.openxmlformats.org/officeDocument/2006/relationships/image" Target="../media/image10.jpe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10" Type="http://schemas.microsoft.com/office/2007/relationships/hdphoto" Target="../media/hdphoto4.wdp"/><Relationship Id="rId19" Type="http://schemas.openxmlformats.org/officeDocument/2006/relationships/image" Target="../media/image13.png"/><Relationship Id="rId31" Type="http://schemas.microsoft.com/office/2007/relationships/hdphoto" Target="../media/hdphoto10.wdp"/><Relationship Id="rId4" Type="http://schemas.microsoft.com/office/2007/relationships/hdphoto" Target="../media/hdphoto11.wdp"/><Relationship Id="rId9" Type="http://schemas.openxmlformats.org/officeDocument/2006/relationships/image" Target="../media/image6.png"/><Relationship Id="rId14" Type="http://schemas.microsoft.com/office/2007/relationships/hdphoto" Target="../media/hdphoto12.wdp"/><Relationship Id="rId22" Type="http://schemas.microsoft.com/office/2007/relationships/hdphoto" Target="../media/hdphoto8.wdp"/><Relationship Id="rId27" Type="http://schemas.openxmlformats.org/officeDocument/2006/relationships/image" Target="../media/image19.png"/><Relationship Id="rId30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9.png"/><Relationship Id="rId18" Type="http://schemas.openxmlformats.org/officeDocument/2006/relationships/image" Target="../media/image12.png"/><Relationship Id="rId26" Type="http://schemas.openxmlformats.org/officeDocument/2006/relationships/image" Target="../media/image18.png"/><Relationship Id="rId3" Type="http://schemas.openxmlformats.org/officeDocument/2006/relationships/image" Target="../media/image25.png"/><Relationship Id="rId21" Type="http://schemas.openxmlformats.org/officeDocument/2006/relationships/image" Target="../media/image15.png"/><Relationship Id="rId34" Type="http://schemas.openxmlformats.org/officeDocument/2006/relationships/image" Target="../media/image23.png"/><Relationship Id="rId7" Type="http://schemas.openxmlformats.org/officeDocument/2006/relationships/image" Target="../media/image5.png"/><Relationship Id="rId12" Type="http://schemas.openxmlformats.org/officeDocument/2006/relationships/image" Target="../media/image8.jpeg"/><Relationship Id="rId17" Type="http://schemas.microsoft.com/office/2007/relationships/hdphoto" Target="../media/hdphoto14.wdp"/><Relationship Id="rId25" Type="http://schemas.openxmlformats.org/officeDocument/2006/relationships/image" Target="../media/image31.jpeg"/><Relationship Id="rId33" Type="http://schemas.microsoft.com/office/2007/relationships/hdphoto" Target="../media/hdphoto15.wdp"/><Relationship Id="rId2" Type="http://schemas.openxmlformats.org/officeDocument/2006/relationships/image" Target="../media/image2.png"/><Relationship Id="rId16" Type="http://schemas.openxmlformats.org/officeDocument/2006/relationships/image" Target="../media/image30.png"/><Relationship Id="rId20" Type="http://schemas.microsoft.com/office/2007/relationships/hdphoto" Target="../media/hdphoto7.wdp"/><Relationship Id="rId29" Type="http://schemas.openxmlformats.org/officeDocument/2006/relationships/image" Target="../media/image21.png"/><Relationship Id="rId1" Type="http://schemas.openxmlformats.org/officeDocument/2006/relationships/image" Target="../media/image1.jpe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24" Type="http://schemas.microsoft.com/office/2007/relationships/hdphoto" Target="../media/hdphoto9.wdp"/><Relationship Id="rId32" Type="http://schemas.openxmlformats.org/officeDocument/2006/relationships/image" Target="../media/image32.png"/><Relationship Id="rId5" Type="http://schemas.openxmlformats.org/officeDocument/2006/relationships/image" Target="../media/image4.png"/><Relationship Id="rId15" Type="http://schemas.openxmlformats.org/officeDocument/2006/relationships/image" Target="../media/image10.jpe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10" Type="http://schemas.microsoft.com/office/2007/relationships/hdphoto" Target="../media/hdphoto4.wdp"/><Relationship Id="rId19" Type="http://schemas.openxmlformats.org/officeDocument/2006/relationships/image" Target="../media/image13.png"/><Relationship Id="rId31" Type="http://schemas.microsoft.com/office/2007/relationships/hdphoto" Target="../media/hdphoto10.wdp"/><Relationship Id="rId4" Type="http://schemas.microsoft.com/office/2007/relationships/hdphoto" Target="../media/hdphoto11.wdp"/><Relationship Id="rId9" Type="http://schemas.openxmlformats.org/officeDocument/2006/relationships/image" Target="../media/image6.png"/><Relationship Id="rId14" Type="http://schemas.microsoft.com/office/2007/relationships/hdphoto" Target="../media/hdphoto5.wdp"/><Relationship Id="rId22" Type="http://schemas.microsoft.com/office/2007/relationships/hdphoto" Target="../media/hdphoto8.wdp"/><Relationship Id="rId27" Type="http://schemas.openxmlformats.org/officeDocument/2006/relationships/image" Target="../media/image19.png"/><Relationship Id="rId30" Type="http://schemas.openxmlformats.org/officeDocument/2006/relationships/image" Target="../media/image22.png"/><Relationship Id="rId35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303440</xdr:colOff>
      <xdr:row>16</xdr:row>
      <xdr:rowOff>76199</xdr:rowOff>
    </xdr:from>
    <xdr:to>
      <xdr:col>7</xdr:col>
      <xdr:colOff>503232</xdr:colOff>
      <xdr:row>16</xdr:row>
      <xdr:rowOff>292892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41015" r="-2734" b="40235"/>
        <a:stretch/>
      </xdr:blipFill>
      <xdr:spPr>
        <a:xfrm>
          <a:off x="4151540" y="5534024"/>
          <a:ext cx="961792" cy="216693"/>
        </a:xfrm>
        <a:prstGeom prst="rect">
          <a:avLst/>
        </a:prstGeom>
      </xdr:spPr>
    </xdr:pic>
    <xdr:clientData/>
  </xdr:twoCellAnchor>
  <xdr:twoCellAnchor editAs="oneCell">
    <xdr:from>
      <xdr:col>6</xdr:col>
      <xdr:colOff>649061</xdr:colOff>
      <xdr:row>10</xdr:row>
      <xdr:rowOff>42947</xdr:rowOff>
    </xdr:from>
    <xdr:to>
      <xdr:col>7</xdr:col>
      <xdr:colOff>171451</xdr:colOff>
      <xdr:row>10</xdr:row>
      <xdr:rowOff>374572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7161" y="3214772"/>
          <a:ext cx="284390" cy="331625"/>
        </a:xfrm>
        <a:prstGeom prst="rect">
          <a:avLst/>
        </a:prstGeom>
      </xdr:spPr>
    </xdr:pic>
    <xdr:clientData/>
  </xdr:twoCellAnchor>
  <xdr:twoCellAnchor editAs="oneCell">
    <xdr:from>
      <xdr:col>6</xdr:col>
      <xdr:colOff>610960</xdr:colOff>
      <xdr:row>13</xdr:row>
      <xdr:rowOff>0</xdr:rowOff>
    </xdr:from>
    <xdr:to>
      <xdr:col>7</xdr:col>
      <xdr:colOff>175481</xdr:colOff>
      <xdr:row>13</xdr:row>
      <xdr:rowOff>361950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39938" b="83000" l="20000" r="84917"/>
                  </a14:imgEffect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920" t="37500" r="6954" b="15067"/>
        <a:stretch/>
      </xdr:blipFill>
      <xdr:spPr>
        <a:xfrm>
          <a:off x="4459060" y="4486275"/>
          <a:ext cx="326521" cy="361950"/>
        </a:xfrm>
        <a:prstGeom prst="rect">
          <a:avLst/>
        </a:prstGeom>
      </xdr:spPr>
    </xdr:pic>
    <xdr:clientData/>
  </xdr:twoCellAnchor>
  <xdr:twoCellAnchor editAs="oneCell">
    <xdr:from>
      <xdr:col>6</xdr:col>
      <xdr:colOff>610236</xdr:colOff>
      <xdr:row>16</xdr:row>
      <xdr:rowOff>304800</xdr:rowOff>
    </xdr:from>
    <xdr:to>
      <xdr:col>7</xdr:col>
      <xdr:colOff>222920</xdr:colOff>
      <xdr:row>18</xdr:row>
      <xdr:rowOff>61675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4458336" y="5762625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6</xdr:col>
      <xdr:colOff>547016</xdr:colOff>
      <xdr:row>15</xdr:row>
      <xdr:rowOff>9841</xdr:rowOff>
    </xdr:from>
    <xdr:to>
      <xdr:col>7</xdr:col>
      <xdr:colOff>333380</xdr:colOff>
      <xdr:row>16</xdr:row>
      <xdr:rowOff>23130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472153" y="5009629"/>
          <a:ext cx="394289" cy="548364"/>
        </a:xfrm>
        <a:prstGeom prst="rect">
          <a:avLst/>
        </a:prstGeom>
      </xdr:spPr>
    </xdr:pic>
    <xdr:clientData/>
  </xdr:twoCellAnchor>
  <xdr:twoCellAnchor editAs="oneCell">
    <xdr:from>
      <xdr:col>6</xdr:col>
      <xdr:colOff>518701</xdr:colOff>
      <xdr:row>32</xdr:row>
      <xdr:rowOff>363321</xdr:rowOff>
    </xdr:from>
    <xdr:to>
      <xdr:col>7</xdr:col>
      <xdr:colOff>340599</xdr:colOff>
      <xdr:row>33</xdr:row>
      <xdr:rowOff>380028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28255" b="77865" l="34668" r="76465">
                      <a14:foregroundMark x1="65820" y1="45443" x2="65820" y2="45443"/>
                      <a14:foregroundMark x1="72559" y1="56641" x2="72559" y2="56641"/>
                      <a14:foregroundMark x1="74512" y1="42188" x2="74512" y2="42188"/>
                      <a14:backgroundMark x1="35449" y1="61328" x2="35449" y2="61328"/>
                      <a14:backgroundMark x1="34277" y1="52083" x2="34277" y2="52083"/>
                    </a14:backgroundRemoval>
                  </a14:imgEffect>
                </a14:imgLayer>
              </a14:imgProps>
            </a:ext>
          </a:extLst>
        </a:blip>
        <a:srcRect l="35582" t="31767" r="43708" b="18827"/>
        <a:stretch/>
      </xdr:blipFill>
      <xdr:spPr>
        <a:xfrm rot="16001746">
          <a:off x="4459896" y="10681051"/>
          <a:ext cx="397707" cy="583898"/>
        </a:xfrm>
        <a:prstGeom prst="rect">
          <a:avLst/>
        </a:prstGeom>
      </xdr:spPr>
    </xdr:pic>
    <xdr:clientData/>
  </xdr:twoCellAnchor>
  <xdr:twoCellAnchor editAs="oneCell">
    <xdr:from>
      <xdr:col>6</xdr:col>
      <xdr:colOff>515709</xdr:colOff>
      <xdr:row>19</xdr:row>
      <xdr:rowOff>54636</xdr:rowOff>
    </xdr:from>
    <xdr:to>
      <xdr:col>7</xdr:col>
      <xdr:colOff>314325</xdr:colOff>
      <xdr:row>19</xdr:row>
      <xdr:rowOff>380144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363809" y="6274461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6</xdr:col>
      <xdr:colOff>537481</xdr:colOff>
      <xdr:row>22</xdr:row>
      <xdr:rowOff>24700</xdr:rowOff>
    </xdr:from>
    <xdr:to>
      <xdr:col>7</xdr:col>
      <xdr:colOff>336097</xdr:colOff>
      <xdr:row>22</xdr:row>
      <xdr:rowOff>350208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385581" y="6625525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6</xdr:col>
      <xdr:colOff>560847</xdr:colOff>
      <xdr:row>24</xdr:row>
      <xdr:rowOff>25670</xdr:rowOff>
    </xdr:from>
    <xdr:to>
      <xdr:col>7</xdr:col>
      <xdr:colOff>190500</xdr:colOff>
      <xdr:row>25</xdr:row>
      <xdr:rowOff>9525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8947" y="7388495"/>
          <a:ext cx="391653" cy="364855"/>
        </a:xfrm>
        <a:prstGeom prst="rect">
          <a:avLst/>
        </a:prstGeom>
      </xdr:spPr>
    </xdr:pic>
    <xdr:clientData/>
  </xdr:twoCellAnchor>
  <xdr:twoCellAnchor editAs="oneCell">
    <xdr:from>
      <xdr:col>6</xdr:col>
      <xdr:colOff>318523</xdr:colOff>
      <xdr:row>24</xdr:row>
      <xdr:rowOff>331543</xdr:rowOff>
    </xdr:from>
    <xdr:to>
      <xdr:col>7</xdr:col>
      <xdr:colOff>340549</xdr:colOff>
      <xdr:row>26</xdr:row>
      <xdr:rowOff>109189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40438" b="61000" l="31250" r="73750">
                      <a14:backgroundMark x1="55000" y1="58062" x2="55000" y2="58062"/>
                      <a14:backgroundMark x1="54250" y1="56625" x2="54250" y2="56625"/>
                      <a14:backgroundMark x1="60083" y1="56313" x2="60083" y2="56313"/>
                      <a14:backgroundMark x1="60083" y1="58375" x2="60083" y2="58375"/>
                      <a14:backgroundMark x1="45250" y1="49875" x2="45250" y2="49875"/>
                      <a14:backgroundMark x1="49583" y1="53688" x2="49583" y2="53688"/>
                      <a14:backgroundMark x1="51500" y1="53375" x2="51500" y2="53375"/>
                      <a14:backgroundMark x1="48000" y1="51313" x2="48000" y2="51313"/>
                      <a14:backgroundMark x1="58167" y1="55688" x2="58167" y2="55688"/>
                      <a14:backgroundMark x1="64417" y1="57500" x2="64417" y2="57500"/>
                      <a14:backgroundMark x1="55083" y1="53750" x2="55083" y2="53750"/>
                      <a14:backgroundMark x1="44500" y1="47563" x2="44500" y2="47563"/>
                      <a14:backgroundMark x1="50917" y1="50750" x2="50917" y2="50750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9274" t="39589" r="26230" b="38416"/>
        <a:stretch/>
      </xdr:blipFill>
      <xdr:spPr>
        <a:xfrm rot="19999739">
          <a:off x="4166623" y="7694368"/>
          <a:ext cx="784026" cy="539646"/>
        </a:xfrm>
        <a:prstGeom prst="rect">
          <a:avLst/>
        </a:prstGeom>
      </xdr:spPr>
    </xdr:pic>
    <xdr:clientData/>
  </xdr:twoCellAnchor>
  <xdr:twoCellAnchor editAs="oneCell">
    <xdr:from>
      <xdr:col>6</xdr:col>
      <xdr:colOff>474889</xdr:colOff>
      <xdr:row>26</xdr:row>
      <xdr:rowOff>17797</xdr:rowOff>
    </xdr:from>
    <xdr:to>
      <xdr:col>7</xdr:col>
      <xdr:colOff>314325</xdr:colOff>
      <xdr:row>26</xdr:row>
      <xdr:rowOff>344268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3458" b="28447"/>
        <a:stretch/>
      </xdr:blipFill>
      <xdr:spPr>
        <a:xfrm rot="5400000">
          <a:off x="4460471" y="8005140"/>
          <a:ext cx="326471" cy="601436"/>
        </a:xfrm>
        <a:prstGeom prst="rect">
          <a:avLst/>
        </a:prstGeom>
      </xdr:spPr>
    </xdr:pic>
    <xdr:clientData/>
  </xdr:twoCellAnchor>
  <xdr:twoCellAnchor>
    <xdr:from>
      <xdr:col>6</xdr:col>
      <xdr:colOff>340180</xdr:colOff>
      <xdr:row>27</xdr:row>
      <xdr:rowOff>38099</xdr:rowOff>
    </xdr:from>
    <xdr:to>
      <xdr:col>7</xdr:col>
      <xdr:colOff>454963</xdr:colOff>
      <xdr:row>27</xdr:row>
      <xdr:rowOff>357866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5506092" y="9921687"/>
          <a:ext cx="876783" cy="319767"/>
          <a:chOff x="8545286" y="112046759"/>
          <a:chExt cx="1993035" cy="873988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26491" b="80351" l="30175" r="6614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31169" t="20779" r="29870" b="22078"/>
          <a:stretch/>
        </xdr:blipFill>
        <xdr:spPr>
          <a:xfrm rot="4500000">
            <a:off x="8734258" y="111928664"/>
            <a:ext cx="803111" cy="1181055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l="23768" t="29558" r="26431" b="34254"/>
          <a:stretch/>
        </xdr:blipFill>
        <xdr:spPr>
          <a:xfrm>
            <a:off x="9513961" y="112046759"/>
            <a:ext cx="1024360" cy="752147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474856</xdr:colOff>
      <xdr:row>27</xdr:row>
      <xdr:rowOff>285589</xdr:rowOff>
    </xdr:from>
    <xdr:to>
      <xdr:col>7</xdr:col>
      <xdr:colOff>363577</xdr:colOff>
      <xdr:row>29</xdr:row>
      <xdr:rowOff>151374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3800" b="96000" l="1639" r="96516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8699301">
          <a:off x="4334424" y="8779946"/>
          <a:ext cx="627785" cy="650721"/>
        </a:xfrm>
        <a:prstGeom prst="rect">
          <a:avLst/>
        </a:prstGeom>
      </xdr:spPr>
    </xdr:pic>
    <xdr:clientData/>
  </xdr:twoCellAnchor>
  <xdr:twoCellAnchor editAs="oneCell">
    <xdr:from>
      <xdr:col>6</xdr:col>
      <xdr:colOff>490192</xdr:colOff>
      <xdr:row>28</xdr:row>
      <xdr:rowOff>212984</xdr:rowOff>
    </xdr:from>
    <xdr:to>
      <xdr:col>7</xdr:col>
      <xdr:colOff>378912</xdr:colOff>
      <xdr:row>30</xdr:row>
      <xdr:rowOff>201582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3800" b="96000" l="1639" r="96516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8699301">
          <a:off x="4288353" y="9149748"/>
          <a:ext cx="750598" cy="650720"/>
        </a:xfrm>
        <a:prstGeom prst="rect">
          <a:avLst/>
        </a:prstGeom>
      </xdr:spPr>
    </xdr:pic>
    <xdr:clientData/>
  </xdr:twoCellAnchor>
  <xdr:twoCellAnchor editAs="oneCell">
    <xdr:from>
      <xdr:col>6</xdr:col>
      <xdr:colOff>432704</xdr:colOff>
      <xdr:row>36</xdr:row>
      <xdr:rowOff>123825</xdr:rowOff>
    </xdr:from>
    <xdr:to>
      <xdr:col>7</xdr:col>
      <xdr:colOff>375177</xdr:colOff>
      <xdr:row>37</xdr:row>
      <xdr:rowOff>245736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6531" t="21398" r="15811" b="19875"/>
        <a:stretch/>
      </xdr:blipFill>
      <xdr:spPr>
        <a:xfrm flipH="1">
          <a:off x="4280804" y="12058650"/>
          <a:ext cx="704473" cy="502911"/>
        </a:xfrm>
        <a:prstGeom prst="rect">
          <a:avLst/>
        </a:prstGeom>
      </xdr:spPr>
    </xdr:pic>
    <xdr:clientData/>
  </xdr:twoCellAnchor>
  <xdr:twoCellAnchor editAs="oneCell">
    <xdr:from>
      <xdr:col>6</xdr:col>
      <xdr:colOff>585120</xdr:colOff>
      <xdr:row>34</xdr:row>
      <xdr:rowOff>378109</xdr:rowOff>
    </xdr:from>
    <xdr:to>
      <xdr:col>7</xdr:col>
      <xdr:colOff>381004</xdr:colOff>
      <xdr:row>36</xdr:row>
      <xdr:rowOff>28575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23125" b="89688" l="28750" r="79167">
                      <a14:foregroundMark x1="48000" y1="32438" x2="48000" y2="32438"/>
                      <a14:backgroundMark x1="62500" y1="35000" x2="62500" y2="35000"/>
                      <a14:backgroundMark x1="44167" y1="39438" x2="44167" y2="39438"/>
                      <a14:backgroundMark x1="47583" y1="41688" x2="47583" y2="41688"/>
                      <a14:backgroundMark x1="37333" y1="32438" x2="37333" y2="32438"/>
                      <a14:backgroundMark x1="46750" y1="35625" x2="46750" y2="35625"/>
                    </a14:backgroundRemoval>
                  </a14:imgEffect>
                  <a14:imgEffect>
                    <a14:brightnessContrast bright="4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5824" t="20262" r="16568" b="9416"/>
        <a:stretch/>
      </xdr:blipFill>
      <xdr:spPr>
        <a:xfrm rot="16200000">
          <a:off x="4505929" y="11478225"/>
          <a:ext cx="412466" cy="557884"/>
        </a:xfrm>
        <a:prstGeom prst="rect">
          <a:avLst/>
        </a:prstGeom>
      </xdr:spPr>
    </xdr:pic>
    <xdr:clientData/>
  </xdr:twoCellAnchor>
  <xdr:twoCellAnchor editAs="oneCell">
    <xdr:from>
      <xdr:col>6</xdr:col>
      <xdr:colOff>478971</xdr:colOff>
      <xdr:row>33</xdr:row>
      <xdr:rowOff>370950</xdr:rowOff>
    </xdr:from>
    <xdr:to>
      <xdr:col>7</xdr:col>
      <xdr:colOff>342900</xdr:colOff>
      <xdr:row>35</xdr:row>
      <xdr:rowOff>37556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ackgroundRemoval t="38224" b="68659" l="20129" r="84541">
                      <a14:backgroundMark x1="58167" y1="52125" x2="58167" y2="52125"/>
                      <a14:backgroundMark x1="75750" y1="57938" x2="75750" y2="57938"/>
                      <a14:backgroundMark x1="29250" y1="58750" x2="29250" y2="58750"/>
                    </a14:backgroundRemoval>
                  </a14:imgEffect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077" t="34420" r="7407" b="27536"/>
        <a:stretch/>
      </xdr:blipFill>
      <xdr:spPr>
        <a:xfrm>
          <a:off x="4327071" y="11162775"/>
          <a:ext cx="625929" cy="428606"/>
        </a:xfrm>
        <a:prstGeom prst="rect">
          <a:avLst/>
        </a:prstGeom>
      </xdr:spPr>
    </xdr:pic>
    <xdr:clientData/>
  </xdr:twoCellAnchor>
  <xdr:twoCellAnchor editAs="oneCell">
    <xdr:from>
      <xdr:col>6</xdr:col>
      <xdr:colOff>451772</xdr:colOff>
      <xdr:row>31</xdr:row>
      <xdr:rowOff>8276</xdr:rowOff>
    </xdr:from>
    <xdr:to>
      <xdr:col>7</xdr:col>
      <xdr:colOff>457204</xdr:colOff>
      <xdr:row>32</xdr:row>
      <xdr:rowOff>13466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490493" y="9847480"/>
          <a:ext cx="386190" cy="767432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585108</xdr:colOff>
      <xdr:row>30</xdr:row>
      <xdr:rowOff>60447</xdr:rowOff>
    </xdr:from>
    <xdr:to>
      <xdr:col>7</xdr:col>
      <xdr:colOff>104775</xdr:colOff>
      <xdr:row>30</xdr:row>
      <xdr:rowOff>337067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263" r="11644" b="10071"/>
        <a:stretch/>
      </xdr:blipFill>
      <xdr:spPr>
        <a:xfrm>
          <a:off x="4433208" y="9880722"/>
          <a:ext cx="281667" cy="276620"/>
        </a:xfrm>
        <a:prstGeom prst="rect">
          <a:avLst/>
        </a:prstGeom>
      </xdr:spPr>
    </xdr:pic>
    <xdr:clientData/>
  </xdr:twoCellAnchor>
  <xdr:twoCellAnchor editAs="oneCell">
    <xdr:from>
      <xdr:col>6</xdr:col>
      <xdr:colOff>636815</xdr:colOff>
      <xdr:row>14</xdr:row>
      <xdr:rowOff>38100</xdr:rowOff>
    </xdr:from>
    <xdr:to>
      <xdr:col>7</xdr:col>
      <xdr:colOff>104775</xdr:colOff>
      <xdr:row>14</xdr:row>
      <xdr:rowOff>346912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l="44081" t="34998" r="44137" b="35509"/>
        <a:stretch/>
      </xdr:blipFill>
      <xdr:spPr>
        <a:xfrm>
          <a:off x="4494440" y="4967288"/>
          <a:ext cx="229960" cy="308812"/>
        </a:xfrm>
        <a:prstGeom prst="rect">
          <a:avLst/>
        </a:prstGeom>
      </xdr:spPr>
    </xdr:pic>
    <xdr:clientData/>
  </xdr:twoCellAnchor>
  <xdr:twoCellAnchor editAs="oneCell">
    <xdr:from>
      <xdr:col>6</xdr:col>
      <xdr:colOff>658585</xdr:colOff>
      <xdr:row>3</xdr:row>
      <xdr:rowOff>80284</xdr:rowOff>
    </xdr:from>
    <xdr:to>
      <xdr:col>7</xdr:col>
      <xdr:colOff>158930</xdr:colOff>
      <xdr:row>3</xdr:row>
      <xdr:rowOff>323850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685" y="585109"/>
          <a:ext cx="262345" cy="243566"/>
        </a:xfrm>
        <a:prstGeom prst="rect">
          <a:avLst/>
        </a:prstGeom>
      </xdr:spPr>
    </xdr:pic>
    <xdr:clientData/>
  </xdr:twoCellAnchor>
  <xdr:twoCellAnchor editAs="oneCell">
    <xdr:from>
      <xdr:col>6</xdr:col>
      <xdr:colOff>621845</xdr:colOff>
      <xdr:row>4</xdr:row>
      <xdr:rowOff>142874</xdr:rowOff>
    </xdr:from>
    <xdr:to>
      <xdr:col>7</xdr:col>
      <xdr:colOff>219075</xdr:colOff>
      <xdr:row>5</xdr:row>
      <xdr:rowOff>318397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9945" y="1028699"/>
          <a:ext cx="359230" cy="556523"/>
        </a:xfrm>
        <a:prstGeom prst="rect">
          <a:avLst/>
        </a:prstGeom>
      </xdr:spPr>
    </xdr:pic>
    <xdr:clientData/>
  </xdr:twoCellAnchor>
  <xdr:twoCellAnchor editAs="oneCell">
    <xdr:from>
      <xdr:col>6</xdr:col>
      <xdr:colOff>641195</xdr:colOff>
      <xdr:row>6</xdr:row>
      <xdr:rowOff>350873</xdr:rowOff>
    </xdr:from>
    <xdr:to>
      <xdr:col>7</xdr:col>
      <xdr:colOff>409833</xdr:colOff>
      <xdr:row>8</xdr:row>
      <xdr:rowOff>40727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 rot="20312396">
          <a:off x="4489295" y="2170148"/>
          <a:ext cx="530638" cy="451854"/>
        </a:xfrm>
        <a:prstGeom prst="rect">
          <a:avLst/>
        </a:prstGeom>
      </xdr:spPr>
    </xdr:pic>
    <xdr:clientData/>
  </xdr:twoCellAnchor>
  <xdr:twoCellAnchor editAs="oneCell">
    <xdr:from>
      <xdr:col>6</xdr:col>
      <xdr:colOff>617825</xdr:colOff>
      <xdr:row>5</xdr:row>
      <xdr:rowOff>283907</xdr:rowOff>
    </xdr:from>
    <xdr:to>
      <xdr:col>7</xdr:col>
      <xdr:colOff>242592</xdr:colOff>
      <xdr:row>7</xdr:row>
      <xdr:rowOff>113729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>
          <a:extLst>
            <a:ext uri="{BEBA8EAE-BF5A-486C-A8C5-ECC9F3942E4B}">
              <a14:imgProps xmlns:a14="http://schemas.microsoft.com/office/drawing/2010/main">
                <a14:imgLayer r:embed="rId32">
                  <a14:imgEffect>
                    <a14:backgroundRemoval t="3095" b="97619" l="6800" r="76200"/>
                  </a14:imgEffect>
                </a14:imgLayer>
              </a14:imgProps>
            </a:ext>
          </a:extLst>
        </a:blip>
        <a:srcRect l="4285" t="5102" r="23429"/>
        <a:stretch/>
      </xdr:blipFill>
      <xdr:spPr>
        <a:xfrm rot="19530629">
          <a:off x="4465925" y="1722182"/>
          <a:ext cx="386767" cy="591822"/>
        </a:xfrm>
        <a:prstGeom prst="rect">
          <a:avLst/>
        </a:prstGeom>
      </xdr:spPr>
    </xdr:pic>
    <xdr:clientData/>
  </xdr:twoCellAnchor>
  <xdr:twoCellAnchor editAs="oneCell">
    <xdr:from>
      <xdr:col>6</xdr:col>
      <xdr:colOff>644980</xdr:colOff>
      <xdr:row>9</xdr:row>
      <xdr:rowOff>27925</xdr:rowOff>
    </xdr:from>
    <xdr:to>
      <xdr:col>7</xdr:col>
      <xdr:colOff>161925</xdr:colOff>
      <xdr:row>9</xdr:row>
      <xdr:rowOff>364059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60923" t="2331" r="5733" b="39610"/>
        <a:stretch/>
      </xdr:blipFill>
      <xdr:spPr>
        <a:xfrm>
          <a:off x="4493080" y="2990200"/>
          <a:ext cx="278945" cy="336134"/>
        </a:xfrm>
        <a:prstGeom prst="rect">
          <a:avLst/>
        </a:prstGeom>
      </xdr:spPr>
    </xdr:pic>
    <xdr:clientData/>
  </xdr:twoCellAnchor>
  <xdr:twoCellAnchor editAs="oneCell">
    <xdr:from>
      <xdr:col>6</xdr:col>
      <xdr:colOff>561975</xdr:colOff>
      <xdr:row>11</xdr:row>
      <xdr:rowOff>45968</xdr:rowOff>
    </xdr:from>
    <xdr:to>
      <xdr:col>7</xdr:col>
      <xdr:colOff>285750</xdr:colOff>
      <xdr:row>11</xdr:row>
      <xdr:rowOff>356108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60924" t="2331" r="4355" b="65120"/>
        <a:stretch/>
      </xdr:blipFill>
      <xdr:spPr>
        <a:xfrm>
          <a:off x="4410075" y="3598793"/>
          <a:ext cx="485775" cy="310140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12</xdr:row>
      <xdr:rowOff>45968</xdr:rowOff>
    </xdr:from>
    <xdr:to>
      <xdr:col>7</xdr:col>
      <xdr:colOff>276225</xdr:colOff>
      <xdr:row>12</xdr:row>
      <xdr:rowOff>356108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60924" t="2331" r="4355" b="65120"/>
        <a:stretch/>
      </xdr:blipFill>
      <xdr:spPr>
        <a:xfrm>
          <a:off x="4400550" y="3979793"/>
          <a:ext cx="485775" cy="310140"/>
        </a:xfrm>
        <a:prstGeom prst="rect">
          <a:avLst/>
        </a:prstGeom>
      </xdr:spPr>
    </xdr:pic>
    <xdr:clientData/>
  </xdr:twoCellAnchor>
  <xdr:twoCellAnchor editAs="oneCell">
    <xdr:from>
      <xdr:col>6</xdr:col>
      <xdr:colOff>547006</xdr:colOff>
      <xdr:row>23</xdr:row>
      <xdr:rowOff>24700</xdr:rowOff>
    </xdr:from>
    <xdr:to>
      <xdr:col>7</xdr:col>
      <xdr:colOff>345622</xdr:colOff>
      <xdr:row>23</xdr:row>
      <xdr:rowOff>350208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395106" y="7006525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6</xdr:col>
      <xdr:colOff>442247</xdr:colOff>
      <xdr:row>31</xdr:row>
      <xdr:rowOff>379751</xdr:rowOff>
    </xdr:from>
    <xdr:to>
      <xdr:col>7</xdr:col>
      <xdr:colOff>447679</xdr:colOff>
      <xdr:row>33</xdr:row>
      <xdr:rowOff>3941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480968" y="10218955"/>
          <a:ext cx="386190" cy="767432"/>
        </a:xfrm>
        <a:prstGeom prst="rect">
          <a:avLst/>
        </a:prstGeom>
      </xdr:spPr>
    </xdr:pic>
    <xdr:clientData/>
  </xdr:twoCellAnchor>
  <xdr:twoCellAnchor editAs="oneCell">
    <xdr:from>
      <xdr:col>6</xdr:col>
      <xdr:colOff>592306</xdr:colOff>
      <xdr:row>17</xdr:row>
      <xdr:rowOff>305362</xdr:rowOff>
    </xdr:from>
    <xdr:to>
      <xdr:col>7</xdr:col>
      <xdr:colOff>204990</xdr:colOff>
      <xdr:row>19</xdr:row>
      <xdr:rowOff>62237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5287571" y="6378950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6</xdr:col>
      <xdr:colOff>621196</xdr:colOff>
      <xdr:row>7</xdr:row>
      <xdr:rowOff>298173</xdr:rowOff>
    </xdr:from>
    <xdr:to>
      <xdr:col>7</xdr:col>
      <xdr:colOff>233880</xdr:colOff>
      <xdr:row>9</xdr:row>
      <xdr:rowOff>55048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5300870" y="2567608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6</xdr:col>
      <xdr:colOff>448237</xdr:colOff>
      <xdr:row>38</xdr:row>
      <xdr:rowOff>78441</xdr:rowOff>
    </xdr:from>
    <xdr:to>
      <xdr:col>7</xdr:col>
      <xdr:colOff>201705</xdr:colOff>
      <xdr:row>38</xdr:row>
      <xdr:rowOff>623278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2" y="14153029"/>
          <a:ext cx="515468" cy="544837"/>
        </a:xfrm>
        <a:prstGeom prst="rect">
          <a:avLst/>
        </a:prstGeom>
      </xdr:spPr>
    </xdr:pic>
    <xdr:clientData/>
  </xdr:twoCellAnchor>
  <xdr:oneCellAnchor>
    <xdr:from>
      <xdr:col>6</xdr:col>
      <xdr:colOff>515709</xdr:colOff>
      <xdr:row>20</xdr:row>
      <xdr:rowOff>54636</xdr:rowOff>
    </xdr:from>
    <xdr:ext cx="560616" cy="325508"/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5210974" y="6890224"/>
          <a:ext cx="560616" cy="325508"/>
        </a:xfrm>
        <a:prstGeom prst="rect">
          <a:avLst/>
        </a:prstGeom>
      </xdr:spPr>
    </xdr:pic>
    <xdr:clientData/>
  </xdr:oneCellAnchor>
  <xdr:oneCellAnchor>
    <xdr:from>
      <xdr:col>6</xdr:col>
      <xdr:colOff>515709</xdr:colOff>
      <xdr:row>21</xdr:row>
      <xdr:rowOff>54636</xdr:rowOff>
    </xdr:from>
    <xdr:ext cx="560616" cy="325508"/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5210974" y="6890224"/>
          <a:ext cx="560616" cy="325508"/>
        </a:xfrm>
        <a:prstGeom prst="rect">
          <a:avLst/>
        </a:prstGeom>
      </xdr:spPr>
    </xdr:pic>
    <xdr:clientData/>
  </xdr:oneCellAnchor>
  <xdr:twoCellAnchor editAs="oneCell">
    <xdr:from>
      <xdr:col>6</xdr:col>
      <xdr:colOff>549088</xdr:colOff>
      <xdr:row>39</xdr:row>
      <xdr:rowOff>78442</xdr:rowOff>
    </xdr:from>
    <xdr:to>
      <xdr:col>7</xdr:col>
      <xdr:colOff>161772</xdr:colOff>
      <xdr:row>40</xdr:row>
      <xdr:rowOff>14611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5244353" y="14534030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6</xdr:col>
      <xdr:colOff>555809</xdr:colOff>
      <xdr:row>40</xdr:row>
      <xdr:rowOff>107578</xdr:rowOff>
    </xdr:from>
    <xdr:to>
      <xdr:col>7</xdr:col>
      <xdr:colOff>168493</xdr:colOff>
      <xdr:row>40</xdr:row>
      <xdr:rowOff>626453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5251074" y="15448431"/>
          <a:ext cx="374684" cy="518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303440</xdr:colOff>
      <xdr:row>15</xdr:row>
      <xdr:rowOff>76199</xdr:rowOff>
    </xdr:from>
    <xdr:to>
      <xdr:col>3</xdr:col>
      <xdr:colOff>1265232</xdr:colOff>
      <xdr:row>15</xdr:row>
      <xdr:rowOff>292892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41015" r="-2734" b="40235"/>
        <a:stretch/>
      </xdr:blipFill>
      <xdr:spPr>
        <a:xfrm>
          <a:off x="4151540" y="5534024"/>
          <a:ext cx="961792" cy="216693"/>
        </a:xfrm>
        <a:prstGeom prst="rect">
          <a:avLst/>
        </a:prstGeom>
      </xdr:spPr>
    </xdr:pic>
    <xdr:clientData/>
  </xdr:twoCellAnchor>
  <xdr:twoCellAnchor editAs="oneCell">
    <xdr:from>
      <xdr:col>3</xdr:col>
      <xdr:colOff>649061</xdr:colOff>
      <xdr:row>9</xdr:row>
      <xdr:rowOff>42947</xdr:rowOff>
    </xdr:from>
    <xdr:to>
      <xdr:col>3</xdr:col>
      <xdr:colOff>933451</xdr:colOff>
      <xdr:row>9</xdr:row>
      <xdr:rowOff>374572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7161" y="3214772"/>
          <a:ext cx="284390" cy="331625"/>
        </a:xfrm>
        <a:prstGeom prst="rect">
          <a:avLst/>
        </a:prstGeom>
      </xdr:spPr>
    </xdr:pic>
    <xdr:clientData/>
  </xdr:twoCellAnchor>
  <xdr:twoCellAnchor editAs="oneCell">
    <xdr:from>
      <xdr:col>3</xdr:col>
      <xdr:colOff>591910</xdr:colOff>
      <xdr:row>11</xdr:row>
      <xdr:rowOff>371475</xdr:rowOff>
    </xdr:from>
    <xdr:to>
      <xdr:col>3</xdr:col>
      <xdr:colOff>1009650</xdr:colOff>
      <xdr:row>13</xdr:row>
      <xdr:rowOff>1104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39938" b="83000" l="20000" r="84917"/>
                  </a14:imgEffect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920" t="37500" r="6954" b="15067"/>
        <a:stretch/>
      </xdr:blipFill>
      <xdr:spPr>
        <a:xfrm>
          <a:off x="4535260" y="4495800"/>
          <a:ext cx="417740" cy="463066"/>
        </a:xfrm>
        <a:prstGeom prst="rect">
          <a:avLst/>
        </a:prstGeom>
      </xdr:spPr>
    </xdr:pic>
    <xdr:clientData/>
  </xdr:twoCellAnchor>
  <xdr:twoCellAnchor editAs="oneCell">
    <xdr:from>
      <xdr:col>3</xdr:col>
      <xdr:colOff>610236</xdr:colOff>
      <xdr:row>15</xdr:row>
      <xdr:rowOff>304800</xdr:rowOff>
    </xdr:from>
    <xdr:to>
      <xdr:col>3</xdr:col>
      <xdr:colOff>984920</xdr:colOff>
      <xdr:row>17</xdr:row>
      <xdr:rowOff>61675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4458336" y="5762625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3</xdr:col>
      <xdr:colOff>547016</xdr:colOff>
      <xdr:row>14</xdr:row>
      <xdr:rowOff>9841</xdr:rowOff>
    </xdr:from>
    <xdr:to>
      <xdr:col>3</xdr:col>
      <xdr:colOff>1095380</xdr:colOff>
      <xdr:row>14</xdr:row>
      <xdr:rowOff>404130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472153" y="5009629"/>
          <a:ext cx="394289" cy="548364"/>
        </a:xfrm>
        <a:prstGeom prst="rect">
          <a:avLst/>
        </a:prstGeom>
      </xdr:spPr>
    </xdr:pic>
    <xdr:clientData/>
  </xdr:twoCellAnchor>
  <xdr:twoCellAnchor editAs="oneCell">
    <xdr:from>
      <xdr:col>3</xdr:col>
      <xdr:colOff>518701</xdr:colOff>
      <xdr:row>31</xdr:row>
      <xdr:rowOff>363321</xdr:rowOff>
    </xdr:from>
    <xdr:to>
      <xdr:col>3</xdr:col>
      <xdr:colOff>1102599</xdr:colOff>
      <xdr:row>32</xdr:row>
      <xdr:rowOff>380028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28255" b="77865" l="34668" r="76465">
                      <a14:foregroundMark x1="65820" y1="45443" x2="65820" y2="45443"/>
                      <a14:foregroundMark x1="72559" y1="56641" x2="72559" y2="56641"/>
                      <a14:foregroundMark x1="74512" y1="42188" x2="74512" y2="42188"/>
                      <a14:backgroundMark x1="35449" y1="61328" x2="35449" y2="61328"/>
                      <a14:backgroundMark x1="34277" y1="52083" x2="34277" y2="52083"/>
                    </a14:backgroundRemoval>
                  </a14:imgEffect>
                </a14:imgLayer>
              </a14:imgProps>
            </a:ext>
          </a:extLst>
        </a:blip>
        <a:srcRect l="35582" t="31767" r="43708" b="18827"/>
        <a:stretch/>
      </xdr:blipFill>
      <xdr:spPr>
        <a:xfrm rot="16001746">
          <a:off x="4459896" y="10681051"/>
          <a:ext cx="397707" cy="583898"/>
        </a:xfrm>
        <a:prstGeom prst="rect">
          <a:avLst/>
        </a:prstGeom>
      </xdr:spPr>
    </xdr:pic>
    <xdr:clientData/>
  </xdr:twoCellAnchor>
  <xdr:twoCellAnchor editAs="oneCell">
    <xdr:from>
      <xdr:col>3</xdr:col>
      <xdr:colOff>515709</xdr:colOff>
      <xdr:row>18</xdr:row>
      <xdr:rowOff>54636</xdr:rowOff>
    </xdr:from>
    <xdr:to>
      <xdr:col>3</xdr:col>
      <xdr:colOff>1076325</xdr:colOff>
      <xdr:row>18</xdr:row>
      <xdr:rowOff>380144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363809" y="6274461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3</xdr:col>
      <xdr:colOff>537481</xdr:colOff>
      <xdr:row>19</xdr:row>
      <xdr:rowOff>24700</xdr:rowOff>
    </xdr:from>
    <xdr:to>
      <xdr:col>3</xdr:col>
      <xdr:colOff>1098097</xdr:colOff>
      <xdr:row>19</xdr:row>
      <xdr:rowOff>350208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385581" y="6625525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3</xdr:col>
      <xdr:colOff>560847</xdr:colOff>
      <xdr:row>23</xdr:row>
      <xdr:rowOff>25670</xdr:rowOff>
    </xdr:from>
    <xdr:to>
      <xdr:col>3</xdr:col>
      <xdr:colOff>952500</xdr:colOff>
      <xdr:row>23</xdr:row>
      <xdr:rowOff>390525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8947" y="7388495"/>
          <a:ext cx="391653" cy="364855"/>
        </a:xfrm>
        <a:prstGeom prst="rect">
          <a:avLst/>
        </a:prstGeom>
      </xdr:spPr>
    </xdr:pic>
    <xdr:clientData/>
  </xdr:twoCellAnchor>
  <xdr:twoCellAnchor editAs="oneCell">
    <xdr:from>
      <xdr:col>3</xdr:col>
      <xdr:colOff>318523</xdr:colOff>
      <xdr:row>23</xdr:row>
      <xdr:rowOff>331543</xdr:rowOff>
    </xdr:from>
    <xdr:to>
      <xdr:col>3</xdr:col>
      <xdr:colOff>1102549</xdr:colOff>
      <xdr:row>25</xdr:row>
      <xdr:rowOff>52039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40438" b="61000" l="31250" r="73750">
                      <a14:backgroundMark x1="55000" y1="58062" x2="55000" y2="58062"/>
                      <a14:backgroundMark x1="54250" y1="56625" x2="54250" y2="56625"/>
                      <a14:backgroundMark x1="60083" y1="56313" x2="60083" y2="56313"/>
                      <a14:backgroundMark x1="60083" y1="58375" x2="60083" y2="58375"/>
                      <a14:backgroundMark x1="45250" y1="49875" x2="45250" y2="49875"/>
                      <a14:backgroundMark x1="49583" y1="53688" x2="49583" y2="53688"/>
                      <a14:backgroundMark x1="51500" y1="53375" x2="51500" y2="53375"/>
                      <a14:backgroundMark x1="48000" y1="51313" x2="48000" y2="51313"/>
                      <a14:backgroundMark x1="58167" y1="55688" x2="58167" y2="55688"/>
                      <a14:backgroundMark x1="64417" y1="57500" x2="64417" y2="57500"/>
                      <a14:backgroundMark x1="55083" y1="53750" x2="55083" y2="53750"/>
                      <a14:backgroundMark x1="44500" y1="47563" x2="44500" y2="47563"/>
                      <a14:backgroundMark x1="50917" y1="50750" x2="50917" y2="50750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9274" t="39589" r="26230" b="38416"/>
        <a:stretch/>
      </xdr:blipFill>
      <xdr:spPr>
        <a:xfrm rot="19999739">
          <a:off x="4166623" y="7694368"/>
          <a:ext cx="784026" cy="539646"/>
        </a:xfrm>
        <a:prstGeom prst="rect">
          <a:avLst/>
        </a:prstGeom>
      </xdr:spPr>
    </xdr:pic>
    <xdr:clientData/>
  </xdr:twoCellAnchor>
  <xdr:twoCellAnchor editAs="oneCell">
    <xdr:from>
      <xdr:col>3</xdr:col>
      <xdr:colOff>474889</xdr:colOff>
      <xdr:row>25</xdr:row>
      <xdr:rowOff>17797</xdr:rowOff>
    </xdr:from>
    <xdr:to>
      <xdr:col>3</xdr:col>
      <xdr:colOff>1076325</xdr:colOff>
      <xdr:row>25</xdr:row>
      <xdr:rowOff>344268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3458" b="28447"/>
        <a:stretch/>
      </xdr:blipFill>
      <xdr:spPr>
        <a:xfrm rot="5400000">
          <a:off x="4460471" y="8005140"/>
          <a:ext cx="326471" cy="601436"/>
        </a:xfrm>
        <a:prstGeom prst="rect">
          <a:avLst/>
        </a:prstGeom>
      </xdr:spPr>
    </xdr:pic>
    <xdr:clientData/>
  </xdr:twoCellAnchor>
  <xdr:twoCellAnchor>
    <xdr:from>
      <xdr:col>3</xdr:col>
      <xdr:colOff>340180</xdr:colOff>
      <xdr:row>26</xdr:row>
      <xdr:rowOff>38099</xdr:rowOff>
    </xdr:from>
    <xdr:to>
      <xdr:col>4</xdr:col>
      <xdr:colOff>0</xdr:colOff>
      <xdr:row>26</xdr:row>
      <xdr:rowOff>357866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4788915" y="10179423"/>
          <a:ext cx="1318291" cy="319767"/>
          <a:chOff x="8545286" y="112046759"/>
          <a:chExt cx="1993035" cy="873988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26491" b="80351" l="30175" r="6614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31169" t="20779" r="29870" b="22078"/>
          <a:stretch/>
        </xdr:blipFill>
        <xdr:spPr>
          <a:xfrm rot="4500000">
            <a:off x="8734258" y="111928664"/>
            <a:ext cx="803111" cy="1181055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l="23768" t="29558" r="26431" b="34254"/>
          <a:stretch/>
        </xdr:blipFill>
        <xdr:spPr>
          <a:xfrm>
            <a:off x="9513961" y="112046759"/>
            <a:ext cx="1024360" cy="752147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474856</xdr:colOff>
      <xdr:row>26</xdr:row>
      <xdr:rowOff>285589</xdr:rowOff>
    </xdr:from>
    <xdr:to>
      <xdr:col>3</xdr:col>
      <xdr:colOff>1125577</xdr:colOff>
      <xdr:row>28</xdr:row>
      <xdr:rowOff>151374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3800" b="96000" l="1639" r="96516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8699301">
          <a:off x="4334424" y="8779946"/>
          <a:ext cx="627785" cy="650721"/>
        </a:xfrm>
        <a:prstGeom prst="rect">
          <a:avLst/>
        </a:prstGeom>
      </xdr:spPr>
    </xdr:pic>
    <xdr:clientData/>
  </xdr:twoCellAnchor>
  <xdr:twoCellAnchor editAs="oneCell">
    <xdr:from>
      <xdr:col>3</xdr:col>
      <xdr:colOff>490192</xdr:colOff>
      <xdr:row>27</xdr:row>
      <xdr:rowOff>212984</xdr:rowOff>
    </xdr:from>
    <xdr:to>
      <xdr:col>3</xdr:col>
      <xdr:colOff>1140912</xdr:colOff>
      <xdr:row>29</xdr:row>
      <xdr:rowOff>201582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3800" b="96000" l="1639" r="96516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8699301">
          <a:off x="4288353" y="9149748"/>
          <a:ext cx="750598" cy="650720"/>
        </a:xfrm>
        <a:prstGeom prst="rect">
          <a:avLst/>
        </a:prstGeom>
      </xdr:spPr>
    </xdr:pic>
    <xdr:clientData/>
  </xdr:twoCellAnchor>
  <xdr:twoCellAnchor editAs="oneCell">
    <xdr:from>
      <xdr:col>3</xdr:col>
      <xdr:colOff>585120</xdr:colOff>
      <xdr:row>33</xdr:row>
      <xdr:rowOff>378109</xdr:rowOff>
    </xdr:from>
    <xdr:to>
      <xdr:col>3</xdr:col>
      <xdr:colOff>1143004</xdr:colOff>
      <xdr:row>35</xdr:row>
      <xdr:rowOff>28575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ackgroundRemoval t="23125" b="89688" l="28750" r="79167">
                      <a14:foregroundMark x1="48000" y1="32438" x2="48000" y2="32438"/>
                      <a14:backgroundMark x1="62500" y1="35000" x2="62500" y2="35000"/>
                      <a14:backgroundMark x1="44167" y1="39438" x2="44167" y2="39438"/>
                      <a14:backgroundMark x1="47583" y1="41688" x2="47583" y2="41688"/>
                      <a14:backgroundMark x1="37333" y1="32438" x2="37333" y2="32438"/>
                      <a14:backgroundMark x1="46750" y1="35625" x2="46750" y2="35625"/>
                    </a14:backgroundRemoval>
                  </a14:imgEffect>
                  <a14:imgEffect>
                    <a14:brightnessContrast bright="4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5824" t="20262" r="16568" b="9416"/>
        <a:stretch/>
      </xdr:blipFill>
      <xdr:spPr>
        <a:xfrm rot="16200000">
          <a:off x="4505929" y="11478225"/>
          <a:ext cx="412466" cy="557884"/>
        </a:xfrm>
        <a:prstGeom prst="rect">
          <a:avLst/>
        </a:prstGeom>
      </xdr:spPr>
    </xdr:pic>
    <xdr:clientData/>
  </xdr:twoCellAnchor>
  <xdr:twoCellAnchor editAs="oneCell">
    <xdr:from>
      <xdr:col>3</xdr:col>
      <xdr:colOff>478971</xdr:colOff>
      <xdr:row>32</xdr:row>
      <xdr:rowOff>370950</xdr:rowOff>
    </xdr:from>
    <xdr:to>
      <xdr:col>3</xdr:col>
      <xdr:colOff>1104900</xdr:colOff>
      <xdr:row>34</xdr:row>
      <xdr:rowOff>37556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BEBA8EAE-BF5A-486C-A8C5-ECC9F3942E4B}">
              <a14:imgProps xmlns:a14="http://schemas.microsoft.com/office/drawing/2010/main">
                <a14:imgLayer r:embed="rId24">
                  <a14:imgEffect>
                    <a14:backgroundRemoval t="38224" b="68659" l="20129" r="84541">
                      <a14:backgroundMark x1="58167" y1="52125" x2="58167" y2="52125"/>
                      <a14:backgroundMark x1="75750" y1="57938" x2="75750" y2="57938"/>
                      <a14:backgroundMark x1="29250" y1="58750" x2="29250" y2="58750"/>
                    </a14:backgroundRemoval>
                  </a14:imgEffect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077" t="34420" r="7407" b="27536"/>
        <a:stretch/>
      </xdr:blipFill>
      <xdr:spPr>
        <a:xfrm>
          <a:off x="4327071" y="11162775"/>
          <a:ext cx="625929" cy="428606"/>
        </a:xfrm>
        <a:prstGeom prst="rect">
          <a:avLst/>
        </a:prstGeom>
      </xdr:spPr>
    </xdr:pic>
    <xdr:clientData/>
  </xdr:twoCellAnchor>
  <xdr:twoCellAnchor editAs="oneCell">
    <xdr:from>
      <xdr:col>3</xdr:col>
      <xdr:colOff>451772</xdr:colOff>
      <xdr:row>30</xdr:row>
      <xdr:rowOff>8276</xdr:rowOff>
    </xdr:from>
    <xdr:to>
      <xdr:col>3</xdr:col>
      <xdr:colOff>1219204</xdr:colOff>
      <xdr:row>30</xdr:row>
      <xdr:rowOff>394466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490493" y="9847480"/>
          <a:ext cx="386190" cy="767432"/>
        </a:xfrm>
        <a:prstGeom prst="rect">
          <a:avLst/>
        </a:prstGeom>
      </xdr:spPr>
    </xdr:pic>
    <xdr:clientData/>
  </xdr:twoCellAnchor>
  <xdr:twoCellAnchor editAs="oneCell">
    <xdr:from>
      <xdr:col>3</xdr:col>
      <xdr:colOff>604158</xdr:colOff>
      <xdr:row>29</xdr:row>
      <xdr:rowOff>50921</xdr:rowOff>
    </xdr:from>
    <xdr:to>
      <xdr:col>3</xdr:col>
      <xdr:colOff>1019175</xdr:colOff>
      <xdr:row>29</xdr:row>
      <xdr:rowOff>458502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263" r="11644" b="10071"/>
        <a:stretch/>
      </xdr:blipFill>
      <xdr:spPr>
        <a:xfrm>
          <a:off x="4547508" y="10109321"/>
          <a:ext cx="415017" cy="407581"/>
        </a:xfrm>
        <a:prstGeom prst="rect">
          <a:avLst/>
        </a:prstGeom>
      </xdr:spPr>
    </xdr:pic>
    <xdr:clientData/>
  </xdr:twoCellAnchor>
  <xdr:twoCellAnchor editAs="oneCell">
    <xdr:from>
      <xdr:col>3</xdr:col>
      <xdr:colOff>665390</xdr:colOff>
      <xdr:row>13</xdr:row>
      <xdr:rowOff>47625</xdr:rowOff>
    </xdr:from>
    <xdr:to>
      <xdr:col>3</xdr:col>
      <xdr:colOff>952500</xdr:colOff>
      <xdr:row>13</xdr:row>
      <xdr:rowOff>433183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44081" t="34998" r="44137" b="35509"/>
        <a:stretch/>
      </xdr:blipFill>
      <xdr:spPr>
        <a:xfrm>
          <a:off x="4608740" y="5010150"/>
          <a:ext cx="287110" cy="385558"/>
        </a:xfrm>
        <a:prstGeom prst="rect">
          <a:avLst/>
        </a:prstGeom>
      </xdr:spPr>
    </xdr:pic>
    <xdr:clientData/>
  </xdr:twoCellAnchor>
  <xdr:twoCellAnchor editAs="oneCell">
    <xdr:from>
      <xdr:col>3</xdr:col>
      <xdr:colOff>677635</xdr:colOff>
      <xdr:row>2</xdr:row>
      <xdr:rowOff>80284</xdr:rowOff>
    </xdr:from>
    <xdr:to>
      <xdr:col>3</xdr:col>
      <xdr:colOff>939980</xdr:colOff>
      <xdr:row>2</xdr:row>
      <xdr:rowOff>323850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5735" y="585109"/>
          <a:ext cx="262345" cy="243566"/>
        </a:xfrm>
        <a:prstGeom prst="rect">
          <a:avLst/>
        </a:prstGeom>
      </xdr:spPr>
    </xdr:pic>
    <xdr:clientData/>
  </xdr:twoCellAnchor>
  <xdr:twoCellAnchor editAs="oneCell">
    <xdr:from>
      <xdr:col>3</xdr:col>
      <xdr:colOff>698045</xdr:colOff>
      <xdr:row>3</xdr:row>
      <xdr:rowOff>38099</xdr:rowOff>
    </xdr:from>
    <xdr:to>
      <xdr:col>3</xdr:col>
      <xdr:colOff>1057275</xdr:colOff>
      <xdr:row>4</xdr:row>
      <xdr:rowOff>213622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6145" y="923924"/>
          <a:ext cx="359230" cy="556523"/>
        </a:xfrm>
        <a:prstGeom prst="rect">
          <a:avLst/>
        </a:prstGeom>
      </xdr:spPr>
    </xdr:pic>
    <xdr:clientData/>
  </xdr:twoCellAnchor>
  <xdr:twoCellAnchor editAs="oneCell">
    <xdr:from>
      <xdr:col>3</xdr:col>
      <xdr:colOff>689700</xdr:colOff>
      <xdr:row>5</xdr:row>
      <xdr:rowOff>352427</xdr:rowOff>
    </xdr:from>
    <xdr:to>
      <xdr:col>3</xdr:col>
      <xdr:colOff>1197157</xdr:colOff>
      <xdr:row>7</xdr:row>
      <xdr:rowOff>63503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 rot="20312396">
          <a:off x="5138435" y="1999692"/>
          <a:ext cx="507457" cy="573929"/>
        </a:xfrm>
        <a:prstGeom prst="rect">
          <a:avLst/>
        </a:prstGeom>
      </xdr:spPr>
    </xdr:pic>
    <xdr:clientData/>
  </xdr:twoCellAnchor>
  <xdr:twoCellAnchor editAs="oneCell">
    <xdr:from>
      <xdr:col>3</xdr:col>
      <xdr:colOff>664145</xdr:colOff>
      <xdr:row>4</xdr:row>
      <xdr:rowOff>271275</xdr:rowOff>
    </xdr:from>
    <xdr:to>
      <xdr:col>3</xdr:col>
      <xdr:colOff>1022569</xdr:colOff>
      <xdr:row>6</xdr:row>
      <xdr:rowOff>129114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>
          <a:extLst>
            <a:ext uri="{BEBA8EAE-BF5A-486C-A8C5-ECC9F3942E4B}">
              <a14:imgProps xmlns:a14="http://schemas.microsoft.com/office/drawing/2010/main">
                <a14:imgLayer r:embed="rId31">
                  <a14:imgEffect>
                    <a14:backgroundRemoval t="3095" b="97619" l="6800" r="76200"/>
                  </a14:imgEffect>
                </a14:imgLayer>
              </a14:imgProps>
            </a:ext>
          </a:extLst>
        </a:blip>
        <a:srcRect l="4285" t="5102" r="23429"/>
        <a:stretch/>
      </xdr:blipFill>
      <xdr:spPr>
        <a:xfrm rot="19530629">
          <a:off x="5112880" y="1537540"/>
          <a:ext cx="358424" cy="664662"/>
        </a:xfrm>
        <a:prstGeom prst="rect">
          <a:avLst/>
        </a:prstGeom>
      </xdr:spPr>
    </xdr:pic>
    <xdr:clientData/>
  </xdr:twoCellAnchor>
  <xdr:twoCellAnchor editAs="oneCell">
    <xdr:from>
      <xdr:col>3</xdr:col>
      <xdr:colOff>644980</xdr:colOff>
      <xdr:row>8</xdr:row>
      <xdr:rowOff>27924</xdr:rowOff>
    </xdr:from>
    <xdr:to>
      <xdr:col>3</xdr:col>
      <xdr:colOff>962025</xdr:colOff>
      <xdr:row>8</xdr:row>
      <xdr:rowOff>409969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l="60923" t="2331" r="5733" b="39610"/>
        <a:stretch/>
      </xdr:blipFill>
      <xdr:spPr>
        <a:xfrm>
          <a:off x="4493080" y="2818749"/>
          <a:ext cx="317045" cy="382045"/>
        </a:xfrm>
        <a:prstGeom prst="rect">
          <a:avLst/>
        </a:prstGeom>
      </xdr:spPr>
    </xdr:pic>
    <xdr:clientData/>
  </xdr:twoCellAnchor>
  <xdr:twoCellAnchor editAs="oneCell">
    <xdr:from>
      <xdr:col>3</xdr:col>
      <xdr:colOff>561975</xdr:colOff>
      <xdr:row>10</xdr:row>
      <xdr:rowOff>45968</xdr:rowOff>
    </xdr:from>
    <xdr:to>
      <xdr:col>3</xdr:col>
      <xdr:colOff>1047750</xdr:colOff>
      <xdr:row>10</xdr:row>
      <xdr:rowOff>356108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l="60924" t="2331" r="4355" b="65120"/>
        <a:stretch/>
      </xdr:blipFill>
      <xdr:spPr>
        <a:xfrm>
          <a:off x="4410075" y="3598793"/>
          <a:ext cx="485775" cy="310140"/>
        </a:xfrm>
        <a:prstGeom prst="rect">
          <a:avLst/>
        </a:prstGeom>
      </xdr:spPr>
    </xdr:pic>
    <xdr:clientData/>
  </xdr:twoCellAnchor>
  <xdr:twoCellAnchor editAs="oneCell">
    <xdr:from>
      <xdr:col>3</xdr:col>
      <xdr:colOff>552450</xdr:colOff>
      <xdr:row>11</xdr:row>
      <xdr:rowOff>45968</xdr:rowOff>
    </xdr:from>
    <xdr:to>
      <xdr:col>3</xdr:col>
      <xdr:colOff>1038225</xdr:colOff>
      <xdr:row>11</xdr:row>
      <xdr:rowOff>356108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l="60924" t="2331" r="4355" b="65120"/>
        <a:stretch/>
      </xdr:blipFill>
      <xdr:spPr>
        <a:xfrm>
          <a:off x="4400550" y="3979793"/>
          <a:ext cx="485775" cy="310140"/>
        </a:xfrm>
        <a:prstGeom prst="rect">
          <a:avLst/>
        </a:prstGeom>
      </xdr:spPr>
    </xdr:pic>
    <xdr:clientData/>
  </xdr:twoCellAnchor>
  <xdr:twoCellAnchor editAs="oneCell">
    <xdr:from>
      <xdr:col>3</xdr:col>
      <xdr:colOff>547006</xdr:colOff>
      <xdr:row>22</xdr:row>
      <xdr:rowOff>24700</xdr:rowOff>
    </xdr:from>
    <xdr:to>
      <xdr:col>3</xdr:col>
      <xdr:colOff>1107622</xdr:colOff>
      <xdr:row>22</xdr:row>
      <xdr:rowOff>350208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395106" y="7006525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3</xdr:col>
      <xdr:colOff>442247</xdr:colOff>
      <xdr:row>30</xdr:row>
      <xdr:rowOff>379751</xdr:rowOff>
    </xdr:from>
    <xdr:to>
      <xdr:col>3</xdr:col>
      <xdr:colOff>1209679</xdr:colOff>
      <xdr:row>31</xdr:row>
      <xdr:rowOff>337316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480968" y="10218955"/>
          <a:ext cx="386190" cy="767432"/>
        </a:xfrm>
        <a:prstGeom prst="rect">
          <a:avLst/>
        </a:prstGeom>
      </xdr:spPr>
    </xdr:pic>
    <xdr:clientData/>
  </xdr:twoCellAnchor>
  <xdr:twoCellAnchor editAs="oneCell">
    <xdr:from>
      <xdr:col>3</xdr:col>
      <xdr:colOff>557892</xdr:colOff>
      <xdr:row>37</xdr:row>
      <xdr:rowOff>21012</xdr:rowOff>
    </xdr:from>
    <xdr:to>
      <xdr:col>3</xdr:col>
      <xdr:colOff>1115785</xdr:colOff>
      <xdr:row>37</xdr:row>
      <xdr:rowOff>610691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1" y="13927512"/>
          <a:ext cx="557893" cy="589679"/>
        </a:xfrm>
        <a:prstGeom prst="rect">
          <a:avLst/>
        </a:prstGeom>
      </xdr:spPr>
    </xdr:pic>
    <xdr:clientData/>
  </xdr:twoCellAnchor>
  <xdr:oneCellAnchor>
    <xdr:from>
      <xdr:col>3</xdr:col>
      <xdr:colOff>537481</xdr:colOff>
      <xdr:row>20</xdr:row>
      <xdr:rowOff>24700</xdr:rowOff>
    </xdr:from>
    <xdr:ext cx="560616" cy="325508"/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878160" y="7440593"/>
          <a:ext cx="560616" cy="325508"/>
        </a:xfrm>
        <a:prstGeom prst="rect">
          <a:avLst/>
        </a:prstGeom>
      </xdr:spPr>
    </xdr:pic>
    <xdr:clientData/>
  </xdr:oneCellAnchor>
  <xdr:oneCellAnchor>
    <xdr:from>
      <xdr:col>3</xdr:col>
      <xdr:colOff>537481</xdr:colOff>
      <xdr:row>21</xdr:row>
      <xdr:rowOff>24700</xdr:rowOff>
    </xdr:from>
    <xdr:ext cx="560616" cy="325508"/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878160" y="7440593"/>
          <a:ext cx="560616" cy="325508"/>
        </a:xfrm>
        <a:prstGeom prst="rect">
          <a:avLst/>
        </a:prstGeom>
      </xdr:spPr>
    </xdr:pic>
    <xdr:clientData/>
  </xdr:oneCellAnchor>
  <xdr:twoCellAnchor editAs="oneCell">
    <xdr:from>
      <xdr:col>3</xdr:col>
      <xdr:colOff>616324</xdr:colOff>
      <xdr:row>38</xdr:row>
      <xdr:rowOff>0</xdr:rowOff>
    </xdr:from>
    <xdr:to>
      <xdr:col>3</xdr:col>
      <xdr:colOff>991008</xdr:colOff>
      <xdr:row>39</xdr:row>
      <xdr:rowOff>14610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4953000" y="15912352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3</xdr:col>
      <xdr:colOff>667871</xdr:colOff>
      <xdr:row>38</xdr:row>
      <xdr:rowOff>454957</xdr:rowOff>
    </xdr:from>
    <xdr:to>
      <xdr:col>3</xdr:col>
      <xdr:colOff>1042555</xdr:colOff>
      <xdr:row>39</xdr:row>
      <xdr:rowOff>469567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5004547" y="16378516"/>
          <a:ext cx="374684" cy="518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303440</xdr:colOff>
      <xdr:row>15</xdr:row>
      <xdr:rowOff>76199</xdr:rowOff>
    </xdr:from>
    <xdr:to>
      <xdr:col>3</xdr:col>
      <xdr:colOff>1265232</xdr:colOff>
      <xdr:row>15</xdr:row>
      <xdr:rowOff>292892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41015" r="-2734" b="40235"/>
        <a:stretch/>
      </xdr:blipFill>
      <xdr:spPr>
        <a:xfrm>
          <a:off x="4246790" y="5534024"/>
          <a:ext cx="961792" cy="216693"/>
        </a:xfrm>
        <a:prstGeom prst="rect">
          <a:avLst/>
        </a:prstGeom>
      </xdr:spPr>
    </xdr:pic>
    <xdr:clientData/>
  </xdr:twoCellAnchor>
  <xdr:twoCellAnchor editAs="oneCell">
    <xdr:from>
      <xdr:col>3</xdr:col>
      <xdr:colOff>649060</xdr:colOff>
      <xdr:row>9</xdr:row>
      <xdr:rowOff>42947</xdr:rowOff>
    </xdr:from>
    <xdr:to>
      <xdr:col>3</xdr:col>
      <xdr:colOff>952499</xdr:colOff>
      <xdr:row>9</xdr:row>
      <xdr:rowOff>374572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2410" y="3214772"/>
          <a:ext cx="303439" cy="331625"/>
        </a:xfrm>
        <a:prstGeom prst="rect">
          <a:avLst/>
        </a:prstGeom>
      </xdr:spPr>
    </xdr:pic>
    <xdr:clientData/>
  </xdr:twoCellAnchor>
  <xdr:twoCellAnchor editAs="oneCell">
    <xdr:from>
      <xdr:col>3</xdr:col>
      <xdr:colOff>591910</xdr:colOff>
      <xdr:row>11</xdr:row>
      <xdr:rowOff>342900</xdr:rowOff>
    </xdr:from>
    <xdr:to>
      <xdr:col>3</xdr:col>
      <xdr:colOff>1009650</xdr:colOff>
      <xdr:row>13</xdr:row>
      <xdr:rowOff>43966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39938" b="83000" l="20000" r="84917"/>
                  </a14:imgEffect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920" t="37500" r="6954" b="15067"/>
        <a:stretch/>
      </xdr:blipFill>
      <xdr:spPr>
        <a:xfrm>
          <a:off x="4535260" y="4276725"/>
          <a:ext cx="417740" cy="463066"/>
        </a:xfrm>
        <a:prstGeom prst="rect">
          <a:avLst/>
        </a:prstGeom>
      </xdr:spPr>
    </xdr:pic>
    <xdr:clientData/>
  </xdr:twoCellAnchor>
  <xdr:twoCellAnchor editAs="oneCell">
    <xdr:from>
      <xdr:col>3</xdr:col>
      <xdr:colOff>610236</xdr:colOff>
      <xdr:row>15</xdr:row>
      <xdr:rowOff>304800</xdr:rowOff>
    </xdr:from>
    <xdr:to>
      <xdr:col>3</xdr:col>
      <xdr:colOff>984920</xdr:colOff>
      <xdr:row>17</xdr:row>
      <xdr:rowOff>61675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4553586" y="5762625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3</xdr:col>
      <xdr:colOff>547016</xdr:colOff>
      <xdr:row>14</xdr:row>
      <xdr:rowOff>9841</xdr:rowOff>
    </xdr:from>
    <xdr:to>
      <xdr:col>3</xdr:col>
      <xdr:colOff>1095380</xdr:colOff>
      <xdr:row>15</xdr:row>
      <xdr:rowOff>23130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567403" y="5009629"/>
          <a:ext cx="394289" cy="548364"/>
        </a:xfrm>
        <a:prstGeom prst="rect">
          <a:avLst/>
        </a:prstGeom>
      </xdr:spPr>
    </xdr:pic>
    <xdr:clientData/>
  </xdr:twoCellAnchor>
  <xdr:twoCellAnchor editAs="oneCell">
    <xdr:from>
      <xdr:col>3</xdr:col>
      <xdr:colOff>518701</xdr:colOff>
      <xdr:row>31</xdr:row>
      <xdr:rowOff>363321</xdr:rowOff>
    </xdr:from>
    <xdr:to>
      <xdr:col>3</xdr:col>
      <xdr:colOff>1102599</xdr:colOff>
      <xdr:row>32</xdr:row>
      <xdr:rowOff>380028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28255" b="77865" l="34668" r="76465">
                      <a14:foregroundMark x1="65820" y1="45443" x2="65820" y2="45443"/>
                      <a14:foregroundMark x1="72559" y1="56641" x2="72559" y2="56641"/>
                      <a14:foregroundMark x1="74512" y1="42188" x2="74512" y2="42188"/>
                      <a14:backgroundMark x1="35449" y1="61328" x2="35449" y2="61328"/>
                      <a14:backgroundMark x1="34277" y1="52083" x2="34277" y2="52083"/>
                    </a14:backgroundRemoval>
                  </a14:imgEffect>
                </a14:imgLayer>
              </a14:imgProps>
            </a:ext>
          </a:extLst>
        </a:blip>
        <a:srcRect l="35582" t="31767" r="43708" b="18827"/>
        <a:stretch/>
      </xdr:blipFill>
      <xdr:spPr>
        <a:xfrm rot="16001746">
          <a:off x="4555146" y="10681051"/>
          <a:ext cx="397707" cy="583898"/>
        </a:xfrm>
        <a:prstGeom prst="rect">
          <a:avLst/>
        </a:prstGeom>
      </xdr:spPr>
    </xdr:pic>
    <xdr:clientData/>
  </xdr:twoCellAnchor>
  <xdr:twoCellAnchor editAs="oneCell">
    <xdr:from>
      <xdr:col>3</xdr:col>
      <xdr:colOff>515709</xdr:colOff>
      <xdr:row>18</xdr:row>
      <xdr:rowOff>54636</xdr:rowOff>
    </xdr:from>
    <xdr:to>
      <xdr:col>3</xdr:col>
      <xdr:colOff>1076325</xdr:colOff>
      <xdr:row>18</xdr:row>
      <xdr:rowOff>380144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459059" y="6274461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3</xdr:col>
      <xdr:colOff>537481</xdr:colOff>
      <xdr:row>19</xdr:row>
      <xdr:rowOff>24700</xdr:rowOff>
    </xdr:from>
    <xdr:to>
      <xdr:col>3</xdr:col>
      <xdr:colOff>1098097</xdr:colOff>
      <xdr:row>19</xdr:row>
      <xdr:rowOff>350208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480831" y="6625525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3</xdr:col>
      <xdr:colOff>589422</xdr:colOff>
      <xdr:row>23</xdr:row>
      <xdr:rowOff>16145</xdr:rowOff>
    </xdr:from>
    <xdr:to>
      <xdr:col>3</xdr:col>
      <xdr:colOff>981075</xdr:colOff>
      <xdr:row>24</xdr:row>
      <xdr:rowOff>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2772" y="7378970"/>
          <a:ext cx="391653" cy="364855"/>
        </a:xfrm>
        <a:prstGeom prst="rect">
          <a:avLst/>
        </a:prstGeom>
      </xdr:spPr>
    </xdr:pic>
    <xdr:clientData/>
  </xdr:twoCellAnchor>
  <xdr:twoCellAnchor editAs="oneCell">
    <xdr:from>
      <xdr:col>3</xdr:col>
      <xdr:colOff>328049</xdr:colOff>
      <xdr:row>23</xdr:row>
      <xdr:rowOff>331543</xdr:rowOff>
    </xdr:from>
    <xdr:to>
      <xdr:col>3</xdr:col>
      <xdr:colOff>1112075</xdr:colOff>
      <xdr:row>25</xdr:row>
      <xdr:rowOff>109189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40438" b="61000" l="31250" r="73750">
                      <a14:backgroundMark x1="55000" y1="58062" x2="55000" y2="58062"/>
                      <a14:backgroundMark x1="54250" y1="56625" x2="54250" y2="56625"/>
                      <a14:backgroundMark x1="60083" y1="56313" x2="60083" y2="56313"/>
                      <a14:backgroundMark x1="60083" y1="58375" x2="60083" y2="58375"/>
                      <a14:backgroundMark x1="45250" y1="49875" x2="45250" y2="49875"/>
                      <a14:backgroundMark x1="49583" y1="53688" x2="49583" y2="53688"/>
                      <a14:backgroundMark x1="51500" y1="53375" x2="51500" y2="53375"/>
                      <a14:backgroundMark x1="48000" y1="51313" x2="48000" y2="51313"/>
                      <a14:backgroundMark x1="58167" y1="55688" x2="58167" y2="55688"/>
                      <a14:backgroundMark x1="64417" y1="57500" x2="64417" y2="57500"/>
                      <a14:backgroundMark x1="55083" y1="53750" x2="55083" y2="53750"/>
                      <a14:backgroundMark x1="44500" y1="47563" x2="44500" y2="47563"/>
                      <a14:backgroundMark x1="50917" y1="50750" x2="50917" y2="50750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9274" t="39589" r="26230" b="38416"/>
        <a:stretch/>
      </xdr:blipFill>
      <xdr:spPr>
        <a:xfrm rot="19999739">
          <a:off x="4271399" y="7694368"/>
          <a:ext cx="784026" cy="539646"/>
        </a:xfrm>
        <a:prstGeom prst="rect">
          <a:avLst/>
        </a:prstGeom>
      </xdr:spPr>
    </xdr:pic>
    <xdr:clientData/>
  </xdr:twoCellAnchor>
  <xdr:twoCellAnchor editAs="oneCell">
    <xdr:from>
      <xdr:col>3</xdr:col>
      <xdr:colOff>474889</xdr:colOff>
      <xdr:row>25</xdr:row>
      <xdr:rowOff>17797</xdr:rowOff>
    </xdr:from>
    <xdr:to>
      <xdr:col>3</xdr:col>
      <xdr:colOff>1076325</xdr:colOff>
      <xdr:row>25</xdr:row>
      <xdr:rowOff>344268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3458" b="28447"/>
        <a:stretch/>
      </xdr:blipFill>
      <xdr:spPr>
        <a:xfrm rot="5400000">
          <a:off x="4555721" y="8005140"/>
          <a:ext cx="326471" cy="601436"/>
        </a:xfrm>
        <a:prstGeom prst="rect">
          <a:avLst/>
        </a:prstGeom>
      </xdr:spPr>
    </xdr:pic>
    <xdr:clientData/>
  </xdr:twoCellAnchor>
  <xdr:twoCellAnchor>
    <xdr:from>
      <xdr:col>3</xdr:col>
      <xdr:colOff>340181</xdr:colOff>
      <xdr:row>26</xdr:row>
      <xdr:rowOff>38099</xdr:rowOff>
    </xdr:from>
    <xdr:to>
      <xdr:col>3</xdr:col>
      <xdr:colOff>1162051</xdr:colOff>
      <xdr:row>26</xdr:row>
      <xdr:rowOff>357866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4822534" y="9686364"/>
          <a:ext cx="821870" cy="319767"/>
          <a:chOff x="8545286" y="112046759"/>
          <a:chExt cx="1993035" cy="873988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26491" b="80351" l="30175" r="6614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31169" t="20779" r="29870" b="22078"/>
          <a:stretch/>
        </xdr:blipFill>
        <xdr:spPr>
          <a:xfrm rot="4500000">
            <a:off x="8734258" y="111928664"/>
            <a:ext cx="803111" cy="1181055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l="23768" t="29558" r="26431" b="34254"/>
          <a:stretch/>
        </xdr:blipFill>
        <xdr:spPr>
          <a:xfrm>
            <a:off x="9513961" y="112046759"/>
            <a:ext cx="1024360" cy="752147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474856</xdr:colOff>
      <xdr:row>26</xdr:row>
      <xdr:rowOff>285589</xdr:rowOff>
    </xdr:from>
    <xdr:to>
      <xdr:col>3</xdr:col>
      <xdr:colOff>1125577</xdr:colOff>
      <xdr:row>28</xdr:row>
      <xdr:rowOff>103749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3800" b="96000" l="1639" r="96516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8699301">
          <a:off x="4429674" y="8779946"/>
          <a:ext cx="627785" cy="650721"/>
        </a:xfrm>
        <a:prstGeom prst="rect">
          <a:avLst/>
        </a:prstGeom>
      </xdr:spPr>
    </xdr:pic>
    <xdr:clientData/>
  </xdr:twoCellAnchor>
  <xdr:twoCellAnchor editAs="oneCell">
    <xdr:from>
      <xdr:col>3</xdr:col>
      <xdr:colOff>490192</xdr:colOff>
      <xdr:row>27</xdr:row>
      <xdr:rowOff>212984</xdr:rowOff>
    </xdr:from>
    <xdr:to>
      <xdr:col>3</xdr:col>
      <xdr:colOff>1140912</xdr:colOff>
      <xdr:row>29</xdr:row>
      <xdr:rowOff>153957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3800" b="96000" l="1639" r="96516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8699301">
          <a:off x="4383603" y="9149748"/>
          <a:ext cx="750598" cy="650720"/>
        </a:xfrm>
        <a:prstGeom prst="rect">
          <a:avLst/>
        </a:prstGeom>
      </xdr:spPr>
    </xdr:pic>
    <xdr:clientData/>
  </xdr:twoCellAnchor>
  <xdr:twoCellAnchor editAs="oneCell">
    <xdr:from>
      <xdr:col>3</xdr:col>
      <xdr:colOff>585120</xdr:colOff>
      <xdr:row>33</xdr:row>
      <xdr:rowOff>378109</xdr:rowOff>
    </xdr:from>
    <xdr:to>
      <xdr:col>3</xdr:col>
      <xdr:colOff>1143004</xdr:colOff>
      <xdr:row>34</xdr:row>
      <xdr:rowOff>361950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ackgroundRemoval t="23125" b="89688" l="28750" r="79167">
                      <a14:foregroundMark x1="48000" y1="32438" x2="48000" y2="32438"/>
                      <a14:backgroundMark x1="62500" y1="35000" x2="62500" y2="35000"/>
                      <a14:backgroundMark x1="44167" y1="39438" x2="44167" y2="39438"/>
                      <a14:backgroundMark x1="47583" y1="41688" x2="47583" y2="41688"/>
                      <a14:backgroundMark x1="37333" y1="32438" x2="37333" y2="32438"/>
                      <a14:backgroundMark x1="46750" y1="35625" x2="46750" y2="35625"/>
                    </a14:backgroundRemoval>
                  </a14:imgEffect>
                  <a14:imgEffect>
                    <a14:brightnessContrast bright="4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5824" t="20262" r="16568" b="9416"/>
        <a:stretch/>
      </xdr:blipFill>
      <xdr:spPr>
        <a:xfrm rot="16200000">
          <a:off x="4601179" y="11478225"/>
          <a:ext cx="412466" cy="557884"/>
        </a:xfrm>
        <a:prstGeom prst="rect">
          <a:avLst/>
        </a:prstGeom>
      </xdr:spPr>
    </xdr:pic>
    <xdr:clientData/>
  </xdr:twoCellAnchor>
  <xdr:twoCellAnchor editAs="oneCell">
    <xdr:from>
      <xdr:col>3</xdr:col>
      <xdr:colOff>478971</xdr:colOff>
      <xdr:row>32</xdr:row>
      <xdr:rowOff>370950</xdr:rowOff>
    </xdr:from>
    <xdr:to>
      <xdr:col>3</xdr:col>
      <xdr:colOff>1104900</xdr:colOff>
      <xdr:row>33</xdr:row>
      <xdr:rowOff>418556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BEBA8EAE-BF5A-486C-A8C5-ECC9F3942E4B}">
              <a14:imgProps xmlns:a14="http://schemas.microsoft.com/office/drawing/2010/main">
                <a14:imgLayer r:embed="rId24">
                  <a14:imgEffect>
                    <a14:backgroundRemoval t="38224" b="68659" l="20129" r="84541">
                      <a14:backgroundMark x1="58167" y1="52125" x2="58167" y2="52125"/>
                      <a14:backgroundMark x1="75750" y1="57938" x2="75750" y2="57938"/>
                      <a14:backgroundMark x1="29250" y1="58750" x2="29250" y2="58750"/>
                    </a14:backgroundRemoval>
                  </a14:imgEffect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077" t="34420" r="7407" b="27536"/>
        <a:stretch/>
      </xdr:blipFill>
      <xdr:spPr>
        <a:xfrm>
          <a:off x="4422321" y="11162775"/>
          <a:ext cx="625929" cy="428606"/>
        </a:xfrm>
        <a:prstGeom prst="rect">
          <a:avLst/>
        </a:prstGeom>
      </xdr:spPr>
    </xdr:pic>
    <xdr:clientData/>
  </xdr:twoCellAnchor>
  <xdr:twoCellAnchor editAs="oneCell">
    <xdr:from>
      <xdr:col>3</xdr:col>
      <xdr:colOff>451772</xdr:colOff>
      <xdr:row>30</xdr:row>
      <xdr:rowOff>8276</xdr:rowOff>
    </xdr:from>
    <xdr:to>
      <xdr:col>3</xdr:col>
      <xdr:colOff>1219204</xdr:colOff>
      <xdr:row>31</xdr:row>
      <xdr:rowOff>13466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585743" y="9847480"/>
          <a:ext cx="386190" cy="767432"/>
        </a:xfrm>
        <a:prstGeom prst="rect">
          <a:avLst/>
        </a:prstGeom>
      </xdr:spPr>
    </xdr:pic>
    <xdr:clientData/>
  </xdr:twoCellAnchor>
  <xdr:twoCellAnchor editAs="oneCell">
    <xdr:from>
      <xdr:col>3</xdr:col>
      <xdr:colOff>604158</xdr:colOff>
      <xdr:row>29</xdr:row>
      <xdr:rowOff>30165</xdr:rowOff>
    </xdr:from>
    <xdr:to>
      <xdr:col>3</xdr:col>
      <xdr:colOff>923925</xdr:colOff>
      <xdr:row>29</xdr:row>
      <xdr:rowOff>344203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263" r="11644" b="10071"/>
        <a:stretch/>
      </xdr:blipFill>
      <xdr:spPr>
        <a:xfrm>
          <a:off x="4547508" y="9678990"/>
          <a:ext cx="319767" cy="314038"/>
        </a:xfrm>
        <a:prstGeom prst="rect">
          <a:avLst/>
        </a:prstGeom>
      </xdr:spPr>
    </xdr:pic>
    <xdr:clientData/>
  </xdr:twoCellAnchor>
  <xdr:twoCellAnchor editAs="oneCell">
    <xdr:from>
      <xdr:col>3</xdr:col>
      <xdr:colOff>674915</xdr:colOff>
      <xdr:row>13</xdr:row>
      <xdr:rowOff>19049</xdr:rowOff>
    </xdr:from>
    <xdr:to>
      <xdr:col>3</xdr:col>
      <xdr:colOff>912375</xdr:colOff>
      <xdr:row>13</xdr:row>
      <xdr:rowOff>337932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44081" t="34998" r="44137" b="35509"/>
        <a:stretch/>
      </xdr:blipFill>
      <xdr:spPr>
        <a:xfrm>
          <a:off x="4618265" y="4714874"/>
          <a:ext cx="237460" cy="318883"/>
        </a:xfrm>
        <a:prstGeom prst="rect">
          <a:avLst/>
        </a:prstGeom>
      </xdr:spPr>
    </xdr:pic>
    <xdr:clientData/>
  </xdr:twoCellAnchor>
  <xdr:twoCellAnchor editAs="oneCell">
    <xdr:from>
      <xdr:col>3</xdr:col>
      <xdr:colOff>677635</xdr:colOff>
      <xdr:row>2</xdr:row>
      <xdr:rowOff>80284</xdr:rowOff>
    </xdr:from>
    <xdr:to>
      <xdr:col>3</xdr:col>
      <xdr:colOff>939980</xdr:colOff>
      <xdr:row>2</xdr:row>
      <xdr:rowOff>323850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0985" y="585109"/>
          <a:ext cx="262345" cy="243566"/>
        </a:xfrm>
        <a:prstGeom prst="rect">
          <a:avLst/>
        </a:prstGeom>
      </xdr:spPr>
    </xdr:pic>
    <xdr:clientData/>
  </xdr:twoCellAnchor>
  <xdr:twoCellAnchor editAs="oneCell">
    <xdr:from>
      <xdr:col>3</xdr:col>
      <xdr:colOff>698045</xdr:colOff>
      <xdr:row>3</xdr:row>
      <xdr:rowOff>38099</xdr:rowOff>
    </xdr:from>
    <xdr:to>
      <xdr:col>3</xdr:col>
      <xdr:colOff>1057275</xdr:colOff>
      <xdr:row>4</xdr:row>
      <xdr:rowOff>213622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1395" y="923924"/>
          <a:ext cx="359230" cy="556523"/>
        </a:xfrm>
        <a:prstGeom prst="rect">
          <a:avLst/>
        </a:prstGeom>
      </xdr:spPr>
    </xdr:pic>
    <xdr:clientData/>
  </xdr:twoCellAnchor>
  <xdr:twoCellAnchor editAs="oneCell">
    <xdr:from>
      <xdr:col>3</xdr:col>
      <xdr:colOff>567454</xdr:colOff>
      <xdr:row>5</xdr:row>
      <xdr:rowOff>333163</xdr:rowOff>
    </xdr:from>
    <xdr:to>
      <xdr:col>3</xdr:col>
      <xdr:colOff>1098092</xdr:colOff>
      <xdr:row>6</xdr:row>
      <xdr:rowOff>365379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 rot="20312396">
          <a:off x="4510804" y="1980988"/>
          <a:ext cx="530638" cy="413216"/>
        </a:xfrm>
        <a:prstGeom prst="rect">
          <a:avLst/>
        </a:prstGeom>
      </xdr:spPr>
    </xdr:pic>
    <xdr:clientData/>
  </xdr:twoCellAnchor>
  <xdr:twoCellAnchor editAs="oneCell">
    <xdr:from>
      <xdr:col>3</xdr:col>
      <xdr:colOff>555037</xdr:colOff>
      <xdr:row>4</xdr:row>
      <xdr:rowOff>282699</xdr:rowOff>
    </xdr:from>
    <xdr:to>
      <xdr:col>3</xdr:col>
      <xdr:colOff>941804</xdr:colOff>
      <xdr:row>6</xdr:row>
      <xdr:rowOff>126244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>
          <a:extLst>
            <a:ext uri="{BEBA8EAE-BF5A-486C-A8C5-ECC9F3942E4B}">
              <a14:imgProps xmlns:a14="http://schemas.microsoft.com/office/drawing/2010/main">
                <a14:imgLayer r:embed="rId31">
                  <a14:imgEffect>
                    <a14:backgroundRemoval t="3095" b="97619" l="6800" r="76200"/>
                  </a14:imgEffect>
                </a14:imgLayer>
              </a14:imgProps>
            </a:ext>
          </a:extLst>
        </a:blip>
        <a:srcRect l="4285" t="5102" r="23429"/>
        <a:stretch/>
      </xdr:blipFill>
      <xdr:spPr>
        <a:xfrm rot="19530629">
          <a:off x="4498387" y="1549524"/>
          <a:ext cx="386767" cy="605545"/>
        </a:xfrm>
        <a:prstGeom prst="rect">
          <a:avLst/>
        </a:prstGeom>
      </xdr:spPr>
    </xdr:pic>
    <xdr:clientData/>
  </xdr:twoCellAnchor>
  <xdr:twoCellAnchor editAs="oneCell">
    <xdr:from>
      <xdr:col>3</xdr:col>
      <xdr:colOff>667576</xdr:colOff>
      <xdr:row>6</xdr:row>
      <xdr:rowOff>293643</xdr:rowOff>
    </xdr:from>
    <xdr:to>
      <xdr:col>3</xdr:col>
      <xdr:colOff>1130212</xdr:colOff>
      <xdr:row>8</xdr:row>
      <xdr:rowOff>108860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BEBA8EAE-BF5A-486C-A8C5-ECC9F3942E4B}">
              <a14:imgProps xmlns:a14="http://schemas.microsoft.com/office/drawing/2010/main">
                <a14:imgLayer r:embed="rId33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4610926" y="2322468"/>
          <a:ext cx="462636" cy="577217"/>
        </a:xfrm>
        <a:prstGeom prst="rect">
          <a:avLst/>
        </a:prstGeom>
      </xdr:spPr>
    </xdr:pic>
    <xdr:clientData/>
  </xdr:twoCellAnchor>
  <xdr:twoCellAnchor editAs="oneCell">
    <xdr:from>
      <xdr:col>3</xdr:col>
      <xdr:colOff>644980</xdr:colOff>
      <xdr:row>8</xdr:row>
      <xdr:rowOff>27924</xdr:rowOff>
    </xdr:from>
    <xdr:to>
      <xdr:col>3</xdr:col>
      <xdr:colOff>962025</xdr:colOff>
      <xdr:row>9</xdr:row>
      <xdr:rowOff>28969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60923" t="2331" r="5733" b="39610"/>
        <a:stretch/>
      </xdr:blipFill>
      <xdr:spPr>
        <a:xfrm>
          <a:off x="4588330" y="2818749"/>
          <a:ext cx="317045" cy="382045"/>
        </a:xfrm>
        <a:prstGeom prst="rect">
          <a:avLst/>
        </a:prstGeom>
      </xdr:spPr>
    </xdr:pic>
    <xdr:clientData/>
  </xdr:twoCellAnchor>
  <xdr:twoCellAnchor editAs="oneCell">
    <xdr:from>
      <xdr:col>3</xdr:col>
      <xdr:colOff>561975</xdr:colOff>
      <xdr:row>10</xdr:row>
      <xdr:rowOff>45968</xdr:rowOff>
    </xdr:from>
    <xdr:to>
      <xdr:col>3</xdr:col>
      <xdr:colOff>1047750</xdr:colOff>
      <xdr:row>10</xdr:row>
      <xdr:rowOff>356108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60924" t="2331" r="4355" b="65120"/>
        <a:stretch/>
      </xdr:blipFill>
      <xdr:spPr>
        <a:xfrm>
          <a:off x="4505325" y="3598793"/>
          <a:ext cx="485775" cy="310140"/>
        </a:xfrm>
        <a:prstGeom prst="rect">
          <a:avLst/>
        </a:prstGeom>
      </xdr:spPr>
    </xdr:pic>
    <xdr:clientData/>
  </xdr:twoCellAnchor>
  <xdr:twoCellAnchor editAs="oneCell">
    <xdr:from>
      <xdr:col>3</xdr:col>
      <xdr:colOff>552450</xdr:colOff>
      <xdr:row>11</xdr:row>
      <xdr:rowOff>45968</xdr:rowOff>
    </xdr:from>
    <xdr:to>
      <xdr:col>3</xdr:col>
      <xdr:colOff>1038225</xdr:colOff>
      <xdr:row>11</xdr:row>
      <xdr:rowOff>356108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60924" t="2331" r="4355" b="65120"/>
        <a:stretch/>
      </xdr:blipFill>
      <xdr:spPr>
        <a:xfrm>
          <a:off x="4495800" y="3979793"/>
          <a:ext cx="485775" cy="310140"/>
        </a:xfrm>
        <a:prstGeom prst="rect">
          <a:avLst/>
        </a:prstGeom>
      </xdr:spPr>
    </xdr:pic>
    <xdr:clientData/>
  </xdr:twoCellAnchor>
  <xdr:twoCellAnchor editAs="oneCell">
    <xdr:from>
      <xdr:col>3</xdr:col>
      <xdr:colOff>547006</xdr:colOff>
      <xdr:row>22</xdr:row>
      <xdr:rowOff>24700</xdr:rowOff>
    </xdr:from>
    <xdr:to>
      <xdr:col>3</xdr:col>
      <xdr:colOff>1107622</xdr:colOff>
      <xdr:row>22</xdr:row>
      <xdr:rowOff>350208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490356" y="7006525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3</xdr:col>
      <xdr:colOff>442247</xdr:colOff>
      <xdr:row>30</xdr:row>
      <xdr:rowOff>379751</xdr:rowOff>
    </xdr:from>
    <xdr:to>
      <xdr:col>3</xdr:col>
      <xdr:colOff>1209679</xdr:colOff>
      <xdr:row>32</xdr:row>
      <xdr:rowOff>3941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0000" l="9639" r="8996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4576218" y="10218955"/>
          <a:ext cx="386190" cy="767432"/>
        </a:xfrm>
        <a:prstGeom prst="rect">
          <a:avLst/>
        </a:prstGeom>
      </xdr:spPr>
    </xdr:pic>
    <xdr:clientData/>
  </xdr:twoCellAnchor>
  <xdr:twoCellAnchor>
    <xdr:from>
      <xdr:col>5</xdr:col>
      <xdr:colOff>361950</xdr:colOff>
      <xdr:row>3</xdr:row>
      <xdr:rowOff>323851</xdr:rowOff>
    </xdr:from>
    <xdr:to>
      <xdr:col>6</xdr:col>
      <xdr:colOff>485775</xdr:colOff>
      <xdr:row>4</xdr:row>
      <xdr:rowOff>371475</xdr:rowOff>
    </xdr:to>
    <xdr:sp macro="[0]!BORRAR" textlink="">
      <xdr:nvSpPr>
        <xdr:cNvPr id="36" name="Rectángulo redondead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6581775" y="1209676"/>
          <a:ext cx="885825" cy="42862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BORRAR</a:t>
          </a:r>
        </a:p>
        <a:p>
          <a:pPr algn="ctr"/>
          <a:endParaRPr lang="es-AR" sz="1100" b="1"/>
        </a:p>
      </xdr:txBody>
    </xdr:sp>
    <xdr:clientData/>
  </xdr:twoCellAnchor>
  <xdr:twoCellAnchor>
    <xdr:from>
      <xdr:col>5</xdr:col>
      <xdr:colOff>352425</xdr:colOff>
      <xdr:row>2</xdr:row>
      <xdr:rowOff>95250</xdr:rowOff>
    </xdr:from>
    <xdr:to>
      <xdr:col>6</xdr:col>
      <xdr:colOff>466725</xdr:colOff>
      <xdr:row>3</xdr:row>
      <xdr:rowOff>133350</xdr:rowOff>
    </xdr:to>
    <xdr:sp macro="[0]!CARGAR" textlink="">
      <xdr:nvSpPr>
        <xdr:cNvPr id="35" name="Rectángulo redondead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6572250" y="600075"/>
          <a:ext cx="8763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CARGAR</a:t>
          </a:r>
        </a:p>
      </xdr:txBody>
    </xdr:sp>
    <xdr:clientData/>
  </xdr:twoCellAnchor>
  <xdr:twoCellAnchor editAs="oneCell">
    <xdr:from>
      <xdr:col>3</xdr:col>
      <xdr:colOff>403413</xdr:colOff>
      <xdr:row>37</xdr:row>
      <xdr:rowOff>41256</xdr:rowOff>
    </xdr:from>
    <xdr:to>
      <xdr:col>3</xdr:col>
      <xdr:colOff>958084</xdr:colOff>
      <xdr:row>37</xdr:row>
      <xdr:rowOff>627530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5766" y="14127050"/>
          <a:ext cx="554671" cy="586274"/>
        </a:xfrm>
        <a:prstGeom prst="rect">
          <a:avLst/>
        </a:prstGeom>
      </xdr:spPr>
    </xdr:pic>
    <xdr:clientData/>
  </xdr:twoCellAnchor>
  <xdr:twoCellAnchor editAs="oneCell">
    <xdr:from>
      <xdr:col>3</xdr:col>
      <xdr:colOff>512267</xdr:colOff>
      <xdr:row>20</xdr:row>
      <xdr:rowOff>36466</xdr:rowOff>
    </xdr:from>
    <xdr:to>
      <xdr:col>3</xdr:col>
      <xdr:colOff>1072883</xdr:colOff>
      <xdr:row>20</xdr:row>
      <xdr:rowOff>361974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456738" y="7398731"/>
          <a:ext cx="560616" cy="325508"/>
        </a:xfrm>
        <a:prstGeom prst="rect">
          <a:avLst/>
        </a:prstGeom>
      </xdr:spPr>
    </xdr:pic>
    <xdr:clientData/>
  </xdr:twoCellAnchor>
  <xdr:twoCellAnchor editAs="oneCell">
    <xdr:from>
      <xdr:col>3</xdr:col>
      <xdr:colOff>541402</xdr:colOff>
      <xdr:row>21</xdr:row>
      <xdr:rowOff>9572</xdr:rowOff>
    </xdr:from>
    <xdr:to>
      <xdr:col>3</xdr:col>
      <xdr:colOff>1102018</xdr:colOff>
      <xdr:row>21</xdr:row>
      <xdr:rowOff>335080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485873" y="7752837"/>
          <a:ext cx="560616" cy="325508"/>
        </a:xfrm>
        <a:prstGeom prst="rect">
          <a:avLst/>
        </a:prstGeom>
      </xdr:spPr>
    </xdr:pic>
    <xdr:clientData/>
  </xdr:twoCellAnchor>
  <xdr:oneCellAnchor>
    <xdr:from>
      <xdr:col>3</xdr:col>
      <xdr:colOff>537481</xdr:colOff>
      <xdr:row>20</xdr:row>
      <xdr:rowOff>24700</xdr:rowOff>
    </xdr:from>
    <xdr:ext cx="560616" cy="325508"/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481952" y="7005965"/>
          <a:ext cx="560616" cy="325508"/>
        </a:xfrm>
        <a:prstGeom prst="rect">
          <a:avLst/>
        </a:prstGeom>
      </xdr:spPr>
    </xdr:pic>
    <xdr:clientData/>
  </xdr:oneCellAnchor>
  <xdr:oneCellAnchor>
    <xdr:from>
      <xdr:col>3</xdr:col>
      <xdr:colOff>537481</xdr:colOff>
      <xdr:row>21</xdr:row>
      <xdr:rowOff>24700</xdr:rowOff>
    </xdr:from>
    <xdr:ext cx="560616" cy="325508"/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4272" b="27185"/>
        <a:stretch/>
      </xdr:blipFill>
      <xdr:spPr>
        <a:xfrm flipH="1">
          <a:off x="4481952" y="7005965"/>
          <a:ext cx="560616" cy="325508"/>
        </a:xfrm>
        <a:prstGeom prst="rect">
          <a:avLst/>
        </a:prstGeom>
      </xdr:spPr>
    </xdr:pic>
    <xdr:clientData/>
  </xdr:oneCellAnchor>
  <xdr:twoCellAnchor editAs="oneCell">
    <xdr:from>
      <xdr:col>3</xdr:col>
      <xdr:colOff>470647</xdr:colOff>
      <xdr:row>37</xdr:row>
      <xdr:rowOff>672352</xdr:rowOff>
    </xdr:from>
    <xdr:to>
      <xdr:col>3</xdr:col>
      <xdr:colOff>845331</xdr:colOff>
      <xdr:row>39</xdr:row>
      <xdr:rowOff>48227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4953000" y="14758146"/>
          <a:ext cx="374684" cy="518875"/>
        </a:xfrm>
        <a:prstGeom prst="rect">
          <a:avLst/>
        </a:prstGeom>
      </xdr:spPr>
    </xdr:pic>
    <xdr:clientData/>
  </xdr:twoCellAnchor>
  <xdr:twoCellAnchor editAs="oneCell">
    <xdr:from>
      <xdr:col>3</xdr:col>
      <xdr:colOff>533400</xdr:colOff>
      <xdr:row>38</xdr:row>
      <xdr:rowOff>410136</xdr:rowOff>
    </xdr:from>
    <xdr:to>
      <xdr:col>3</xdr:col>
      <xdr:colOff>908084</xdr:colOff>
      <xdr:row>39</xdr:row>
      <xdr:rowOff>458364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3073" b="54786" l="32294" r="57774">
                      <a14:foregroundMark x1="47000" y1="52625" x2="47000" y2="52625"/>
                      <a14:backgroundMark x1="43250" y1="50125" x2="43250" y2="50125"/>
                      <a14:backgroundMark x1="40417" y1="52812" x2="40417" y2="52812"/>
                      <a14:backgroundMark x1="41500" y1="51938" x2="41167" y2="52375"/>
                      <a14:backgroundMark x1="44750" y1="49625" x2="44750" y2="49625"/>
                    </a14:backgroundRemoval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1858" t="42330" r="41676" b="43750"/>
        <a:stretch/>
      </xdr:blipFill>
      <xdr:spPr>
        <a:xfrm rot="19951828">
          <a:off x="5015753" y="15168283"/>
          <a:ext cx="374684" cy="518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mailto:tallersosa@hotmail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tallersosa@hotmail.com" TargetMode="External"/><Relationship Id="rId1" Type="http://schemas.openxmlformats.org/officeDocument/2006/relationships/hyperlink" Target="mailto:info@hidrocutter.com.ar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megasanfco@gmail.com" TargetMode="External"/><Relationship Id="rId4" Type="http://schemas.openxmlformats.org/officeDocument/2006/relationships/hyperlink" Target="mailto:tallersosa@hot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fitToPage="1"/>
  </sheetPr>
  <dimension ref="A1:U45"/>
  <sheetViews>
    <sheetView zoomScale="70" zoomScaleNormal="70" workbookViewId="0">
      <pane ySplit="3" topLeftCell="A25" activePane="bottomLeft" state="frozen"/>
      <selection pane="bottomLeft" activeCell="F6" sqref="F6"/>
    </sheetView>
  </sheetViews>
  <sheetFormatPr baseColWidth="10" defaultColWidth="12.5703125" defaultRowHeight="15" customHeight="1" x14ac:dyDescent="0.2"/>
  <cols>
    <col min="1" max="1" width="12.5703125" style="1" customWidth="1"/>
    <col min="2" max="2" width="56.28515625" bestFit="1" customWidth="1"/>
    <col min="3" max="3" width="38" hidden="1" customWidth="1"/>
    <col min="4" max="4" width="25.140625" hidden="1" customWidth="1"/>
    <col min="5" max="5" width="16" hidden="1" customWidth="1"/>
    <col min="6" max="6" width="11.42578125" customWidth="1"/>
    <col min="7" max="7" width="24" customWidth="1"/>
    <col min="8" max="8" width="17.7109375" style="2" hidden="1" customWidth="1"/>
    <col min="9" max="9" width="21.140625" hidden="1" customWidth="1"/>
    <col min="10" max="10" width="0" hidden="1" customWidth="1"/>
    <col min="12" max="12" width="39.140625" customWidth="1"/>
  </cols>
  <sheetData>
    <row r="1" spans="1:21" ht="15.75" customHeight="1" x14ac:dyDescent="0.2">
      <c r="A1" s="194" t="s">
        <v>0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71"/>
    </row>
    <row r="2" spans="1:21" ht="15.75" customHeight="1" thickBot="1" x14ac:dyDescent="0.25">
      <c r="A2" s="195"/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71"/>
    </row>
    <row r="3" spans="1:21" ht="50.25" customHeight="1" thickBot="1" x14ac:dyDescent="0.25">
      <c r="A3" s="82" t="s">
        <v>1</v>
      </c>
      <c r="B3" s="83" t="s">
        <v>2</v>
      </c>
      <c r="C3" s="84" t="s">
        <v>59</v>
      </c>
      <c r="D3" s="85" t="s">
        <v>3</v>
      </c>
      <c r="E3" s="86" t="s">
        <v>17</v>
      </c>
      <c r="F3" s="86" t="s">
        <v>77</v>
      </c>
      <c r="G3" s="86" t="s">
        <v>155</v>
      </c>
      <c r="H3" s="87" t="s">
        <v>56</v>
      </c>
      <c r="I3" s="88" t="s">
        <v>4</v>
      </c>
      <c r="J3" s="89" t="s">
        <v>154</v>
      </c>
      <c r="K3" s="176" t="s">
        <v>172</v>
      </c>
      <c r="L3" s="177" t="s">
        <v>433</v>
      </c>
    </row>
    <row r="4" spans="1:21" ht="18.75" customHeight="1" x14ac:dyDescent="0.2">
      <c r="A4" s="178" t="s">
        <v>20</v>
      </c>
      <c r="B4" s="90" t="s">
        <v>61</v>
      </c>
      <c r="C4" s="91" t="s">
        <v>130</v>
      </c>
      <c r="D4" s="92" t="s">
        <v>76</v>
      </c>
      <c r="E4" s="92"/>
      <c r="F4" s="93">
        <f>'CARGA DE STOCK'!BH4-VENTAS!GW3</f>
        <v>211</v>
      </c>
      <c r="G4" s="92" t="str">
        <f>IF(F4&lt;500,"SE SOLICITA COMPRA","OK")</f>
        <v>SE SOLICITA COMPRA</v>
      </c>
      <c r="H4" s="94" t="s">
        <v>6</v>
      </c>
      <c r="I4" s="90"/>
      <c r="J4" s="91">
        <v>500</v>
      </c>
      <c r="K4" s="95">
        <v>500</v>
      </c>
      <c r="L4" s="188" t="s">
        <v>438</v>
      </c>
      <c r="M4" s="68"/>
    </row>
    <row r="5" spans="1:21" ht="18.75" customHeight="1" x14ac:dyDescent="0.2">
      <c r="A5" s="179" t="s">
        <v>25</v>
      </c>
      <c r="B5" s="96" t="s">
        <v>399</v>
      </c>
      <c r="C5" s="97" t="s">
        <v>130</v>
      </c>
      <c r="D5" s="98" t="s">
        <v>11</v>
      </c>
      <c r="E5" s="98"/>
      <c r="F5" s="95">
        <f>'CARGA DE STOCK'!BH5-VENTAS!GW4</f>
        <v>11</v>
      </c>
      <c r="G5" s="92" t="str">
        <f>IF(F5&lt;150,"SE SOLICITA COMPRA","OK")</f>
        <v>SE SOLICITA COMPRA</v>
      </c>
      <c r="H5" s="98" t="s">
        <v>8</v>
      </c>
      <c r="I5" s="98"/>
      <c r="J5" s="99">
        <v>150</v>
      </c>
      <c r="K5" s="95">
        <v>150</v>
      </c>
      <c r="L5" s="189"/>
      <c r="M5" s="68"/>
    </row>
    <row r="6" spans="1:21" ht="18.75" customHeight="1" x14ac:dyDescent="0.2">
      <c r="A6" s="178" t="s">
        <v>26</v>
      </c>
      <c r="B6" s="90" t="s">
        <v>400</v>
      </c>
      <c r="C6" s="91" t="s">
        <v>130</v>
      </c>
      <c r="D6" s="92" t="s">
        <v>11</v>
      </c>
      <c r="E6" s="92"/>
      <c r="F6" s="95">
        <f>'CARGA DE STOCK'!BH6-VENTAS!GW5</f>
        <v>35</v>
      </c>
      <c r="G6" s="92" t="str">
        <f>IF(F6&lt;150,"SE SOLICITA COMPRA","OK")</f>
        <v>SE SOLICITA COMPRA</v>
      </c>
      <c r="H6" s="94" t="s">
        <v>8</v>
      </c>
      <c r="I6" s="90"/>
      <c r="J6" s="91">
        <v>150</v>
      </c>
      <c r="K6" s="95">
        <v>150</v>
      </c>
      <c r="L6" s="189"/>
      <c r="M6" s="68"/>
    </row>
    <row r="7" spans="1:21" ht="18.75" customHeight="1" x14ac:dyDescent="0.2">
      <c r="A7" s="179" t="s">
        <v>48</v>
      </c>
      <c r="B7" s="96" t="s">
        <v>127</v>
      </c>
      <c r="C7" s="97" t="s">
        <v>130</v>
      </c>
      <c r="D7" s="98" t="s">
        <v>55</v>
      </c>
      <c r="E7" s="98"/>
      <c r="F7" s="100"/>
      <c r="G7" s="98" t="s">
        <v>179</v>
      </c>
      <c r="H7" s="98"/>
      <c r="I7" s="98"/>
      <c r="J7" s="99"/>
      <c r="K7" s="95"/>
      <c r="L7" s="189"/>
      <c r="M7" s="68"/>
    </row>
    <row r="8" spans="1:21" ht="18.75" customHeight="1" x14ac:dyDescent="0.2">
      <c r="A8" s="178" t="s">
        <v>49</v>
      </c>
      <c r="B8" s="90" t="s">
        <v>128</v>
      </c>
      <c r="C8" s="91" t="s">
        <v>130</v>
      </c>
      <c r="D8" s="92" t="s">
        <v>55</v>
      </c>
      <c r="E8" s="92"/>
      <c r="F8" s="101"/>
      <c r="G8" s="98" t="s">
        <v>179</v>
      </c>
      <c r="H8" s="94"/>
      <c r="I8" s="90"/>
      <c r="J8" s="91"/>
      <c r="K8" s="95"/>
      <c r="L8" s="189"/>
      <c r="M8" s="68"/>
    </row>
    <row r="9" spans="1:21" ht="18.75" customHeight="1" x14ac:dyDescent="0.2">
      <c r="A9" s="179" t="s">
        <v>57</v>
      </c>
      <c r="B9" s="96" t="s">
        <v>284</v>
      </c>
      <c r="C9" s="97" t="s">
        <v>62</v>
      </c>
      <c r="D9" s="98" t="s">
        <v>12</v>
      </c>
      <c r="E9" s="98"/>
      <c r="F9" s="95">
        <f>'CARGA DE STOCK'!BH9-VENTAS!GW8</f>
        <v>1252</v>
      </c>
      <c r="G9" s="92" t="str">
        <f>IF(F9&lt;1000,"SE SOLICITA COMPRA","OK")</f>
        <v>OK</v>
      </c>
      <c r="H9" s="98" t="s">
        <v>16</v>
      </c>
      <c r="I9" s="98"/>
      <c r="J9" s="99">
        <v>1000</v>
      </c>
      <c r="K9" s="95">
        <v>1000</v>
      </c>
      <c r="L9" s="189"/>
      <c r="M9" s="197" t="s">
        <v>358</v>
      </c>
      <c r="N9" s="197"/>
      <c r="O9" s="197"/>
      <c r="P9" s="197"/>
      <c r="Q9" s="197"/>
      <c r="R9" s="197"/>
      <c r="S9" s="197"/>
      <c r="T9" s="197"/>
      <c r="U9" s="197"/>
    </row>
    <row r="10" spans="1:21" ht="18.75" customHeight="1" x14ac:dyDescent="0.2">
      <c r="A10" s="178" t="s">
        <v>18</v>
      </c>
      <c r="B10" s="90" t="s">
        <v>280</v>
      </c>
      <c r="C10" s="91" t="s">
        <v>131</v>
      </c>
      <c r="D10" s="92" t="s">
        <v>51</v>
      </c>
      <c r="E10" s="92"/>
      <c r="F10" s="95">
        <f>'CARGA DE STOCK'!BH10-VENTAS!GW9</f>
        <v>-92</v>
      </c>
      <c r="G10" s="92" t="str">
        <f t="shared" ref="G10:G33" si="0">IF(F10&lt;500,"SE SOLICITA COMPRA","OK")</f>
        <v>SE SOLICITA COMPRA</v>
      </c>
      <c r="H10" s="94"/>
      <c r="I10" s="90"/>
      <c r="J10" s="91">
        <v>500</v>
      </c>
      <c r="K10" s="95">
        <v>500</v>
      </c>
      <c r="L10" s="189" t="s">
        <v>439</v>
      </c>
      <c r="M10" s="172" t="s">
        <v>348</v>
      </c>
      <c r="N10" s="102"/>
      <c r="O10" s="102"/>
      <c r="P10" s="102"/>
    </row>
    <row r="11" spans="1:21" ht="18.75" customHeight="1" x14ac:dyDescent="0.2">
      <c r="A11" s="179" t="s">
        <v>19</v>
      </c>
      <c r="B11" s="96" t="s">
        <v>75</v>
      </c>
      <c r="C11" s="97" t="s">
        <v>131</v>
      </c>
      <c r="D11" s="98" t="s">
        <v>76</v>
      </c>
      <c r="E11" s="98"/>
      <c r="F11" s="95">
        <f>'CARGA DE STOCK'!BH11-VENTAS!GW10</f>
        <v>665</v>
      </c>
      <c r="G11" s="92" t="str">
        <f>IF(F11&lt;1000,"SE SOLICITA COMPRA","OK")</f>
        <v>SE SOLICITA COMPRA</v>
      </c>
      <c r="H11" s="98" t="s">
        <v>5</v>
      </c>
      <c r="I11" s="98"/>
      <c r="J11" s="99">
        <v>1000</v>
      </c>
      <c r="K11" s="95">
        <v>1000</v>
      </c>
      <c r="L11" s="189" t="s">
        <v>452</v>
      </c>
      <c r="M11" s="68"/>
    </row>
    <row r="12" spans="1:21" ht="18.75" customHeight="1" x14ac:dyDescent="0.2">
      <c r="A12" s="178" t="s">
        <v>21</v>
      </c>
      <c r="B12" s="90" t="s">
        <v>92</v>
      </c>
      <c r="C12" s="91" t="s">
        <v>132</v>
      </c>
      <c r="D12" s="92" t="s">
        <v>52</v>
      </c>
      <c r="E12" s="92"/>
      <c r="F12" s="93">
        <f>'CARGA DE STOCK'!BH12-VENTAS!GW11</f>
        <v>78.5</v>
      </c>
      <c r="G12" s="92" t="str">
        <f>IF(F12&lt;150,"SE SOLICITA COMPRA","OK")</f>
        <v>SE SOLICITA COMPRA</v>
      </c>
      <c r="H12" s="94" t="s">
        <v>7</v>
      </c>
      <c r="I12" s="90"/>
      <c r="J12" s="91">
        <v>150</v>
      </c>
      <c r="K12" s="95">
        <v>150</v>
      </c>
      <c r="L12" s="189"/>
      <c r="M12" s="68"/>
    </row>
    <row r="13" spans="1:21" ht="18.75" customHeight="1" x14ac:dyDescent="0.2">
      <c r="A13" s="179" t="s">
        <v>22</v>
      </c>
      <c r="B13" s="96" t="s">
        <v>94</v>
      </c>
      <c r="C13" s="97" t="s">
        <v>132</v>
      </c>
      <c r="D13" s="98" t="s">
        <v>52</v>
      </c>
      <c r="E13" s="98"/>
      <c r="F13" s="93">
        <f>'CARGA DE STOCK'!BH13-VENTAS!GW12</f>
        <v>83.5</v>
      </c>
      <c r="G13" s="92" t="str">
        <f>IF(F13&lt;150,"SE SOLICITA COMPRA","OK")</f>
        <v>SE SOLICITA COMPRA</v>
      </c>
      <c r="H13" s="98" t="s">
        <v>7</v>
      </c>
      <c r="I13" s="98"/>
      <c r="J13" s="99">
        <v>150</v>
      </c>
      <c r="K13" s="95">
        <v>150</v>
      </c>
      <c r="L13" s="189"/>
      <c r="M13" s="68"/>
    </row>
    <row r="14" spans="1:21" ht="18.75" customHeight="1" x14ac:dyDescent="0.2">
      <c r="A14" s="178" t="s">
        <v>23</v>
      </c>
      <c r="B14" s="90" t="s">
        <v>30</v>
      </c>
      <c r="C14" s="91" t="s">
        <v>132</v>
      </c>
      <c r="D14" s="92" t="s">
        <v>53</v>
      </c>
      <c r="E14" s="92" t="s">
        <v>52</v>
      </c>
      <c r="F14" s="95">
        <f>'CARGA DE STOCK'!BH14-VENTAS!GW13</f>
        <v>72</v>
      </c>
      <c r="G14" s="92" t="str">
        <f>IF(F14&lt;300,"SE SOLICITA COMPRA","OK")</f>
        <v>SE SOLICITA COMPRA</v>
      </c>
      <c r="H14" s="94" t="s">
        <v>50</v>
      </c>
      <c r="I14" s="90"/>
      <c r="J14" s="91">
        <v>300</v>
      </c>
      <c r="K14" s="95">
        <v>300</v>
      </c>
      <c r="L14" s="189" t="s">
        <v>452</v>
      </c>
      <c r="M14" s="68"/>
    </row>
    <row r="15" spans="1:21" ht="18.75" customHeight="1" x14ac:dyDescent="0.2">
      <c r="A15" s="179" t="s">
        <v>24</v>
      </c>
      <c r="B15" s="96" t="s">
        <v>9</v>
      </c>
      <c r="C15" s="97"/>
      <c r="D15" s="98" t="s">
        <v>10</v>
      </c>
      <c r="E15" s="98"/>
      <c r="F15" s="95">
        <f>'CARGA DE STOCK'!BH15-VENTAS!GW14</f>
        <v>163</v>
      </c>
      <c r="G15" s="92" t="str">
        <f>IF(F15&lt;300,"SE SOLICITA COMPRA","OK")</f>
        <v>SE SOLICITA COMPRA</v>
      </c>
      <c r="H15" s="98" t="s">
        <v>8</v>
      </c>
      <c r="I15" s="98"/>
      <c r="J15" s="99">
        <v>300</v>
      </c>
      <c r="K15" s="95">
        <v>300</v>
      </c>
      <c r="L15" s="189"/>
      <c r="M15" s="68"/>
    </row>
    <row r="16" spans="1:21" ht="18.75" customHeight="1" x14ac:dyDescent="0.2">
      <c r="A16" s="178" t="s">
        <v>31</v>
      </c>
      <c r="B16" s="90" t="s">
        <v>385</v>
      </c>
      <c r="C16" s="91" t="s">
        <v>63</v>
      </c>
      <c r="D16" s="92" t="s">
        <v>74</v>
      </c>
      <c r="E16" s="92"/>
      <c r="F16" s="95">
        <f>'CARGA DE STOCK'!BH16-VENTAS!GW15</f>
        <v>1715</v>
      </c>
      <c r="G16" s="92" t="str">
        <f>IF(F16&lt;1000,"SE SOLICITA COMPRA","OK")</f>
        <v>OK</v>
      </c>
      <c r="H16" s="94" t="s">
        <v>13</v>
      </c>
      <c r="I16" s="90"/>
      <c r="J16" s="91">
        <v>1000</v>
      </c>
      <c r="K16" s="95">
        <v>1000</v>
      </c>
      <c r="L16" s="189"/>
      <c r="M16" s="196" t="s">
        <v>316</v>
      </c>
      <c r="N16" s="196"/>
      <c r="O16" s="196"/>
      <c r="P16" s="196"/>
    </row>
    <row r="17" spans="1:14" ht="18.75" customHeight="1" x14ac:dyDescent="0.2">
      <c r="A17" s="179" t="s">
        <v>29</v>
      </c>
      <c r="B17" s="96" t="s">
        <v>60</v>
      </c>
      <c r="C17" s="97" t="s">
        <v>133</v>
      </c>
      <c r="D17" s="98" t="s">
        <v>12</v>
      </c>
      <c r="E17" s="98"/>
      <c r="F17" s="95">
        <f>'CARGA DE STOCK'!BH17-VENTAS!GW16</f>
        <v>1726</v>
      </c>
      <c r="G17" s="92" t="str">
        <f t="shared" ref="G17:G20" si="1">IF(F17&lt;1000,"SE SOLICITA COMPRA","OK")</f>
        <v>OK</v>
      </c>
      <c r="H17" s="98" t="s">
        <v>13</v>
      </c>
      <c r="I17" s="98"/>
      <c r="J17" s="99">
        <v>1000</v>
      </c>
      <c r="K17" s="95">
        <v>1000</v>
      </c>
      <c r="L17" s="189"/>
      <c r="M17" s="68"/>
    </row>
    <row r="18" spans="1:14" ht="18.75" customHeight="1" x14ac:dyDescent="0.2">
      <c r="A18" s="178" t="s">
        <v>291</v>
      </c>
      <c r="B18" s="90" t="s">
        <v>100</v>
      </c>
      <c r="C18" s="91" t="s">
        <v>131</v>
      </c>
      <c r="D18" s="92" t="s">
        <v>12</v>
      </c>
      <c r="E18" s="92"/>
      <c r="F18" s="93">
        <f>'CARGA DE STOCK'!BH18-VENTAS!GW17</f>
        <v>1079</v>
      </c>
      <c r="G18" s="92" t="str">
        <f t="shared" si="1"/>
        <v>OK</v>
      </c>
      <c r="H18" s="94" t="s">
        <v>6</v>
      </c>
      <c r="I18" s="90"/>
      <c r="J18" s="91">
        <v>1000</v>
      </c>
      <c r="K18" s="95">
        <v>1000</v>
      </c>
      <c r="L18" s="189"/>
      <c r="M18" s="68"/>
    </row>
    <row r="19" spans="1:14" ht="18.75" customHeight="1" x14ac:dyDescent="0.2">
      <c r="A19" s="178" t="s">
        <v>292</v>
      </c>
      <c r="B19" s="90" t="s">
        <v>287</v>
      </c>
      <c r="C19" s="91"/>
      <c r="D19" s="92"/>
      <c r="E19" s="92"/>
      <c r="F19" s="93">
        <f>'CARGA DE STOCK'!BH19-VENTAS!GW18</f>
        <v>1091</v>
      </c>
      <c r="G19" s="92" t="str">
        <f>IF(F19&lt;500,"SE SOLICITA COMPRA","OK")</f>
        <v>OK</v>
      </c>
      <c r="H19" s="94"/>
      <c r="I19" s="90"/>
      <c r="J19" s="91"/>
      <c r="K19" s="95">
        <v>500</v>
      </c>
      <c r="L19" s="189"/>
      <c r="M19" s="68"/>
    </row>
    <row r="20" spans="1:14" ht="18.75" customHeight="1" x14ac:dyDescent="0.2">
      <c r="A20" s="179" t="s">
        <v>36</v>
      </c>
      <c r="B20" s="96" t="s">
        <v>35</v>
      </c>
      <c r="C20" s="97" t="s">
        <v>139</v>
      </c>
      <c r="D20" s="98" t="s">
        <v>12</v>
      </c>
      <c r="E20" s="98"/>
      <c r="F20" s="93">
        <f>'CARGA DE STOCK'!BH20-VENTAS!GW19</f>
        <v>1320</v>
      </c>
      <c r="G20" s="92" t="str">
        <f t="shared" si="1"/>
        <v>OK</v>
      </c>
      <c r="H20" s="98"/>
      <c r="I20" s="98"/>
      <c r="J20" s="99">
        <v>1000</v>
      </c>
      <c r="K20" s="95">
        <v>1000</v>
      </c>
      <c r="L20" s="189"/>
      <c r="M20" s="68"/>
    </row>
    <row r="21" spans="1:14" ht="18.75" customHeight="1" x14ac:dyDescent="0.2">
      <c r="A21" s="178" t="s">
        <v>37</v>
      </c>
      <c r="B21" s="90" t="s">
        <v>134</v>
      </c>
      <c r="C21" s="91" t="s">
        <v>104</v>
      </c>
      <c r="D21" s="92" t="s">
        <v>12</v>
      </c>
      <c r="E21" s="92"/>
      <c r="F21" s="93">
        <f>'CARGA DE STOCK'!BH21-VENTAS!GW20</f>
        <v>672</v>
      </c>
      <c r="G21" s="92" t="str">
        <f>IF(F21&lt;1500,"SE SOLICITA COMPRA","OK")</f>
        <v>SE SOLICITA COMPRA</v>
      </c>
      <c r="H21" s="94"/>
      <c r="I21" s="90"/>
      <c r="J21" s="91">
        <v>1500</v>
      </c>
      <c r="K21" s="95">
        <v>1500</v>
      </c>
      <c r="L21" s="189" t="s">
        <v>439</v>
      </c>
      <c r="M21" s="173"/>
      <c r="N21" s="103"/>
    </row>
    <row r="22" spans="1:14" ht="18.75" customHeight="1" x14ac:dyDescent="0.2">
      <c r="A22" s="178" t="s">
        <v>34</v>
      </c>
      <c r="B22" s="90" t="s">
        <v>353</v>
      </c>
      <c r="C22" s="91" t="s">
        <v>104</v>
      </c>
      <c r="D22" s="92" t="s">
        <v>12</v>
      </c>
      <c r="E22" s="92"/>
      <c r="F22" s="93">
        <f>'CARGA DE STOCK'!BH22-VENTAS!GW21</f>
        <v>1281</v>
      </c>
      <c r="G22" s="92" t="str">
        <f>IF(F22&lt;1000,"SE SOLICITA COMPRA","OK")</f>
        <v>OK</v>
      </c>
      <c r="H22" s="94"/>
      <c r="I22" s="90"/>
      <c r="J22" s="91">
        <v>1500</v>
      </c>
      <c r="K22" s="95">
        <v>1000</v>
      </c>
      <c r="L22" s="189"/>
      <c r="M22" s="174"/>
      <c r="N22" s="104"/>
    </row>
    <row r="23" spans="1:14" ht="18.75" customHeight="1" x14ac:dyDescent="0.2">
      <c r="A23" s="178" t="s">
        <v>352</v>
      </c>
      <c r="B23" s="90" t="s">
        <v>354</v>
      </c>
      <c r="C23" s="91" t="s">
        <v>104</v>
      </c>
      <c r="D23" s="92" t="s">
        <v>12</v>
      </c>
      <c r="E23" s="92"/>
      <c r="F23" s="93">
        <f>'CARGA DE STOCK'!BH23-VENTAS!GW22</f>
        <v>1655</v>
      </c>
      <c r="G23" s="92" t="str">
        <f t="shared" ref="G23" si="2">IF(F23&lt;1500,"SE SOLICITA COMPRA","OK")</f>
        <v>OK</v>
      </c>
      <c r="H23" s="94"/>
      <c r="I23" s="90"/>
      <c r="J23" s="91">
        <v>1500</v>
      </c>
      <c r="K23" s="95">
        <v>1500</v>
      </c>
      <c r="L23" s="189"/>
      <c r="M23" s="174"/>
      <c r="N23" s="104"/>
    </row>
    <row r="24" spans="1:14" ht="18.75" customHeight="1" x14ac:dyDescent="0.2">
      <c r="A24" s="179" t="s">
        <v>351</v>
      </c>
      <c r="B24" s="96" t="s">
        <v>294</v>
      </c>
      <c r="C24" s="97" t="s">
        <v>140</v>
      </c>
      <c r="D24" s="98" t="s">
        <v>12</v>
      </c>
      <c r="E24" s="98"/>
      <c r="F24" s="95">
        <f>'CARGA DE STOCK'!BH24-VENTAS!GW23</f>
        <v>1024</v>
      </c>
      <c r="G24" s="92" t="str">
        <f t="shared" si="0"/>
        <v>OK</v>
      </c>
      <c r="H24" s="98" t="s">
        <v>6</v>
      </c>
      <c r="I24" s="98"/>
      <c r="J24" s="99">
        <v>500</v>
      </c>
      <c r="K24" s="95">
        <v>500</v>
      </c>
      <c r="L24" s="189"/>
      <c r="M24" s="68"/>
    </row>
    <row r="25" spans="1:14" ht="18.75" customHeight="1" x14ac:dyDescent="0.2">
      <c r="A25" s="178" t="s">
        <v>38</v>
      </c>
      <c r="B25" s="90" t="s">
        <v>14</v>
      </c>
      <c r="C25" s="91"/>
      <c r="D25" s="92" t="s">
        <v>52</v>
      </c>
      <c r="E25" s="92"/>
      <c r="F25" s="95">
        <f>'CARGA DE STOCK'!BH25-VENTAS!GW24</f>
        <v>3788</v>
      </c>
      <c r="G25" s="92" t="str">
        <f>IF(F25&lt;1500,"SE SOLICITA COMPRA","OK")</f>
        <v>OK</v>
      </c>
      <c r="H25" s="94" t="s">
        <v>5</v>
      </c>
      <c r="I25" s="90"/>
      <c r="J25" s="91">
        <v>1500</v>
      </c>
      <c r="K25" s="95">
        <v>1500</v>
      </c>
      <c r="L25" s="189" t="s">
        <v>434</v>
      </c>
      <c r="M25" s="68"/>
    </row>
    <row r="26" spans="1:14" ht="18.75" customHeight="1" x14ac:dyDescent="0.2">
      <c r="A26" s="179" t="s">
        <v>39</v>
      </c>
      <c r="B26" s="96" t="s">
        <v>106</v>
      </c>
      <c r="C26" s="97" t="s">
        <v>137</v>
      </c>
      <c r="D26" s="98" t="s">
        <v>12</v>
      </c>
      <c r="E26" s="98"/>
      <c r="F26" s="95">
        <f>'CARGA DE STOCK'!BH26-VENTAS!GW25</f>
        <v>1463</v>
      </c>
      <c r="G26" s="92" t="str">
        <f>IF(F26&lt;1000,"SE SOLICITA COMPRA","OK")</f>
        <v>OK</v>
      </c>
      <c r="H26" s="98" t="s">
        <v>5</v>
      </c>
      <c r="I26" s="98"/>
      <c r="J26" s="99">
        <v>1000</v>
      </c>
      <c r="K26" s="95">
        <v>1000</v>
      </c>
      <c r="L26" s="189"/>
      <c r="M26" s="68"/>
    </row>
    <row r="27" spans="1:14" ht="18.75" customHeight="1" x14ac:dyDescent="0.2">
      <c r="A27" s="178" t="s">
        <v>40</v>
      </c>
      <c r="B27" s="90" t="s">
        <v>68</v>
      </c>
      <c r="C27" s="91" t="s">
        <v>137</v>
      </c>
      <c r="D27" s="92" t="s">
        <v>12</v>
      </c>
      <c r="E27" s="92"/>
      <c r="F27" s="95">
        <f>'CARGA DE STOCK'!BH27-VENTAS!GW26</f>
        <v>869</v>
      </c>
      <c r="G27" s="92" t="str">
        <f>IF(F27&lt;1000,"SE SOLICITA COMPRA","OK")</f>
        <v>SE SOLICITA COMPRA</v>
      </c>
      <c r="H27" s="94" t="s">
        <v>5</v>
      </c>
      <c r="I27" s="90"/>
      <c r="J27" s="91">
        <v>1000</v>
      </c>
      <c r="K27" s="95">
        <v>1000</v>
      </c>
      <c r="L27" s="189"/>
      <c r="M27" s="68"/>
    </row>
    <row r="28" spans="1:14" ht="18.75" customHeight="1" x14ac:dyDescent="0.2">
      <c r="A28" s="179" t="s">
        <v>43</v>
      </c>
      <c r="B28" s="96" t="s">
        <v>110</v>
      </c>
      <c r="C28" s="97" t="s">
        <v>72</v>
      </c>
      <c r="D28" s="98" t="s">
        <v>12</v>
      </c>
      <c r="E28" s="98"/>
      <c r="F28" s="95">
        <f>'CARGA DE STOCK'!BH28-VENTAS!GW27</f>
        <v>1124</v>
      </c>
      <c r="G28" s="92" t="str">
        <f>IF(F28&lt;600,"SE SOLICITA COMPRA","OK")</f>
        <v>OK</v>
      </c>
      <c r="H28" s="98" t="s">
        <v>7</v>
      </c>
      <c r="I28" s="98"/>
      <c r="J28" s="99">
        <v>600</v>
      </c>
      <c r="K28" s="95">
        <v>600</v>
      </c>
      <c r="L28" s="189"/>
      <c r="M28" s="68"/>
    </row>
    <row r="29" spans="1:14" ht="18.75" customHeight="1" x14ac:dyDescent="0.2">
      <c r="A29" s="178" t="s">
        <v>41</v>
      </c>
      <c r="B29" s="90" t="s">
        <v>69</v>
      </c>
      <c r="C29" s="91" t="s">
        <v>135</v>
      </c>
      <c r="D29" s="92" t="s">
        <v>12</v>
      </c>
      <c r="E29" s="92"/>
      <c r="F29" s="95">
        <f>'CARGA DE STOCK'!BH29-VENTAS!GW28</f>
        <v>479</v>
      </c>
      <c r="G29" s="92" t="str">
        <f t="shared" si="0"/>
        <v>SE SOLICITA COMPRA</v>
      </c>
      <c r="H29" s="94" t="s">
        <v>5</v>
      </c>
      <c r="I29" s="90"/>
      <c r="J29" s="91">
        <v>500</v>
      </c>
      <c r="K29" s="95">
        <v>500</v>
      </c>
      <c r="L29" s="189"/>
      <c r="M29" s="68"/>
    </row>
    <row r="30" spans="1:14" ht="18.75" customHeight="1" x14ac:dyDescent="0.2">
      <c r="A30" s="179" t="s">
        <v>42</v>
      </c>
      <c r="B30" s="96" t="s">
        <v>70</v>
      </c>
      <c r="C30" s="97" t="s">
        <v>71</v>
      </c>
      <c r="D30" s="98" t="s">
        <v>12</v>
      </c>
      <c r="E30" s="98"/>
      <c r="F30" s="93">
        <f>'CARGA DE STOCK'!BH30-VENTAS!GW29</f>
        <v>1219.0000000000002</v>
      </c>
      <c r="G30" s="92" t="str">
        <f t="shared" si="0"/>
        <v>OK</v>
      </c>
      <c r="H30" s="98" t="s">
        <v>15</v>
      </c>
      <c r="I30" s="98"/>
      <c r="J30" s="99">
        <v>500</v>
      </c>
      <c r="K30" s="95">
        <v>500</v>
      </c>
      <c r="L30" s="189"/>
      <c r="M30" s="68"/>
    </row>
    <row r="31" spans="1:14" ht="18.75" customHeight="1" x14ac:dyDescent="0.2">
      <c r="A31" s="178" t="s">
        <v>116</v>
      </c>
      <c r="B31" s="90" t="s">
        <v>46</v>
      </c>
      <c r="C31" s="91"/>
      <c r="D31" s="92"/>
      <c r="E31" s="92"/>
      <c r="F31" s="95">
        <f>'CARGA DE STOCK'!BH31-VENTAS!GW30</f>
        <v>680.80000000000018</v>
      </c>
      <c r="G31" s="92" t="str">
        <f t="shared" si="0"/>
        <v>OK</v>
      </c>
      <c r="H31" s="94" t="s">
        <v>8</v>
      </c>
      <c r="I31" s="90"/>
      <c r="J31" s="91">
        <v>500</v>
      </c>
      <c r="K31" s="95">
        <v>500</v>
      </c>
      <c r="L31" s="189"/>
      <c r="M31" s="68" t="s">
        <v>349</v>
      </c>
    </row>
    <row r="32" spans="1:14" ht="18.75" customHeight="1" x14ac:dyDescent="0.2">
      <c r="A32" s="179" t="s">
        <v>32</v>
      </c>
      <c r="B32" s="96" t="s">
        <v>64</v>
      </c>
      <c r="C32" s="97" t="s">
        <v>65</v>
      </c>
      <c r="D32" s="98" t="s">
        <v>12</v>
      </c>
      <c r="E32" s="98"/>
      <c r="F32" s="95">
        <f>'CARGA DE STOCK'!BH32-VENTAS!GW31</f>
        <v>513</v>
      </c>
      <c r="G32" s="92" t="str">
        <f>IF(F32&lt;800,"SE SOLICITA COMPRA","OK")</f>
        <v>SE SOLICITA COMPRA</v>
      </c>
      <c r="H32" s="98"/>
      <c r="I32" s="98"/>
      <c r="J32" s="99">
        <v>800</v>
      </c>
      <c r="K32" s="95">
        <v>800</v>
      </c>
      <c r="L32" s="189"/>
      <c r="M32" s="175"/>
    </row>
    <row r="33" spans="1:13" ht="18.75" customHeight="1" x14ac:dyDescent="0.2">
      <c r="A33" s="178" t="s">
        <v>33</v>
      </c>
      <c r="B33" s="90" t="s">
        <v>67</v>
      </c>
      <c r="C33" s="91" t="s">
        <v>66</v>
      </c>
      <c r="D33" s="92" t="s">
        <v>12</v>
      </c>
      <c r="E33" s="92"/>
      <c r="F33" s="95">
        <f>'CARGA DE STOCK'!BH33-VENTAS!GW32</f>
        <v>561</v>
      </c>
      <c r="G33" s="92" t="str">
        <f t="shared" si="0"/>
        <v>OK</v>
      </c>
      <c r="H33" s="94"/>
      <c r="I33" s="90"/>
      <c r="J33" s="91">
        <v>500</v>
      </c>
      <c r="K33" s="95">
        <v>500</v>
      </c>
      <c r="L33" s="189"/>
      <c r="M33" s="175"/>
    </row>
    <row r="34" spans="1:13" ht="18.75" customHeight="1" x14ac:dyDescent="0.2">
      <c r="A34" s="179" t="s">
        <v>45</v>
      </c>
      <c r="B34" s="96" t="s">
        <v>119</v>
      </c>
      <c r="C34" s="97" t="s">
        <v>138</v>
      </c>
      <c r="D34" s="98"/>
      <c r="E34" s="98" t="s">
        <v>55</v>
      </c>
      <c r="F34" s="93">
        <f>'CARGA DE STOCK'!BH34-VENTAS!GW33</f>
        <v>-28</v>
      </c>
      <c r="G34" s="92" t="str">
        <f>IF(F34&lt;50,"PIDE RESP. TOP BOX","OK")</f>
        <v>PIDE RESP. TOP BOX</v>
      </c>
      <c r="H34" s="98"/>
      <c r="I34" s="98"/>
      <c r="J34" s="99">
        <v>20</v>
      </c>
      <c r="K34" s="95">
        <v>50</v>
      </c>
      <c r="L34" s="189"/>
      <c r="M34" s="68"/>
    </row>
    <row r="35" spans="1:13" ht="18.75" customHeight="1" x14ac:dyDescent="0.2">
      <c r="A35" s="178" t="s">
        <v>44</v>
      </c>
      <c r="B35" s="90" t="s">
        <v>73</v>
      </c>
      <c r="C35" s="91" t="s">
        <v>136</v>
      </c>
      <c r="D35" s="92" t="s">
        <v>55</v>
      </c>
      <c r="E35" s="92"/>
      <c r="F35" s="95">
        <f>'CARGA DE STOCK'!BH35-VENTAS!GW34</f>
        <v>-7</v>
      </c>
      <c r="G35" s="92" t="str">
        <f>IF(F35&lt;150,"SE SOLICITA COMPRA","OK")</f>
        <v>SE SOLICITA COMPRA</v>
      </c>
      <c r="H35" s="94"/>
      <c r="I35" s="90"/>
      <c r="J35" s="91">
        <v>150</v>
      </c>
      <c r="K35" s="95">
        <v>150</v>
      </c>
      <c r="L35" s="189"/>
      <c r="M35" s="175"/>
    </row>
    <row r="36" spans="1:13" ht="18.75" customHeight="1" x14ac:dyDescent="0.2">
      <c r="A36" s="179" t="s">
        <v>47</v>
      </c>
      <c r="B36" s="96" t="s">
        <v>122</v>
      </c>
      <c r="C36" s="97" t="s">
        <v>123</v>
      </c>
      <c r="D36" s="98" t="s">
        <v>12</v>
      </c>
      <c r="E36" s="98"/>
      <c r="F36" s="93">
        <f>'CARGA DE STOCK'!BH36-VENTAS!GW35</f>
        <v>-203</v>
      </c>
      <c r="G36" s="92" t="str">
        <f>IF(F36&lt;200,"SE SOLICITA COMPRA","OK")</f>
        <v>SE SOLICITA COMPRA</v>
      </c>
      <c r="H36" s="98"/>
      <c r="I36" s="98"/>
      <c r="J36" s="99">
        <v>200</v>
      </c>
      <c r="K36" s="95">
        <v>200</v>
      </c>
      <c r="L36" s="189" t="s">
        <v>450</v>
      </c>
      <c r="M36" s="175"/>
    </row>
    <row r="37" spans="1:13" ht="21.95" hidden="1" customHeight="1" x14ac:dyDescent="0.2">
      <c r="A37" s="179"/>
      <c r="B37" s="96"/>
      <c r="C37" s="97" t="s">
        <v>131</v>
      </c>
      <c r="D37" s="98" t="s">
        <v>11</v>
      </c>
      <c r="E37" s="98" t="s">
        <v>54</v>
      </c>
      <c r="F37" s="93"/>
      <c r="G37" s="92" t="str">
        <f t="shared" ref="G37:G38" si="3">IF(F37&lt;200,"SE SOLICITA COMPRA","OK")</f>
        <v>SE SOLICITA COMPRA</v>
      </c>
      <c r="H37" s="98" t="s">
        <v>8</v>
      </c>
      <c r="I37" s="98"/>
      <c r="J37" s="99">
        <v>150</v>
      </c>
      <c r="K37" s="95"/>
      <c r="L37" s="189"/>
      <c r="M37" s="68"/>
    </row>
    <row r="38" spans="1:13" ht="21.95" hidden="1" customHeight="1" x14ac:dyDescent="0.2">
      <c r="A38" s="179"/>
      <c r="B38" s="96"/>
      <c r="C38" s="97"/>
      <c r="D38" s="98"/>
      <c r="E38" s="98"/>
      <c r="F38" s="93"/>
      <c r="G38" s="92" t="str">
        <f t="shared" si="3"/>
        <v>SE SOLICITA COMPRA</v>
      </c>
      <c r="H38" s="98"/>
      <c r="I38" s="98"/>
      <c r="J38" s="99"/>
      <c r="K38" s="95"/>
      <c r="L38" s="189"/>
      <c r="M38" s="68"/>
    </row>
    <row r="39" spans="1:13" ht="21.95" customHeight="1" x14ac:dyDescent="0.2">
      <c r="A39" s="179" t="s">
        <v>333</v>
      </c>
      <c r="B39" s="96" t="s">
        <v>394</v>
      </c>
      <c r="C39" s="97"/>
      <c r="D39" s="98"/>
      <c r="E39" s="98"/>
      <c r="F39" s="93">
        <f>'CARGA DE STOCK'!BH39-VENTAS!GW38</f>
        <v>635</v>
      </c>
      <c r="G39" s="92" t="str">
        <f>IF(F39&lt;500,"SE SOLICITA COMPRA","OK")</f>
        <v>OK</v>
      </c>
      <c r="H39" s="98"/>
      <c r="I39" s="98"/>
      <c r="J39" s="99"/>
      <c r="K39" s="95">
        <v>500</v>
      </c>
      <c r="L39" s="189"/>
      <c r="M39" s="68"/>
    </row>
    <row r="40" spans="1:13" ht="21.95" customHeight="1" x14ac:dyDescent="0.2">
      <c r="A40" s="179" t="s">
        <v>380</v>
      </c>
      <c r="B40" s="96" t="s">
        <v>350</v>
      </c>
      <c r="C40" s="97"/>
      <c r="D40" s="98"/>
      <c r="E40" s="98"/>
      <c r="F40" s="93">
        <f>'CARGA DE STOCK'!BH40-VENTAS!GW39</f>
        <v>660</v>
      </c>
      <c r="G40" s="92" t="str">
        <f>IF(F40&lt;1000,"SE SOLICITA COMPRA","OK")</f>
        <v>SE SOLICITA COMPRA</v>
      </c>
      <c r="H40" s="98"/>
      <c r="I40" s="98"/>
      <c r="J40" s="99"/>
      <c r="K40" s="95">
        <v>1000</v>
      </c>
      <c r="L40" s="189" t="s">
        <v>451</v>
      </c>
      <c r="M40" s="68"/>
    </row>
    <row r="41" spans="1:13" ht="21.95" customHeight="1" thickBot="1" x14ac:dyDescent="0.25">
      <c r="A41" s="180" t="s">
        <v>381</v>
      </c>
      <c r="B41" s="181" t="s">
        <v>391</v>
      </c>
      <c r="C41" s="182"/>
      <c r="D41" s="183"/>
      <c r="E41" s="183"/>
      <c r="F41" s="184">
        <f>'CARGA DE STOCK'!BH41-VENTAS!GW40</f>
        <v>230</v>
      </c>
      <c r="G41" s="185" t="str">
        <f>IF(F41&lt;1000,"SE SOLICITA COMPRA","OK")</f>
        <v>SE SOLICITA COMPRA</v>
      </c>
      <c r="H41" s="183"/>
      <c r="I41" s="183"/>
      <c r="J41" s="186"/>
      <c r="K41" s="187">
        <v>1000</v>
      </c>
      <c r="L41" s="190" t="s">
        <v>451</v>
      </c>
      <c r="M41" s="68"/>
    </row>
    <row r="42" spans="1:13" ht="15.75" customHeight="1" x14ac:dyDescent="0.2"/>
    <row r="43" spans="1:13" ht="15.75" customHeight="1" x14ac:dyDescent="0.2"/>
    <row r="44" spans="1:13" ht="15.75" customHeight="1" x14ac:dyDescent="0.2"/>
    <row r="45" spans="1:13" ht="15.75" customHeight="1" x14ac:dyDescent="0.2"/>
  </sheetData>
  <sheetProtection algorithmName="SHA-512" hashValue="qw/y+FYPrBoPmBWVI6KYKQIYM/v40kgM948LwqTzRSE8Zm9558/mxj+IHptQnl2as52DLxV96PrtHAIZP7lNgA==" saltValue="2e5bZweqte6fIsjoyTQWCQ==" spinCount="100000" sheet="1" formatCells="0" formatColumns="0" formatRows="0" insertColumns="0" insertRows="0" insertHyperlinks="0" deleteColumns="0" deleteRows="0" sort="0" autoFilter="0" pivotTables="0"/>
  <mergeCells count="3">
    <mergeCell ref="A1:K2"/>
    <mergeCell ref="M16:P16"/>
    <mergeCell ref="M9:U9"/>
  </mergeCells>
  <phoneticPr fontId="6" type="noConversion"/>
  <conditionalFormatting sqref="G4:G5 G9:G41">
    <cfRule type="containsText" dxfId="12" priority="30" operator="containsText" text="OK">
      <formula>NOT(ISERROR(SEARCH("OK",G4)))</formula>
    </cfRule>
  </conditionalFormatting>
  <conditionalFormatting sqref="G6:G7">
    <cfRule type="containsText" dxfId="11" priority="28" operator="containsText" text="OK">
      <formula>NOT(ISERROR(SEARCH("OK",G6)))</formula>
    </cfRule>
  </conditionalFormatting>
  <conditionalFormatting sqref="G4:G7 G9:G41">
    <cfRule type="containsText" dxfId="10" priority="23" operator="containsText" text="SE SOLICITA COMPRA">
      <formula>NOT(ISERROR(SEARCH("SE SOLICITA COMPRA",G4)))</formula>
    </cfRule>
    <cfRule type="containsText" dxfId="9" priority="24" operator="containsText" text="OK">
      <formula>NOT(ISERROR(SEARCH("OK",G4)))</formula>
    </cfRule>
  </conditionalFormatting>
  <conditionalFormatting sqref="G34 G7:G8">
    <cfRule type="containsText" dxfId="8" priority="22" operator="containsText" text="PIDE RESP. TOP BOX">
      <formula>NOT(ISERROR(SEARCH("PIDE RESP. TOP BOX",G7)))</formula>
    </cfRule>
  </conditionalFormatting>
  <conditionalFormatting sqref="G8">
    <cfRule type="containsText" dxfId="7" priority="21" operator="containsText" text="OK">
      <formula>NOT(ISERROR(SEARCH("OK",G8)))</formula>
    </cfRule>
  </conditionalFormatting>
  <conditionalFormatting sqref="G8">
    <cfRule type="containsText" dxfId="6" priority="19" operator="containsText" text="SE SOLICITA COMPRA">
      <formula>NOT(ISERROR(SEARCH("SE SOLICITA COMPRA",G8)))</formula>
    </cfRule>
    <cfRule type="containsText" dxfId="5" priority="20" operator="containsText" text="OK">
      <formula>NOT(ISERROR(SEARCH("OK",G8)))</formula>
    </cfRule>
  </conditionalFormatting>
  <dataValidations count="1">
    <dataValidation type="list" allowBlank="1" showInputMessage="1" showErrorMessage="1" sqref="L4:L41" xr:uid="{00000000-0002-0000-0000-000000000000}">
      <formula1>"PEDIDO REALIZADO,EN FABRICACIÓN,EN DEPOSITO BS AS, FALTA DE PAGO, EN DEPOSITO EN CBA, EN ALMACEN"</formula1>
    </dataValidation>
  </dataValidations>
  <printOptions horizontalCentered="1"/>
  <pageMargins left="0.25" right="0.25" top="0.75" bottom="0.75" header="0" footer="0"/>
  <pageSetup paperSize="9" scale="96" pageOrder="overThenDown" orientation="portrait" cellComments="atEnd" horizontalDpi="4294967295" verticalDpi="4294967295" r:id="rId1"/>
  <ignoredErrors>
    <ignoredError sqref="G9:G10 G24 G32 G3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BH41"/>
  <sheetViews>
    <sheetView zoomScale="85" zoomScaleNormal="85" workbookViewId="0">
      <selection activeCell="AU26" sqref="AU26"/>
    </sheetView>
  </sheetViews>
  <sheetFormatPr baseColWidth="10" defaultRowHeight="12.75" x14ac:dyDescent="0.2"/>
  <cols>
    <col min="1" max="3" width="8.7109375" customWidth="1"/>
    <col min="4" max="4" width="21.28515625" customWidth="1"/>
    <col min="5" max="5" width="18.42578125" bestFit="1" customWidth="1"/>
    <col min="9" max="31" width="11.42578125" hidden="1" customWidth="1"/>
    <col min="32" max="32" width="15.140625" hidden="1" customWidth="1"/>
    <col min="33" max="35" width="11.42578125" hidden="1" customWidth="1"/>
    <col min="36" max="43" width="0" hidden="1" customWidth="1"/>
    <col min="44" max="44" width="13.140625" hidden="1" customWidth="1"/>
    <col min="45" max="45" width="0" hidden="1" customWidth="1"/>
    <col min="46" max="46" width="13" hidden="1" customWidth="1"/>
    <col min="47" max="47" width="13" customWidth="1"/>
    <col min="56" max="56" width="13.140625" customWidth="1"/>
    <col min="58" max="59" width="13" customWidth="1"/>
    <col min="60" max="60" width="11.42578125" style="4"/>
  </cols>
  <sheetData>
    <row r="1" spans="1:60" ht="18.75" customHeight="1" x14ac:dyDescent="0.2">
      <c r="A1" s="219" t="s">
        <v>156</v>
      </c>
      <c r="B1" s="219"/>
      <c r="C1" s="219"/>
      <c r="D1" s="219"/>
      <c r="E1" s="219"/>
      <c r="F1" s="219"/>
      <c r="G1" s="219"/>
      <c r="H1" s="220"/>
      <c r="I1" s="206">
        <v>2022</v>
      </c>
      <c r="J1" s="207"/>
      <c r="K1" s="208"/>
      <c r="L1" s="212">
        <v>2023</v>
      </c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23">
        <v>2024</v>
      </c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01">
        <v>2025</v>
      </c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>
        <v>2026</v>
      </c>
      <c r="AW1" s="201"/>
      <c r="AX1" s="201"/>
      <c r="AY1" s="201"/>
      <c r="AZ1" s="201"/>
      <c r="BA1" s="201"/>
      <c r="BB1" s="201"/>
      <c r="BC1" s="201"/>
      <c r="BD1" s="201"/>
      <c r="BE1" s="201"/>
      <c r="BF1" s="201"/>
      <c r="BG1" s="201"/>
    </row>
    <row r="2" spans="1:60" ht="24.95" customHeight="1" thickBot="1" x14ac:dyDescent="0.25">
      <c r="A2" s="221"/>
      <c r="B2" s="221"/>
      <c r="C2" s="221"/>
      <c r="D2" s="221"/>
      <c r="E2" s="221"/>
      <c r="F2" s="221"/>
      <c r="G2" s="221"/>
      <c r="H2" s="222"/>
      <c r="I2" s="209"/>
      <c r="J2" s="210"/>
      <c r="K2" s="211"/>
      <c r="L2" s="214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  <c r="AI2" s="223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</row>
    <row r="3" spans="1:60" ht="15" customHeight="1" thickBot="1" x14ac:dyDescent="0.25">
      <c r="A3" s="216" t="s">
        <v>58</v>
      </c>
      <c r="B3" s="217"/>
      <c r="C3" s="217"/>
      <c r="D3" s="218"/>
      <c r="E3" s="5" t="s">
        <v>59</v>
      </c>
      <c r="F3" s="5" t="s">
        <v>78</v>
      </c>
      <c r="G3" s="217" t="s">
        <v>79</v>
      </c>
      <c r="H3" s="217"/>
      <c r="I3" s="10" t="s">
        <v>173</v>
      </c>
      <c r="J3" s="11" t="s">
        <v>142</v>
      </c>
      <c r="K3" s="12" t="s">
        <v>143</v>
      </c>
      <c r="L3" s="13" t="s">
        <v>144</v>
      </c>
      <c r="M3" s="14" t="s">
        <v>145</v>
      </c>
      <c r="N3" s="14" t="s">
        <v>146</v>
      </c>
      <c r="O3" s="14" t="s">
        <v>147</v>
      </c>
      <c r="P3" s="14" t="s">
        <v>148</v>
      </c>
      <c r="Q3" s="14" t="s">
        <v>149</v>
      </c>
      <c r="R3" s="14" t="s">
        <v>150</v>
      </c>
      <c r="S3" s="14" t="s">
        <v>151</v>
      </c>
      <c r="T3" s="14" t="s">
        <v>152</v>
      </c>
      <c r="U3" s="14" t="s">
        <v>141</v>
      </c>
      <c r="V3" s="14" t="s">
        <v>142</v>
      </c>
      <c r="W3" s="34" t="s">
        <v>143</v>
      </c>
      <c r="X3" s="50" t="s">
        <v>144</v>
      </c>
      <c r="Y3" s="51" t="s">
        <v>145</v>
      </c>
      <c r="Z3" s="51" t="s">
        <v>146</v>
      </c>
      <c r="AA3" s="51" t="s">
        <v>147</v>
      </c>
      <c r="AB3" s="51" t="s">
        <v>148</v>
      </c>
      <c r="AC3" s="51" t="s">
        <v>149</v>
      </c>
      <c r="AD3" s="51" t="s">
        <v>150</v>
      </c>
      <c r="AE3" s="51" t="s">
        <v>151</v>
      </c>
      <c r="AF3" s="51" t="s">
        <v>152</v>
      </c>
      <c r="AG3" s="51" t="s">
        <v>141</v>
      </c>
      <c r="AH3" s="51" t="s">
        <v>142</v>
      </c>
      <c r="AI3" s="52" t="s">
        <v>143</v>
      </c>
      <c r="AJ3" s="35" t="s">
        <v>317</v>
      </c>
      <c r="AK3" s="36" t="s">
        <v>145</v>
      </c>
      <c r="AL3" s="36" t="s">
        <v>146</v>
      </c>
      <c r="AM3" s="36" t="s">
        <v>318</v>
      </c>
      <c r="AN3" s="36" t="s">
        <v>148</v>
      </c>
      <c r="AO3" s="36" t="s">
        <v>149</v>
      </c>
      <c r="AP3" s="36" t="s">
        <v>150</v>
      </c>
      <c r="AQ3" s="36" t="s">
        <v>151</v>
      </c>
      <c r="AR3" s="36" t="s">
        <v>152</v>
      </c>
      <c r="AS3" s="36" t="s">
        <v>141</v>
      </c>
      <c r="AT3" s="36" t="s">
        <v>142</v>
      </c>
      <c r="AU3" s="37" t="s">
        <v>143</v>
      </c>
      <c r="AV3" s="35" t="s">
        <v>317</v>
      </c>
      <c r="AW3" s="36" t="s">
        <v>145</v>
      </c>
      <c r="AX3" s="36" t="s">
        <v>146</v>
      </c>
      <c r="AY3" s="36" t="s">
        <v>318</v>
      </c>
      <c r="AZ3" s="36" t="s">
        <v>148</v>
      </c>
      <c r="BA3" s="36" t="s">
        <v>149</v>
      </c>
      <c r="BB3" s="36" t="s">
        <v>150</v>
      </c>
      <c r="BC3" s="36" t="s">
        <v>151</v>
      </c>
      <c r="BD3" s="36" t="s">
        <v>152</v>
      </c>
      <c r="BE3" s="36" t="s">
        <v>141</v>
      </c>
      <c r="BF3" s="36" t="s">
        <v>142</v>
      </c>
      <c r="BG3" s="37" t="s">
        <v>143</v>
      </c>
      <c r="BH3" s="53" t="s">
        <v>153</v>
      </c>
    </row>
    <row r="4" spans="1:60" ht="30" customHeight="1" thickBot="1" x14ac:dyDescent="0.25">
      <c r="A4" s="203" t="s">
        <v>61</v>
      </c>
      <c r="B4" s="203"/>
      <c r="C4" s="203"/>
      <c r="D4" s="203"/>
      <c r="E4" s="7" t="s">
        <v>80</v>
      </c>
      <c r="F4" s="8" t="s">
        <v>20</v>
      </c>
      <c r="G4" s="204"/>
      <c r="H4" s="205"/>
      <c r="I4" s="15">
        <v>62</v>
      </c>
      <c r="J4" s="16">
        <v>285</v>
      </c>
      <c r="K4" s="17"/>
      <c r="L4" s="15"/>
      <c r="M4" s="16"/>
      <c r="N4" s="16">
        <f>1000</f>
        <v>1000</v>
      </c>
      <c r="O4" s="16"/>
      <c r="P4" s="16"/>
      <c r="Q4" s="16"/>
      <c r="R4" s="16"/>
      <c r="S4" s="16"/>
      <c r="T4" s="16"/>
      <c r="U4" s="16"/>
      <c r="V4" s="16"/>
      <c r="W4" s="17"/>
      <c r="X4" s="48"/>
      <c r="Y4" s="49"/>
      <c r="Z4" s="49"/>
      <c r="AA4" s="49"/>
      <c r="AB4" s="49"/>
      <c r="AC4" s="49"/>
      <c r="AD4" s="49"/>
      <c r="AE4" s="49"/>
      <c r="AF4" s="49">
        <v>734</v>
      </c>
      <c r="AG4" s="49"/>
      <c r="AH4" s="49"/>
      <c r="AI4" s="54">
        <v>500</v>
      </c>
      <c r="AJ4" s="58">
        <v>-8</v>
      </c>
      <c r="AK4" s="59"/>
      <c r="AL4" s="59"/>
      <c r="AM4" s="59"/>
      <c r="AN4" s="59">
        <v>500</v>
      </c>
      <c r="AO4" s="59"/>
      <c r="AP4" s="59">
        <v>-99</v>
      </c>
      <c r="AQ4" s="59"/>
      <c r="AR4" s="59"/>
      <c r="AS4" s="59">
        <v>-258</v>
      </c>
      <c r="AT4" s="59">
        <v>500</v>
      </c>
      <c r="AU4" s="60">
        <v>500</v>
      </c>
      <c r="AV4" s="58"/>
      <c r="AW4" s="59"/>
      <c r="AX4" s="59">
        <v>500</v>
      </c>
      <c r="AY4" s="59"/>
      <c r="AZ4" s="59"/>
      <c r="BA4" s="59"/>
      <c r="BB4" s="59"/>
      <c r="BC4" s="59"/>
      <c r="BD4" s="59"/>
      <c r="BE4" s="59"/>
      <c r="BF4" s="59"/>
      <c r="BG4" s="60"/>
      <c r="BH4" s="56">
        <f>SUM(I4:BG4)</f>
        <v>4216</v>
      </c>
    </row>
    <row r="5" spans="1:60" ht="30" customHeight="1" thickBot="1" x14ac:dyDescent="0.25">
      <c r="A5" s="227" t="s">
        <v>81</v>
      </c>
      <c r="B5" s="228"/>
      <c r="C5" s="228"/>
      <c r="D5" s="229"/>
      <c r="E5" s="6" t="s">
        <v>82</v>
      </c>
      <c r="F5" s="9" t="s">
        <v>25</v>
      </c>
      <c r="G5" s="230"/>
      <c r="H5" s="231"/>
      <c r="I5" s="15">
        <v>220</v>
      </c>
      <c r="J5" s="16"/>
      <c r="K5" s="17"/>
      <c r="L5" s="15">
        <v>62</v>
      </c>
      <c r="M5" s="16"/>
      <c r="N5" s="16"/>
      <c r="O5" s="16"/>
      <c r="P5" s="16"/>
      <c r="Q5" s="16"/>
      <c r="R5" s="16"/>
      <c r="S5" s="16"/>
      <c r="T5" s="16"/>
      <c r="U5" s="16"/>
      <c r="V5" s="16"/>
      <c r="W5" s="17"/>
      <c r="X5" s="15"/>
      <c r="Y5" s="16"/>
      <c r="Z5" s="16"/>
      <c r="AA5" s="16"/>
      <c r="AB5" s="16"/>
      <c r="AC5" s="16"/>
      <c r="AD5" s="16"/>
      <c r="AE5" s="16"/>
      <c r="AF5" s="16">
        <v>-48</v>
      </c>
      <c r="AG5" s="16"/>
      <c r="AH5" s="16"/>
      <c r="AI5" s="17"/>
      <c r="AJ5" s="15">
        <v>-3</v>
      </c>
      <c r="AK5" s="16"/>
      <c r="AL5" s="16"/>
      <c r="AM5" s="16"/>
      <c r="AN5" s="16">
        <v>-6</v>
      </c>
      <c r="AO5" s="16"/>
      <c r="AP5" s="16">
        <v>16</v>
      </c>
      <c r="AQ5" s="16"/>
      <c r="AR5" s="16"/>
      <c r="AS5" s="16">
        <v>-87</v>
      </c>
      <c r="AT5" s="16"/>
      <c r="AU5" s="18"/>
      <c r="AV5" s="15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8"/>
      <c r="BH5" s="56">
        <f t="shared" ref="BH5:BH41" si="0">SUM(I5:BG5)</f>
        <v>154</v>
      </c>
    </row>
    <row r="6" spans="1:60" ht="30" customHeight="1" thickBot="1" x14ac:dyDescent="0.25">
      <c r="A6" s="227" t="s">
        <v>83</v>
      </c>
      <c r="B6" s="228"/>
      <c r="C6" s="228"/>
      <c r="D6" s="229"/>
      <c r="E6" s="6" t="s">
        <v>84</v>
      </c>
      <c r="F6" s="9" t="s">
        <v>26</v>
      </c>
      <c r="G6" s="232"/>
      <c r="H6" s="233"/>
      <c r="I6" s="15">
        <v>178</v>
      </c>
      <c r="J6" s="16"/>
      <c r="K6" s="17"/>
      <c r="L6" s="15">
        <v>224</v>
      </c>
      <c r="M6" s="16"/>
      <c r="N6" s="16"/>
      <c r="O6" s="16"/>
      <c r="P6" s="16"/>
      <c r="Q6" s="16"/>
      <c r="R6" s="16"/>
      <c r="S6" s="16"/>
      <c r="T6" s="16"/>
      <c r="U6" s="16"/>
      <c r="V6" s="16"/>
      <c r="W6" s="17"/>
      <c r="X6" s="15"/>
      <c r="Y6" s="16"/>
      <c r="Z6" s="16"/>
      <c r="AA6" s="16"/>
      <c r="AB6" s="16"/>
      <c r="AC6" s="16"/>
      <c r="AD6" s="16"/>
      <c r="AE6" s="16"/>
      <c r="AF6" s="16">
        <v>-2</v>
      </c>
      <c r="AG6" s="16"/>
      <c r="AH6" s="16"/>
      <c r="AI6" s="17"/>
      <c r="AJ6" s="15">
        <v>-7</v>
      </c>
      <c r="AK6" s="16"/>
      <c r="AL6" s="16"/>
      <c r="AM6" s="16"/>
      <c r="AN6" s="16">
        <v>-5</v>
      </c>
      <c r="AO6" s="16"/>
      <c r="AP6" s="16">
        <v>-16</v>
      </c>
      <c r="AQ6" s="16"/>
      <c r="AR6" s="16"/>
      <c r="AS6" s="16">
        <v>-260</v>
      </c>
      <c r="AT6" s="16"/>
      <c r="AU6" s="18"/>
      <c r="AV6" s="15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8"/>
      <c r="BH6" s="56">
        <f t="shared" si="0"/>
        <v>112</v>
      </c>
    </row>
    <row r="7" spans="1:60" ht="30" customHeight="1" thickBot="1" x14ac:dyDescent="0.25">
      <c r="A7" s="224" t="s">
        <v>85</v>
      </c>
      <c r="B7" s="224"/>
      <c r="C7" s="224"/>
      <c r="D7" s="224"/>
      <c r="E7" s="6" t="s">
        <v>86</v>
      </c>
      <c r="F7" s="9" t="s">
        <v>48</v>
      </c>
      <c r="G7" s="225"/>
      <c r="H7" s="226"/>
      <c r="I7" s="15">
        <v>0</v>
      </c>
      <c r="J7" s="16"/>
      <c r="K7" s="17"/>
      <c r="L7" s="15"/>
      <c r="M7" s="16"/>
      <c r="N7" s="16"/>
      <c r="O7" s="16"/>
      <c r="P7" s="16"/>
      <c r="Q7" s="16"/>
      <c r="R7" s="16"/>
      <c r="S7" s="16"/>
      <c r="T7" s="16"/>
      <c r="U7" s="16"/>
      <c r="V7" s="16"/>
      <c r="W7" s="17"/>
      <c r="X7" s="15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7"/>
      <c r="AJ7" s="15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8"/>
      <c r="AV7" s="15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8"/>
      <c r="BH7" s="56">
        <f t="shared" si="0"/>
        <v>0</v>
      </c>
    </row>
    <row r="8" spans="1:60" ht="30" customHeight="1" thickBot="1" x14ac:dyDescent="0.25">
      <c r="A8" s="224" t="s">
        <v>87</v>
      </c>
      <c r="B8" s="224"/>
      <c r="C8" s="224"/>
      <c r="D8" s="224"/>
      <c r="E8" s="6" t="s">
        <v>88</v>
      </c>
      <c r="F8" s="9" t="s">
        <v>49</v>
      </c>
      <c r="G8" s="225"/>
      <c r="H8" s="226"/>
      <c r="I8" s="15">
        <v>0</v>
      </c>
      <c r="J8" s="16"/>
      <c r="K8" s="17"/>
      <c r="L8" s="15"/>
      <c r="M8" s="16"/>
      <c r="N8" s="16"/>
      <c r="O8" s="16"/>
      <c r="P8" s="16"/>
      <c r="Q8" s="16"/>
      <c r="R8" s="16"/>
      <c r="S8" s="16"/>
      <c r="T8" s="16"/>
      <c r="U8" s="16"/>
      <c r="V8" s="16"/>
      <c r="W8" s="17"/>
      <c r="X8" s="15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7"/>
      <c r="AJ8" s="15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8"/>
      <c r="AV8" s="15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8"/>
      <c r="BH8" s="56">
        <f t="shared" si="0"/>
        <v>0</v>
      </c>
    </row>
    <row r="9" spans="1:60" ht="30" customHeight="1" thickBot="1" x14ac:dyDescent="0.25">
      <c r="A9" s="234" t="s">
        <v>283</v>
      </c>
      <c r="B9" s="234"/>
      <c r="C9" s="234"/>
      <c r="D9" s="234"/>
      <c r="E9" s="46" t="s">
        <v>290</v>
      </c>
      <c r="F9" s="47" t="s">
        <v>57</v>
      </c>
      <c r="G9" s="235"/>
      <c r="H9" s="198"/>
      <c r="I9" s="15">
        <v>450</v>
      </c>
      <c r="J9" s="16"/>
      <c r="K9" s="17"/>
      <c r="L9" s="15"/>
      <c r="M9" s="16"/>
      <c r="N9" s="16"/>
      <c r="O9" s="16"/>
      <c r="P9" s="16"/>
      <c r="Q9" s="16"/>
      <c r="R9" s="16"/>
      <c r="S9" s="16"/>
      <c r="T9" s="16"/>
      <c r="U9" s="16"/>
      <c r="V9" s="16"/>
      <c r="W9" s="17"/>
      <c r="X9" s="15"/>
      <c r="Y9" s="16"/>
      <c r="Z9" s="16">
        <v>967</v>
      </c>
      <c r="AA9" s="16"/>
      <c r="AB9" s="16"/>
      <c r="AC9" s="16"/>
      <c r="AD9" s="16"/>
      <c r="AE9" s="16"/>
      <c r="AF9" s="16">
        <v>-529</v>
      </c>
      <c r="AG9" s="16"/>
      <c r="AH9" s="16"/>
      <c r="AI9" s="17"/>
      <c r="AJ9" s="15">
        <v>404</v>
      </c>
      <c r="AK9" s="16">
        <v>1000</v>
      </c>
      <c r="AL9" s="16"/>
      <c r="AM9" s="16"/>
      <c r="AN9" s="16"/>
      <c r="AO9" s="16"/>
      <c r="AP9" s="16">
        <v>1</v>
      </c>
      <c r="AQ9" s="16"/>
      <c r="AR9" s="16"/>
      <c r="AS9" s="16">
        <v>-1469</v>
      </c>
      <c r="AT9" s="16"/>
      <c r="AU9" s="18"/>
      <c r="AV9" s="15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8"/>
      <c r="BH9" s="56">
        <f t="shared" si="0"/>
        <v>824</v>
      </c>
    </row>
    <row r="10" spans="1:60" ht="30" customHeight="1" thickBot="1" x14ac:dyDescent="0.25">
      <c r="A10" s="234" t="s">
        <v>90</v>
      </c>
      <c r="B10" s="234"/>
      <c r="C10" s="234"/>
      <c r="D10" s="234"/>
      <c r="E10" s="6" t="s">
        <v>80</v>
      </c>
      <c r="F10" s="3" t="s">
        <v>18</v>
      </c>
      <c r="G10" s="235"/>
      <c r="H10" s="198"/>
      <c r="I10" s="15">
        <v>180</v>
      </c>
      <c r="J10" s="16"/>
      <c r="K10" s="17">
        <v>264</v>
      </c>
      <c r="L10" s="15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7"/>
      <c r="X10" s="15"/>
      <c r="Y10" s="16"/>
      <c r="Z10" s="16"/>
      <c r="AA10" s="16"/>
      <c r="AB10" s="16"/>
      <c r="AC10" s="16"/>
      <c r="AD10" s="16"/>
      <c r="AE10" s="16"/>
      <c r="AF10" s="16">
        <v>689</v>
      </c>
      <c r="AG10" s="16"/>
      <c r="AH10" s="16"/>
      <c r="AI10" s="17"/>
      <c r="AJ10" s="15"/>
      <c r="AK10" s="16"/>
      <c r="AL10" s="16"/>
      <c r="AM10" s="16"/>
      <c r="AN10" s="16"/>
      <c r="AO10" s="16"/>
      <c r="AP10" s="16">
        <v>349</v>
      </c>
      <c r="AQ10" s="16"/>
      <c r="AR10" s="16"/>
      <c r="AS10" s="16">
        <v>-244</v>
      </c>
      <c r="AT10" s="16"/>
      <c r="AU10" s="18"/>
      <c r="AV10" s="15"/>
      <c r="AW10" s="16"/>
      <c r="AX10" s="16">
        <v>65</v>
      </c>
      <c r="AY10" s="16"/>
      <c r="AZ10" s="16"/>
      <c r="BA10" s="16"/>
      <c r="BB10" s="16"/>
      <c r="BC10" s="16"/>
      <c r="BD10" s="16"/>
      <c r="BE10" s="16"/>
      <c r="BF10" s="16"/>
      <c r="BG10" s="18"/>
      <c r="BH10" s="56">
        <f t="shared" si="0"/>
        <v>1303</v>
      </c>
    </row>
    <row r="11" spans="1:60" ht="30" customHeight="1" thickBot="1" x14ac:dyDescent="0.25">
      <c r="A11" s="234" t="s">
        <v>75</v>
      </c>
      <c r="B11" s="234"/>
      <c r="C11" s="234"/>
      <c r="D11" s="234"/>
      <c r="E11" s="6" t="s">
        <v>80</v>
      </c>
      <c r="F11" s="3" t="s">
        <v>19</v>
      </c>
      <c r="G11" s="235"/>
      <c r="H11" s="198"/>
      <c r="I11" s="15">
        <v>1099</v>
      </c>
      <c r="J11" s="16"/>
      <c r="K11" s="17"/>
      <c r="L11" s="15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7"/>
      <c r="X11" s="15">
        <v>515</v>
      </c>
      <c r="Y11" s="16"/>
      <c r="Z11" s="16"/>
      <c r="AA11" s="16"/>
      <c r="AB11" s="16"/>
      <c r="AC11" s="16"/>
      <c r="AD11" s="16"/>
      <c r="AE11" s="16"/>
      <c r="AF11" s="16">
        <v>1576</v>
      </c>
      <c r="AG11" s="16"/>
      <c r="AH11" s="16"/>
      <c r="AI11" s="17"/>
      <c r="AJ11" s="15">
        <v>-71</v>
      </c>
      <c r="AK11" s="16">
        <v>1099</v>
      </c>
      <c r="AL11" s="16"/>
      <c r="AM11" s="16"/>
      <c r="AN11" s="16"/>
      <c r="AO11" s="16">
        <v>1047</v>
      </c>
      <c r="AP11" s="16">
        <v>-168</v>
      </c>
      <c r="AQ11" s="16"/>
      <c r="AR11" s="16"/>
      <c r="AS11" s="16">
        <v>38</v>
      </c>
      <c r="AT11" s="16"/>
      <c r="AU11" s="18">
        <v>1161</v>
      </c>
      <c r="AV11" s="15"/>
      <c r="AW11" s="16"/>
      <c r="AX11" s="16">
        <v>1099</v>
      </c>
      <c r="AY11" s="16"/>
      <c r="AZ11" s="16"/>
      <c r="BA11" s="16"/>
      <c r="BB11" s="16"/>
      <c r="BC11" s="16"/>
      <c r="BD11" s="16"/>
      <c r="BE11" s="16"/>
      <c r="BF11" s="16"/>
      <c r="BG11" s="18"/>
      <c r="BH11" s="56">
        <f t="shared" si="0"/>
        <v>7395</v>
      </c>
    </row>
    <row r="12" spans="1:60" ht="30" customHeight="1" thickBot="1" x14ac:dyDescent="0.25">
      <c r="A12" s="234" t="s">
        <v>92</v>
      </c>
      <c r="B12" s="234"/>
      <c r="C12" s="234"/>
      <c r="D12" s="234"/>
      <c r="E12" s="6" t="s">
        <v>93</v>
      </c>
      <c r="F12" s="3" t="s">
        <v>21</v>
      </c>
      <c r="G12" s="235"/>
      <c r="H12" s="198"/>
      <c r="I12" s="15">
        <v>172</v>
      </c>
      <c r="J12" s="16"/>
      <c r="K12" s="17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7"/>
      <c r="X12" s="15">
        <v>250</v>
      </c>
      <c r="Y12" s="16"/>
      <c r="Z12" s="16"/>
      <c r="AA12" s="16"/>
      <c r="AB12" s="16"/>
      <c r="AC12" s="16"/>
      <c r="AD12" s="16"/>
      <c r="AE12" s="16"/>
      <c r="AF12" s="16">
        <v>115</v>
      </c>
      <c r="AG12" s="16">
        <v>100</v>
      </c>
      <c r="AH12" s="16">
        <v>100</v>
      </c>
      <c r="AI12" s="17"/>
      <c r="AJ12" s="15">
        <v>-104</v>
      </c>
      <c r="AK12" s="16"/>
      <c r="AL12" s="16"/>
      <c r="AM12" s="16">
        <v>100</v>
      </c>
      <c r="AN12" s="16"/>
      <c r="AO12" s="16"/>
      <c r="AP12" s="16">
        <v>-3</v>
      </c>
      <c r="AQ12" s="16"/>
      <c r="AR12" s="16"/>
      <c r="AS12" s="16">
        <v>-73</v>
      </c>
      <c r="AT12" s="16">
        <v>85</v>
      </c>
      <c r="AU12" s="18">
        <v>120</v>
      </c>
      <c r="AV12" s="15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8"/>
      <c r="BH12" s="56">
        <f t="shared" si="0"/>
        <v>862</v>
      </c>
    </row>
    <row r="13" spans="1:60" ht="30" customHeight="1" thickBot="1" x14ac:dyDescent="0.25">
      <c r="A13" s="234" t="s">
        <v>94</v>
      </c>
      <c r="B13" s="234"/>
      <c r="C13" s="234"/>
      <c r="D13" s="234"/>
      <c r="E13" s="6" t="s">
        <v>93</v>
      </c>
      <c r="F13" s="3" t="s">
        <v>22</v>
      </c>
      <c r="G13" s="235"/>
      <c r="H13" s="198"/>
      <c r="I13" s="15">
        <v>172</v>
      </c>
      <c r="J13" s="16"/>
      <c r="K13" s="17"/>
      <c r="L13" s="15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7"/>
      <c r="X13" s="15">
        <v>250</v>
      </c>
      <c r="Y13" s="16"/>
      <c r="Z13" s="16"/>
      <c r="AA13" s="16"/>
      <c r="AB13" s="16"/>
      <c r="AC13" s="16"/>
      <c r="AD13" s="16"/>
      <c r="AE13" s="16"/>
      <c r="AF13" s="16">
        <v>114</v>
      </c>
      <c r="AG13" s="16">
        <v>100</v>
      </c>
      <c r="AH13" s="16">
        <v>100</v>
      </c>
      <c r="AI13" s="17"/>
      <c r="AJ13" s="15">
        <v>-104</v>
      </c>
      <c r="AK13" s="16"/>
      <c r="AL13" s="16"/>
      <c r="AM13" s="16">
        <v>100</v>
      </c>
      <c r="AN13" s="16"/>
      <c r="AO13" s="16"/>
      <c r="AP13" s="16">
        <v>8</v>
      </c>
      <c r="AQ13" s="16"/>
      <c r="AR13" s="16"/>
      <c r="AS13" s="16">
        <v>-78</v>
      </c>
      <c r="AT13" s="16">
        <v>85</v>
      </c>
      <c r="AU13" s="18">
        <v>120</v>
      </c>
      <c r="AV13" s="15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8"/>
      <c r="BH13" s="56">
        <f t="shared" si="0"/>
        <v>867</v>
      </c>
    </row>
    <row r="14" spans="1:60" ht="30" customHeight="1" thickBot="1" x14ac:dyDescent="0.25">
      <c r="A14" s="234" t="s">
        <v>95</v>
      </c>
      <c r="B14" s="234"/>
      <c r="C14" s="234"/>
      <c r="D14" s="234"/>
      <c r="E14" s="6" t="s">
        <v>93</v>
      </c>
      <c r="F14" s="3" t="s">
        <v>23</v>
      </c>
      <c r="G14" s="235"/>
      <c r="H14" s="198"/>
      <c r="I14" s="15">
        <v>491</v>
      </c>
      <c r="J14" s="16"/>
      <c r="K14" s="17"/>
      <c r="L14" s="15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7"/>
      <c r="X14" s="15"/>
      <c r="Y14" s="16">
        <v>300</v>
      </c>
      <c r="Z14" s="16"/>
      <c r="AA14" s="16"/>
      <c r="AB14" s="16"/>
      <c r="AC14" s="16"/>
      <c r="AD14" s="16">
        <v>408</v>
      </c>
      <c r="AE14" s="16"/>
      <c r="AF14" s="16">
        <v>21</v>
      </c>
      <c r="AG14" s="16"/>
      <c r="AH14" s="16"/>
      <c r="AI14" s="17"/>
      <c r="AJ14" s="15">
        <v>-12</v>
      </c>
      <c r="AK14" s="16"/>
      <c r="AL14" s="16"/>
      <c r="AM14" s="16"/>
      <c r="AN14" s="16"/>
      <c r="AO14" s="16"/>
      <c r="AP14" s="16">
        <v>-16</v>
      </c>
      <c r="AQ14" s="16">
        <v>313</v>
      </c>
      <c r="AR14" s="16"/>
      <c r="AS14" s="16">
        <v>-257</v>
      </c>
      <c r="AT14" s="16"/>
      <c r="AU14" s="18">
        <v>216</v>
      </c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8"/>
      <c r="BH14" s="56">
        <f t="shared" si="0"/>
        <v>1464</v>
      </c>
    </row>
    <row r="15" spans="1:60" ht="30" customHeight="1" thickBot="1" x14ac:dyDescent="0.25">
      <c r="A15" s="234" t="s">
        <v>96</v>
      </c>
      <c r="B15" s="234"/>
      <c r="C15" s="234"/>
      <c r="D15" s="234"/>
      <c r="E15" s="6" t="s">
        <v>97</v>
      </c>
      <c r="F15" s="3" t="s">
        <v>24</v>
      </c>
      <c r="G15" s="235"/>
      <c r="H15" s="198"/>
      <c r="I15" s="15">
        <v>416</v>
      </c>
      <c r="J15" s="16"/>
      <c r="K15" s="17"/>
      <c r="L15" s="15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7"/>
      <c r="X15" s="15"/>
      <c r="Y15" s="16"/>
      <c r="Z15" s="16"/>
      <c r="AA15" s="16"/>
      <c r="AB15" s="16"/>
      <c r="AC15" s="16"/>
      <c r="AD15" s="16">
        <v>100</v>
      </c>
      <c r="AE15" s="16"/>
      <c r="AF15" s="16">
        <v>-34</v>
      </c>
      <c r="AG15" s="16">
        <v>400</v>
      </c>
      <c r="AH15" s="16"/>
      <c r="AI15" s="17"/>
      <c r="AJ15" s="15">
        <v>-14</v>
      </c>
      <c r="AK15" s="16"/>
      <c r="AL15" s="16"/>
      <c r="AM15" s="16"/>
      <c r="AN15" s="16"/>
      <c r="AO15" s="16"/>
      <c r="AP15" s="63">
        <f>200-21</f>
        <v>179</v>
      </c>
      <c r="AQ15" s="16"/>
      <c r="AR15" s="16"/>
      <c r="AS15" s="16">
        <v>-129</v>
      </c>
      <c r="AT15" s="16">
        <v>100</v>
      </c>
      <c r="AU15" s="18"/>
      <c r="AV15" s="15">
        <v>300</v>
      </c>
      <c r="AW15" s="16"/>
      <c r="AX15" s="16"/>
      <c r="AY15" s="16"/>
      <c r="AZ15" s="16"/>
      <c r="BA15" s="16"/>
      <c r="BB15" s="63"/>
      <c r="BC15" s="16"/>
      <c r="BD15" s="16"/>
      <c r="BE15" s="16"/>
      <c r="BF15" s="16"/>
      <c r="BG15" s="18"/>
      <c r="BH15" s="56">
        <f t="shared" si="0"/>
        <v>1318</v>
      </c>
    </row>
    <row r="16" spans="1:60" ht="30" customHeight="1" thickBot="1" x14ac:dyDescent="0.25">
      <c r="A16" s="234" t="s">
        <v>383</v>
      </c>
      <c r="B16" s="234"/>
      <c r="C16" s="234"/>
      <c r="D16" s="234"/>
      <c r="E16" s="6" t="s">
        <v>206</v>
      </c>
      <c r="F16" s="3" t="s">
        <v>31</v>
      </c>
      <c r="G16" s="235"/>
      <c r="H16" s="198"/>
      <c r="I16" s="15">
        <v>1302</v>
      </c>
      <c r="J16" s="16"/>
      <c r="K16" s="17"/>
      <c r="L16" s="15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7"/>
      <c r="X16" s="15"/>
      <c r="Y16" s="16">
        <v>1000</v>
      </c>
      <c r="Z16" s="16"/>
      <c r="AA16" s="16"/>
      <c r="AB16" s="16"/>
      <c r="AC16" s="16"/>
      <c r="AD16" s="16"/>
      <c r="AE16" s="16"/>
      <c r="AF16" s="16">
        <v>-289</v>
      </c>
      <c r="AG16" s="16"/>
      <c r="AH16" s="16"/>
      <c r="AI16" s="17">
        <v>500</v>
      </c>
      <c r="AJ16" s="15">
        <v>-425</v>
      </c>
      <c r="AK16" s="16">
        <v>500</v>
      </c>
      <c r="AL16" s="16"/>
      <c r="AM16" s="16"/>
      <c r="AN16" s="16"/>
      <c r="AO16" s="16"/>
      <c r="AP16" s="16">
        <v>616</v>
      </c>
      <c r="AQ16" s="16"/>
      <c r="AR16" s="16"/>
      <c r="AS16" s="16">
        <v>-580</v>
      </c>
      <c r="AT16" s="16">
        <v>500</v>
      </c>
      <c r="AU16" s="18">
        <v>1000</v>
      </c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8"/>
      <c r="BH16" s="56">
        <f t="shared" si="0"/>
        <v>4124</v>
      </c>
    </row>
    <row r="17" spans="1:60" ht="30" customHeight="1" thickBot="1" x14ac:dyDescent="0.25">
      <c r="A17" s="234" t="s">
        <v>98</v>
      </c>
      <c r="B17" s="234"/>
      <c r="C17" s="234"/>
      <c r="D17" s="234"/>
      <c r="E17" s="6" t="s">
        <v>99</v>
      </c>
      <c r="F17" s="3" t="s">
        <v>29</v>
      </c>
      <c r="G17" s="235"/>
      <c r="H17" s="198"/>
      <c r="I17" s="15">
        <v>416</v>
      </c>
      <c r="J17" s="16"/>
      <c r="K17" s="17"/>
      <c r="L17" s="15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7"/>
      <c r="X17" s="15"/>
      <c r="Y17" s="16">
        <v>500</v>
      </c>
      <c r="Z17" s="16"/>
      <c r="AA17" s="16"/>
      <c r="AB17" s="16"/>
      <c r="AC17" s="16"/>
      <c r="AD17" s="16"/>
      <c r="AE17" s="16"/>
      <c r="AF17" s="16">
        <v>1045</v>
      </c>
      <c r="AG17" s="16"/>
      <c r="AH17" s="16"/>
      <c r="AI17" s="17">
        <v>500</v>
      </c>
      <c r="AJ17" s="15">
        <v>847</v>
      </c>
      <c r="AK17" s="16"/>
      <c r="AL17" s="16"/>
      <c r="AM17" s="16"/>
      <c r="AN17" s="16"/>
      <c r="AO17" s="16"/>
      <c r="AP17" s="16">
        <v>-96</v>
      </c>
      <c r="AQ17" s="16"/>
      <c r="AR17" s="16"/>
      <c r="AS17" s="16">
        <v>-741</v>
      </c>
      <c r="AT17" s="16">
        <v>249</v>
      </c>
      <c r="AU17" s="18">
        <v>1500</v>
      </c>
      <c r="AV17" s="15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8"/>
      <c r="BH17" s="56">
        <f t="shared" si="0"/>
        <v>4220</v>
      </c>
    </row>
    <row r="18" spans="1:60" ht="30" customHeight="1" thickBot="1" x14ac:dyDescent="0.25">
      <c r="A18" s="234" t="s">
        <v>100</v>
      </c>
      <c r="B18" s="234"/>
      <c r="C18" s="234"/>
      <c r="D18" s="234"/>
      <c r="E18" s="6" t="s">
        <v>89</v>
      </c>
      <c r="F18" s="3" t="s">
        <v>291</v>
      </c>
      <c r="G18" s="235"/>
      <c r="H18" s="198"/>
      <c r="I18" s="15">
        <v>2360</v>
      </c>
      <c r="J18" s="16"/>
      <c r="K18" s="17"/>
      <c r="L18" s="15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7"/>
      <c r="X18" s="15"/>
      <c r="Y18" s="16"/>
      <c r="Z18" s="16"/>
      <c r="AA18" s="16"/>
      <c r="AB18" s="16"/>
      <c r="AC18" s="16"/>
      <c r="AD18" s="16"/>
      <c r="AE18" s="16"/>
      <c r="AF18" s="16">
        <v>273</v>
      </c>
      <c r="AG18" s="16"/>
      <c r="AH18" s="16"/>
      <c r="AI18" s="17"/>
      <c r="AJ18" s="15">
        <v>-167</v>
      </c>
      <c r="AK18" s="16"/>
      <c r="AL18" s="16"/>
      <c r="AM18" s="16"/>
      <c r="AN18" s="16"/>
      <c r="AO18" s="16"/>
      <c r="AP18" s="16">
        <v>-129</v>
      </c>
      <c r="AQ18" s="16">
        <v>200</v>
      </c>
      <c r="AR18" s="16"/>
      <c r="AS18" s="16">
        <v>-1038</v>
      </c>
      <c r="AT18" s="16"/>
      <c r="AU18" s="18">
        <v>500</v>
      </c>
      <c r="AV18" s="15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8"/>
      <c r="BH18" s="56">
        <f t="shared" si="0"/>
        <v>1999</v>
      </c>
    </row>
    <row r="19" spans="1:60" ht="30" customHeight="1" thickBot="1" x14ac:dyDescent="0.25">
      <c r="A19" s="236" t="s">
        <v>287</v>
      </c>
      <c r="B19" s="237"/>
      <c r="C19" s="237"/>
      <c r="D19" s="238"/>
      <c r="E19" s="6" t="s">
        <v>293</v>
      </c>
      <c r="F19" s="3" t="s">
        <v>292</v>
      </c>
      <c r="G19" s="198"/>
      <c r="H19" s="200"/>
      <c r="I19" s="15"/>
      <c r="J19" s="16"/>
      <c r="K19" s="17"/>
      <c r="L19" s="15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7"/>
      <c r="X19" s="15"/>
      <c r="Y19" s="16"/>
      <c r="Z19" s="16"/>
      <c r="AA19" s="16"/>
      <c r="AB19" s="16"/>
      <c r="AC19" s="16"/>
      <c r="AD19" s="16"/>
      <c r="AE19" s="16"/>
      <c r="AF19" s="16"/>
      <c r="AG19" s="16">
        <v>50</v>
      </c>
      <c r="AH19" s="16"/>
      <c r="AI19" s="17">
        <v>500</v>
      </c>
      <c r="AJ19" s="15">
        <v>43</v>
      </c>
      <c r="AK19" s="16"/>
      <c r="AL19" s="16"/>
      <c r="AM19" s="16"/>
      <c r="AN19" s="16"/>
      <c r="AO19" s="16"/>
      <c r="AP19" s="16">
        <v>-216</v>
      </c>
      <c r="AQ19" s="16">
        <v>200</v>
      </c>
      <c r="AR19" s="16"/>
      <c r="AS19" s="16">
        <v>-292</v>
      </c>
      <c r="AT19" s="16"/>
      <c r="AU19" s="18">
        <v>1000</v>
      </c>
      <c r="AV19" s="15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8"/>
      <c r="BH19" s="56">
        <f t="shared" si="0"/>
        <v>1285</v>
      </c>
    </row>
    <row r="20" spans="1:60" ht="30" customHeight="1" thickBot="1" x14ac:dyDescent="0.25">
      <c r="A20" s="234" t="s">
        <v>101</v>
      </c>
      <c r="B20" s="234"/>
      <c r="C20" s="234"/>
      <c r="D20" s="234"/>
      <c r="E20" s="6" t="s">
        <v>102</v>
      </c>
      <c r="F20" s="3" t="s">
        <v>36</v>
      </c>
      <c r="G20" s="235"/>
      <c r="H20" s="198"/>
      <c r="I20" s="15">
        <v>1668</v>
      </c>
      <c r="J20" s="16"/>
      <c r="K20" s="17"/>
      <c r="L20" s="15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7"/>
      <c r="X20" s="15"/>
      <c r="Y20" s="16"/>
      <c r="Z20" s="16"/>
      <c r="AA20" s="16"/>
      <c r="AB20" s="16"/>
      <c r="AC20" s="16"/>
      <c r="AD20" s="16"/>
      <c r="AE20" s="16"/>
      <c r="AF20" s="16">
        <v>-53</v>
      </c>
      <c r="AG20" s="16">
        <v>1000</v>
      </c>
      <c r="AH20" s="16"/>
      <c r="AI20" s="17"/>
      <c r="AJ20" s="15">
        <v>-49</v>
      </c>
      <c r="AK20" s="16"/>
      <c r="AL20" s="16"/>
      <c r="AM20" s="16"/>
      <c r="AN20" s="16"/>
      <c r="AO20" s="16"/>
      <c r="AP20" s="16">
        <v>842</v>
      </c>
      <c r="AQ20" s="16"/>
      <c r="AR20" s="16"/>
      <c r="AS20" s="16">
        <v>-796</v>
      </c>
      <c r="AT20" s="16"/>
      <c r="AU20" s="18">
        <v>1500</v>
      </c>
      <c r="AV20" s="15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8"/>
      <c r="BH20" s="56">
        <f t="shared" si="0"/>
        <v>4112</v>
      </c>
    </row>
    <row r="21" spans="1:60" ht="30" customHeight="1" thickBot="1" x14ac:dyDescent="0.25">
      <c r="A21" s="236" t="s">
        <v>103</v>
      </c>
      <c r="B21" s="237"/>
      <c r="C21" s="237"/>
      <c r="D21" s="238"/>
      <c r="E21" s="6" t="s">
        <v>102</v>
      </c>
      <c r="F21" s="3" t="s">
        <v>34</v>
      </c>
      <c r="G21" s="198"/>
      <c r="H21" s="200"/>
      <c r="I21" s="15"/>
      <c r="J21" s="16"/>
      <c r="K21" s="17"/>
      <c r="L21" s="15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7"/>
      <c r="X21" s="15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7"/>
      <c r="AJ21" s="15">
        <v>1420</v>
      </c>
      <c r="AK21" s="16"/>
      <c r="AL21" s="16"/>
      <c r="AM21" s="16"/>
      <c r="AN21" s="16"/>
      <c r="AO21" s="16"/>
      <c r="AP21" s="16"/>
      <c r="AQ21" s="16">
        <v>300</v>
      </c>
      <c r="AR21" s="16"/>
      <c r="AS21" s="16">
        <v>6293</v>
      </c>
      <c r="AT21" s="16">
        <v>900</v>
      </c>
      <c r="AU21" s="18">
        <v>1500</v>
      </c>
      <c r="AV21" s="15"/>
      <c r="AW21" s="16">
        <v>1000</v>
      </c>
      <c r="AX21" s="16"/>
      <c r="AY21" s="16"/>
      <c r="AZ21" s="16"/>
      <c r="BA21" s="16"/>
      <c r="BB21" s="16"/>
      <c r="BC21" s="16"/>
      <c r="BD21" s="16"/>
      <c r="BE21" s="16"/>
      <c r="BF21" s="16"/>
      <c r="BG21" s="18"/>
      <c r="BH21" s="56">
        <f t="shared" si="0"/>
        <v>11413</v>
      </c>
    </row>
    <row r="22" spans="1:60" ht="30" customHeight="1" thickBot="1" x14ac:dyDescent="0.25">
      <c r="A22" s="236" t="s">
        <v>355</v>
      </c>
      <c r="B22" s="237"/>
      <c r="C22" s="237"/>
      <c r="D22" s="238"/>
      <c r="E22" s="6" t="s">
        <v>102</v>
      </c>
      <c r="F22" s="3" t="s">
        <v>352</v>
      </c>
      <c r="G22" s="198"/>
      <c r="H22" s="200"/>
      <c r="I22" s="15"/>
      <c r="J22" s="16"/>
      <c r="K22" s="17"/>
      <c r="L22" s="15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7"/>
      <c r="X22" s="15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7"/>
      <c r="AJ22" s="15">
        <v>2154</v>
      </c>
      <c r="AK22" s="16"/>
      <c r="AL22" s="16"/>
      <c r="AM22" s="16"/>
      <c r="AN22" s="16"/>
      <c r="AO22" s="16"/>
      <c r="AP22" s="16"/>
      <c r="AQ22" s="16"/>
      <c r="AR22" s="16"/>
      <c r="AS22" s="16">
        <v>-2039</v>
      </c>
      <c r="AT22" s="16"/>
      <c r="AU22" s="18"/>
      <c r="AV22" s="15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8"/>
      <c r="BH22" s="56">
        <f t="shared" si="0"/>
        <v>115</v>
      </c>
    </row>
    <row r="23" spans="1:60" ht="30" customHeight="1" thickBot="1" x14ac:dyDescent="0.25">
      <c r="A23" s="234" t="s">
        <v>356</v>
      </c>
      <c r="B23" s="234"/>
      <c r="C23" s="234"/>
      <c r="D23" s="234"/>
      <c r="E23" s="6" t="s">
        <v>104</v>
      </c>
      <c r="F23" s="3" t="s">
        <v>37</v>
      </c>
      <c r="G23" s="235"/>
      <c r="H23" s="198"/>
      <c r="I23" s="15">
        <v>1755</v>
      </c>
      <c r="J23" s="16"/>
      <c r="K23" s="17">
        <v>160</v>
      </c>
      <c r="L23" s="15"/>
      <c r="M23" s="16"/>
      <c r="N23" s="16">
        <f>1000</f>
        <v>1000</v>
      </c>
      <c r="O23" s="16"/>
      <c r="P23" s="16"/>
      <c r="Q23" s="16"/>
      <c r="R23" s="16"/>
      <c r="S23" s="16"/>
      <c r="T23" s="16"/>
      <c r="U23" s="16"/>
      <c r="V23" s="16"/>
      <c r="W23" s="17"/>
      <c r="X23" s="15"/>
      <c r="Y23" s="16"/>
      <c r="Z23" s="16"/>
      <c r="AA23" s="16">
        <v>163</v>
      </c>
      <c r="AB23" s="16">
        <v>137</v>
      </c>
      <c r="AC23" s="16"/>
      <c r="AD23" s="16"/>
      <c r="AE23" s="16"/>
      <c r="AF23" s="16">
        <v>890</v>
      </c>
      <c r="AG23" s="16">
        <v>1000</v>
      </c>
      <c r="AH23" s="16"/>
      <c r="AI23" s="55">
        <v>167</v>
      </c>
      <c r="AJ23" s="15">
        <v>92</v>
      </c>
      <c r="AK23" s="57">
        <v>1000</v>
      </c>
      <c r="AL23" s="57"/>
      <c r="AM23" s="57"/>
      <c r="AN23" s="57"/>
      <c r="AO23" s="57"/>
      <c r="AP23" s="57">
        <v>789</v>
      </c>
      <c r="AQ23" s="57">
        <v>1500</v>
      </c>
      <c r="AR23" s="57"/>
      <c r="AS23" s="57">
        <v>-8646</v>
      </c>
      <c r="AT23" s="57"/>
      <c r="AU23" s="61"/>
      <c r="AV23" s="15"/>
      <c r="AW23" s="57">
        <v>500</v>
      </c>
      <c r="AX23" s="57"/>
      <c r="AY23" s="57"/>
      <c r="AZ23" s="57"/>
      <c r="BA23" s="57"/>
      <c r="BB23" s="57"/>
      <c r="BC23" s="57"/>
      <c r="BD23" s="57"/>
      <c r="BE23" s="57"/>
      <c r="BF23" s="57"/>
      <c r="BG23" s="61"/>
      <c r="BH23" s="56">
        <f t="shared" si="0"/>
        <v>507</v>
      </c>
    </row>
    <row r="24" spans="1:60" ht="30" customHeight="1" thickBot="1" x14ac:dyDescent="0.25">
      <c r="A24" s="236" t="s">
        <v>295</v>
      </c>
      <c r="B24" s="237"/>
      <c r="C24" s="237"/>
      <c r="D24" s="238"/>
      <c r="E24" s="6" t="s">
        <v>223</v>
      </c>
      <c r="F24" s="3" t="s">
        <v>351</v>
      </c>
      <c r="G24" s="198"/>
      <c r="H24" s="239"/>
      <c r="I24" s="15">
        <v>1585</v>
      </c>
      <c r="J24" s="16"/>
      <c r="K24" s="17"/>
      <c r="L24" s="15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7"/>
      <c r="X24" s="15"/>
      <c r="Y24" s="16"/>
      <c r="Z24" s="16"/>
      <c r="AA24" s="16">
        <v>200</v>
      </c>
      <c r="AB24" s="16">
        <v>100</v>
      </c>
      <c r="AC24" s="16"/>
      <c r="AD24" s="16"/>
      <c r="AE24" s="16"/>
      <c r="AF24" s="16">
        <v>-1092</v>
      </c>
      <c r="AG24" s="16">
        <v>1000</v>
      </c>
      <c r="AH24" s="16"/>
      <c r="AI24" s="17"/>
      <c r="AJ24" s="15">
        <v>-454</v>
      </c>
      <c r="AK24" s="16"/>
      <c r="AL24" s="16"/>
      <c r="AM24" s="16"/>
      <c r="AN24" s="16"/>
      <c r="AO24" s="16"/>
      <c r="AP24" s="16">
        <v>-8</v>
      </c>
      <c r="AQ24" s="16"/>
      <c r="AR24" s="16"/>
      <c r="AS24" s="16">
        <v>-1156</v>
      </c>
      <c r="AT24" s="16"/>
      <c r="AU24" s="18"/>
      <c r="AV24" s="15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8"/>
      <c r="BH24" s="56">
        <f t="shared" si="0"/>
        <v>175</v>
      </c>
    </row>
    <row r="25" spans="1:60" ht="30" customHeight="1" thickBot="1" x14ac:dyDescent="0.25">
      <c r="A25" s="234" t="s">
        <v>105</v>
      </c>
      <c r="B25" s="234"/>
      <c r="C25" s="234"/>
      <c r="D25" s="234"/>
      <c r="E25" s="6" t="s">
        <v>104</v>
      </c>
      <c r="F25" s="3" t="s">
        <v>38</v>
      </c>
      <c r="G25" s="235"/>
      <c r="H25" s="198"/>
      <c r="I25" s="15">
        <v>576</v>
      </c>
      <c r="J25" s="16"/>
      <c r="K25" s="17">
        <v>500</v>
      </c>
      <c r="L25" s="15">
        <f>1417</f>
        <v>1417</v>
      </c>
      <c r="M25" s="16"/>
      <c r="N25" s="16">
        <f>700</f>
        <v>700</v>
      </c>
      <c r="O25" s="16">
        <v>616</v>
      </c>
      <c r="P25" s="16"/>
      <c r="Q25" s="16"/>
      <c r="R25" s="16"/>
      <c r="S25" s="16"/>
      <c r="T25" s="16"/>
      <c r="U25" s="16"/>
      <c r="V25" s="16"/>
      <c r="W25" s="17"/>
      <c r="X25" s="15"/>
      <c r="Y25" s="16"/>
      <c r="Z25" s="16">
        <v>387</v>
      </c>
      <c r="AA25" s="16"/>
      <c r="AB25" s="16"/>
      <c r="AC25" s="16"/>
      <c r="AD25" s="16">
        <v>855</v>
      </c>
      <c r="AE25" s="16">
        <v>693</v>
      </c>
      <c r="AF25" s="16">
        <v>1392.6</v>
      </c>
      <c r="AG25" s="16">
        <v>530</v>
      </c>
      <c r="AH25" s="16">
        <v>773</v>
      </c>
      <c r="AI25" s="17"/>
      <c r="AJ25" s="15">
        <v>728</v>
      </c>
      <c r="AK25" s="16">
        <v>2046</v>
      </c>
      <c r="AL25" s="16"/>
      <c r="AM25" s="16">
        <v>157</v>
      </c>
      <c r="AN25" s="16"/>
      <c r="AO25" s="16"/>
      <c r="AP25" s="16">
        <v>2460</v>
      </c>
      <c r="AQ25" s="16"/>
      <c r="AR25" s="16"/>
      <c r="AS25" s="16">
        <v>-22</v>
      </c>
      <c r="AT25" s="16">
        <v>1619</v>
      </c>
      <c r="AU25" s="18">
        <v>4000</v>
      </c>
      <c r="AV25" s="15">
        <v>1540</v>
      </c>
      <c r="AW25" s="16">
        <v>1230</v>
      </c>
      <c r="AX25" s="16">
        <v>900</v>
      </c>
      <c r="AY25" s="16"/>
      <c r="AZ25" s="16"/>
      <c r="BA25" s="16"/>
      <c r="BB25" s="16"/>
      <c r="BC25" s="16"/>
      <c r="BD25" s="16"/>
      <c r="BE25" s="16"/>
      <c r="BF25" s="16"/>
      <c r="BG25" s="18"/>
      <c r="BH25" s="56">
        <f t="shared" si="0"/>
        <v>23097.599999999999</v>
      </c>
    </row>
    <row r="26" spans="1:60" ht="30" customHeight="1" thickBot="1" x14ac:dyDescent="0.25">
      <c r="A26" s="234" t="s">
        <v>106</v>
      </c>
      <c r="B26" s="234"/>
      <c r="C26" s="234"/>
      <c r="D26" s="234"/>
      <c r="E26" s="6" t="s">
        <v>107</v>
      </c>
      <c r="F26" s="3" t="s">
        <v>39</v>
      </c>
      <c r="G26" s="235"/>
      <c r="H26" s="198"/>
      <c r="I26" s="15">
        <v>298</v>
      </c>
      <c r="J26" s="16">
        <f>300</f>
        <v>300</v>
      </c>
      <c r="K26" s="17">
        <v>510</v>
      </c>
      <c r="L26" s="15"/>
      <c r="M26" s="16"/>
      <c r="N26" s="16"/>
      <c r="O26" s="16"/>
      <c r="P26" s="16"/>
      <c r="Q26" s="16">
        <f>1000</f>
        <v>1000</v>
      </c>
      <c r="R26" s="16"/>
      <c r="S26" s="16"/>
      <c r="T26" s="16"/>
      <c r="U26" s="16"/>
      <c r="V26" s="16"/>
      <c r="W26" s="17"/>
      <c r="X26" s="15"/>
      <c r="Y26" s="16"/>
      <c r="Z26" s="16"/>
      <c r="AA26" s="16"/>
      <c r="AB26" s="16"/>
      <c r="AC26" s="16"/>
      <c r="AD26" s="16"/>
      <c r="AE26" s="16">
        <v>1200</v>
      </c>
      <c r="AF26" s="16">
        <v>-192</v>
      </c>
      <c r="AG26" s="16"/>
      <c r="AH26" s="16"/>
      <c r="AI26" s="17"/>
      <c r="AJ26" s="15">
        <v>-144</v>
      </c>
      <c r="AK26" s="16"/>
      <c r="AL26" s="16"/>
      <c r="AM26" s="16"/>
      <c r="AN26" s="16"/>
      <c r="AO26" s="16"/>
      <c r="AP26" s="16">
        <v>3259</v>
      </c>
      <c r="AQ26" s="16"/>
      <c r="AR26" s="16"/>
      <c r="AS26" s="16">
        <v>-1716</v>
      </c>
      <c r="AT26" s="16">
        <v>1000</v>
      </c>
      <c r="AU26" s="18">
        <v>1000</v>
      </c>
      <c r="AV26" s="15"/>
      <c r="AW26" s="16">
        <v>1000</v>
      </c>
      <c r="AX26" s="16"/>
      <c r="AY26" s="16"/>
      <c r="AZ26" s="16"/>
      <c r="BA26" s="16"/>
      <c r="BB26" s="16"/>
      <c r="BC26" s="16"/>
      <c r="BD26" s="16"/>
      <c r="BE26" s="16"/>
      <c r="BF26" s="16"/>
      <c r="BG26" s="18"/>
      <c r="BH26" s="56">
        <f t="shared" si="0"/>
        <v>7515</v>
      </c>
    </row>
    <row r="27" spans="1:60" ht="30" customHeight="1" thickBot="1" x14ac:dyDescent="0.25">
      <c r="A27" s="234" t="s">
        <v>108</v>
      </c>
      <c r="B27" s="234"/>
      <c r="C27" s="234"/>
      <c r="D27" s="234"/>
      <c r="E27" s="6" t="s">
        <v>109</v>
      </c>
      <c r="F27" s="3" t="s">
        <v>40</v>
      </c>
      <c r="G27" s="235"/>
      <c r="H27" s="198"/>
      <c r="I27" s="15">
        <v>787</v>
      </c>
      <c r="J27" s="16"/>
      <c r="K27" s="17">
        <v>957</v>
      </c>
      <c r="L27" s="15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7"/>
      <c r="X27" s="15"/>
      <c r="Y27" s="16">
        <v>1000</v>
      </c>
      <c r="Z27" s="16"/>
      <c r="AA27" s="16"/>
      <c r="AB27" s="16"/>
      <c r="AC27" s="16"/>
      <c r="AD27" s="16"/>
      <c r="AE27" s="16">
        <v>1200</v>
      </c>
      <c r="AF27" s="16">
        <v>-1386</v>
      </c>
      <c r="AG27" s="16"/>
      <c r="AH27" s="16"/>
      <c r="AI27" s="17">
        <v>500</v>
      </c>
      <c r="AJ27" s="15">
        <v>1334</v>
      </c>
      <c r="AK27" s="16">
        <v>1000</v>
      </c>
      <c r="AL27" s="16"/>
      <c r="AM27" s="16"/>
      <c r="AN27" s="16"/>
      <c r="AO27" s="16"/>
      <c r="AP27" s="16">
        <v>-184</v>
      </c>
      <c r="AQ27" s="16"/>
      <c r="AR27" s="16"/>
      <c r="AS27" s="16">
        <v>-672</v>
      </c>
      <c r="AT27" s="16">
        <v>350</v>
      </c>
      <c r="AU27" s="18">
        <v>2000</v>
      </c>
      <c r="AV27" s="15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8"/>
      <c r="BH27" s="56">
        <f t="shared" si="0"/>
        <v>6886</v>
      </c>
    </row>
    <row r="28" spans="1:60" ht="30" customHeight="1" thickBot="1" x14ac:dyDescent="0.25">
      <c r="A28" s="234" t="s">
        <v>110</v>
      </c>
      <c r="B28" s="234"/>
      <c r="C28" s="234"/>
      <c r="D28" s="234"/>
      <c r="E28" s="6" t="s">
        <v>111</v>
      </c>
      <c r="F28" s="3" t="s">
        <v>43</v>
      </c>
      <c r="G28" s="235"/>
      <c r="H28" s="198"/>
      <c r="I28" s="15">
        <v>824</v>
      </c>
      <c r="J28" s="16"/>
      <c r="K28" s="17"/>
      <c r="L28" s="15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7"/>
      <c r="X28" s="15">
        <v>1000</v>
      </c>
      <c r="Y28" s="16"/>
      <c r="Z28" s="16"/>
      <c r="AA28" s="16"/>
      <c r="AB28" s="16"/>
      <c r="AC28" s="16"/>
      <c r="AD28" s="16"/>
      <c r="AE28" s="16"/>
      <c r="AF28" s="16">
        <v>430</v>
      </c>
      <c r="AG28" s="16"/>
      <c r="AH28" s="16"/>
      <c r="AI28" s="17"/>
      <c r="AJ28" s="15">
        <v>-10</v>
      </c>
      <c r="AK28" s="16"/>
      <c r="AL28" s="16"/>
      <c r="AM28" s="16"/>
      <c r="AN28" s="16"/>
      <c r="AO28" s="16"/>
      <c r="AP28" s="16">
        <v>426</v>
      </c>
      <c r="AQ28" s="16"/>
      <c r="AR28" s="16"/>
      <c r="AS28" s="16">
        <v>-342</v>
      </c>
      <c r="AT28" s="16"/>
      <c r="AU28" s="18">
        <v>500</v>
      </c>
      <c r="AV28" s="15"/>
      <c r="AW28" s="16">
        <v>1000</v>
      </c>
      <c r="AX28" s="16"/>
      <c r="AY28" s="16"/>
      <c r="AZ28" s="16"/>
      <c r="BA28" s="16"/>
      <c r="BB28" s="16"/>
      <c r="BC28" s="16"/>
      <c r="BD28" s="16"/>
      <c r="BE28" s="16"/>
      <c r="BF28" s="16"/>
      <c r="BG28" s="18"/>
      <c r="BH28" s="56">
        <f t="shared" si="0"/>
        <v>3828</v>
      </c>
    </row>
    <row r="29" spans="1:60" ht="30" customHeight="1" thickBot="1" x14ac:dyDescent="0.25">
      <c r="A29" s="234" t="s">
        <v>112</v>
      </c>
      <c r="B29" s="234"/>
      <c r="C29" s="234"/>
      <c r="D29" s="234"/>
      <c r="E29" s="6" t="s">
        <v>113</v>
      </c>
      <c r="F29" s="3" t="s">
        <v>41</v>
      </c>
      <c r="G29" s="235"/>
      <c r="H29" s="198"/>
      <c r="I29" s="15">
        <v>1019</v>
      </c>
      <c r="J29" s="16"/>
      <c r="K29" s="17"/>
      <c r="L29" s="15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7"/>
      <c r="X29" s="15"/>
      <c r="Y29" s="16"/>
      <c r="Z29" s="16"/>
      <c r="AA29" s="16"/>
      <c r="AB29" s="16"/>
      <c r="AC29" s="16"/>
      <c r="AD29" s="16"/>
      <c r="AE29" s="16"/>
      <c r="AF29" s="16">
        <v>-58</v>
      </c>
      <c r="AG29" s="16"/>
      <c r="AH29" s="16"/>
      <c r="AI29" s="17"/>
      <c r="AJ29" s="15">
        <v>-7</v>
      </c>
      <c r="AK29" s="16"/>
      <c r="AL29" s="16"/>
      <c r="AM29" s="16"/>
      <c r="AN29" s="16"/>
      <c r="AO29" s="16"/>
      <c r="AP29" s="16">
        <v>1</v>
      </c>
      <c r="AQ29" s="16">
        <v>300</v>
      </c>
      <c r="AR29" s="16"/>
      <c r="AS29" s="16">
        <v>-648</v>
      </c>
      <c r="AT29" s="16"/>
      <c r="AU29" s="18"/>
      <c r="AV29" s="15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8"/>
      <c r="BH29" s="56">
        <f t="shared" si="0"/>
        <v>607</v>
      </c>
    </row>
    <row r="30" spans="1:60" ht="30" customHeight="1" thickBot="1" x14ac:dyDescent="0.25">
      <c r="A30" s="234" t="s">
        <v>114</v>
      </c>
      <c r="B30" s="234"/>
      <c r="C30" s="234"/>
      <c r="D30" s="234"/>
      <c r="E30" s="6" t="s">
        <v>115</v>
      </c>
      <c r="F30" s="3" t="s">
        <v>42</v>
      </c>
      <c r="G30" s="235"/>
      <c r="H30" s="198"/>
      <c r="I30" s="15">
        <v>586</v>
      </c>
      <c r="J30" s="16"/>
      <c r="K30" s="17"/>
      <c r="L30" s="15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7"/>
      <c r="X30" s="15"/>
      <c r="Y30" s="16">
        <v>1000</v>
      </c>
      <c r="Z30" s="16"/>
      <c r="AA30" s="16"/>
      <c r="AB30" s="16"/>
      <c r="AC30" s="16"/>
      <c r="AD30" s="16"/>
      <c r="AE30" s="16"/>
      <c r="AF30" s="16">
        <v>583</v>
      </c>
      <c r="AG30" s="16"/>
      <c r="AH30" s="16"/>
      <c r="AI30" s="17"/>
      <c r="AJ30" s="15">
        <v>-75</v>
      </c>
      <c r="AK30" s="16"/>
      <c r="AL30" s="16"/>
      <c r="AM30" s="16"/>
      <c r="AN30" s="16"/>
      <c r="AO30" s="16"/>
      <c r="AP30" s="16">
        <v>-116</v>
      </c>
      <c r="AQ30" s="16"/>
      <c r="AR30" s="16"/>
      <c r="AS30" s="16">
        <v>-649.20000000000005</v>
      </c>
      <c r="AT30" s="16"/>
      <c r="AU30" s="18"/>
      <c r="AV30" s="15"/>
      <c r="AW30" s="16">
        <v>1000</v>
      </c>
      <c r="AX30" s="16"/>
      <c r="AY30" s="16"/>
      <c r="AZ30" s="16"/>
      <c r="BA30" s="16"/>
      <c r="BB30" s="16"/>
      <c r="BC30" s="16"/>
      <c r="BD30" s="16"/>
      <c r="BE30" s="16"/>
      <c r="BF30" s="16"/>
      <c r="BG30" s="18"/>
      <c r="BH30" s="56">
        <f t="shared" si="0"/>
        <v>2328.8000000000002</v>
      </c>
    </row>
    <row r="31" spans="1:60" ht="30" customHeight="1" thickBot="1" x14ac:dyDescent="0.25">
      <c r="A31" s="234" t="s">
        <v>46</v>
      </c>
      <c r="B31" s="234"/>
      <c r="C31" s="234"/>
      <c r="D31" s="234"/>
      <c r="E31" s="6" t="s">
        <v>97</v>
      </c>
      <c r="F31" s="3" t="s">
        <v>116</v>
      </c>
      <c r="G31" s="235"/>
      <c r="H31" s="198"/>
      <c r="I31" s="15">
        <v>2774</v>
      </c>
      <c r="J31" s="16"/>
      <c r="K31" s="17"/>
      <c r="L31" s="15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7"/>
      <c r="X31" s="15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7"/>
      <c r="AJ31" s="15"/>
      <c r="AK31" s="16"/>
      <c r="AL31" s="16"/>
      <c r="AM31" s="16"/>
      <c r="AN31" s="16"/>
      <c r="AO31" s="16"/>
      <c r="AP31" s="16">
        <v>-687.2</v>
      </c>
      <c r="AQ31" s="16"/>
      <c r="AR31" s="16"/>
      <c r="AS31" s="16">
        <v>-1031.4000000000001</v>
      </c>
      <c r="AT31" s="16"/>
      <c r="AU31" s="18"/>
      <c r="AV31" s="15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8"/>
      <c r="BH31" s="56">
        <f t="shared" si="0"/>
        <v>1055.4000000000001</v>
      </c>
    </row>
    <row r="32" spans="1:60" ht="30" customHeight="1" thickBot="1" x14ac:dyDescent="0.25">
      <c r="A32" s="234" t="s">
        <v>117</v>
      </c>
      <c r="B32" s="234"/>
      <c r="C32" s="234"/>
      <c r="D32" s="234"/>
      <c r="E32" s="6" t="s">
        <v>208</v>
      </c>
      <c r="F32" s="3" t="s">
        <v>32</v>
      </c>
      <c r="G32" s="235"/>
      <c r="H32" s="198"/>
      <c r="I32" s="15">
        <v>558</v>
      </c>
      <c r="J32" s="16"/>
      <c r="K32" s="17"/>
      <c r="L32" s="15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7"/>
      <c r="X32" s="15"/>
      <c r="Y32" s="16">
        <v>1000</v>
      </c>
      <c r="Z32" s="16"/>
      <c r="AA32" s="16"/>
      <c r="AB32" s="16"/>
      <c r="AC32" s="16"/>
      <c r="AD32" s="16"/>
      <c r="AE32" s="16"/>
      <c r="AF32" s="16">
        <v>11</v>
      </c>
      <c r="AG32" s="16"/>
      <c r="AH32" s="16"/>
      <c r="AI32" s="17">
        <v>500</v>
      </c>
      <c r="AJ32" s="15">
        <v>978</v>
      </c>
      <c r="AK32" s="16"/>
      <c r="AL32" s="16"/>
      <c r="AM32" s="16"/>
      <c r="AN32" s="16"/>
      <c r="AO32" s="16"/>
      <c r="AP32" s="16">
        <v>-222</v>
      </c>
      <c r="AQ32" s="16"/>
      <c r="AR32" s="16"/>
      <c r="AS32" s="16">
        <v>-854</v>
      </c>
      <c r="AT32" s="16"/>
      <c r="AU32" s="18">
        <v>500</v>
      </c>
      <c r="AV32" s="15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8"/>
      <c r="BH32" s="56">
        <f t="shared" si="0"/>
        <v>2471</v>
      </c>
    </row>
    <row r="33" spans="1:60" ht="30" customHeight="1" thickBot="1" x14ac:dyDescent="0.25">
      <c r="A33" s="234" t="s">
        <v>118</v>
      </c>
      <c r="B33" s="234"/>
      <c r="C33" s="234"/>
      <c r="D33" s="234"/>
      <c r="E33" s="6" t="s">
        <v>207</v>
      </c>
      <c r="F33" s="3" t="s">
        <v>33</v>
      </c>
      <c r="G33" s="235"/>
      <c r="H33" s="198"/>
      <c r="I33" s="15">
        <v>4684</v>
      </c>
      <c r="J33" s="16"/>
      <c r="K33" s="17"/>
      <c r="L33" s="15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7"/>
      <c r="X33" s="15"/>
      <c r="Y33" s="16"/>
      <c r="Z33" s="16"/>
      <c r="AA33" s="16"/>
      <c r="AB33" s="16"/>
      <c r="AC33" s="16"/>
      <c r="AD33" s="16"/>
      <c r="AE33" s="16"/>
      <c r="AF33" s="16">
        <v>-193</v>
      </c>
      <c r="AG33" s="16"/>
      <c r="AH33" s="16"/>
      <c r="AI33" s="17"/>
      <c r="AJ33" s="15">
        <v>-51</v>
      </c>
      <c r="AK33" s="16"/>
      <c r="AL33" s="16"/>
      <c r="AM33" s="16"/>
      <c r="AN33" s="16"/>
      <c r="AO33" s="16"/>
      <c r="AP33" s="16">
        <v>-429</v>
      </c>
      <c r="AQ33" s="16"/>
      <c r="AR33" s="16"/>
      <c r="AS33" s="16">
        <v>-1513</v>
      </c>
      <c r="AT33" s="16"/>
      <c r="AU33" s="18"/>
      <c r="AV33" s="15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8"/>
      <c r="BH33" s="56">
        <f t="shared" si="0"/>
        <v>2498</v>
      </c>
    </row>
    <row r="34" spans="1:60" ht="30" customHeight="1" thickBot="1" x14ac:dyDescent="0.25">
      <c r="A34" s="234" t="s">
        <v>119</v>
      </c>
      <c r="B34" s="234"/>
      <c r="C34" s="234"/>
      <c r="D34" s="234"/>
      <c r="E34" s="6" t="s">
        <v>120</v>
      </c>
      <c r="F34" s="3" t="s">
        <v>45</v>
      </c>
      <c r="G34" s="235"/>
      <c r="H34" s="198"/>
      <c r="I34" s="15">
        <v>102</v>
      </c>
      <c r="J34" s="16"/>
      <c r="K34" s="17"/>
      <c r="L34" s="15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7"/>
      <c r="X34" s="15"/>
      <c r="Y34" s="16"/>
      <c r="Z34" s="16"/>
      <c r="AA34" s="16"/>
      <c r="AB34" s="16"/>
      <c r="AC34" s="16"/>
      <c r="AD34" s="16"/>
      <c r="AE34" s="16"/>
      <c r="AF34" s="16">
        <v>80</v>
      </c>
      <c r="AG34" s="16"/>
      <c r="AH34" s="16"/>
      <c r="AI34" s="17"/>
      <c r="AJ34" s="15"/>
      <c r="AK34" s="16"/>
      <c r="AL34" s="16"/>
      <c r="AM34" s="16"/>
      <c r="AN34" s="16"/>
      <c r="AO34" s="16"/>
      <c r="AP34" s="16">
        <v>150</v>
      </c>
      <c r="AQ34" s="16"/>
      <c r="AR34" s="16"/>
      <c r="AS34" s="16">
        <v>-41</v>
      </c>
      <c r="AT34" s="16"/>
      <c r="AU34" s="18"/>
      <c r="AV34" s="15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8"/>
      <c r="BH34" s="56">
        <f t="shared" si="0"/>
        <v>291</v>
      </c>
    </row>
    <row r="35" spans="1:60" ht="30" customHeight="1" thickBot="1" x14ac:dyDescent="0.25">
      <c r="A35" s="234" t="s">
        <v>73</v>
      </c>
      <c r="B35" s="234"/>
      <c r="C35" s="234"/>
      <c r="D35" s="234"/>
      <c r="E35" s="6" t="s">
        <v>121</v>
      </c>
      <c r="F35" s="3" t="s">
        <v>44</v>
      </c>
      <c r="G35" s="235"/>
      <c r="H35" s="198"/>
      <c r="I35" s="15">
        <v>142</v>
      </c>
      <c r="J35" s="16">
        <v>200</v>
      </c>
      <c r="K35" s="17"/>
      <c r="L35" s="15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7"/>
      <c r="X35" s="15"/>
      <c r="Y35" s="16"/>
      <c r="Z35" s="16"/>
      <c r="AA35" s="16"/>
      <c r="AB35" s="16"/>
      <c r="AC35" s="16"/>
      <c r="AD35" s="16"/>
      <c r="AE35" s="16"/>
      <c r="AF35" s="16">
        <v>24</v>
      </c>
      <c r="AG35" s="16"/>
      <c r="AH35" s="16"/>
      <c r="AI35" s="17"/>
      <c r="AJ35" s="15"/>
      <c r="AK35" s="16"/>
      <c r="AL35" s="16"/>
      <c r="AM35" s="16"/>
      <c r="AN35" s="16"/>
      <c r="AO35" s="16"/>
      <c r="AP35" s="16">
        <v>202</v>
      </c>
      <c r="AQ35" s="16"/>
      <c r="AR35" s="16"/>
      <c r="AS35" s="16">
        <v>12</v>
      </c>
      <c r="AT35" s="16"/>
      <c r="AU35" s="18"/>
      <c r="AV35" s="15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8"/>
      <c r="BH35" s="56">
        <f t="shared" si="0"/>
        <v>580</v>
      </c>
    </row>
    <row r="36" spans="1:60" ht="30" customHeight="1" thickBot="1" x14ac:dyDescent="0.25">
      <c r="A36" s="234" t="s">
        <v>122</v>
      </c>
      <c r="B36" s="234"/>
      <c r="C36" s="234"/>
      <c r="D36" s="234"/>
      <c r="E36" s="6" t="s">
        <v>123</v>
      </c>
      <c r="F36" s="3" t="s">
        <v>47</v>
      </c>
      <c r="G36" s="235"/>
      <c r="H36" s="198"/>
      <c r="I36" s="15">
        <v>105</v>
      </c>
      <c r="J36" s="16">
        <f>47</f>
        <v>47</v>
      </c>
      <c r="K36" s="17"/>
      <c r="L36" s="15">
        <v>40</v>
      </c>
      <c r="M36" s="16"/>
      <c r="N36" s="16">
        <f>39</f>
        <v>39</v>
      </c>
      <c r="O36" s="16"/>
      <c r="P36" s="16"/>
      <c r="Q36" s="16"/>
      <c r="R36" s="16"/>
      <c r="S36" s="16"/>
      <c r="T36" s="16"/>
      <c r="U36" s="16"/>
      <c r="V36" s="16"/>
      <c r="W36" s="17"/>
      <c r="X36" s="15"/>
      <c r="Y36" s="16"/>
      <c r="Z36" s="16"/>
      <c r="AA36" s="16"/>
      <c r="AB36" s="16">
        <v>500</v>
      </c>
      <c r="AC36" s="16"/>
      <c r="AD36" s="16"/>
      <c r="AE36" s="16"/>
      <c r="AF36" s="16">
        <v>-41</v>
      </c>
      <c r="AG36" s="16"/>
      <c r="AH36" s="16"/>
      <c r="AI36" s="17"/>
      <c r="AJ36" s="15">
        <v>4</v>
      </c>
      <c r="AK36" s="16"/>
      <c r="AL36" s="16"/>
      <c r="AM36" s="16"/>
      <c r="AN36" s="16"/>
      <c r="AO36" s="16"/>
      <c r="AP36" s="16">
        <v>-10</v>
      </c>
      <c r="AQ36" s="16"/>
      <c r="AR36" s="16"/>
      <c r="AS36" s="16">
        <v>210</v>
      </c>
      <c r="AT36" s="16"/>
      <c r="AU36" s="18"/>
      <c r="AV36" s="15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8"/>
      <c r="BH36" s="56">
        <f t="shared" si="0"/>
        <v>894</v>
      </c>
    </row>
    <row r="37" spans="1:60" ht="30" customHeight="1" thickBot="1" x14ac:dyDescent="0.25">
      <c r="A37" s="234" t="s">
        <v>186</v>
      </c>
      <c r="B37" s="234"/>
      <c r="C37" s="234"/>
      <c r="D37" s="234"/>
      <c r="E37" s="6" t="s">
        <v>124</v>
      </c>
      <c r="F37" s="3" t="s">
        <v>27</v>
      </c>
      <c r="G37" s="240"/>
      <c r="H37" s="241"/>
      <c r="I37" s="15">
        <v>172</v>
      </c>
      <c r="J37" s="16"/>
      <c r="K37" s="17"/>
      <c r="L37" s="15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7"/>
      <c r="X37" s="15"/>
      <c r="Y37" s="16"/>
      <c r="Z37" s="16"/>
      <c r="AA37" s="16"/>
      <c r="AB37" s="16"/>
      <c r="AC37" s="16"/>
      <c r="AD37" s="16"/>
      <c r="AE37" s="16"/>
      <c r="AF37" s="16">
        <v>38</v>
      </c>
      <c r="AG37" s="16"/>
      <c r="AH37" s="16"/>
      <c r="AI37" s="17"/>
      <c r="AJ37" s="15">
        <v>50</v>
      </c>
      <c r="AK37" s="16"/>
      <c r="AL37" s="16"/>
      <c r="AM37" s="16"/>
      <c r="AN37" s="16">
        <v>-7</v>
      </c>
      <c r="AO37" s="16"/>
      <c r="AP37" s="16"/>
      <c r="AQ37" s="16"/>
      <c r="AR37" s="16"/>
      <c r="AS37" s="16"/>
      <c r="AT37" s="16"/>
      <c r="AU37" s="18"/>
      <c r="AV37" s="15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8"/>
      <c r="BH37" s="56">
        <f t="shared" si="0"/>
        <v>253</v>
      </c>
    </row>
    <row r="38" spans="1:60" ht="30" customHeight="1" thickBot="1" x14ac:dyDescent="0.25">
      <c r="A38" s="234" t="s">
        <v>187</v>
      </c>
      <c r="B38" s="234"/>
      <c r="C38" s="234"/>
      <c r="D38" s="234"/>
      <c r="E38" s="6" t="s">
        <v>125</v>
      </c>
      <c r="F38" s="3" t="s">
        <v>28</v>
      </c>
      <c r="G38" s="205"/>
      <c r="H38" s="242"/>
      <c r="I38" s="15"/>
      <c r="J38" s="16"/>
      <c r="K38" s="17"/>
      <c r="L38" s="15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7"/>
      <c r="X38" s="15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7"/>
      <c r="AJ38" s="15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8"/>
      <c r="AV38" s="15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8"/>
      <c r="BH38" s="56">
        <f t="shared" si="0"/>
        <v>0</v>
      </c>
    </row>
    <row r="39" spans="1:60" ht="54" customHeight="1" thickBot="1" x14ac:dyDescent="0.25">
      <c r="A39" s="234" t="s">
        <v>332</v>
      </c>
      <c r="B39" s="234"/>
      <c r="C39" s="234"/>
      <c r="D39" s="234"/>
      <c r="E39" s="6" t="s">
        <v>331</v>
      </c>
      <c r="F39" s="3" t="s">
        <v>48</v>
      </c>
      <c r="G39" s="198"/>
      <c r="H39" s="200"/>
      <c r="I39" s="15">
        <v>248</v>
      </c>
      <c r="J39" s="16"/>
      <c r="K39" s="17"/>
      <c r="L39" s="15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7"/>
      <c r="X39" s="15"/>
      <c r="Y39" s="16"/>
      <c r="Z39" s="16"/>
      <c r="AA39" s="16"/>
      <c r="AB39" s="16"/>
      <c r="AC39" s="16"/>
      <c r="AD39" s="16"/>
      <c r="AE39" s="16"/>
      <c r="AF39" s="16">
        <v>-14</v>
      </c>
      <c r="AG39" s="16"/>
      <c r="AH39" s="16"/>
      <c r="AI39" s="17"/>
      <c r="AJ39" s="15">
        <v>-69</v>
      </c>
      <c r="AK39" s="16"/>
      <c r="AL39" s="16"/>
      <c r="AM39" s="16"/>
      <c r="AN39" s="16">
        <v>-7</v>
      </c>
      <c r="AO39" s="16"/>
      <c r="AP39" s="16"/>
      <c r="AQ39" s="16"/>
      <c r="AR39" s="16"/>
      <c r="AS39" s="16">
        <v>-29</v>
      </c>
      <c r="AT39" s="16"/>
      <c r="AU39" s="18"/>
      <c r="AV39" s="15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8"/>
      <c r="BH39" s="56">
        <f t="shared" si="0"/>
        <v>129</v>
      </c>
    </row>
    <row r="40" spans="1:60" ht="45.75" customHeight="1" thickBot="1" x14ac:dyDescent="0.25">
      <c r="A40" s="234" t="s">
        <v>359</v>
      </c>
      <c r="B40" s="234"/>
      <c r="C40" s="234"/>
      <c r="D40" s="234"/>
      <c r="E40" s="6" t="s">
        <v>126</v>
      </c>
      <c r="F40" s="79" t="s">
        <v>380</v>
      </c>
      <c r="G40" s="198"/>
      <c r="H40" s="199"/>
      <c r="I40" s="80"/>
      <c r="J40" s="20"/>
      <c r="K40" s="21"/>
      <c r="L40" s="19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1"/>
      <c r="X40" s="19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1"/>
      <c r="AJ40" s="15">
        <v>1016</v>
      </c>
      <c r="AK40" s="20"/>
      <c r="AL40" s="20"/>
      <c r="AM40" s="20"/>
      <c r="AN40" s="20"/>
      <c r="AO40" s="20"/>
      <c r="AP40" s="20"/>
      <c r="AQ40" s="20"/>
      <c r="AR40" s="20"/>
      <c r="AS40" s="20">
        <v>-400</v>
      </c>
      <c r="AT40" s="20"/>
      <c r="AU40" s="22">
        <v>1000</v>
      </c>
      <c r="AV40" s="15"/>
      <c r="AW40" s="20">
        <v>1000</v>
      </c>
      <c r="AX40" s="20"/>
      <c r="AY40" s="20"/>
      <c r="AZ40" s="20"/>
      <c r="BA40" s="20"/>
      <c r="BB40" s="20"/>
      <c r="BC40" s="20"/>
      <c r="BD40" s="20"/>
      <c r="BE40" s="20"/>
      <c r="BF40" s="20"/>
      <c r="BG40" s="22"/>
      <c r="BH40" s="56">
        <f t="shared" si="0"/>
        <v>2616</v>
      </c>
    </row>
    <row r="41" spans="1:60" ht="50.25" customHeight="1" thickBot="1" x14ac:dyDescent="0.25">
      <c r="A41" s="234" t="s">
        <v>391</v>
      </c>
      <c r="B41" s="234"/>
      <c r="C41" s="234"/>
      <c r="D41" s="234"/>
      <c r="E41" s="6" t="s">
        <v>334</v>
      </c>
      <c r="F41" s="3" t="s">
        <v>381</v>
      </c>
      <c r="G41" s="243"/>
      <c r="H41" s="244"/>
      <c r="AJ41" s="15">
        <v>410</v>
      </c>
      <c r="AK41" s="20"/>
      <c r="AL41" s="20"/>
      <c r="AM41" s="20"/>
      <c r="AN41" s="20"/>
      <c r="AO41" s="20"/>
      <c r="AP41" s="20">
        <v>-19</v>
      </c>
      <c r="AQ41" s="20"/>
      <c r="AR41" s="20"/>
      <c r="AS41" s="20">
        <v>-147</v>
      </c>
      <c r="AT41" s="20"/>
      <c r="AU41" s="22"/>
      <c r="AV41" s="15"/>
      <c r="AW41" s="20">
        <v>1000</v>
      </c>
      <c r="AX41" s="20"/>
      <c r="AY41" s="20"/>
      <c r="AZ41" s="20"/>
      <c r="BA41" s="20"/>
      <c r="BB41" s="20"/>
      <c r="BC41" s="20"/>
      <c r="BD41" s="20"/>
      <c r="BE41" s="20"/>
      <c r="BF41" s="20"/>
      <c r="BG41" s="22"/>
      <c r="BH41" s="56">
        <f t="shared" si="0"/>
        <v>1244</v>
      </c>
    </row>
  </sheetData>
  <sheetProtection formatCells="0" formatColumns="0" formatRows="0" insertColumns="0" insertRows="0" insertHyperlinks="0" deleteColumns="0" deleteRows="0" sort="0" autoFilter="0" pivotTables="0"/>
  <mergeCells count="82">
    <mergeCell ref="AV1:BG2"/>
    <mergeCell ref="A40:D40"/>
    <mergeCell ref="A41:D41"/>
    <mergeCell ref="G41:H41"/>
    <mergeCell ref="A30:D30"/>
    <mergeCell ref="G30:H30"/>
    <mergeCell ref="A36:D36"/>
    <mergeCell ref="G36:H36"/>
    <mergeCell ref="A35:D35"/>
    <mergeCell ref="G35:H35"/>
    <mergeCell ref="A34:D34"/>
    <mergeCell ref="G34:H34"/>
    <mergeCell ref="A33:D33"/>
    <mergeCell ref="G33:H33"/>
    <mergeCell ref="A32:D32"/>
    <mergeCell ref="G32:H32"/>
    <mergeCell ref="A31:D31"/>
    <mergeCell ref="G31:H31"/>
    <mergeCell ref="A39:D39"/>
    <mergeCell ref="A38:D38"/>
    <mergeCell ref="A37:D37"/>
    <mergeCell ref="G37:H38"/>
    <mergeCell ref="A28:D28"/>
    <mergeCell ref="G28:H28"/>
    <mergeCell ref="A27:D27"/>
    <mergeCell ref="G27:H27"/>
    <mergeCell ref="A29:D29"/>
    <mergeCell ref="G29:H29"/>
    <mergeCell ref="A26:D26"/>
    <mergeCell ref="G26:H26"/>
    <mergeCell ref="A25:D25"/>
    <mergeCell ref="G25:H25"/>
    <mergeCell ref="A24:D24"/>
    <mergeCell ref="G24:H24"/>
    <mergeCell ref="A23:D23"/>
    <mergeCell ref="G23:H23"/>
    <mergeCell ref="A20:D20"/>
    <mergeCell ref="G20:H20"/>
    <mergeCell ref="A18:D18"/>
    <mergeCell ref="G18:H18"/>
    <mergeCell ref="A19:D19"/>
    <mergeCell ref="G19:H19"/>
    <mergeCell ref="A21:D21"/>
    <mergeCell ref="G21:H21"/>
    <mergeCell ref="A22:D22"/>
    <mergeCell ref="G22:H22"/>
    <mergeCell ref="A17:D17"/>
    <mergeCell ref="G17:H17"/>
    <mergeCell ref="A16:D16"/>
    <mergeCell ref="G16:H16"/>
    <mergeCell ref="A15:D15"/>
    <mergeCell ref="G15:H15"/>
    <mergeCell ref="A14:D14"/>
    <mergeCell ref="G14:H14"/>
    <mergeCell ref="A13:D13"/>
    <mergeCell ref="G13:H13"/>
    <mergeCell ref="A12:D12"/>
    <mergeCell ref="G12:H12"/>
    <mergeCell ref="G5:H6"/>
    <mergeCell ref="A6:D6"/>
    <mergeCell ref="A11:D11"/>
    <mergeCell ref="G11:H11"/>
    <mergeCell ref="A10:D10"/>
    <mergeCell ref="G10:H10"/>
    <mergeCell ref="A9:D9"/>
    <mergeCell ref="G9:H9"/>
    <mergeCell ref="G40:H40"/>
    <mergeCell ref="G39:H39"/>
    <mergeCell ref="AJ1:AU2"/>
    <mergeCell ref="A4:D4"/>
    <mergeCell ref="G4:H4"/>
    <mergeCell ref="I1:K2"/>
    <mergeCell ref="L1:W2"/>
    <mergeCell ref="A3:D3"/>
    <mergeCell ref="G3:H3"/>
    <mergeCell ref="A1:H2"/>
    <mergeCell ref="X1:AI2"/>
    <mergeCell ref="A8:D8"/>
    <mergeCell ref="G8:H8"/>
    <mergeCell ref="A7:D7"/>
    <mergeCell ref="G7:H7"/>
    <mergeCell ref="A5:D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2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2:L42"/>
  <sheetViews>
    <sheetView tabSelected="1" zoomScale="85" zoomScaleNormal="85" workbookViewId="0">
      <pane ySplit="4" topLeftCell="A20" activePane="bottomLeft" state="frozen"/>
      <selection pane="bottomLeft" activeCell="F27" sqref="F27"/>
    </sheetView>
  </sheetViews>
  <sheetFormatPr baseColWidth="10" defaultRowHeight="12.75" x14ac:dyDescent="0.2"/>
  <cols>
    <col min="1" max="1" width="15.28515625" style="4" customWidth="1"/>
    <col min="2" max="2" width="41.7109375" customWidth="1"/>
    <col min="3" max="3" width="13" customWidth="1"/>
    <col min="4" max="4" width="13.42578125" customWidth="1"/>
    <col min="5" max="5" width="36.140625" customWidth="1"/>
    <col min="6" max="6" width="11.42578125" customWidth="1"/>
    <col min="8" max="8" width="56" bestFit="1" customWidth="1"/>
    <col min="9" max="9" width="26.28515625" customWidth="1"/>
    <col min="10" max="10" width="16.5703125" bestFit="1" customWidth="1"/>
    <col min="11" max="11" width="23.7109375" customWidth="1"/>
    <col min="12" max="12" width="40.28515625" customWidth="1"/>
  </cols>
  <sheetData>
    <row r="2" spans="1:12" ht="28.5" customHeight="1" x14ac:dyDescent="0.2">
      <c r="A2" s="245" t="s">
        <v>243</v>
      </c>
      <c r="B2" s="245"/>
      <c r="C2" s="245"/>
      <c r="D2" s="245"/>
      <c r="E2" s="245"/>
      <c r="F2" s="245"/>
    </row>
    <row r="4" spans="1:12" ht="25.5" x14ac:dyDescent="0.2">
      <c r="A4" s="105" t="s">
        <v>241</v>
      </c>
      <c r="B4" s="106" t="s">
        <v>158</v>
      </c>
      <c r="C4" s="106" t="s">
        <v>3</v>
      </c>
      <c r="D4" s="106" t="s">
        <v>159</v>
      </c>
      <c r="E4" s="106" t="s">
        <v>157</v>
      </c>
      <c r="F4" s="106" t="s">
        <v>390</v>
      </c>
      <c r="H4" s="23" t="s">
        <v>158</v>
      </c>
      <c r="I4" s="23" t="s">
        <v>3</v>
      </c>
      <c r="J4" s="23" t="s">
        <v>162</v>
      </c>
      <c r="K4" s="23" t="s">
        <v>160</v>
      </c>
      <c r="L4" s="23" t="s">
        <v>157</v>
      </c>
    </row>
    <row r="5" spans="1:12" ht="25.5" x14ac:dyDescent="0.2">
      <c r="A5" s="107" t="s">
        <v>18</v>
      </c>
      <c r="B5" s="108" t="s">
        <v>129</v>
      </c>
      <c r="C5" s="109" t="s">
        <v>51</v>
      </c>
      <c r="D5" s="109">
        <v>3518608040</v>
      </c>
      <c r="E5" s="108" t="s">
        <v>163</v>
      </c>
      <c r="F5" s="164">
        <v>17.108000000000001</v>
      </c>
      <c r="H5" s="25" t="s">
        <v>245</v>
      </c>
      <c r="I5" s="26" t="e">
        <f>VLOOKUP(H5,B5:E34,2,0)</f>
        <v>#N/A</v>
      </c>
      <c r="J5" s="24" t="e">
        <f>VLOOKUP(H5,B5:F34,5,0)</f>
        <v>#N/A</v>
      </c>
      <c r="K5" s="25" t="e">
        <f>VLOOKUP(H5,B5:E34,3,0)</f>
        <v>#N/A</v>
      </c>
      <c r="L5" s="25" t="e">
        <f>VLOOKUP(H5,B5:E34,4,0)</f>
        <v>#N/A</v>
      </c>
    </row>
    <row r="6" spans="1:12" ht="24.75" customHeight="1" x14ac:dyDescent="0.2">
      <c r="A6" s="110" t="s">
        <v>47</v>
      </c>
      <c r="B6" s="109" t="s">
        <v>122</v>
      </c>
      <c r="C6" s="108" t="s">
        <v>270</v>
      </c>
      <c r="D6" s="108" t="s">
        <v>272</v>
      </c>
      <c r="E6" s="108" t="s">
        <v>271</v>
      </c>
      <c r="F6" s="165">
        <v>0.35</v>
      </c>
    </row>
    <row r="7" spans="1:12" ht="14.25" x14ac:dyDescent="0.2">
      <c r="A7" s="111" t="s">
        <v>29</v>
      </c>
      <c r="B7" s="109" t="s">
        <v>60</v>
      </c>
      <c r="C7" s="109" t="s">
        <v>12</v>
      </c>
      <c r="D7" s="109" t="s">
        <v>164</v>
      </c>
      <c r="E7" s="109" t="s">
        <v>165</v>
      </c>
      <c r="F7" s="165">
        <v>1.0109999999999999</v>
      </c>
    </row>
    <row r="8" spans="1:12" ht="14.25" x14ac:dyDescent="0.2">
      <c r="A8" s="111" t="s">
        <v>40</v>
      </c>
      <c r="B8" s="109" t="s">
        <v>68</v>
      </c>
      <c r="C8" s="109" t="s">
        <v>12</v>
      </c>
      <c r="D8" s="109" t="s">
        <v>164</v>
      </c>
      <c r="E8" s="109" t="s">
        <v>165</v>
      </c>
      <c r="F8" s="165">
        <v>0.04</v>
      </c>
    </row>
    <row r="9" spans="1:12" ht="14.25" x14ac:dyDescent="0.2">
      <c r="A9" s="111" t="s">
        <v>41</v>
      </c>
      <c r="B9" s="109" t="s">
        <v>69</v>
      </c>
      <c r="C9" s="109" t="s">
        <v>12</v>
      </c>
      <c r="D9" s="109" t="s">
        <v>164</v>
      </c>
      <c r="E9" s="109" t="s">
        <v>165</v>
      </c>
      <c r="F9" s="165">
        <v>0.22</v>
      </c>
    </row>
    <row r="10" spans="1:12" ht="14.25" x14ac:dyDescent="0.2">
      <c r="A10" s="111" t="s">
        <v>42</v>
      </c>
      <c r="B10" s="109" t="s">
        <v>70</v>
      </c>
      <c r="C10" s="109" t="s">
        <v>12</v>
      </c>
      <c r="D10" s="109" t="s">
        <v>164</v>
      </c>
      <c r="E10" s="109" t="s">
        <v>165</v>
      </c>
      <c r="F10" s="165">
        <v>0.3</v>
      </c>
    </row>
    <row r="11" spans="1:12" s="41" customFormat="1" ht="14.25" x14ac:dyDescent="0.2">
      <c r="A11" s="111" t="s">
        <v>351</v>
      </c>
      <c r="B11" s="112" t="s">
        <v>296</v>
      </c>
      <c r="C11" s="109" t="s">
        <v>12</v>
      </c>
      <c r="D11" s="109" t="s">
        <v>164</v>
      </c>
      <c r="E11" s="113" t="s">
        <v>165</v>
      </c>
      <c r="F11" s="166">
        <v>0.2243</v>
      </c>
      <c r="G11" s="43"/>
    </row>
    <row r="12" spans="1:12" ht="14.25" x14ac:dyDescent="0.2">
      <c r="A12" s="111" t="s">
        <v>36</v>
      </c>
      <c r="B12" s="109" t="s">
        <v>35</v>
      </c>
      <c r="C12" s="109" t="s">
        <v>12</v>
      </c>
      <c r="D12" s="109" t="s">
        <v>164</v>
      </c>
      <c r="E12" s="109" t="s">
        <v>165</v>
      </c>
      <c r="F12" s="165">
        <v>0.16400000000000001</v>
      </c>
    </row>
    <row r="13" spans="1:12" ht="14.25" x14ac:dyDescent="0.2">
      <c r="A13" s="111" t="s">
        <v>279</v>
      </c>
      <c r="B13" s="109" t="s">
        <v>134</v>
      </c>
      <c r="C13" s="109" t="s">
        <v>12</v>
      </c>
      <c r="D13" s="109" t="s">
        <v>164</v>
      </c>
      <c r="E13" s="109" t="s">
        <v>165</v>
      </c>
      <c r="F13" s="165">
        <v>0.17119999999999999</v>
      </c>
    </row>
    <row r="14" spans="1:12" ht="14.25" x14ac:dyDescent="0.2">
      <c r="A14" s="111" t="s">
        <v>57</v>
      </c>
      <c r="B14" s="114" t="s">
        <v>284</v>
      </c>
      <c r="C14" s="109" t="s">
        <v>12</v>
      </c>
      <c r="D14" s="109" t="s">
        <v>285</v>
      </c>
      <c r="E14" s="113" t="s">
        <v>165</v>
      </c>
      <c r="F14" s="167">
        <v>0.81</v>
      </c>
    </row>
    <row r="15" spans="1:12" ht="14.25" x14ac:dyDescent="0.2">
      <c r="A15" s="111" t="s">
        <v>43</v>
      </c>
      <c r="B15" s="109" t="s">
        <v>110</v>
      </c>
      <c r="C15" s="109" t="s">
        <v>12</v>
      </c>
      <c r="D15" s="109" t="s">
        <v>164</v>
      </c>
      <c r="E15" s="109" t="s">
        <v>165</v>
      </c>
      <c r="F15" s="165">
        <v>1.5259999999999999E-2</v>
      </c>
    </row>
    <row r="16" spans="1:12" ht="14.25" x14ac:dyDescent="0.2">
      <c r="A16" s="111" t="s">
        <v>291</v>
      </c>
      <c r="B16" s="109" t="s">
        <v>100</v>
      </c>
      <c r="C16" s="109" t="s">
        <v>12</v>
      </c>
      <c r="D16" s="109" t="s">
        <v>164</v>
      </c>
      <c r="E16" s="109" t="s">
        <v>165</v>
      </c>
      <c r="F16" s="168">
        <v>0.1</v>
      </c>
    </row>
    <row r="17" spans="1:8" ht="14.25" x14ac:dyDescent="0.2">
      <c r="A17" s="111" t="s">
        <v>39</v>
      </c>
      <c r="B17" s="109" t="s">
        <v>106</v>
      </c>
      <c r="C17" s="109" t="s">
        <v>12</v>
      </c>
      <c r="D17" s="109" t="s">
        <v>164</v>
      </c>
      <c r="E17" s="109" t="s">
        <v>165</v>
      </c>
      <c r="F17" s="165">
        <v>3.5000000000000003E-2</v>
      </c>
      <c r="H17" s="62" t="s">
        <v>321</v>
      </c>
    </row>
    <row r="18" spans="1:8" s="41" customFormat="1" ht="14.25" x14ac:dyDescent="0.2">
      <c r="A18" s="97" t="s">
        <v>32</v>
      </c>
      <c r="B18" s="113" t="s">
        <v>64</v>
      </c>
      <c r="C18" s="113" t="s">
        <v>12</v>
      </c>
      <c r="D18" s="113" t="s">
        <v>164</v>
      </c>
      <c r="E18" s="113" t="s">
        <v>165</v>
      </c>
      <c r="F18" s="167">
        <v>2.5999999999999999E-2</v>
      </c>
      <c r="G18" s="45"/>
    </row>
    <row r="19" spans="1:8" s="41" customFormat="1" ht="14.25" x14ac:dyDescent="0.2">
      <c r="A19" s="97" t="s">
        <v>33</v>
      </c>
      <c r="B19" s="113" t="s">
        <v>244</v>
      </c>
      <c r="C19" s="113" t="s">
        <v>12</v>
      </c>
      <c r="D19" s="113" t="s">
        <v>164</v>
      </c>
      <c r="E19" s="113" t="s">
        <v>165</v>
      </c>
      <c r="F19" s="167">
        <v>1.4999999999999999E-2</v>
      </c>
      <c r="G19" s="45"/>
    </row>
    <row r="20" spans="1:8" ht="25.5" x14ac:dyDescent="0.2">
      <c r="A20" s="111" t="s">
        <v>31</v>
      </c>
      <c r="B20" s="108" t="s">
        <v>383</v>
      </c>
      <c r="C20" s="109" t="s">
        <v>74</v>
      </c>
      <c r="D20" s="109" t="s">
        <v>164</v>
      </c>
      <c r="E20" s="109" t="s">
        <v>165</v>
      </c>
      <c r="F20" s="168">
        <v>0.3</v>
      </c>
    </row>
    <row r="21" spans="1:8" ht="15" x14ac:dyDescent="0.2">
      <c r="A21" s="107" t="s">
        <v>23</v>
      </c>
      <c r="B21" s="109" t="s">
        <v>30</v>
      </c>
      <c r="C21" s="109" t="s">
        <v>53</v>
      </c>
      <c r="D21" s="115" t="s">
        <v>282</v>
      </c>
      <c r="E21" s="109"/>
      <c r="F21" s="168">
        <v>2.92</v>
      </c>
    </row>
    <row r="22" spans="1:8" ht="14.25" x14ac:dyDescent="0.2">
      <c r="A22" s="111" t="s">
        <v>44</v>
      </c>
      <c r="B22" s="109" t="s">
        <v>73</v>
      </c>
      <c r="C22" s="109" t="s">
        <v>55</v>
      </c>
      <c r="D22" s="109">
        <v>3564639264</v>
      </c>
      <c r="E22" s="109" t="s">
        <v>166</v>
      </c>
      <c r="F22" s="165">
        <v>0.5</v>
      </c>
    </row>
    <row r="23" spans="1:8" ht="14.25" x14ac:dyDescent="0.2">
      <c r="A23" s="111" t="s">
        <v>49</v>
      </c>
      <c r="B23" s="108" t="s">
        <v>87</v>
      </c>
      <c r="C23" s="109" t="s">
        <v>55</v>
      </c>
      <c r="D23" s="109">
        <v>3564639264</v>
      </c>
      <c r="E23" s="116" t="s">
        <v>166</v>
      </c>
      <c r="F23" s="168">
        <v>15.08</v>
      </c>
    </row>
    <row r="24" spans="1:8" ht="14.25" x14ac:dyDescent="0.2">
      <c r="A24" s="111" t="s">
        <v>48</v>
      </c>
      <c r="B24" s="108" t="s">
        <v>127</v>
      </c>
      <c r="C24" s="109" t="s">
        <v>55</v>
      </c>
      <c r="D24" s="109">
        <v>3564639264</v>
      </c>
      <c r="E24" s="109" t="s">
        <v>166</v>
      </c>
      <c r="F24" s="168">
        <v>24.95</v>
      </c>
    </row>
    <row r="25" spans="1:8" ht="51" x14ac:dyDescent="0.2">
      <c r="A25" s="110" t="s">
        <v>19</v>
      </c>
      <c r="B25" s="109" t="s">
        <v>75</v>
      </c>
      <c r="C25" s="109" t="s">
        <v>76</v>
      </c>
      <c r="D25" s="109" t="s">
        <v>167</v>
      </c>
      <c r="E25" s="109" t="s">
        <v>168</v>
      </c>
      <c r="F25" s="165">
        <v>3.27</v>
      </c>
    </row>
    <row r="26" spans="1:8" ht="51" x14ac:dyDescent="0.2">
      <c r="A26" s="111" t="s">
        <v>20</v>
      </c>
      <c r="B26" s="109" t="s">
        <v>161</v>
      </c>
      <c r="C26" s="109" t="s">
        <v>76</v>
      </c>
      <c r="D26" s="109" t="s">
        <v>167</v>
      </c>
      <c r="E26" s="109" t="s">
        <v>168</v>
      </c>
      <c r="F26" s="165">
        <v>6.34</v>
      </c>
    </row>
    <row r="27" spans="1:8" ht="25.5" x14ac:dyDescent="0.2">
      <c r="A27" s="111" t="s">
        <v>25</v>
      </c>
      <c r="B27" s="108" t="s">
        <v>399</v>
      </c>
      <c r="C27" s="109" t="s">
        <v>11</v>
      </c>
      <c r="D27" s="109" t="s">
        <v>170</v>
      </c>
      <c r="E27" s="109" t="s">
        <v>171</v>
      </c>
      <c r="F27" s="165">
        <f>16/2</f>
        <v>8</v>
      </c>
    </row>
    <row r="28" spans="1:8" ht="25.5" x14ac:dyDescent="0.2">
      <c r="A28" s="111" t="s">
        <v>26</v>
      </c>
      <c r="B28" s="108" t="s">
        <v>400</v>
      </c>
      <c r="C28" s="109" t="s">
        <v>11</v>
      </c>
      <c r="D28" s="109" t="s">
        <v>170</v>
      </c>
      <c r="E28" s="109" t="s">
        <v>171</v>
      </c>
      <c r="F28" s="165">
        <f>16/2</f>
        <v>8</v>
      </c>
    </row>
    <row r="29" spans="1:8" ht="25.5" x14ac:dyDescent="0.2">
      <c r="A29" s="111" t="s">
        <v>333</v>
      </c>
      <c r="B29" s="109" t="s">
        <v>394</v>
      </c>
      <c r="C29" s="170" t="s">
        <v>11</v>
      </c>
      <c r="D29" s="109" t="s">
        <v>170</v>
      </c>
      <c r="E29" s="109" t="s">
        <v>171</v>
      </c>
      <c r="F29" s="165">
        <f>13.7/2</f>
        <v>6.85</v>
      </c>
    </row>
    <row r="30" spans="1:8" ht="14.25" hidden="1" x14ac:dyDescent="0.2">
      <c r="A30" s="111"/>
      <c r="B30" s="109"/>
      <c r="C30" s="170"/>
      <c r="D30" s="109"/>
      <c r="E30" s="109"/>
      <c r="F30" s="165"/>
    </row>
    <row r="31" spans="1:8" ht="25.5" x14ac:dyDescent="0.2">
      <c r="A31" s="111" t="s">
        <v>24</v>
      </c>
      <c r="B31" s="109" t="s">
        <v>9</v>
      </c>
      <c r="C31" s="109" t="s">
        <v>10</v>
      </c>
      <c r="D31" s="109">
        <v>1146529760</v>
      </c>
      <c r="E31" s="109" t="s">
        <v>169</v>
      </c>
      <c r="F31" s="165">
        <v>8.5399999999999991</v>
      </c>
    </row>
    <row r="32" spans="1:8" ht="14.25" x14ac:dyDescent="0.2">
      <c r="A32" s="107" t="s">
        <v>21</v>
      </c>
      <c r="B32" s="109" t="s">
        <v>92</v>
      </c>
      <c r="C32" s="109" t="s">
        <v>52</v>
      </c>
      <c r="D32" s="109">
        <v>3564470152</v>
      </c>
      <c r="E32" s="116" t="s">
        <v>281</v>
      </c>
      <c r="F32" s="165">
        <v>0.75</v>
      </c>
      <c r="G32" s="44"/>
    </row>
    <row r="33" spans="1:9" ht="14.25" x14ac:dyDescent="0.2">
      <c r="A33" s="107" t="s">
        <v>22</v>
      </c>
      <c r="B33" s="109" t="s">
        <v>94</v>
      </c>
      <c r="C33" s="109" t="s">
        <v>52</v>
      </c>
      <c r="D33" s="109">
        <v>3564470152</v>
      </c>
      <c r="E33" s="116" t="s">
        <v>281</v>
      </c>
      <c r="F33" s="165">
        <v>0.75</v>
      </c>
      <c r="G33" s="44"/>
      <c r="H33" s="38"/>
      <c r="I33" s="40"/>
    </row>
    <row r="34" spans="1:9" ht="14.25" x14ac:dyDescent="0.2">
      <c r="A34" s="111" t="s">
        <v>38</v>
      </c>
      <c r="B34" s="109" t="s">
        <v>14</v>
      </c>
      <c r="C34" s="109" t="s">
        <v>52</v>
      </c>
      <c r="D34" s="109">
        <v>3564470152</v>
      </c>
      <c r="E34" s="116" t="s">
        <v>281</v>
      </c>
      <c r="F34" s="165">
        <v>0.56999999999999995</v>
      </c>
      <c r="G34" s="39"/>
      <c r="H34" s="38" t="s">
        <v>320</v>
      </c>
      <c r="I34" s="40"/>
    </row>
    <row r="35" spans="1:9" s="41" customFormat="1" ht="14.25" x14ac:dyDescent="0.2">
      <c r="A35" s="111" t="s">
        <v>292</v>
      </c>
      <c r="B35" s="108" t="s">
        <v>287</v>
      </c>
      <c r="C35" s="113" t="s">
        <v>289</v>
      </c>
      <c r="D35" s="113">
        <v>3564508854</v>
      </c>
      <c r="E35" s="117" t="s">
        <v>288</v>
      </c>
      <c r="F35" s="167">
        <v>0.15</v>
      </c>
      <c r="G35" s="42"/>
    </row>
    <row r="36" spans="1:9" x14ac:dyDescent="0.2">
      <c r="A36" s="118" t="s">
        <v>116</v>
      </c>
      <c r="B36" s="108" t="s">
        <v>46</v>
      </c>
      <c r="C36" s="119"/>
      <c r="D36" s="119"/>
      <c r="E36" s="119"/>
      <c r="F36" s="169">
        <v>0.09</v>
      </c>
    </row>
    <row r="37" spans="1:9" hidden="1" x14ac:dyDescent="0.2">
      <c r="A37" s="118"/>
      <c r="B37" s="113"/>
      <c r="C37" s="120"/>
      <c r="D37" s="120"/>
      <c r="E37" s="120"/>
      <c r="F37" s="169"/>
    </row>
    <row r="38" spans="1:9" x14ac:dyDescent="0.2">
      <c r="A38" s="118" t="s">
        <v>380</v>
      </c>
      <c r="B38" s="121" t="s">
        <v>350</v>
      </c>
      <c r="C38" s="120"/>
      <c r="D38" s="120"/>
      <c r="E38" s="120"/>
      <c r="F38" s="169">
        <v>0.05</v>
      </c>
    </row>
    <row r="39" spans="1:9" x14ac:dyDescent="0.2">
      <c r="A39" s="118" t="s">
        <v>381</v>
      </c>
      <c r="B39" s="121" t="s">
        <v>391</v>
      </c>
      <c r="C39" s="120"/>
      <c r="D39" s="120"/>
      <c r="E39" s="120"/>
      <c r="F39" s="169">
        <v>0.04</v>
      </c>
    </row>
    <row r="40" spans="1:9" x14ac:dyDescent="0.2">
      <c r="A40" s="118" t="s">
        <v>34</v>
      </c>
      <c r="B40" s="121" t="s">
        <v>355</v>
      </c>
      <c r="C40" s="120"/>
      <c r="D40" s="120"/>
      <c r="E40" s="120"/>
      <c r="F40" s="169">
        <v>0.17</v>
      </c>
    </row>
    <row r="41" spans="1:9" x14ac:dyDescent="0.2">
      <c r="A41" s="118" t="s">
        <v>352</v>
      </c>
      <c r="B41" s="121" t="s">
        <v>356</v>
      </c>
      <c r="C41" s="120"/>
      <c r="D41" s="120"/>
      <c r="E41" s="120"/>
      <c r="F41" s="169">
        <v>0.19</v>
      </c>
    </row>
    <row r="42" spans="1:9" x14ac:dyDescent="0.2">
      <c r="A42" s="118" t="s">
        <v>382</v>
      </c>
      <c r="B42" s="122" t="s">
        <v>389</v>
      </c>
      <c r="C42" s="120"/>
      <c r="D42" s="120"/>
      <c r="E42" s="120"/>
      <c r="F42" s="169">
        <v>0</v>
      </c>
    </row>
  </sheetData>
  <sheetProtection algorithmName="SHA-512" hashValue="ekWWwb7zjUm6yCztUCSlSiQkGqcIu0Bv9H9zB50FFwF312QFkv3diiEMnNyvL44EuCvBZSDX/LrrUsRK+ujyTQ==" saltValue="kXAcLwBjjgB6sCvTpVIHTA==" spinCount="100000" sheet="1" formatCells="0" formatColumns="0" formatRows="0" insertColumns="0" insertRows="0" insertHyperlinks="0" deleteColumns="0" deleteRows="0" sort="0" autoFilter="0" pivotTables="0"/>
  <mergeCells count="1">
    <mergeCell ref="A2:F2"/>
  </mergeCells>
  <dataValidations count="1">
    <dataValidation type="list" allowBlank="1" showInputMessage="1" showErrorMessage="1" sqref="H5" xr:uid="{00000000-0002-0000-0200-000000000000}">
      <formula1>$B$5:$B$34</formula1>
    </dataValidation>
  </dataValidations>
  <hyperlinks>
    <hyperlink ref="E23" r:id="rId1" xr:uid="{00000000-0004-0000-0200-000000000000}"/>
    <hyperlink ref="E32" r:id="rId2" xr:uid="{00000000-0004-0000-0200-000001000000}"/>
    <hyperlink ref="E33" r:id="rId3" xr:uid="{00000000-0004-0000-0200-000002000000}"/>
    <hyperlink ref="E34" r:id="rId4" xr:uid="{00000000-0004-0000-0200-000003000000}"/>
    <hyperlink ref="E35" r:id="rId5" xr:uid="{00000000-0004-0000-0200-000004000000}"/>
  </hyperlinks>
  <pageMargins left="0.7" right="0.7" top="0.75" bottom="0.75" header="0.3" footer="0.3"/>
  <pageSetup scale="30" fitToHeight="0" orientation="portrait"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GW40"/>
  <sheetViews>
    <sheetView topLeftCell="BL37" zoomScale="85" zoomScaleNormal="85" workbookViewId="0">
      <selection activeCell="V36" sqref="V36"/>
    </sheetView>
  </sheetViews>
  <sheetFormatPr baseColWidth="10" defaultRowHeight="12.75" x14ac:dyDescent="0.2"/>
  <cols>
    <col min="1" max="1" width="40.140625" customWidth="1"/>
    <col min="2" max="2" width="15.140625" customWidth="1"/>
    <col min="4" max="4" width="24.85546875" customWidth="1"/>
    <col min="5" max="16" width="11.42578125" customWidth="1"/>
    <col min="17" max="17" width="16.42578125" customWidth="1"/>
    <col min="18" max="18" width="15.42578125" customWidth="1"/>
    <col min="19" max="19" width="19.28515625" customWidth="1"/>
    <col min="20" max="30" width="11.42578125" customWidth="1"/>
    <col min="31" max="31" width="16.140625" customWidth="1"/>
    <col min="32" max="32" width="21.5703125" customWidth="1"/>
    <col min="33" max="35" width="11.42578125" customWidth="1"/>
    <col min="36" max="36" width="15.28515625" customWidth="1"/>
    <col min="37" max="38" width="11.42578125" customWidth="1"/>
    <col min="39" max="39" width="21.85546875" customWidth="1"/>
    <col min="40" max="40" width="11.42578125" hidden="1" customWidth="1"/>
    <col min="41" max="49" width="11.42578125" customWidth="1"/>
    <col min="50" max="50" width="14.42578125" customWidth="1"/>
    <col min="51" max="52" width="11.42578125" customWidth="1"/>
    <col min="53" max="53" width="30.5703125" customWidth="1"/>
    <col min="54" max="54" width="14.42578125" customWidth="1"/>
    <col min="55" max="67" width="11.42578125" customWidth="1"/>
    <col min="68" max="68" width="16.140625" customWidth="1"/>
    <col min="69" max="75" width="11.42578125" customWidth="1"/>
    <col min="76" max="76" width="16.28515625" customWidth="1"/>
    <col min="77" max="78" width="11.42578125" customWidth="1"/>
    <col min="79" max="79" width="21.42578125" customWidth="1"/>
    <col min="80" max="80" width="11.42578125" customWidth="1"/>
    <col min="81" max="81" width="14.28515625" customWidth="1"/>
    <col min="82" max="82" width="15.28515625" customWidth="1"/>
    <col min="83" max="83" width="17.140625" customWidth="1"/>
    <col min="84" max="86" width="11.42578125" customWidth="1"/>
    <col min="87" max="87" width="19" customWidth="1"/>
    <col min="88" max="88" width="14.42578125" customWidth="1"/>
    <col min="89" max="89" width="17.28515625" customWidth="1"/>
    <col min="90" max="97" width="11.42578125" customWidth="1"/>
    <col min="98" max="98" width="17.7109375" customWidth="1"/>
    <col min="99" max="107" width="11.42578125" customWidth="1"/>
    <col min="108" max="108" width="19.28515625" customWidth="1"/>
    <col min="109" max="109" width="18.42578125" customWidth="1"/>
    <col min="110" max="110" width="11.42578125" customWidth="1"/>
    <col min="111" max="111" width="16.28515625" customWidth="1"/>
    <col min="112" max="112" width="11.42578125" customWidth="1"/>
    <col min="113" max="113" width="21" bestFit="1" customWidth="1"/>
    <col min="114" max="114" width="24.85546875" bestFit="1" customWidth="1"/>
    <col min="115" max="115" width="20.5703125" bestFit="1" customWidth="1"/>
    <col min="116" max="116" width="18.28515625" bestFit="1" customWidth="1"/>
    <col min="117" max="117" width="31.140625" customWidth="1"/>
    <col min="118" max="118" width="22.5703125" bestFit="1" customWidth="1"/>
    <col min="119" max="119" width="17.5703125" customWidth="1"/>
    <col min="120" max="120" width="28.140625" customWidth="1"/>
    <col min="121" max="121" width="37.5703125" customWidth="1"/>
    <col min="122" max="122" width="23.28515625" customWidth="1"/>
    <col min="123" max="123" width="16" customWidth="1"/>
    <col min="124" max="124" width="22.7109375" customWidth="1"/>
    <col min="125" max="125" width="16" customWidth="1"/>
    <col min="126" max="126" width="11.42578125" customWidth="1"/>
    <col min="127" max="127" width="26.140625" bestFit="1" customWidth="1"/>
    <col min="128" max="128" width="33.7109375" bestFit="1" customWidth="1"/>
    <col min="129" max="129" width="37.28515625" bestFit="1" customWidth="1"/>
    <col min="130" max="131" width="11.42578125" customWidth="1"/>
    <col min="132" max="132" width="17.7109375" bestFit="1" customWidth="1"/>
    <col min="133" max="133" width="31" bestFit="1" customWidth="1"/>
    <col min="134" max="135" width="18.5703125" bestFit="1" customWidth="1"/>
    <col min="136" max="137" width="11.42578125" customWidth="1"/>
    <col min="138" max="138" width="25.28515625" bestFit="1" customWidth="1"/>
    <col min="139" max="139" width="24.85546875" bestFit="1" customWidth="1"/>
    <col min="140" max="140" width="33.140625" bestFit="1" customWidth="1"/>
    <col min="141" max="141" width="16" customWidth="1"/>
    <col min="142" max="142" width="32" bestFit="1" customWidth="1"/>
    <col min="143" max="143" width="11.42578125" customWidth="1"/>
    <col min="144" max="144" width="9.42578125" bestFit="1" customWidth="1"/>
    <col min="145" max="159" width="11.42578125" customWidth="1"/>
    <col min="160" max="160" width="11.5703125" customWidth="1"/>
    <col min="161" max="163" width="11.42578125" customWidth="1"/>
    <col min="164" max="164" width="11.42578125" hidden="1" customWidth="1"/>
    <col min="165" max="167" width="11.42578125" customWidth="1"/>
    <col min="168" max="168" width="11.42578125" hidden="1" customWidth="1"/>
    <col min="169" max="174" width="11.42578125" customWidth="1"/>
    <col min="175" max="175" width="11.42578125" hidden="1" customWidth="1"/>
    <col min="176" max="204" width="11.42578125" customWidth="1"/>
  </cols>
  <sheetData>
    <row r="1" spans="1:205" ht="24.95" customHeight="1" thickBot="1" x14ac:dyDescent="0.25">
      <c r="A1" s="123" t="s">
        <v>58</v>
      </c>
      <c r="B1" s="124"/>
      <c r="C1" s="124"/>
      <c r="D1" s="124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</row>
    <row r="2" spans="1:205" ht="15" customHeight="1" thickBot="1" x14ac:dyDescent="0.25">
      <c r="A2" s="126" t="s">
        <v>58</v>
      </c>
      <c r="B2" s="127" t="s">
        <v>59</v>
      </c>
      <c r="C2" s="127" t="s">
        <v>78</v>
      </c>
      <c r="D2" s="128" t="s">
        <v>79</v>
      </c>
      <c r="E2" s="155"/>
      <c r="F2" s="155"/>
      <c r="G2" s="155" t="s">
        <v>449</v>
      </c>
      <c r="H2" s="155" t="s">
        <v>176</v>
      </c>
      <c r="I2" s="155" t="s">
        <v>448</v>
      </c>
      <c r="J2" s="155" t="s">
        <v>447</v>
      </c>
      <c r="K2" s="155" t="s">
        <v>346</v>
      </c>
      <c r="L2" s="155" t="s">
        <v>446</v>
      </c>
      <c r="M2" s="155" t="s">
        <v>445</v>
      </c>
      <c r="N2" s="155" t="s">
        <v>444</v>
      </c>
      <c r="O2" s="155"/>
      <c r="P2" s="155" t="s">
        <v>443</v>
      </c>
      <c r="Q2" s="155" t="s">
        <v>442</v>
      </c>
      <c r="R2" s="155" t="s">
        <v>441</v>
      </c>
      <c r="S2" s="155" t="s">
        <v>440</v>
      </c>
      <c r="T2" s="155" t="s">
        <v>437</v>
      </c>
      <c r="U2" s="155" t="s">
        <v>437</v>
      </c>
      <c r="V2" s="155" t="s">
        <v>437</v>
      </c>
      <c r="W2" s="155" t="s">
        <v>436</v>
      </c>
      <c r="X2" s="155" t="s">
        <v>435</v>
      </c>
      <c r="Y2" s="155" t="s">
        <v>428</v>
      </c>
      <c r="Z2" s="155" t="s">
        <v>432</v>
      </c>
      <c r="AA2" s="155" t="s">
        <v>431</v>
      </c>
      <c r="AB2" s="155" t="s">
        <v>430</v>
      </c>
      <c r="AC2" s="155"/>
      <c r="AD2" s="155" t="s">
        <v>427</v>
      </c>
      <c r="AE2" s="155" t="s">
        <v>426</v>
      </c>
      <c r="AF2" s="155" t="s">
        <v>425</v>
      </c>
      <c r="AG2" s="155" t="s">
        <v>360</v>
      </c>
      <c r="AH2" s="155" t="s">
        <v>424</v>
      </c>
      <c r="AI2" s="155" t="s">
        <v>423</v>
      </c>
      <c r="AJ2" s="155" t="s">
        <v>422</v>
      </c>
      <c r="AK2" s="155" t="s">
        <v>421</v>
      </c>
      <c r="AL2" s="155" t="s">
        <v>420</v>
      </c>
      <c r="AM2" s="155" t="s">
        <v>429</v>
      </c>
      <c r="AN2" s="155"/>
      <c r="AO2" s="155" t="s">
        <v>405</v>
      </c>
      <c r="AP2" s="155" t="s">
        <v>419</v>
      </c>
      <c r="AQ2" s="155" t="s">
        <v>418</v>
      </c>
      <c r="AR2" s="155" t="s">
        <v>417</v>
      </c>
      <c r="AS2" s="155" t="s">
        <v>341</v>
      </c>
      <c r="AT2" s="155" t="s">
        <v>416</v>
      </c>
      <c r="AU2" s="155" t="s">
        <v>415</v>
      </c>
      <c r="AV2" s="156" t="s">
        <v>414</v>
      </c>
      <c r="AW2" s="155" t="s">
        <v>413</v>
      </c>
      <c r="AX2" s="155" t="s">
        <v>412</v>
      </c>
      <c r="AY2" s="155" t="s">
        <v>411</v>
      </c>
      <c r="AZ2" s="155" t="s">
        <v>410</v>
      </c>
      <c r="BA2" s="155" t="s">
        <v>409</v>
      </c>
      <c r="BB2" s="155" t="s">
        <v>408</v>
      </c>
      <c r="BC2" s="155" t="s">
        <v>407</v>
      </c>
      <c r="BD2" s="155" t="s">
        <v>406</v>
      </c>
      <c r="BE2" s="155" t="s">
        <v>405</v>
      </c>
      <c r="BF2" s="155" t="s">
        <v>404</v>
      </c>
      <c r="BG2" s="155" t="s">
        <v>403</v>
      </c>
      <c r="BH2" s="155" t="s">
        <v>402</v>
      </c>
      <c r="BI2" s="155" t="s">
        <v>401</v>
      </c>
      <c r="BJ2" s="155" t="s">
        <v>392</v>
      </c>
      <c r="BK2" s="155" t="s">
        <v>393</v>
      </c>
      <c r="BL2" s="155" t="s">
        <v>378</v>
      </c>
      <c r="BM2" s="155" t="s">
        <v>377</v>
      </c>
      <c r="BN2" s="155" t="s">
        <v>374</v>
      </c>
      <c r="BO2" s="155" t="s">
        <v>375</v>
      </c>
      <c r="BP2" s="155" t="s">
        <v>376</v>
      </c>
      <c r="BQ2" s="155" t="s">
        <v>346</v>
      </c>
      <c r="BR2" s="155" t="s">
        <v>373</v>
      </c>
      <c r="BS2" s="155" t="s">
        <v>372</v>
      </c>
      <c r="BT2" s="155" t="s">
        <v>371</v>
      </c>
      <c r="BU2" s="155" t="s">
        <v>175</v>
      </c>
      <c r="BV2" s="155" t="s">
        <v>370</v>
      </c>
      <c r="BW2" s="155" t="s">
        <v>369</v>
      </c>
      <c r="BX2" s="155" t="s">
        <v>368</v>
      </c>
      <c r="BY2" s="155" t="s">
        <v>367</v>
      </c>
      <c r="BZ2" s="155" t="s">
        <v>366</v>
      </c>
      <c r="CA2" s="155" t="s">
        <v>365</v>
      </c>
      <c r="CB2" s="155" t="s">
        <v>364</v>
      </c>
      <c r="CC2" s="155" t="s">
        <v>363</v>
      </c>
      <c r="CD2" s="155" t="s">
        <v>361</v>
      </c>
      <c r="CE2" s="155" t="s">
        <v>341</v>
      </c>
      <c r="CF2" s="155" t="s">
        <v>360</v>
      </c>
      <c r="CG2" s="155" t="s">
        <v>347</v>
      </c>
      <c r="CH2" s="155" t="s">
        <v>346</v>
      </c>
      <c r="CI2" s="155" t="s">
        <v>345</v>
      </c>
      <c r="CJ2" s="155" t="s">
        <v>189</v>
      </c>
      <c r="CK2" s="155" t="s">
        <v>344</v>
      </c>
      <c r="CL2" s="155" t="s">
        <v>335</v>
      </c>
      <c r="CM2" s="155" t="s">
        <v>343</v>
      </c>
      <c r="CN2" s="155" t="s">
        <v>342</v>
      </c>
      <c r="CO2" s="155" t="s">
        <v>341</v>
      </c>
      <c r="CP2" s="155" t="s">
        <v>340</v>
      </c>
      <c r="CQ2" s="155" t="s">
        <v>339</v>
      </c>
      <c r="CR2" s="155" t="s">
        <v>338</v>
      </c>
      <c r="CS2" s="155" t="s">
        <v>337</v>
      </c>
      <c r="CT2" s="155" t="s">
        <v>336</v>
      </c>
      <c r="CU2" s="155" t="s">
        <v>335</v>
      </c>
      <c r="CV2" s="155" t="s">
        <v>330</v>
      </c>
      <c r="CW2" s="155" t="s">
        <v>329</v>
      </c>
      <c r="CX2" s="155" t="s">
        <v>328</v>
      </c>
      <c r="CY2" s="155" t="s">
        <v>327</v>
      </c>
      <c r="CZ2" s="155" t="s">
        <v>326</v>
      </c>
      <c r="DA2" s="155" t="s">
        <v>325</v>
      </c>
      <c r="DB2" s="155" t="s">
        <v>220</v>
      </c>
      <c r="DC2" s="155" t="s">
        <v>324</v>
      </c>
      <c r="DD2" s="155" t="s">
        <v>323</v>
      </c>
      <c r="DE2" s="155" t="s">
        <v>322</v>
      </c>
      <c r="DF2" s="155" t="s">
        <v>196</v>
      </c>
      <c r="DG2" s="155" t="s">
        <v>319</v>
      </c>
      <c r="DH2" s="155" t="s">
        <v>315</v>
      </c>
      <c r="DI2" s="155" t="s">
        <v>314</v>
      </c>
      <c r="DJ2" s="155" t="s">
        <v>313</v>
      </c>
      <c r="DK2" s="155" t="s">
        <v>312</v>
      </c>
      <c r="DL2" s="155" t="s">
        <v>311</v>
      </c>
      <c r="DM2" s="155" t="s">
        <v>310</v>
      </c>
      <c r="DN2" s="155" t="s">
        <v>304</v>
      </c>
      <c r="DO2" s="155" t="s">
        <v>309</v>
      </c>
      <c r="DP2" s="155" t="s">
        <v>308</v>
      </c>
      <c r="DQ2" s="155" t="s">
        <v>307</v>
      </c>
      <c r="DR2" s="155" t="s">
        <v>306</v>
      </c>
      <c r="DS2" s="155" t="s">
        <v>305</v>
      </c>
      <c r="DT2" s="155" t="s">
        <v>304</v>
      </c>
      <c r="DU2" s="155" t="s">
        <v>303</v>
      </c>
      <c r="DV2" s="155" t="s">
        <v>189</v>
      </c>
      <c r="DW2" s="155" t="s">
        <v>302</v>
      </c>
      <c r="DX2" s="155" t="s">
        <v>301</v>
      </c>
      <c r="DY2" s="155" t="s">
        <v>278</v>
      </c>
      <c r="DZ2" s="156" t="s">
        <v>277</v>
      </c>
      <c r="EA2" s="155" t="s">
        <v>276</v>
      </c>
      <c r="EB2" s="155" t="s">
        <v>275</v>
      </c>
      <c r="EC2" s="155" t="s">
        <v>274</v>
      </c>
      <c r="ED2" s="155" t="s">
        <v>273</v>
      </c>
      <c r="EE2" s="155" t="s">
        <v>273</v>
      </c>
      <c r="EF2" s="155" t="s">
        <v>239</v>
      </c>
      <c r="EG2" s="155" t="s">
        <v>269</v>
      </c>
      <c r="EH2" s="155" t="s">
        <v>268</v>
      </c>
      <c r="EI2" s="155" t="s">
        <v>266</v>
      </c>
      <c r="EJ2" s="155" t="s">
        <v>265</v>
      </c>
      <c r="EK2" s="155" t="s">
        <v>264</v>
      </c>
      <c r="EL2" s="155" t="s">
        <v>263</v>
      </c>
      <c r="EM2" s="155" t="s">
        <v>262</v>
      </c>
      <c r="EN2" s="155" t="s">
        <v>239</v>
      </c>
      <c r="EO2" s="155" t="s">
        <v>261</v>
      </c>
      <c r="EP2" s="155" t="s">
        <v>260</v>
      </c>
      <c r="EQ2" s="155" t="s">
        <v>259</v>
      </c>
      <c r="ER2" s="155" t="s">
        <v>258</v>
      </c>
      <c r="ES2" s="155" t="s">
        <v>257</v>
      </c>
      <c r="ET2" s="155" t="s">
        <v>256</v>
      </c>
      <c r="EU2" s="155" t="s">
        <v>255</v>
      </c>
      <c r="EV2" s="155" t="s">
        <v>254</v>
      </c>
      <c r="EW2" s="155" t="s">
        <v>253</v>
      </c>
      <c r="EX2" s="155" t="s">
        <v>252</v>
      </c>
      <c r="EY2" s="155" t="s">
        <v>251</v>
      </c>
      <c r="EZ2" s="155" t="s">
        <v>250</v>
      </c>
      <c r="FA2" s="155" t="s">
        <v>250</v>
      </c>
      <c r="FB2" s="155" t="s">
        <v>248</v>
      </c>
      <c r="FC2" s="155" t="s">
        <v>247</v>
      </c>
      <c r="FD2" s="155" t="s">
        <v>246</v>
      </c>
      <c r="FE2" s="157" t="s">
        <v>242</v>
      </c>
      <c r="FF2" s="155" t="s">
        <v>240</v>
      </c>
      <c r="FG2" s="157" t="s">
        <v>239</v>
      </c>
      <c r="FH2" s="155"/>
      <c r="FI2" s="155" t="s">
        <v>238</v>
      </c>
      <c r="FJ2" s="155" t="s">
        <v>222</v>
      </c>
      <c r="FK2" s="155" t="s">
        <v>221</v>
      </c>
      <c r="FL2" s="155"/>
      <c r="FM2" s="156" t="s">
        <v>219</v>
      </c>
      <c r="FN2" s="156" t="s">
        <v>218</v>
      </c>
      <c r="FO2" s="155" t="s">
        <v>220</v>
      </c>
      <c r="FP2" s="155" t="s">
        <v>217</v>
      </c>
      <c r="FQ2" s="155" t="s">
        <v>205</v>
      </c>
      <c r="FR2" s="155" t="s">
        <v>204</v>
      </c>
      <c r="FS2" s="155"/>
      <c r="FT2" s="157" t="s">
        <v>203</v>
      </c>
      <c r="FU2" s="157" t="s">
        <v>202</v>
      </c>
      <c r="FV2" s="157" t="s">
        <v>201</v>
      </c>
      <c r="FW2" s="157" t="s">
        <v>200</v>
      </c>
      <c r="FX2" s="157" t="s">
        <v>199</v>
      </c>
      <c r="FY2" s="157" t="s">
        <v>198</v>
      </c>
      <c r="FZ2" s="157" t="s">
        <v>197</v>
      </c>
      <c r="GA2" s="157" t="s">
        <v>196</v>
      </c>
      <c r="GB2" s="156" t="s">
        <v>195</v>
      </c>
      <c r="GC2" s="157" t="s">
        <v>194</v>
      </c>
      <c r="GD2" s="157" t="s">
        <v>193</v>
      </c>
      <c r="GE2" s="157" t="s">
        <v>192</v>
      </c>
      <c r="GF2" s="157" t="s">
        <v>182</v>
      </c>
      <c r="GG2" s="157" t="s">
        <v>190</v>
      </c>
      <c r="GH2" s="157" t="s">
        <v>189</v>
      </c>
      <c r="GI2" s="157" t="s">
        <v>188</v>
      </c>
      <c r="GJ2" s="157" t="s">
        <v>185</v>
      </c>
      <c r="GK2" s="157" t="s">
        <v>184</v>
      </c>
      <c r="GL2" s="157" t="s">
        <v>181</v>
      </c>
      <c r="GM2" s="157" t="s">
        <v>183</v>
      </c>
      <c r="GN2" s="157" t="s">
        <v>182</v>
      </c>
      <c r="GO2" s="157" t="s">
        <v>181</v>
      </c>
      <c r="GP2" s="157" t="s">
        <v>180</v>
      </c>
      <c r="GQ2" s="158" t="s">
        <v>178</v>
      </c>
      <c r="GR2" s="158" t="s">
        <v>177</v>
      </c>
      <c r="GS2" s="158" t="s">
        <v>176</v>
      </c>
      <c r="GT2" s="159" t="s">
        <v>175</v>
      </c>
      <c r="GU2" s="159" t="s">
        <v>174</v>
      </c>
      <c r="GV2" s="155"/>
      <c r="GW2" s="81"/>
    </row>
    <row r="3" spans="1:205" ht="30" customHeight="1" x14ac:dyDescent="0.2">
      <c r="A3" s="129" t="s">
        <v>379</v>
      </c>
      <c r="B3" s="130" t="s">
        <v>80</v>
      </c>
      <c r="C3" s="131" t="s">
        <v>20</v>
      </c>
      <c r="D3" s="132"/>
      <c r="E3" s="160"/>
      <c r="F3" s="160"/>
      <c r="G3" s="160">
        <v>25</v>
      </c>
      <c r="H3" s="160"/>
      <c r="I3" s="160"/>
      <c r="J3" s="160"/>
      <c r="K3" s="160">
        <v>53</v>
      </c>
      <c r="L3" s="160"/>
      <c r="M3" s="160"/>
      <c r="N3" s="160"/>
      <c r="O3" s="160"/>
      <c r="P3" s="160">
        <v>5</v>
      </c>
      <c r="Q3" s="160">
        <v>14</v>
      </c>
      <c r="R3" s="160">
        <v>48</v>
      </c>
      <c r="S3" s="160">
        <v>13</v>
      </c>
      <c r="T3" s="160"/>
      <c r="U3" s="160"/>
      <c r="V3" s="160"/>
      <c r="W3" s="160">
        <v>14</v>
      </c>
      <c r="X3" s="160">
        <v>0</v>
      </c>
      <c r="Y3" s="160">
        <v>174</v>
      </c>
      <c r="Z3" s="160"/>
      <c r="AA3" s="160">
        <v>70</v>
      </c>
      <c r="AB3" s="160"/>
      <c r="AC3" s="160"/>
      <c r="AD3" s="160"/>
      <c r="AE3" s="160"/>
      <c r="AF3" s="160">
        <v>65</v>
      </c>
      <c r="AG3" s="160">
        <v>0</v>
      </c>
      <c r="AH3" s="160">
        <v>206</v>
      </c>
      <c r="AI3" s="160"/>
      <c r="AJ3" s="160">
        <v>44</v>
      </c>
      <c r="AK3" s="160"/>
      <c r="AL3" s="160"/>
      <c r="AM3" s="160"/>
      <c r="AN3" s="160"/>
      <c r="AO3" s="160"/>
      <c r="AP3" s="160">
        <v>74</v>
      </c>
      <c r="AQ3" s="160"/>
      <c r="AR3" s="160"/>
      <c r="AS3" s="160"/>
      <c r="AT3" s="160">
        <v>122</v>
      </c>
      <c r="AU3" s="160"/>
      <c r="AV3" s="160">
        <v>68</v>
      </c>
      <c r="AW3" s="160"/>
      <c r="AX3" s="160"/>
      <c r="AY3" s="160"/>
      <c r="AZ3" s="160"/>
      <c r="BA3" s="160"/>
      <c r="BB3" s="160"/>
      <c r="BC3" s="160">
        <v>46</v>
      </c>
      <c r="BD3" s="160"/>
      <c r="BE3" s="160">
        <v>116</v>
      </c>
      <c r="BF3" s="160">
        <v>36</v>
      </c>
      <c r="BG3" s="160">
        <v>63</v>
      </c>
      <c r="BH3" s="160">
        <v>68</v>
      </c>
      <c r="BI3" s="160">
        <v>-35</v>
      </c>
      <c r="BJ3" s="133"/>
      <c r="BK3" s="133"/>
      <c r="BL3" s="133">
        <v>77</v>
      </c>
      <c r="BM3" s="133">
        <v>0</v>
      </c>
      <c r="BN3" s="133">
        <v>26</v>
      </c>
      <c r="BO3" s="133">
        <v>25</v>
      </c>
      <c r="BP3" s="133"/>
      <c r="BQ3" s="133">
        <v>48</v>
      </c>
      <c r="BR3" s="133"/>
      <c r="BS3" s="133"/>
      <c r="BT3" s="133"/>
      <c r="BU3" s="133"/>
      <c r="BV3" s="133"/>
      <c r="BW3" s="133">
        <v>27</v>
      </c>
      <c r="BX3" s="133">
        <v>48</v>
      </c>
      <c r="BY3" s="133"/>
      <c r="BZ3" s="133"/>
      <c r="CA3" s="133">
        <v>26</v>
      </c>
      <c r="CB3" s="133">
        <v>27</v>
      </c>
      <c r="CC3" s="133"/>
      <c r="CD3" s="133"/>
      <c r="CE3" s="133"/>
      <c r="CF3" s="133"/>
      <c r="CG3" s="133">
        <v>33</v>
      </c>
      <c r="CH3" s="133">
        <v>48</v>
      </c>
      <c r="CI3" s="133"/>
      <c r="CJ3" s="133">
        <v>24</v>
      </c>
      <c r="CK3" s="133">
        <v>38</v>
      </c>
      <c r="CL3" s="133"/>
      <c r="CM3" s="133">
        <v>17</v>
      </c>
      <c r="CN3" s="133"/>
      <c r="CO3" s="133"/>
      <c r="CP3" s="133">
        <v>26</v>
      </c>
      <c r="CQ3" s="133">
        <v>31</v>
      </c>
      <c r="CR3" s="133">
        <v>36</v>
      </c>
      <c r="CS3" s="133"/>
      <c r="CT3" s="133"/>
      <c r="CU3" s="133"/>
      <c r="CV3" s="133"/>
      <c r="CW3" s="133"/>
      <c r="CX3" s="133"/>
      <c r="CY3" s="133">
        <v>0</v>
      </c>
      <c r="CZ3" s="133"/>
      <c r="DA3" s="133"/>
      <c r="DB3" s="133"/>
      <c r="DC3" s="133"/>
      <c r="DD3" s="133"/>
      <c r="DE3" s="133"/>
      <c r="DF3" s="133">
        <v>0</v>
      </c>
      <c r="DG3" s="133">
        <v>87</v>
      </c>
      <c r="DH3" s="133"/>
      <c r="DI3" s="133"/>
      <c r="DJ3" s="133"/>
      <c r="DK3" s="133">
        <v>121</v>
      </c>
      <c r="DL3" s="133"/>
      <c r="DM3" s="133">
        <v>13</v>
      </c>
      <c r="DN3" s="133"/>
      <c r="DO3" s="133"/>
      <c r="DP3" s="133"/>
      <c r="DQ3" s="133">
        <v>59</v>
      </c>
      <c r="DR3" s="133">
        <v>93</v>
      </c>
      <c r="DS3" s="133">
        <f>136</f>
        <v>136</v>
      </c>
      <c r="DT3" s="133">
        <v>24</v>
      </c>
      <c r="DU3" s="133">
        <v>55</v>
      </c>
      <c r="DV3" s="133"/>
      <c r="DW3" s="133">
        <v>48</v>
      </c>
      <c r="DX3" s="133"/>
      <c r="DY3" s="133"/>
      <c r="DZ3" s="133">
        <v>69</v>
      </c>
      <c r="EA3" s="133"/>
      <c r="EB3" s="133"/>
      <c r="EC3" s="133"/>
      <c r="ED3" s="133">
        <v>44</v>
      </c>
      <c r="EE3" s="133">
        <v>47</v>
      </c>
      <c r="EF3" s="133">
        <v>0</v>
      </c>
      <c r="EG3" s="133">
        <v>35</v>
      </c>
      <c r="EH3" s="133">
        <v>80</v>
      </c>
      <c r="EI3" s="133">
        <v>51</v>
      </c>
      <c r="EJ3" s="133">
        <v>72</v>
      </c>
      <c r="EK3" s="133"/>
      <c r="EL3" s="133"/>
      <c r="EM3" s="133"/>
      <c r="EN3" s="133"/>
      <c r="EO3" s="133">
        <v>41</v>
      </c>
      <c r="EP3" s="133"/>
      <c r="EQ3" s="133"/>
      <c r="ER3" s="133"/>
      <c r="ES3" s="133"/>
      <c r="ET3" s="133"/>
      <c r="EU3" s="133"/>
      <c r="EV3" s="133"/>
      <c r="EW3" s="133"/>
      <c r="EX3" s="133"/>
      <c r="EY3" s="133">
        <v>35</v>
      </c>
      <c r="EZ3" s="133">
        <v>80</v>
      </c>
      <c r="FA3" s="133">
        <v>40</v>
      </c>
      <c r="FB3" s="133"/>
      <c r="FC3" s="133"/>
      <c r="FD3" s="133">
        <v>35</v>
      </c>
      <c r="FE3" s="133">
        <v>4</v>
      </c>
      <c r="FF3" s="133"/>
      <c r="FG3" s="133"/>
      <c r="FH3" s="133"/>
      <c r="FI3" s="133"/>
      <c r="FJ3" s="133"/>
      <c r="FK3" s="133"/>
      <c r="FL3" s="133"/>
      <c r="FM3" s="133">
        <v>170</v>
      </c>
      <c r="FN3" s="133"/>
      <c r="FO3" s="133"/>
      <c r="FP3" s="133">
        <v>15</v>
      </c>
      <c r="FQ3" s="133"/>
      <c r="FR3" s="133">
        <v>33</v>
      </c>
      <c r="FS3" s="133"/>
      <c r="FT3" s="133"/>
      <c r="FU3" s="133">
        <v>48</v>
      </c>
      <c r="FV3" s="133">
        <v>122</v>
      </c>
      <c r="FW3" s="133"/>
      <c r="FX3" s="133"/>
      <c r="FY3" s="133">
        <v>49</v>
      </c>
      <c r="FZ3" s="133"/>
      <c r="GA3" s="133"/>
      <c r="GB3" s="133"/>
      <c r="GC3" s="133"/>
      <c r="GD3" s="133">
        <v>31</v>
      </c>
      <c r="GE3" s="133"/>
      <c r="GF3" s="133">
        <v>72</v>
      </c>
      <c r="GG3" s="133">
        <v>100</v>
      </c>
      <c r="GH3" s="133"/>
      <c r="GI3" s="133"/>
      <c r="GJ3" s="133"/>
      <c r="GK3" s="133">
        <v>16</v>
      </c>
      <c r="GL3" s="133">
        <v>45</v>
      </c>
      <c r="GM3" s="133">
        <v>28</v>
      </c>
      <c r="GN3" s="133">
        <v>35</v>
      </c>
      <c r="GO3" s="133">
        <v>45</v>
      </c>
      <c r="GP3" s="133"/>
      <c r="GQ3" s="133"/>
      <c r="GR3" s="133">
        <v>37</v>
      </c>
      <c r="GS3" s="133"/>
      <c r="GT3" s="133">
        <v>44</v>
      </c>
      <c r="GU3" s="133"/>
      <c r="GV3" s="133"/>
      <c r="GW3" s="134">
        <f t="shared" ref="GW3:GW34" si="0">SUM(E3:GV3)</f>
        <v>4005</v>
      </c>
    </row>
    <row r="4" spans="1:205" ht="30" customHeight="1" x14ac:dyDescent="0.2">
      <c r="A4" s="135" t="s">
        <v>398</v>
      </c>
      <c r="B4" s="136" t="s">
        <v>82</v>
      </c>
      <c r="C4" s="9" t="s">
        <v>25</v>
      </c>
      <c r="D4" s="137"/>
      <c r="E4" s="161"/>
      <c r="F4" s="161"/>
      <c r="G4" s="161"/>
      <c r="H4" s="161"/>
      <c r="I4" s="161"/>
      <c r="J4" s="161"/>
      <c r="K4" s="161"/>
      <c r="L4" s="161"/>
      <c r="M4" s="161">
        <v>2</v>
      </c>
      <c r="N4" s="161">
        <v>4</v>
      </c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>
        <v>1</v>
      </c>
      <c r="AH4" s="161"/>
      <c r="AI4" s="161">
        <v>2</v>
      </c>
      <c r="AJ4" s="161"/>
      <c r="AK4" s="161">
        <v>1</v>
      </c>
      <c r="AL4" s="161">
        <v>2</v>
      </c>
      <c r="AM4" s="161"/>
      <c r="AN4" s="161"/>
      <c r="AO4" s="161"/>
      <c r="AP4" s="161"/>
      <c r="AQ4" s="161"/>
      <c r="AR4" s="161"/>
      <c r="AS4" s="161">
        <v>2</v>
      </c>
      <c r="AT4" s="161"/>
      <c r="AU4" s="161"/>
      <c r="AV4" s="161"/>
      <c r="AW4" s="161">
        <v>4</v>
      </c>
      <c r="AX4" s="161"/>
      <c r="AY4" s="161"/>
      <c r="AZ4" s="161"/>
      <c r="BA4" s="161"/>
      <c r="BB4" s="161">
        <v>1</v>
      </c>
      <c r="BC4" s="161"/>
      <c r="BD4" s="161"/>
      <c r="BE4" s="161"/>
      <c r="BF4" s="161"/>
      <c r="BG4" s="161"/>
      <c r="BH4" s="161"/>
      <c r="BI4" s="161">
        <v>-30</v>
      </c>
      <c r="BJ4" s="138"/>
      <c r="BK4" s="138"/>
      <c r="BL4" s="138"/>
      <c r="BM4" s="138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  <c r="CK4" s="138"/>
      <c r="CL4" s="138"/>
      <c r="CM4" s="138"/>
      <c r="CN4" s="138"/>
      <c r="CO4" s="138"/>
      <c r="CP4" s="138"/>
      <c r="CQ4" s="138"/>
      <c r="CR4" s="138"/>
      <c r="CS4" s="138"/>
      <c r="CT4" s="138"/>
      <c r="CU4" s="138"/>
      <c r="CV4" s="138"/>
      <c r="CW4" s="138"/>
      <c r="CX4" s="138"/>
      <c r="CY4" s="138">
        <v>0</v>
      </c>
      <c r="CZ4" s="138"/>
      <c r="DA4" s="138"/>
      <c r="DB4" s="138"/>
      <c r="DC4" s="138"/>
      <c r="DD4" s="138"/>
      <c r="DE4" s="138"/>
      <c r="DF4" s="138">
        <v>0</v>
      </c>
      <c r="DG4" s="138">
        <v>6</v>
      </c>
      <c r="DH4" s="138"/>
      <c r="DI4" s="138"/>
      <c r="DJ4" s="138"/>
      <c r="DK4" s="138">
        <v>7</v>
      </c>
      <c r="DL4" s="138"/>
      <c r="DM4" s="138">
        <v>2</v>
      </c>
      <c r="DN4" s="138"/>
      <c r="DO4" s="138"/>
      <c r="DP4" s="138"/>
      <c r="DQ4" s="138">
        <v>2</v>
      </c>
      <c r="DR4" s="138">
        <v>5</v>
      </c>
      <c r="DS4" s="138">
        <v>6</v>
      </c>
      <c r="DT4" s="138">
        <v>2</v>
      </c>
      <c r="DU4" s="138">
        <v>5</v>
      </c>
      <c r="DV4" s="138"/>
      <c r="DW4" s="138">
        <v>4</v>
      </c>
      <c r="DX4" s="138"/>
      <c r="DY4" s="138"/>
      <c r="DZ4" s="138">
        <v>0</v>
      </c>
      <c r="EA4" s="138"/>
      <c r="EB4" s="138"/>
      <c r="EC4" s="138"/>
      <c r="ED4" s="138">
        <v>0</v>
      </c>
      <c r="EE4" s="138">
        <v>0</v>
      </c>
      <c r="EF4" s="138">
        <v>0</v>
      </c>
      <c r="EG4" s="138">
        <v>2</v>
      </c>
      <c r="EH4" s="138">
        <v>0</v>
      </c>
      <c r="EI4" s="138">
        <v>6</v>
      </c>
      <c r="EJ4" s="138">
        <v>3</v>
      </c>
      <c r="EK4" s="138"/>
      <c r="EL4" s="138"/>
      <c r="EM4" s="138"/>
      <c r="EN4" s="138"/>
      <c r="EO4" s="138">
        <v>1</v>
      </c>
      <c r="EP4" s="138"/>
      <c r="EQ4" s="138"/>
      <c r="ER4" s="138"/>
      <c r="ES4" s="138"/>
      <c r="ET4" s="138"/>
      <c r="EU4" s="138"/>
      <c r="EV4" s="138"/>
      <c r="EW4" s="138"/>
      <c r="EX4" s="138"/>
      <c r="EY4" s="138">
        <v>1</v>
      </c>
      <c r="EZ4" s="138">
        <v>12</v>
      </c>
      <c r="FA4" s="138">
        <v>6</v>
      </c>
      <c r="FB4" s="138"/>
      <c r="FC4" s="138"/>
      <c r="FD4" s="138">
        <v>2</v>
      </c>
      <c r="FE4" s="138">
        <v>17</v>
      </c>
      <c r="FF4" s="138"/>
      <c r="FG4" s="138"/>
      <c r="FH4" s="138"/>
      <c r="FI4" s="138"/>
      <c r="FJ4" s="138"/>
      <c r="FK4" s="138"/>
      <c r="FL4" s="138"/>
      <c r="FM4" s="138">
        <v>19</v>
      </c>
      <c r="FN4" s="138"/>
      <c r="FO4" s="138"/>
      <c r="FP4" s="138">
        <v>1</v>
      </c>
      <c r="FQ4" s="138"/>
      <c r="FR4" s="138">
        <v>1</v>
      </c>
      <c r="FS4" s="138"/>
      <c r="FT4" s="138"/>
      <c r="FU4" s="138">
        <v>1</v>
      </c>
      <c r="FV4" s="138">
        <v>5</v>
      </c>
      <c r="FW4" s="138"/>
      <c r="FX4" s="138"/>
      <c r="FY4" s="138">
        <v>2</v>
      </c>
      <c r="FZ4" s="138"/>
      <c r="GA4" s="138"/>
      <c r="GB4" s="138"/>
      <c r="GC4" s="138"/>
      <c r="GD4" s="138">
        <v>1</v>
      </c>
      <c r="GE4" s="138"/>
      <c r="GF4" s="138">
        <v>2</v>
      </c>
      <c r="GG4" s="138">
        <v>5</v>
      </c>
      <c r="GH4" s="138"/>
      <c r="GI4" s="138">
        <v>7</v>
      </c>
      <c r="GJ4" s="138"/>
      <c r="GK4" s="138">
        <v>1</v>
      </c>
      <c r="GL4" s="138">
        <v>4</v>
      </c>
      <c r="GM4" s="138">
        <v>2</v>
      </c>
      <c r="GN4" s="138">
        <v>0</v>
      </c>
      <c r="GO4" s="138">
        <v>4</v>
      </c>
      <c r="GP4" s="138"/>
      <c r="GQ4" s="138"/>
      <c r="GR4" s="138">
        <v>4</v>
      </c>
      <c r="GS4" s="138"/>
      <c r="GT4" s="138">
        <v>6</v>
      </c>
      <c r="GU4" s="138"/>
      <c r="GV4" s="138"/>
      <c r="GW4" s="134">
        <f t="shared" si="0"/>
        <v>143</v>
      </c>
    </row>
    <row r="5" spans="1:205" ht="30" customHeight="1" x14ac:dyDescent="0.2">
      <c r="A5" s="135" t="s">
        <v>398</v>
      </c>
      <c r="B5" s="136" t="s">
        <v>84</v>
      </c>
      <c r="C5" s="9" t="s">
        <v>26</v>
      </c>
      <c r="D5" s="139"/>
      <c r="E5" s="161"/>
      <c r="F5" s="161"/>
      <c r="G5" s="161"/>
      <c r="H5" s="161">
        <v>0</v>
      </c>
      <c r="I5" s="161"/>
      <c r="J5" s="161"/>
      <c r="K5" s="161"/>
      <c r="L5" s="161"/>
      <c r="M5" s="161">
        <v>2</v>
      </c>
      <c r="N5" s="161">
        <v>4</v>
      </c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>
        <v>3</v>
      </c>
      <c r="AA5" s="161"/>
      <c r="AB5" s="161"/>
      <c r="AC5" s="161"/>
      <c r="AD5" s="161"/>
      <c r="AE5" s="161"/>
      <c r="AF5" s="161"/>
      <c r="AG5" s="161"/>
      <c r="AH5" s="161"/>
      <c r="AI5" s="161">
        <v>2</v>
      </c>
      <c r="AJ5" s="161"/>
      <c r="AK5" s="161">
        <v>2</v>
      </c>
      <c r="AL5" s="161">
        <v>1</v>
      </c>
      <c r="AM5" s="161"/>
      <c r="AN5" s="161"/>
      <c r="AO5" s="161"/>
      <c r="AP5" s="161"/>
      <c r="AQ5" s="161"/>
      <c r="AR5" s="161"/>
      <c r="AS5" s="161">
        <v>3</v>
      </c>
      <c r="AT5" s="161"/>
      <c r="AU5" s="161"/>
      <c r="AV5" s="161"/>
      <c r="AW5" s="161">
        <v>4</v>
      </c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>
        <v>-56</v>
      </c>
      <c r="BJ5" s="138"/>
      <c r="BK5" s="138"/>
      <c r="BL5" s="138"/>
      <c r="BM5" s="138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  <c r="CK5" s="138"/>
      <c r="CL5" s="138"/>
      <c r="CM5" s="138"/>
      <c r="CN5" s="138"/>
      <c r="CO5" s="138"/>
      <c r="CP5" s="138"/>
      <c r="CQ5" s="138"/>
      <c r="CR5" s="138"/>
      <c r="CS5" s="138"/>
      <c r="CT5" s="138"/>
      <c r="CU5" s="138"/>
      <c r="CV5" s="138"/>
      <c r="CW5" s="138"/>
      <c r="CX5" s="138"/>
      <c r="CY5" s="138">
        <v>0</v>
      </c>
      <c r="CZ5" s="138"/>
      <c r="DA5" s="138"/>
      <c r="DB5" s="138"/>
      <c r="DC5" s="138"/>
      <c r="DD5" s="138"/>
      <c r="DE5" s="138"/>
      <c r="DF5" s="138">
        <v>0</v>
      </c>
      <c r="DG5" s="138">
        <v>6</v>
      </c>
      <c r="DH5" s="138"/>
      <c r="DI5" s="138"/>
      <c r="DJ5" s="138"/>
      <c r="DK5" s="138">
        <v>10</v>
      </c>
      <c r="DL5" s="138"/>
      <c r="DM5" s="138">
        <v>1</v>
      </c>
      <c r="DN5" s="138"/>
      <c r="DO5" s="138"/>
      <c r="DP5" s="138"/>
      <c r="DQ5" s="138">
        <v>3</v>
      </c>
      <c r="DR5" s="138">
        <v>5</v>
      </c>
      <c r="DS5" s="138">
        <v>12</v>
      </c>
      <c r="DT5" s="138">
        <v>2</v>
      </c>
      <c r="DU5" s="138">
        <v>1</v>
      </c>
      <c r="DV5" s="138"/>
      <c r="DW5" s="138">
        <v>2</v>
      </c>
      <c r="DX5" s="138"/>
      <c r="DY5" s="138"/>
      <c r="DZ5" s="138">
        <v>0</v>
      </c>
      <c r="EA5" s="138"/>
      <c r="EB5" s="138"/>
      <c r="EC5" s="138"/>
      <c r="ED5" s="138">
        <v>4</v>
      </c>
      <c r="EE5" s="138">
        <v>5</v>
      </c>
      <c r="EF5" s="138">
        <v>0</v>
      </c>
      <c r="EG5" s="138">
        <v>1</v>
      </c>
      <c r="EH5" s="138">
        <v>4</v>
      </c>
      <c r="EI5" s="138">
        <v>0</v>
      </c>
      <c r="EJ5" s="138">
        <v>6</v>
      </c>
      <c r="EK5" s="138"/>
      <c r="EL5" s="138"/>
      <c r="EM5" s="138"/>
      <c r="EN5" s="138"/>
      <c r="EO5" s="138">
        <v>2</v>
      </c>
      <c r="EP5" s="138"/>
      <c r="EQ5" s="138"/>
      <c r="ER5" s="138"/>
      <c r="ES5" s="138"/>
      <c r="ET5" s="138"/>
      <c r="EU5" s="138"/>
      <c r="EV5" s="138"/>
      <c r="EW5" s="138"/>
      <c r="EX5" s="138"/>
      <c r="EY5" s="138">
        <v>4</v>
      </c>
      <c r="EZ5" s="138">
        <v>0</v>
      </c>
      <c r="FA5" s="138">
        <v>0</v>
      </c>
      <c r="FB5" s="138"/>
      <c r="FC5" s="138"/>
      <c r="FD5" s="138">
        <v>3</v>
      </c>
      <c r="FE5" s="138">
        <v>4</v>
      </c>
      <c r="FF5" s="138"/>
      <c r="FG5" s="138"/>
      <c r="FH5" s="138"/>
      <c r="FI5" s="138"/>
      <c r="FJ5" s="138"/>
      <c r="FK5" s="138"/>
      <c r="FL5" s="138"/>
      <c r="FM5" s="138">
        <v>8</v>
      </c>
      <c r="FN5" s="138"/>
      <c r="FO5" s="138"/>
      <c r="FP5" s="138">
        <v>0</v>
      </c>
      <c r="FQ5" s="138"/>
      <c r="FR5" s="138">
        <v>3</v>
      </c>
      <c r="FS5" s="138"/>
      <c r="FT5" s="138"/>
      <c r="FU5" s="138">
        <v>4</v>
      </c>
      <c r="FV5" s="138">
        <v>10</v>
      </c>
      <c r="FW5" s="138"/>
      <c r="FX5" s="138"/>
      <c r="FY5" s="138">
        <v>2</v>
      </c>
      <c r="FZ5" s="138"/>
      <c r="GA5" s="138"/>
      <c r="GB5" s="138"/>
      <c r="GC5" s="138"/>
      <c r="GD5" s="138"/>
      <c r="GE5" s="138"/>
      <c r="GF5" s="138">
        <v>3</v>
      </c>
      <c r="GG5" s="138">
        <v>5</v>
      </c>
      <c r="GH5" s="138"/>
      <c r="GI5" s="138"/>
      <c r="GJ5" s="138"/>
      <c r="GK5" s="138">
        <v>0</v>
      </c>
      <c r="GL5" s="138">
        <v>0</v>
      </c>
      <c r="GM5" s="138">
        <v>2</v>
      </c>
      <c r="GN5" s="138">
        <v>0</v>
      </c>
      <c r="GO5" s="138">
        <v>0</v>
      </c>
      <c r="GP5" s="138"/>
      <c r="GQ5" s="138"/>
      <c r="GR5" s="138">
        <v>0</v>
      </c>
      <c r="GS5" s="138"/>
      <c r="GT5" s="138">
        <v>0</v>
      </c>
      <c r="GU5" s="138"/>
      <c r="GV5" s="138"/>
      <c r="GW5" s="134">
        <f t="shared" si="0"/>
        <v>77</v>
      </c>
    </row>
    <row r="6" spans="1:205" ht="33.75" customHeight="1" x14ac:dyDescent="0.2">
      <c r="A6" s="135" t="s">
        <v>127</v>
      </c>
      <c r="B6" s="136" t="s">
        <v>86</v>
      </c>
      <c r="C6" s="9" t="s">
        <v>48</v>
      </c>
      <c r="D6" s="140"/>
      <c r="E6" s="161"/>
      <c r="F6" s="161"/>
      <c r="G6" s="161">
        <v>0</v>
      </c>
      <c r="H6" s="161"/>
      <c r="I6" s="161"/>
      <c r="J6" s="161"/>
      <c r="K6" s="161"/>
      <c r="L6" s="161"/>
      <c r="M6" s="161"/>
      <c r="N6" s="161"/>
      <c r="O6" s="161"/>
      <c r="P6" s="161"/>
      <c r="Q6" s="161">
        <v>4</v>
      </c>
      <c r="R6" s="161">
        <v>8</v>
      </c>
      <c r="S6" s="161">
        <v>2</v>
      </c>
      <c r="T6" s="161"/>
      <c r="U6" s="161"/>
      <c r="V6" s="161"/>
      <c r="W6" s="161">
        <v>3</v>
      </c>
      <c r="X6" s="161">
        <v>8</v>
      </c>
      <c r="Y6" s="161">
        <v>0</v>
      </c>
      <c r="Z6" s="161"/>
      <c r="AA6" s="161">
        <v>14</v>
      </c>
      <c r="AB6" s="161"/>
      <c r="AC6" s="161"/>
      <c r="AD6" s="161"/>
      <c r="AE6" s="161"/>
      <c r="AF6" s="161">
        <v>11</v>
      </c>
      <c r="AG6" s="161"/>
      <c r="AH6" s="161">
        <v>0</v>
      </c>
      <c r="AI6" s="161"/>
      <c r="AJ6" s="161">
        <v>8</v>
      </c>
      <c r="AK6" s="161"/>
      <c r="AL6" s="161"/>
      <c r="AM6" s="161"/>
      <c r="AN6" s="161"/>
      <c r="AO6" s="161"/>
      <c r="AP6" s="161">
        <v>13</v>
      </c>
      <c r="AQ6" s="161"/>
      <c r="AR6" s="161"/>
      <c r="AS6" s="161"/>
      <c r="AT6" s="161">
        <v>24</v>
      </c>
      <c r="AU6" s="161"/>
      <c r="AV6" s="161">
        <v>17</v>
      </c>
      <c r="AW6" s="161"/>
      <c r="AX6" s="161"/>
      <c r="AY6" s="161"/>
      <c r="AZ6" s="161"/>
      <c r="BA6" s="161"/>
      <c r="BB6" s="161"/>
      <c r="BC6" s="161">
        <v>6</v>
      </c>
      <c r="BD6" s="161">
        <v>8</v>
      </c>
      <c r="BE6" s="161">
        <v>30</v>
      </c>
      <c r="BF6" s="161">
        <v>6</v>
      </c>
      <c r="BG6" s="161">
        <v>0</v>
      </c>
      <c r="BH6" s="161">
        <v>16</v>
      </c>
      <c r="BI6" s="161"/>
      <c r="BJ6" s="138"/>
      <c r="BK6" s="138"/>
      <c r="BL6" s="138">
        <v>11</v>
      </c>
      <c r="BM6" s="138">
        <v>8</v>
      </c>
      <c r="BN6" s="138">
        <v>6</v>
      </c>
      <c r="BO6" s="138">
        <v>0</v>
      </c>
      <c r="BP6" s="138"/>
      <c r="BQ6" s="138">
        <v>8</v>
      </c>
      <c r="BR6" s="138"/>
      <c r="BS6" s="138"/>
      <c r="BT6" s="138"/>
      <c r="BU6" s="138"/>
      <c r="BV6" s="138"/>
      <c r="BW6" s="138">
        <v>6</v>
      </c>
      <c r="BX6" s="138">
        <v>8</v>
      </c>
      <c r="BY6" s="138"/>
      <c r="BZ6" s="138"/>
      <c r="CA6" s="138"/>
      <c r="CB6" s="138">
        <v>6</v>
      </c>
      <c r="CC6" s="138"/>
      <c r="CD6" s="138"/>
      <c r="CE6" s="138"/>
      <c r="CF6" s="138"/>
      <c r="CG6" s="138">
        <v>11</v>
      </c>
      <c r="CH6" s="138">
        <v>8</v>
      </c>
      <c r="CI6" s="138"/>
      <c r="CJ6" s="138">
        <v>25</v>
      </c>
      <c r="CK6" s="138">
        <v>5</v>
      </c>
      <c r="CL6" s="138"/>
      <c r="CM6" s="138">
        <v>4</v>
      </c>
      <c r="CN6" s="138"/>
      <c r="CO6" s="138"/>
      <c r="CP6" s="138">
        <v>6</v>
      </c>
      <c r="CQ6" s="138">
        <v>6</v>
      </c>
      <c r="CR6" s="138">
        <v>8</v>
      </c>
      <c r="CS6" s="138"/>
      <c r="CT6" s="138"/>
      <c r="CU6" s="138"/>
      <c r="CV6" s="138"/>
      <c r="CW6" s="138"/>
      <c r="CX6" s="138"/>
      <c r="CY6" s="138">
        <v>0</v>
      </c>
      <c r="CZ6" s="138"/>
      <c r="DA6" s="138"/>
      <c r="DB6" s="138"/>
      <c r="DC6" s="138"/>
      <c r="DD6" s="138"/>
      <c r="DE6" s="138"/>
      <c r="DF6" s="138">
        <v>0</v>
      </c>
      <c r="DG6" s="138">
        <v>24</v>
      </c>
      <c r="DH6" s="138"/>
      <c r="DI6" s="138"/>
      <c r="DJ6" s="138"/>
      <c r="DK6" s="138">
        <v>0</v>
      </c>
      <c r="DL6" s="138"/>
      <c r="DM6" s="138">
        <v>6</v>
      </c>
      <c r="DN6" s="138"/>
      <c r="DO6" s="138"/>
      <c r="DP6" s="138"/>
      <c r="DQ6" s="138">
        <v>10</v>
      </c>
      <c r="DR6" s="138">
        <v>0</v>
      </c>
      <c r="DS6" s="138">
        <v>28</v>
      </c>
      <c r="DT6" s="138">
        <v>6</v>
      </c>
      <c r="DU6" s="138">
        <v>0</v>
      </c>
      <c r="DV6" s="138"/>
      <c r="DW6" s="138">
        <v>9</v>
      </c>
      <c r="DX6" s="138"/>
      <c r="DY6" s="138"/>
      <c r="DZ6" s="138">
        <v>6</v>
      </c>
      <c r="EA6" s="138"/>
      <c r="EB6" s="138"/>
      <c r="EC6" s="138"/>
      <c r="ED6" s="138">
        <v>9</v>
      </c>
      <c r="EE6" s="138">
        <v>8</v>
      </c>
      <c r="EF6" s="138">
        <v>0</v>
      </c>
      <c r="EG6" s="138">
        <v>7</v>
      </c>
      <c r="EH6" s="138">
        <v>0</v>
      </c>
      <c r="EI6" s="138">
        <v>9</v>
      </c>
      <c r="EJ6" s="138">
        <v>16</v>
      </c>
      <c r="EK6" s="138"/>
      <c r="EL6" s="138"/>
      <c r="EM6" s="138"/>
      <c r="EN6" s="138"/>
      <c r="EO6" s="138">
        <v>7</v>
      </c>
      <c r="EP6" s="138"/>
      <c r="EQ6" s="138"/>
      <c r="ER6" s="138"/>
      <c r="ES6" s="138"/>
      <c r="ET6" s="138"/>
      <c r="EU6" s="138"/>
      <c r="EV6" s="138"/>
      <c r="EW6" s="138"/>
      <c r="EX6" s="138"/>
      <c r="EY6" s="138">
        <v>8</v>
      </c>
      <c r="EZ6" s="138">
        <v>0</v>
      </c>
      <c r="FA6" s="138">
        <v>0</v>
      </c>
      <c r="FB6" s="138"/>
      <c r="FC6" s="138"/>
      <c r="FD6" s="138">
        <v>7</v>
      </c>
      <c r="FE6" s="138">
        <v>4</v>
      </c>
      <c r="FF6" s="138"/>
      <c r="FG6" s="138"/>
      <c r="FH6" s="138"/>
      <c r="FI6" s="138"/>
      <c r="FJ6" s="138"/>
      <c r="FK6" s="138"/>
      <c r="FL6" s="138"/>
      <c r="FM6" s="138">
        <v>34</v>
      </c>
      <c r="FN6" s="138"/>
      <c r="FO6" s="138"/>
      <c r="FP6" s="138">
        <v>2</v>
      </c>
      <c r="FQ6" s="138"/>
      <c r="FR6" s="138">
        <v>5</v>
      </c>
      <c r="FS6" s="138"/>
      <c r="FT6" s="138"/>
      <c r="FU6" s="138">
        <v>7</v>
      </c>
      <c r="FV6" s="138">
        <v>20</v>
      </c>
      <c r="FW6" s="138"/>
      <c r="FX6" s="138"/>
      <c r="FY6" s="138">
        <v>6</v>
      </c>
      <c r="FZ6" s="138"/>
      <c r="GA6" s="138"/>
      <c r="GB6" s="138"/>
      <c r="GC6" s="138"/>
      <c r="GD6" s="138"/>
      <c r="GE6" s="138"/>
      <c r="GF6" s="138">
        <v>9</v>
      </c>
      <c r="GG6" s="138"/>
      <c r="GH6" s="138"/>
      <c r="GI6" s="138"/>
      <c r="GJ6" s="138"/>
      <c r="GK6" s="138">
        <v>0</v>
      </c>
      <c r="GL6" s="138">
        <v>5</v>
      </c>
      <c r="GM6" s="138">
        <v>6</v>
      </c>
      <c r="GN6" s="138">
        <v>10</v>
      </c>
      <c r="GO6" s="138">
        <v>5</v>
      </c>
      <c r="GP6" s="138"/>
      <c r="GQ6" s="138"/>
      <c r="GR6" s="138">
        <v>6</v>
      </c>
      <c r="GS6" s="138"/>
      <c r="GT6" s="138">
        <v>0</v>
      </c>
      <c r="GU6" s="138"/>
      <c r="GV6" s="138"/>
      <c r="GW6" s="134">
        <f t="shared" si="0"/>
        <v>583</v>
      </c>
    </row>
    <row r="7" spans="1:205" ht="34.5" customHeight="1" x14ac:dyDescent="0.2">
      <c r="A7" s="135" t="s">
        <v>87</v>
      </c>
      <c r="B7" s="136" t="s">
        <v>88</v>
      </c>
      <c r="C7" s="9" t="s">
        <v>49</v>
      </c>
      <c r="D7" s="140"/>
      <c r="E7" s="161"/>
      <c r="F7" s="161"/>
      <c r="G7" s="161">
        <v>0</v>
      </c>
      <c r="H7" s="161"/>
      <c r="I7" s="161"/>
      <c r="J7" s="161"/>
      <c r="K7" s="161"/>
      <c r="L7" s="161"/>
      <c r="M7" s="161"/>
      <c r="N7" s="161"/>
      <c r="O7" s="161"/>
      <c r="P7" s="161"/>
      <c r="Q7" s="161">
        <v>2</v>
      </c>
      <c r="R7" s="161">
        <v>4</v>
      </c>
      <c r="S7" s="161">
        <v>1</v>
      </c>
      <c r="T7" s="161"/>
      <c r="U7" s="161"/>
      <c r="V7" s="161"/>
      <c r="W7" s="161">
        <v>1</v>
      </c>
      <c r="X7" s="161">
        <v>0</v>
      </c>
      <c r="Y7" s="161">
        <v>0</v>
      </c>
      <c r="Z7" s="161"/>
      <c r="AA7" s="161">
        <v>0</v>
      </c>
      <c r="AB7" s="161"/>
      <c r="AC7" s="161"/>
      <c r="AD7" s="161"/>
      <c r="AE7" s="161"/>
      <c r="AF7" s="161">
        <v>0</v>
      </c>
      <c r="AG7" s="161"/>
      <c r="AH7" s="161">
        <v>17</v>
      </c>
      <c r="AI7" s="161"/>
      <c r="AJ7" s="161">
        <v>5</v>
      </c>
      <c r="AK7" s="161"/>
      <c r="AL7" s="161"/>
      <c r="AM7" s="161"/>
      <c r="AN7" s="161"/>
      <c r="AO7" s="161"/>
      <c r="AP7" s="161">
        <v>5</v>
      </c>
      <c r="AQ7" s="161"/>
      <c r="AR7" s="161"/>
      <c r="AS7" s="161"/>
      <c r="AT7" s="161">
        <v>12</v>
      </c>
      <c r="AU7" s="161"/>
      <c r="AV7" s="161">
        <v>6</v>
      </c>
      <c r="AW7" s="161"/>
      <c r="AX7" s="161"/>
      <c r="AY7" s="161"/>
      <c r="AZ7" s="161"/>
      <c r="BA7" s="161"/>
      <c r="BB7" s="161"/>
      <c r="BC7" s="161">
        <v>4</v>
      </c>
      <c r="BD7" s="161">
        <v>0</v>
      </c>
      <c r="BE7" s="161">
        <v>12</v>
      </c>
      <c r="BF7" s="161">
        <v>2</v>
      </c>
      <c r="BG7" s="161">
        <v>0</v>
      </c>
      <c r="BH7" s="161">
        <v>4</v>
      </c>
      <c r="BI7" s="161"/>
      <c r="BJ7" s="138"/>
      <c r="BK7" s="138"/>
      <c r="BL7" s="138">
        <v>4</v>
      </c>
      <c r="BM7" s="138">
        <v>0</v>
      </c>
      <c r="BN7" s="138">
        <v>2</v>
      </c>
      <c r="BO7" s="138">
        <v>0</v>
      </c>
      <c r="BP7" s="138"/>
      <c r="BQ7" s="138">
        <v>3</v>
      </c>
      <c r="BR7" s="138"/>
      <c r="BS7" s="138"/>
      <c r="BT7" s="138"/>
      <c r="BU7" s="138"/>
      <c r="BV7" s="138"/>
      <c r="BW7" s="138">
        <v>3</v>
      </c>
      <c r="BX7" s="138">
        <v>3</v>
      </c>
      <c r="BY7" s="138"/>
      <c r="BZ7" s="138"/>
      <c r="CA7" s="138">
        <v>0</v>
      </c>
      <c r="CB7" s="138">
        <v>3</v>
      </c>
      <c r="CC7" s="138"/>
      <c r="CD7" s="138"/>
      <c r="CE7" s="138"/>
      <c r="CF7" s="138"/>
      <c r="CG7" s="138">
        <v>4</v>
      </c>
      <c r="CH7" s="138">
        <v>4</v>
      </c>
      <c r="CI7" s="138"/>
      <c r="CJ7" s="138">
        <v>10</v>
      </c>
      <c r="CK7" s="138">
        <v>2</v>
      </c>
      <c r="CL7" s="138"/>
      <c r="CM7" s="138">
        <v>2</v>
      </c>
      <c r="CN7" s="138"/>
      <c r="CO7" s="138"/>
      <c r="CP7" s="138">
        <v>4</v>
      </c>
      <c r="CQ7" s="138">
        <v>2</v>
      </c>
      <c r="CR7" s="138">
        <v>4</v>
      </c>
      <c r="CS7" s="138"/>
      <c r="CT7" s="138"/>
      <c r="CU7" s="138"/>
      <c r="CV7" s="138"/>
      <c r="CW7" s="138"/>
      <c r="CX7" s="138"/>
      <c r="CY7" s="138">
        <v>0</v>
      </c>
      <c r="CZ7" s="138"/>
      <c r="DA7" s="138"/>
      <c r="DB7" s="138"/>
      <c r="DC7" s="138"/>
      <c r="DD7" s="138"/>
      <c r="DE7" s="138"/>
      <c r="DF7" s="138">
        <v>0</v>
      </c>
      <c r="DG7" s="138">
        <v>6</v>
      </c>
      <c r="DH7" s="138"/>
      <c r="DI7" s="138"/>
      <c r="DJ7" s="138"/>
      <c r="DK7" s="138">
        <v>0</v>
      </c>
      <c r="DL7" s="138"/>
      <c r="DM7" s="138">
        <v>3</v>
      </c>
      <c r="DN7" s="138"/>
      <c r="DO7" s="138"/>
      <c r="DP7" s="138"/>
      <c r="DQ7" s="138">
        <v>6</v>
      </c>
      <c r="DR7" s="138">
        <v>0</v>
      </c>
      <c r="DS7" s="138">
        <v>13</v>
      </c>
      <c r="DT7" s="138">
        <v>2</v>
      </c>
      <c r="DU7" s="138">
        <v>0</v>
      </c>
      <c r="DV7" s="138"/>
      <c r="DW7" s="138">
        <v>5</v>
      </c>
      <c r="DX7" s="138"/>
      <c r="DY7" s="138"/>
      <c r="DZ7" s="138">
        <v>2</v>
      </c>
      <c r="EA7" s="138"/>
      <c r="EB7" s="138"/>
      <c r="EC7" s="138"/>
      <c r="ED7" s="138">
        <v>2</v>
      </c>
      <c r="EE7" s="138">
        <v>4</v>
      </c>
      <c r="EF7" s="138">
        <v>0</v>
      </c>
      <c r="EG7" s="138">
        <v>2</v>
      </c>
      <c r="EH7" s="138">
        <v>0</v>
      </c>
      <c r="EI7" s="138">
        <v>4</v>
      </c>
      <c r="EJ7" s="138">
        <v>8</v>
      </c>
      <c r="EK7" s="138"/>
      <c r="EL7" s="138"/>
      <c r="EM7" s="138"/>
      <c r="EN7" s="138"/>
      <c r="EO7" s="138">
        <v>4</v>
      </c>
      <c r="EP7" s="138"/>
      <c r="EQ7" s="138"/>
      <c r="ER7" s="138"/>
      <c r="ES7" s="138"/>
      <c r="ET7" s="138"/>
      <c r="EU7" s="138"/>
      <c r="EV7" s="138"/>
      <c r="EW7" s="138"/>
      <c r="EX7" s="138"/>
      <c r="EY7" s="138">
        <v>3</v>
      </c>
      <c r="EZ7" s="138">
        <v>0</v>
      </c>
      <c r="FA7" s="138">
        <v>0</v>
      </c>
      <c r="FB7" s="138"/>
      <c r="FC7" s="138"/>
      <c r="FD7" s="138">
        <v>4</v>
      </c>
      <c r="FE7" s="138">
        <v>4</v>
      </c>
      <c r="FF7" s="138"/>
      <c r="FG7" s="138"/>
      <c r="FH7" s="138"/>
      <c r="FI7" s="138"/>
      <c r="FJ7" s="138"/>
      <c r="FK7" s="138"/>
      <c r="FL7" s="138"/>
      <c r="FM7" s="138">
        <v>14</v>
      </c>
      <c r="FN7" s="138"/>
      <c r="FO7" s="138"/>
      <c r="FP7" s="138">
        <v>2</v>
      </c>
      <c r="FQ7" s="138"/>
      <c r="FR7" s="138">
        <v>3</v>
      </c>
      <c r="FS7" s="138"/>
      <c r="FT7" s="138"/>
      <c r="FU7" s="138">
        <v>6</v>
      </c>
      <c r="FV7" s="138">
        <v>9</v>
      </c>
      <c r="FW7" s="138"/>
      <c r="FX7" s="138"/>
      <c r="FY7" s="138">
        <v>3</v>
      </c>
      <c r="FZ7" s="138"/>
      <c r="GA7" s="138"/>
      <c r="GB7" s="138"/>
      <c r="GC7" s="138"/>
      <c r="GD7" s="138">
        <v>2</v>
      </c>
      <c r="GE7" s="138"/>
      <c r="GF7" s="138">
        <v>4</v>
      </c>
      <c r="GG7" s="138"/>
      <c r="GH7" s="138"/>
      <c r="GI7" s="138"/>
      <c r="GJ7" s="138"/>
      <c r="GK7" s="138">
        <v>0</v>
      </c>
      <c r="GL7" s="138">
        <v>2</v>
      </c>
      <c r="GM7" s="138">
        <v>2</v>
      </c>
      <c r="GN7" s="138">
        <v>0</v>
      </c>
      <c r="GO7" s="138">
        <v>2</v>
      </c>
      <c r="GP7" s="138"/>
      <c r="GQ7" s="138"/>
      <c r="GR7" s="138">
        <v>2</v>
      </c>
      <c r="GS7" s="138"/>
      <c r="GT7" s="138"/>
      <c r="GU7" s="138"/>
      <c r="GV7" s="138"/>
      <c r="GW7" s="134">
        <f t="shared" si="0"/>
        <v>248</v>
      </c>
    </row>
    <row r="8" spans="1:205" ht="30" customHeight="1" x14ac:dyDescent="0.2">
      <c r="A8" s="141" t="s">
        <v>286</v>
      </c>
      <c r="B8" s="142" t="s">
        <v>297</v>
      </c>
      <c r="C8" s="47" t="s">
        <v>57</v>
      </c>
      <c r="D8" s="143"/>
      <c r="E8" s="162"/>
      <c r="F8" s="162"/>
      <c r="G8" s="162">
        <v>8</v>
      </c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>
        <v>68</v>
      </c>
      <c r="Z8" s="162"/>
      <c r="AA8" s="162">
        <v>38</v>
      </c>
      <c r="AB8" s="162"/>
      <c r="AC8" s="162"/>
      <c r="AD8" s="162"/>
      <c r="AE8" s="162"/>
      <c r="AF8" s="162"/>
      <c r="AG8" s="162"/>
      <c r="AH8" s="162">
        <v>88</v>
      </c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  <c r="AY8" s="162"/>
      <c r="AZ8" s="162"/>
      <c r="BA8" s="162"/>
      <c r="BB8" s="162"/>
      <c r="BC8" s="162"/>
      <c r="BD8" s="162"/>
      <c r="BE8" s="162"/>
      <c r="BF8" s="162"/>
      <c r="BG8" s="162">
        <v>20</v>
      </c>
      <c r="BH8" s="162">
        <v>22</v>
      </c>
      <c r="BI8" s="162">
        <v>-1496</v>
      </c>
      <c r="BJ8" s="144"/>
      <c r="BK8" s="144"/>
      <c r="BL8" s="144"/>
      <c r="BM8" s="144"/>
      <c r="BN8" s="144"/>
      <c r="BO8" s="144">
        <v>8</v>
      </c>
      <c r="BP8" s="144"/>
      <c r="BQ8" s="144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>
        <v>9</v>
      </c>
      <c r="CH8" s="144"/>
      <c r="CI8" s="144"/>
      <c r="CJ8" s="144"/>
      <c r="CK8" s="144"/>
      <c r="CL8" s="144"/>
      <c r="CM8" s="144"/>
      <c r="CN8" s="144"/>
      <c r="CO8" s="144"/>
      <c r="CP8" s="144"/>
      <c r="CQ8" s="144"/>
      <c r="CR8" s="144">
        <v>8</v>
      </c>
      <c r="CS8" s="144"/>
      <c r="CT8" s="144"/>
      <c r="CU8" s="144"/>
      <c r="CV8" s="144"/>
      <c r="CW8" s="144"/>
      <c r="CX8" s="144"/>
      <c r="CY8" s="144">
        <v>0</v>
      </c>
      <c r="CZ8" s="144"/>
      <c r="DA8" s="144"/>
      <c r="DB8" s="144"/>
      <c r="DC8" s="144"/>
      <c r="DD8" s="144"/>
      <c r="DE8" s="144"/>
      <c r="DF8" s="144">
        <v>0</v>
      </c>
      <c r="DG8" s="144">
        <v>33</v>
      </c>
      <c r="DH8" s="144"/>
      <c r="DI8" s="144"/>
      <c r="DJ8" s="144"/>
      <c r="DK8" s="144">
        <v>46</v>
      </c>
      <c r="DL8" s="144"/>
      <c r="DM8" s="144"/>
      <c r="DN8" s="144"/>
      <c r="DO8" s="144"/>
      <c r="DP8" s="144"/>
      <c r="DQ8" s="144">
        <v>22</v>
      </c>
      <c r="DR8" s="144">
        <v>31</v>
      </c>
      <c r="DS8" s="144">
        <v>50</v>
      </c>
      <c r="DT8" s="144">
        <v>6</v>
      </c>
      <c r="DU8" s="144">
        <v>19</v>
      </c>
      <c r="DV8" s="144"/>
      <c r="DW8" s="144">
        <v>0</v>
      </c>
      <c r="DX8" s="144"/>
      <c r="DY8" s="144"/>
      <c r="DZ8" s="144">
        <v>12</v>
      </c>
      <c r="EA8" s="144"/>
      <c r="EB8" s="144"/>
      <c r="EC8" s="144"/>
      <c r="ED8" s="144">
        <v>10</v>
      </c>
      <c r="EE8" s="144">
        <v>16</v>
      </c>
      <c r="EF8" s="144">
        <v>0</v>
      </c>
      <c r="EG8" s="144">
        <v>10</v>
      </c>
      <c r="EH8" s="144">
        <v>28</v>
      </c>
      <c r="EI8" s="144">
        <v>15</v>
      </c>
      <c r="EJ8" s="144">
        <v>30</v>
      </c>
      <c r="EK8" s="144"/>
      <c r="EL8" s="144"/>
      <c r="EM8" s="144"/>
      <c r="EN8" s="144"/>
      <c r="EO8" s="144">
        <v>16</v>
      </c>
      <c r="EP8" s="144"/>
      <c r="EQ8" s="144"/>
      <c r="ER8" s="144"/>
      <c r="ES8" s="144"/>
      <c r="ET8" s="144"/>
      <c r="EU8" s="144"/>
      <c r="EV8" s="144"/>
      <c r="EW8" s="144"/>
      <c r="EX8" s="144"/>
      <c r="EY8" s="144">
        <v>8</v>
      </c>
      <c r="EZ8" s="144">
        <v>24</v>
      </c>
      <c r="FA8" s="144">
        <v>12</v>
      </c>
      <c r="FB8" s="144"/>
      <c r="FC8" s="144"/>
      <c r="FD8" s="144">
        <v>14</v>
      </c>
      <c r="FE8" s="144">
        <v>2</v>
      </c>
      <c r="FF8" s="144"/>
      <c r="FG8" s="144"/>
      <c r="FH8" s="144"/>
      <c r="FI8" s="144"/>
      <c r="FJ8" s="144"/>
      <c r="FK8" s="144"/>
      <c r="FL8" s="144"/>
      <c r="FM8" s="144">
        <v>131</v>
      </c>
      <c r="FN8" s="144"/>
      <c r="FO8" s="144"/>
      <c r="FP8" s="144"/>
      <c r="FQ8" s="144"/>
      <c r="FR8" s="144">
        <v>17</v>
      </c>
      <c r="FS8" s="144"/>
      <c r="FT8" s="144"/>
      <c r="FU8" s="144">
        <v>23</v>
      </c>
      <c r="FV8" s="144">
        <v>69</v>
      </c>
      <c r="FW8" s="144"/>
      <c r="FX8" s="144"/>
      <c r="FY8" s="144">
        <v>8</v>
      </c>
      <c r="FZ8" s="144"/>
      <c r="GA8" s="144"/>
      <c r="GB8" s="144"/>
      <c r="GC8" s="144"/>
      <c r="GD8" s="144">
        <v>17</v>
      </c>
      <c r="GE8" s="144"/>
      <c r="GF8" s="144">
        <v>24</v>
      </c>
      <c r="GG8" s="144"/>
      <c r="GH8" s="144"/>
      <c r="GI8" s="144"/>
      <c r="GJ8" s="144"/>
      <c r="GK8" s="144">
        <v>0</v>
      </c>
      <c r="GL8" s="144">
        <v>22</v>
      </c>
      <c r="GM8" s="144">
        <v>12</v>
      </c>
      <c r="GN8" s="144">
        <v>0</v>
      </c>
      <c r="GO8" s="144">
        <v>22</v>
      </c>
      <c r="GP8" s="144"/>
      <c r="GQ8" s="144"/>
      <c r="GR8" s="144">
        <v>17</v>
      </c>
      <c r="GS8" s="144"/>
      <c r="GT8" s="144">
        <v>33</v>
      </c>
      <c r="GU8" s="144"/>
      <c r="GV8" s="144"/>
      <c r="GW8" s="145">
        <f t="shared" si="0"/>
        <v>-428</v>
      </c>
    </row>
    <row r="9" spans="1:205" ht="36.75" customHeight="1" x14ac:dyDescent="0.2">
      <c r="A9" s="141" t="s">
        <v>90</v>
      </c>
      <c r="B9" s="136" t="s">
        <v>80</v>
      </c>
      <c r="C9" s="3" t="s">
        <v>91</v>
      </c>
      <c r="D9" s="143"/>
      <c r="E9" s="162"/>
      <c r="F9" s="162"/>
      <c r="G9" s="162"/>
      <c r="H9" s="162">
        <v>34</v>
      </c>
      <c r="I9" s="162">
        <v>38</v>
      </c>
      <c r="J9" s="162">
        <v>22</v>
      </c>
      <c r="K9" s="162"/>
      <c r="L9" s="162">
        <v>38</v>
      </c>
      <c r="M9" s="162">
        <v>8</v>
      </c>
      <c r="N9" s="162">
        <v>16</v>
      </c>
      <c r="O9" s="162"/>
      <c r="P9" s="162"/>
      <c r="Q9" s="162"/>
      <c r="R9" s="162"/>
      <c r="S9" s="162"/>
      <c r="T9" s="162">
        <v>6</v>
      </c>
      <c r="U9" s="162">
        <v>4</v>
      </c>
      <c r="V9" s="162">
        <v>4</v>
      </c>
      <c r="W9" s="162"/>
      <c r="X9" s="162"/>
      <c r="Y9" s="162"/>
      <c r="Z9" s="162">
        <v>38</v>
      </c>
      <c r="AA9" s="162"/>
      <c r="AB9" s="162">
        <v>38</v>
      </c>
      <c r="AC9" s="162"/>
      <c r="AD9" s="162">
        <v>15</v>
      </c>
      <c r="AE9" s="162">
        <v>20</v>
      </c>
      <c r="AF9" s="162"/>
      <c r="AG9" s="162">
        <v>2</v>
      </c>
      <c r="AH9" s="162"/>
      <c r="AI9" s="162">
        <v>8</v>
      </c>
      <c r="AJ9" s="162"/>
      <c r="AK9" s="162">
        <v>8</v>
      </c>
      <c r="AL9" s="162">
        <v>7</v>
      </c>
      <c r="AM9" s="162"/>
      <c r="AN9" s="162"/>
      <c r="AO9" s="162"/>
      <c r="AP9" s="162"/>
      <c r="AQ9" s="162">
        <v>4</v>
      </c>
      <c r="AR9" s="162">
        <v>28</v>
      </c>
      <c r="AS9" s="162">
        <v>12</v>
      </c>
      <c r="AT9" s="162"/>
      <c r="AU9" s="162">
        <v>32</v>
      </c>
      <c r="AV9" s="162"/>
      <c r="AW9" s="162">
        <v>16</v>
      </c>
      <c r="AX9" s="162"/>
      <c r="AY9" s="162"/>
      <c r="AZ9" s="162"/>
      <c r="BA9" s="162"/>
      <c r="BB9" s="162">
        <v>3</v>
      </c>
      <c r="BC9" s="162"/>
      <c r="BD9" s="162"/>
      <c r="BE9" s="162"/>
      <c r="BF9" s="162"/>
      <c r="BG9" s="162"/>
      <c r="BH9" s="162"/>
      <c r="BI9" s="162">
        <v>-244</v>
      </c>
      <c r="BJ9" s="144"/>
      <c r="BK9" s="144">
        <v>20</v>
      </c>
      <c r="BL9" s="144"/>
      <c r="BM9" s="144"/>
      <c r="BN9" s="144"/>
      <c r="BO9" s="144"/>
      <c r="BP9" s="144">
        <v>19</v>
      </c>
      <c r="BQ9" s="144"/>
      <c r="BR9" s="144">
        <v>35</v>
      </c>
      <c r="BS9" s="144">
        <v>12</v>
      </c>
      <c r="BT9" s="144">
        <v>23</v>
      </c>
      <c r="BU9" s="144"/>
      <c r="BV9" s="144"/>
      <c r="BW9" s="144"/>
      <c r="BX9" s="144"/>
      <c r="BY9" s="144">
        <v>1</v>
      </c>
      <c r="BZ9" s="144">
        <v>10</v>
      </c>
      <c r="CA9" s="144"/>
      <c r="CB9" s="144"/>
      <c r="CC9" s="144">
        <v>8</v>
      </c>
      <c r="CD9" s="144">
        <v>6</v>
      </c>
      <c r="CE9" s="144">
        <v>38</v>
      </c>
      <c r="CF9" s="144">
        <v>25</v>
      </c>
      <c r="CG9" s="144"/>
      <c r="CH9" s="144"/>
      <c r="CI9" s="144">
        <v>8</v>
      </c>
      <c r="CJ9" s="144"/>
      <c r="CK9" s="144"/>
      <c r="CL9" s="144">
        <v>56</v>
      </c>
      <c r="CM9" s="144"/>
      <c r="CN9" s="144">
        <v>4</v>
      </c>
      <c r="CO9" s="144">
        <v>12</v>
      </c>
      <c r="CP9" s="144"/>
      <c r="CQ9" s="144"/>
      <c r="CR9" s="144"/>
      <c r="CS9" s="144">
        <v>12</v>
      </c>
      <c r="CT9" s="144">
        <v>30</v>
      </c>
      <c r="CU9" s="144">
        <v>48</v>
      </c>
      <c r="CV9" s="144">
        <v>30</v>
      </c>
      <c r="CW9" s="144"/>
      <c r="CX9" s="144"/>
      <c r="CY9" s="144">
        <v>3</v>
      </c>
      <c r="CZ9" s="144">
        <v>8</v>
      </c>
      <c r="DA9" s="144">
        <v>4</v>
      </c>
      <c r="DB9" s="144">
        <v>10</v>
      </c>
      <c r="DC9" s="144">
        <v>15</v>
      </c>
      <c r="DD9" s="144">
        <v>41</v>
      </c>
      <c r="DE9" s="144">
        <v>22</v>
      </c>
      <c r="DF9" s="144">
        <v>4</v>
      </c>
      <c r="DG9" s="144"/>
      <c r="DH9" s="144">
        <v>24</v>
      </c>
      <c r="DI9" s="144">
        <v>44</v>
      </c>
      <c r="DJ9" s="144">
        <v>8</v>
      </c>
      <c r="DK9" s="144"/>
      <c r="DL9" s="144">
        <v>12</v>
      </c>
      <c r="DM9" s="144"/>
      <c r="DN9" s="144"/>
      <c r="DO9" s="144">
        <v>15</v>
      </c>
      <c r="DP9" s="144">
        <v>12</v>
      </c>
      <c r="DQ9" s="144"/>
      <c r="DR9" s="144"/>
      <c r="DS9" s="144"/>
      <c r="DT9" s="144"/>
      <c r="DU9" s="144"/>
      <c r="DV9" s="144">
        <v>58</v>
      </c>
      <c r="DW9" s="144"/>
      <c r="DX9" s="144"/>
      <c r="DY9" s="144">
        <v>0</v>
      </c>
      <c r="DZ9" s="144"/>
      <c r="EA9" s="144">
        <v>4</v>
      </c>
      <c r="EB9" s="144">
        <v>8</v>
      </c>
      <c r="EC9" s="144">
        <v>10</v>
      </c>
      <c r="ED9" s="144"/>
      <c r="EE9" s="144"/>
      <c r="EF9" s="144">
        <v>7</v>
      </c>
      <c r="EG9" s="144"/>
      <c r="EH9" s="144"/>
      <c r="EI9" s="144"/>
      <c r="EJ9" s="144"/>
      <c r="EK9" s="144">
        <v>25</v>
      </c>
      <c r="EL9" s="144">
        <v>6</v>
      </c>
      <c r="EM9" s="144">
        <v>10</v>
      </c>
      <c r="EN9" s="144">
        <v>7</v>
      </c>
      <c r="EO9" s="144"/>
      <c r="EP9" s="144">
        <v>11</v>
      </c>
      <c r="EQ9" s="144">
        <v>12</v>
      </c>
      <c r="ER9" s="144">
        <v>9</v>
      </c>
      <c r="ES9" s="144">
        <v>60</v>
      </c>
      <c r="ET9" s="144">
        <v>6</v>
      </c>
      <c r="EU9" s="144">
        <v>7</v>
      </c>
      <c r="EV9" s="144"/>
      <c r="EW9" s="144">
        <v>19</v>
      </c>
      <c r="EX9" s="144">
        <v>6</v>
      </c>
      <c r="EY9" s="144"/>
      <c r="EZ9" s="144"/>
      <c r="FA9" s="144"/>
      <c r="FB9" s="144">
        <v>30</v>
      </c>
      <c r="FC9" s="144">
        <v>4</v>
      </c>
      <c r="FD9" s="144"/>
      <c r="FE9" s="144">
        <v>8</v>
      </c>
      <c r="FF9" s="144">
        <v>30</v>
      </c>
      <c r="FG9" s="144">
        <v>4</v>
      </c>
      <c r="FH9" s="144"/>
      <c r="FI9" s="144">
        <v>19</v>
      </c>
      <c r="FJ9" s="144">
        <v>24</v>
      </c>
      <c r="FK9" s="144">
        <v>28</v>
      </c>
      <c r="FL9" s="144"/>
      <c r="FM9" s="144"/>
      <c r="FN9" s="144">
        <v>8</v>
      </c>
      <c r="FO9" s="144">
        <v>8</v>
      </c>
      <c r="FP9" s="144"/>
      <c r="FQ9" s="144">
        <v>34</v>
      </c>
      <c r="FR9" s="144"/>
      <c r="FS9" s="144"/>
      <c r="FT9" s="144"/>
      <c r="FU9" s="144"/>
      <c r="FV9" s="144"/>
      <c r="FW9" s="144">
        <v>51</v>
      </c>
      <c r="FX9" s="144">
        <v>11</v>
      </c>
      <c r="FY9" s="144"/>
      <c r="FZ9" s="144">
        <v>8</v>
      </c>
      <c r="GA9" s="144">
        <v>4</v>
      </c>
      <c r="GB9" s="144"/>
      <c r="GC9" s="144">
        <v>12</v>
      </c>
      <c r="GD9" s="144"/>
      <c r="GE9" s="144">
        <v>24</v>
      </c>
      <c r="GF9" s="144"/>
      <c r="GG9" s="144"/>
      <c r="GH9" s="144"/>
      <c r="GI9" s="144"/>
      <c r="GJ9" s="144">
        <v>4</v>
      </c>
      <c r="GK9" s="144"/>
      <c r="GL9" s="144"/>
      <c r="GM9" s="144"/>
      <c r="GN9" s="144"/>
      <c r="GO9" s="144"/>
      <c r="GP9" s="144"/>
      <c r="GQ9" s="144">
        <v>8</v>
      </c>
      <c r="GR9" s="144"/>
      <c r="GS9" s="144">
        <v>20</v>
      </c>
      <c r="GT9" s="144"/>
      <c r="GU9" s="144">
        <v>15</v>
      </c>
      <c r="GV9" s="144"/>
      <c r="GW9" s="134">
        <f t="shared" si="0"/>
        <v>1395</v>
      </c>
    </row>
    <row r="10" spans="1:205" ht="30" customHeight="1" x14ac:dyDescent="0.2">
      <c r="A10" s="141" t="s">
        <v>75</v>
      </c>
      <c r="B10" s="136" t="s">
        <v>80</v>
      </c>
      <c r="C10" s="3" t="s">
        <v>19</v>
      </c>
      <c r="D10" s="143"/>
      <c r="E10" s="162"/>
      <c r="F10" s="162"/>
      <c r="G10" s="162"/>
      <c r="H10" s="162">
        <v>160</v>
      </c>
      <c r="I10" s="162">
        <v>138</v>
      </c>
      <c r="J10" s="162">
        <v>90</v>
      </c>
      <c r="K10" s="162"/>
      <c r="L10" s="162">
        <v>138</v>
      </c>
      <c r="M10" s="162">
        <v>26</v>
      </c>
      <c r="N10" s="162">
        <v>50</v>
      </c>
      <c r="O10" s="162"/>
      <c r="P10" s="162"/>
      <c r="Q10" s="162"/>
      <c r="R10" s="162"/>
      <c r="S10" s="162"/>
      <c r="T10" s="162">
        <v>20</v>
      </c>
      <c r="U10" s="162">
        <v>14</v>
      </c>
      <c r="V10" s="162">
        <v>14</v>
      </c>
      <c r="W10" s="162"/>
      <c r="X10" s="162"/>
      <c r="Y10" s="162"/>
      <c r="Z10" s="162">
        <v>138</v>
      </c>
      <c r="AA10" s="162"/>
      <c r="AB10" s="162">
        <v>138</v>
      </c>
      <c r="AC10" s="162"/>
      <c r="AD10" s="162">
        <v>110</v>
      </c>
      <c r="AE10" s="162">
        <v>62</v>
      </c>
      <c r="AF10" s="162"/>
      <c r="AG10" s="162">
        <v>18</v>
      </c>
      <c r="AH10" s="162"/>
      <c r="AI10" s="162">
        <v>26</v>
      </c>
      <c r="AJ10" s="162"/>
      <c r="AK10" s="162">
        <v>38</v>
      </c>
      <c r="AL10" s="162">
        <v>29</v>
      </c>
      <c r="AM10" s="162"/>
      <c r="AN10" s="162"/>
      <c r="AO10" s="162"/>
      <c r="AP10" s="162"/>
      <c r="AQ10" s="162"/>
      <c r="AR10" s="162">
        <v>165</v>
      </c>
      <c r="AS10" s="162">
        <v>44</v>
      </c>
      <c r="AT10" s="162"/>
      <c r="AU10" s="162">
        <v>200</v>
      </c>
      <c r="AV10" s="162"/>
      <c r="AW10" s="162">
        <v>50</v>
      </c>
      <c r="AX10" s="162"/>
      <c r="AY10" s="162"/>
      <c r="AZ10" s="162"/>
      <c r="BA10" s="162"/>
      <c r="BB10" s="162">
        <v>12</v>
      </c>
      <c r="BC10" s="162"/>
      <c r="BD10" s="162"/>
      <c r="BE10" s="162"/>
      <c r="BF10" s="162"/>
      <c r="BG10" s="162"/>
      <c r="BH10" s="162"/>
      <c r="BI10" s="162">
        <v>-85</v>
      </c>
      <c r="BJ10" s="144"/>
      <c r="BK10" s="144">
        <v>121</v>
      </c>
      <c r="BL10" s="144"/>
      <c r="BM10" s="144"/>
      <c r="BN10" s="144"/>
      <c r="BO10" s="144"/>
      <c r="BP10" s="144">
        <v>80</v>
      </c>
      <c r="BQ10" s="144"/>
      <c r="BR10" s="144">
        <v>212</v>
      </c>
      <c r="BS10" s="144">
        <v>38</v>
      </c>
      <c r="BT10" s="144">
        <v>87</v>
      </c>
      <c r="BU10" s="144">
        <v>45</v>
      </c>
      <c r="BV10" s="144"/>
      <c r="BW10" s="144"/>
      <c r="BX10" s="144"/>
      <c r="BY10" s="144">
        <v>20</v>
      </c>
      <c r="BZ10" s="144">
        <v>32</v>
      </c>
      <c r="CA10" s="144"/>
      <c r="CB10" s="144"/>
      <c r="CC10" s="144">
        <v>48</v>
      </c>
      <c r="CD10" s="144">
        <v>44</v>
      </c>
      <c r="CE10" s="144">
        <v>104</v>
      </c>
      <c r="CF10" s="144">
        <v>93</v>
      </c>
      <c r="CG10" s="144"/>
      <c r="CH10" s="144"/>
      <c r="CI10" s="144">
        <v>26</v>
      </c>
      <c r="CJ10" s="144"/>
      <c r="CK10" s="144"/>
      <c r="CL10" s="144">
        <v>220</v>
      </c>
      <c r="CM10" s="144"/>
      <c r="CN10" s="144">
        <v>14</v>
      </c>
      <c r="CO10" s="144">
        <v>38</v>
      </c>
      <c r="CP10" s="144"/>
      <c r="CQ10" s="144"/>
      <c r="CR10" s="144"/>
      <c r="CS10" s="144">
        <v>26</v>
      </c>
      <c r="CT10" s="144">
        <v>166</v>
      </c>
      <c r="CU10" s="144">
        <v>146</v>
      </c>
      <c r="CV10" s="144">
        <v>190</v>
      </c>
      <c r="CW10" s="144">
        <v>12</v>
      </c>
      <c r="CX10" s="144">
        <v>7</v>
      </c>
      <c r="CY10" s="144">
        <v>6</v>
      </c>
      <c r="CZ10" s="144">
        <v>36</v>
      </c>
      <c r="DA10" s="144">
        <v>14</v>
      </c>
      <c r="DB10" s="144">
        <v>42</v>
      </c>
      <c r="DC10" s="144">
        <v>65</v>
      </c>
      <c r="DD10" s="144">
        <v>237</v>
      </c>
      <c r="DE10" s="144">
        <v>70</v>
      </c>
      <c r="DF10" s="144">
        <v>14</v>
      </c>
      <c r="DG10" s="144"/>
      <c r="DH10" s="144">
        <v>109</v>
      </c>
      <c r="DI10" s="144">
        <v>152</v>
      </c>
      <c r="DJ10" s="144">
        <v>26</v>
      </c>
      <c r="DK10" s="144">
        <v>57</v>
      </c>
      <c r="DL10" s="144">
        <v>128</v>
      </c>
      <c r="DM10" s="144">
        <v>15</v>
      </c>
      <c r="DN10" s="144"/>
      <c r="DO10" s="144">
        <v>47</v>
      </c>
      <c r="DP10" s="144">
        <v>53</v>
      </c>
      <c r="DQ10" s="144"/>
      <c r="DR10" s="144"/>
      <c r="DS10" s="144"/>
      <c r="DT10" s="144"/>
      <c r="DU10" s="144"/>
      <c r="DV10" s="144">
        <v>198</v>
      </c>
      <c r="DW10" s="144"/>
      <c r="DX10" s="144"/>
      <c r="DY10" s="144">
        <v>8</v>
      </c>
      <c r="DZ10" s="144"/>
      <c r="EA10" s="144">
        <v>24</v>
      </c>
      <c r="EB10" s="144"/>
      <c r="EC10" s="144">
        <v>44</v>
      </c>
      <c r="ED10" s="144"/>
      <c r="EE10" s="144"/>
      <c r="EF10" s="144">
        <v>0</v>
      </c>
      <c r="EG10" s="144"/>
      <c r="EH10" s="144"/>
      <c r="EI10" s="144"/>
      <c r="EJ10" s="144"/>
      <c r="EK10" s="144">
        <v>89</v>
      </c>
      <c r="EL10" s="144">
        <v>14</v>
      </c>
      <c r="EM10" s="144">
        <v>44</v>
      </c>
      <c r="EN10" s="144">
        <v>20</v>
      </c>
      <c r="EO10" s="144"/>
      <c r="EP10" s="144">
        <v>51</v>
      </c>
      <c r="EQ10" s="144">
        <v>49</v>
      </c>
      <c r="ER10" s="144">
        <v>30</v>
      </c>
      <c r="ES10" s="144">
        <v>185</v>
      </c>
      <c r="ET10" s="144">
        <v>20</v>
      </c>
      <c r="EU10" s="144">
        <v>24</v>
      </c>
      <c r="EV10" s="144"/>
      <c r="EW10" s="144">
        <v>91</v>
      </c>
      <c r="EX10" s="144">
        <v>5</v>
      </c>
      <c r="EY10" s="144"/>
      <c r="EZ10" s="144"/>
      <c r="FA10" s="144"/>
      <c r="FB10" s="144">
        <v>89</v>
      </c>
      <c r="FC10" s="144">
        <v>17</v>
      </c>
      <c r="FD10" s="144"/>
      <c r="FE10" s="144">
        <v>8</v>
      </c>
      <c r="FF10" s="144">
        <v>89</v>
      </c>
      <c r="FG10" s="144">
        <v>17</v>
      </c>
      <c r="FH10" s="144"/>
      <c r="FI10" s="144">
        <v>91</v>
      </c>
      <c r="FJ10" s="144">
        <v>77</v>
      </c>
      <c r="FK10" s="144">
        <v>89</v>
      </c>
      <c r="FL10" s="144"/>
      <c r="FM10" s="144"/>
      <c r="FN10" s="144">
        <v>34</v>
      </c>
      <c r="FO10" s="144">
        <v>34</v>
      </c>
      <c r="FP10" s="144"/>
      <c r="FQ10" s="144">
        <v>127</v>
      </c>
      <c r="FR10" s="144"/>
      <c r="FS10" s="144"/>
      <c r="FT10" s="144"/>
      <c r="FU10" s="144"/>
      <c r="FV10" s="144"/>
      <c r="FW10" s="144">
        <v>154</v>
      </c>
      <c r="FX10" s="144">
        <v>40</v>
      </c>
      <c r="FY10" s="144"/>
      <c r="FZ10" s="144">
        <v>34</v>
      </c>
      <c r="GA10" s="144">
        <v>22</v>
      </c>
      <c r="GB10" s="144"/>
      <c r="GC10" s="144">
        <v>60</v>
      </c>
      <c r="GD10" s="144"/>
      <c r="GE10" s="144">
        <v>82</v>
      </c>
      <c r="GF10" s="144"/>
      <c r="GG10" s="144"/>
      <c r="GH10" s="144">
        <v>65</v>
      </c>
      <c r="GI10" s="144">
        <v>20</v>
      </c>
      <c r="GJ10" s="144">
        <v>35</v>
      </c>
      <c r="GK10" s="144"/>
      <c r="GL10" s="144"/>
      <c r="GM10" s="144"/>
      <c r="GN10" s="144"/>
      <c r="GO10" s="144"/>
      <c r="GP10" s="144"/>
      <c r="GQ10" s="144">
        <v>53</v>
      </c>
      <c r="GR10" s="144"/>
      <c r="GS10" s="144">
        <v>110</v>
      </c>
      <c r="GT10" s="144"/>
      <c r="GU10" s="144">
        <v>52</v>
      </c>
      <c r="GV10" s="144"/>
      <c r="GW10" s="134">
        <f t="shared" si="0"/>
        <v>6730</v>
      </c>
    </row>
    <row r="11" spans="1:205" ht="30" customHeight="1" x14ac:dyDescent="0.2">
      <c r="A11" s="141" t="s">
        <v>92</v>
      </c>
      <c r="B11" s="136" t="s">
        <v>234</v>
      </c>
      <c r="C11" s="3" t="s">
        <v>21</v>
      </c>
      <c r="D11" s="143"/>
      <c r="E11" s="162"/>
      <c r="F11" s="162"/>
      <c r="G11" s="162"/>
      <c r="H11" s="162">
        <v>17</v>
      </c>
      <c r="I11" s="162">
        <v>19</v>
      </c>
      <c r="J11" s="162">
        <v>11</v>
      </c>
      <c r="K11" s="162"/>
      <c r="L11" s="162">
        <v>19</v>
      </c>
      <c r="M11" s="162">
        <v>4</v>
      </c>
      <c r="N11" s="162">
        <v>8</v>
      </c>
      <c r="O11" s="162"/>
      <c r="P11" s="162"/>
      <c r="Q11" s="162"/>
      <c r="R11" s="162"/>
      <c r="S11" s="162"/>
      <c r="T11" s="162">
        <v>3</v>
      </c>
      <c r="U11" s="162">
        <v>2</v>
      </c>
      <c r="V11" s="162">
        <v>2</v>
      </c>
      <c r="W11" s="162"/>
      <c r="X11" s="162"/>
      <c r="Y11" s="162"/>
      <c r="Z11" s="162">
        <v>19</v>
      </c>
      <c r="AA11" s="162"/>
      <c r="AB11" s="162">
        <v>19</v>
      </c>
      <c r="AC11" s="162"/>
      <c r="AD11" s="162">
        <v>7</v>
      </c>
      <c r="AE11" s="162">
        <v>10</v>
      </c>
      <c r="AF11" s="162"/>
      <c r="AG11" s="162">
        <v>1</v>
      </c>
      <c r="AH11" s="162"/>
      <c r="AI11" s="162">
        <v>4</v>
      </c>
      <c r="AJ11" s="162"/>
      <c r="AK11" s="162">
        <v>4</v>
      </c>
      <c r="AL11" s="162">
        <v>4</v>
      </c>
      <c r="AM11" s="162"/>
      <c r="AN11" s="162"/>
      <c r="AO11" s="162"/>
      <c r="AP11" s="162"/>
      <c r="AQ11" s="162">
        <v>0</v>
      </c>
      <c r="AR11" s="162">
        <v>14</v>
      </c>
      <c r="AS11" s="162">
        <v>7</v>
      </c>
      <c r="AT11" s="162"/>
      <c r="AU11" s="162">
        <v>16</v>
      </c>
      <c r="AV11" s="162"/>
      <c r="AW11" s="162">
        <v>8</v>
      </c>
      <c r="AX11" s="162"/>
      <c r="AY11" s="162"/>
      <c r="AZ11" s="162"/>
      <c r="BA11" s="162"/>
      <c r="BB11" s="162">
        <v>1.5</v>
      </c>
      <c r="BC11" s="162"/>
      <c r="BD11" s="162"/>
      <c r="BE11" s="162"/>
      <c r="BF11" s="162"/>
      <c r="BG11" s="162"/>
      <c r="BH11" s="162"/>
      <c r="BI11" s="162">
        <v>-73</v>
      </c>
      <c r="BJ11" s="144"/>
      <c r="BK11" s="144">
        <v>10</v>
      </c>
      <c r="BL11" s="144"/>
      <c r="BM11" s="144"/>
      <c r="BN11" s="144"/>
      <c r="BO11" s="144"/>
      <c r="BP11" s="144">
        <v>9.5</v>
      </c>
      <c r="BQ11" s="144"/>
      <c r="BR11" s="144">
        <v>17.5</v>
      </c>
      <c r="BS11" s="144">
        <v>6</v>
      </c>
      <c r="BT11" s="144">
        <v>11.5</v>
      </c>
      <c r="BU11" s="144"/>
      <c r="BV11" s="144"/>
      <c r="BW11" s="144"/>
      <c r="BX11" s="144"/>
      <c r="BY11" s="144">
        <v>0.5</v>
      </c>
      <c r="BZ11" s="144">
        <v>5</v>
      </c>
      <c r="CA11" s="144"/>
      <c r="CB11" s="144"/>
      <c r="CC11" s="144">
        <v>4</v>
      </c>
      <c r="CD11" s="144">
        <v>3</v>
      </c>
      <c r="CE11" s="144">
        <v>17</v>
      </c>
      <c r="CF11" s="144">
        <v>12.5</v>
      </c>
      <c r="CG11" s="144"/>
      <c r="CH11" s="144"/>
      <c r="CI11" s="144">
        <v>4</v>
      </c>
      <c r="CJ11" s="144"/>
      <c r="CK11" s="144"/>
      <c r="CL11" s="144">
        <v>28</v>
      </c>
      <c r="CM11" s="144"/>
      <c r="CN11" s="144">
        <v>2</v>
      </c>
      <c r="CO11" s="144">
        <v>6</v>
      </c>
      <c r="CP11" s="144"/>
      <c r="CQ11" s="144"/>
      <c r="CR11" s="144"/>
      <c r="CS11" s="144">
        <v>6</v>
      </c>
      <c r="CT11" s="144">
        <v>15</v>
      </c>
      <c r="CU11" s="144">
        <v>24</v>
      </c>
      <c r="CV11" s="144">
        <v>15</v>
      </c>
      <c r="CW11" s="144"/>
      <c r="CX11" s="144"/>
      <c r="CY11" s="144">
        <v>2</v>
      </c>
      <c r="CZ11" s="144">
        <v>4</v>
      </c>
      <c r="DA11" s="144">
        <v>2</v>
      </c>
      <c r="DB11" s="144">
        <v>5</v>
      </c>
      <c r="DC11" s="144">
        <v>8</v>
      </c>
      <c r="DD11" s="144">
        <v>21</v>
      </c>
      <c r="DE11" s="144">
        <v>11</v>
      </c>
      <c r="DF11" s="144">
        <v>2</v>
      </c>
      <c r="DG11" s="144"/>
      <c r="DH11" s="144">
        <v>12</v>
      </c>
      <c r="DI11" s="144">
        <v>22</v>
      </c>
      <c r="DJ11" s="144">
        <v>4</v>
      </c>
      <c r="DK11" s="144"/>
      <c r="DL11" s="144">
        <v>6</v>
      </c>
      <c r="DM11" s="144"/>
      <c r="DN11" s="144"/>
      <c r="DO11" s="144">
        <v>7.5</v>
      </c>
      <c r="DP11" s="144">
        <v>6</v>
      </c>
      <c r="DQ11" s="144"/>
      <c r="DR11" s="144"/>
      <c r="DS11" s="144"/>
      <c r="DT11" s="144"/>
      <c r="DU11" s="144"/>
      <c r="DV11" s="144">
        <v>29</v>
      </c>
      <c r="DW11" s="144"/>
      <c r="DX11" s="144"/>
      <c r="DY11" s="144">
        <v>0</v>
      </c>
      <c r="DZ11" s="144"/>
      <c r="EA11" s="144">
        <v>2</v>
      </c>
      <c r="EB11" s="144">
        <v>4</v>
      </c>
      <c r="EC11" s="144">
        <v>5</v>
      </c>
      <c r="ED11" s="144"/>
      <c r="EE11" s="144"/>
      <c r="EF11" s="144">
        <v>0</v>
      </c>
      <c r="EG11" s="144"/>
      <c r="EH11" s="144"/>
      <c r="EI11" s="144"/>
      <c r="EJ11" s="144"/>
      <c r="EK11" s="144">
        <v>12.5</v>
      </c>
      <c r="EL11" s="144">
        <v>3</v>
      </c>
      <c r="EM11" s="144">
        <v>5</v>
      </c>
      <c r="EN11" s="144">
        <v>3.5</v>
      </c>
      <c r="EO11" s="144"/>
      <c r="EP11" s="144">
        <v>5.5</v>
      </c>
      <c r="EQ11" s="144">
        <v>6</v>
      </c>
      <c r="ER11" s="144">
        <v>4.5</v>
      </c>
      <c r="ES11" s="144">
        <v>30</v>
      </c>
      <c r="ET11" s="144">
        <v>3</v>
      </c>
      <c r="EU11" s="144">
        <v>3.5</v>
      </c>
      <c r="EV11" s="144"/>
      <c r="EW11" s="144">
        <v>11</v>
      </c>
      <c r="EX11" s="144">
        <v>5</v>
      </c>
      <c r="EY11" s="144"/>
      <c r="EZ11" s="144"/>
      <c r="FA11" s="144"/>
      <c r="FB11" s="144">
        <v>17</v>
      </c>
      <c r="FC11" s="144">
        <v>4</v>
      </c>
      <c r="FD11" s="144"/>
      <c r="FE11" s="144">
        <v>3</v>
      </c>
      <c r="FF11" s="144">
        <v>17</v>
      </c>
      <c r="FG11" s="144">
        <v>4</v>
      </c>
      <c r="FH11" s="144"/>
      <c r="FI11" s="144">
        <v>11</v>
      </c>
      <c r="FJ11" s="144">
        <v>14</v>
      </c>
      <c r="FK11" s="144">
        <v>16</v>
      </c>
      <c r="FL11" s="144"/>
      <c r="FM11" s="144"/>
      <c r="FN11" s="144">
        <v>6</v>
      </c>
      <c r="FO11" s="144">
        <v>6</v>
      </c>
      <c r="FP11" s="144"/>
      <c r="FQ11" s="144">
        <v>19</v>
      </c>
      <c r="FR11" s="144"/>
      <c r="FS11" s="144"/>
      <c r="FT11" s="144"/>
      <c r="FU11" s="144"/>
      <c r="FV11" s="144"/>
      <c r="FW11" s="144">
        <v>27.5</v>
      </c>
      <c r="FX11" s="144">
        <v>7.5</v>
      </c>
      <c r="FY11" s="144"/>
      <c r="FZ11" s="144">
        <v>6</v>
      </c>
      <c r="GA11" s="144">
        <v>4</v>
      </c>
      <c r="GB11" s="144"/>
      <c r="GC11" s="144">
        <v>8</v>
      </c>
      <c r="GD11" s="144"/>
      <c r="GE11" s="144">
        <v>14</v>
      </c>
      <c r="GF11" s="144"/>
      <c r="GG11" s="144"/>
      <c r="GH11" s="144"/>
      <c r="GI11" s="144"/>
      <c r="GJ11" s="144">
        <v>4</v>
      </c>
      <c r="GK11" s="144"/>
      <c r="GL11" s="144"/>
      <c r="GM11" s="144"/>
      <c r="GN11" s="144"/>
      <c r="GO11" s="144"/>
      <c r="GP11" s="144"/>
      <c r="GQ11" s="144">
        <v>6</v>
      </c>
      <c r="GR11" s="144"/>
      <c r="GS11" s="144">
        <v>12</v>
      </c>
      <c r="GT11" s="144"/>
      <c r="GU11" s="144">
        <v>9.5</v>
      </c>
      <c r="GV11" s="144"/>
      <c r="GW11" s="134">
        <f t="shared" si="0"/>
        <v>783.5</v>
      </c>
    </row>
    <row r="12" spans="1:205" ht="30" customHeight="1" x14ac:dyDescent="0.2">
      <c r="A12" s="141" t="s">
        <v>94</v>
      </c>
      <c r="B12" s="136" t="s">
        <v>234</v>
      </c>
      <c r="C12" s="3" t="s">
        <v>22</v>
      </c>
      <c r="D12" s="143"/>
      <c r="E12" s="162"/>
      <c r="F12" s="162"/>
      <c r="G12" s="162"/>
      <c r="H12" s="162">
        <v>17</v>
      </c>
      <c r="I12" s="162">
        <v>19</v>
      </c>
      <c r="J12" s="162">
        <v>11</v>
      </c>
      <c r="K12" s="162"/>
      <c r="L12" s="162">
        <v>19</v>
      </c>
      <c r="M12" s="162">
        <v>4</v>
      </c>
      <c r="N12" s="162">
        <v>8</v>
      </c>
      <c r="O12" s="162"/>
      <c r="P12" s="162"/>
      <c r="Q12" s="162"/>
      <c r="R12" s="162"/>
      <c r="S12" s="162"/>
      <c r="T12" s="162">
        <v>3</v>
      </c>
      <c r="U12" s="162">
        <v>2</v>
      </c>
      <c r="V12" s="162">
        <v>2</v>
      </c>
      <c r="W12" s="162"/>
      <c r="X12" s="162"/>
      <c r="Y12" s="162"/>
      <c r="Z12" s="162">
        <v>19</v>
      </c>
      <c r="AA12" s="162"/>
      <c r="AB12" s="162">
        <v>19</v>
      </c>
      <c r="AC12" s="162"/>
      <c r="AD12" s="162">
        <v>7</v>
      </c>
      <c r="AE12" s="162">
        <v>10</v>
      </c>
      <c r="AF12" s="162"/>
      <c r="AG12" s="162">
        <v>1</v>
      </c>
      <c r="AH12" s="162"/>
      <c r="AI12" s="162">
        <v>4</v>
      </c>
      <c r="AJ12" s="162"/>
      <c r="AK12" s="162">
        <v>4</v>
      </c>
      <c r="AL12" s="162">
        <v>4</v>
      </c>
      <c r="AM12" s="162"/>
      <c r="AN12" s="162"/>
      <c r="AO12" s="162"/>
      <c r="AP12" s="162"/>
      <c r="AQ12" s="162">
        <v>0</v>
      </c>
      <c r="AR12" s="162">
        <v>14</v>
      </c>
      <c r="AS12" s="162">
        <v>7</v>
      </c>
      <c r="AT12" s="162"/>
      <c r="AU12" s="162">
        <v>16</v>
      </c>
      <c r="AV12" s="162"/>
      <c r="AW12" s="162">
        <v>8</v>
      </c>
      <c r="AX12" s="162"/>
      <c r="AY12" s="162"/>
      <c r="AZ12" s="162"/>
      <c r="BA12" s="162"/>
      <c r="BB12" s="162">
        <v>1.5</v>
      </c>
      <c r="BC12" s="162"/>
      <c r="BD12" s="162"/>
      <c r="BE12" s="162"/>
      <c r="BF12" s="162"/>
      <c r="BG12" s="162"/>
      <c r="BH12" s="162"/>
      <c r="BI12" s="162">
        <v>-78</v>
      </c>
      <c r="BJ12" s="144"/>
      <c r="BK12" s="144">
        <v>10</v>
      </c>
      <c r="BL12" s="144"/>
      <c r="BM12" s="144"/>
      <c r="BN12" s="144"/>
      <c r="BO12" s="144"/>
      <c r="BP12" s="144">
        <v>9.5</v>
      </c>
      <c r="BQ12" s="144"/>
      <c r="BR12" s="144">
        <v>17.5</v>
      </c>
      <c r="BS12" s="144">
        <v>6</v>
      </c>
      <c r="BT12" s="144">
        <v>11.5</v>
      </c>
      <c r="BU12" s="144"/>
      <c r="BV12" s="144"/>
      <c r="BW12" s="144"/>
      <c r="BX12" s="144"/>
      <c r="BY12" s="144">
        <v>0.5</v>
      </c>
      <c r="BZ12" s="144">
        <v>5</v>
      </c>
      <c r="CA12" s="144"/>
      <c r="CB12" s="144"/>
      <c r="CC12" s="144">
        <v>4</v>
      </c>
      <c r="CD12" s="144">
        <v>3</v>
      </c>
      <c r="CE12" s="144">
        <v>17</v>
      </c>
      <c r="CF12" s="144">
        <v>12.5</v>
      </c>
      <c r="CG12" s="144"/>
      <c r="CH12" s="144"/>
      <c r="CI12" s="144">
        <v>4</v>
      </c>
      <c r="CJ12" s="144"/>
      <c r="CK12" s="144"/>
      <c r="CL12" s="144">
        <v>28</v>
      </c>
      <c r="CM12" s="144"/>
      <c r="CN12" s="144">
        <v>2</v>
      </c>
      <c r="CO12" s="144">
        <v>6</v>
      </c>
      <c r="CP12" s="144"/>
      <c r="CQ12" s="144"/>
      <c r="CR12" s="144"/>
      <c r="CS12" s="144">
        <v>6</v>
      </c>
      <c r="CT12" s="144">
        <v>15</v>
      </c>
      <c r="CU12" s="144">
        <v>24</v>
      </c>
      <c r="CV12" s="144">
        <v>15</v>
      </c>
      <c r="CW12" s="144"/>
      <c r="CX12" s="144"/>
      <c r="CY12" s="144">
        <v>2</v>
      </c>
      <c r="CZ12" s="144">
        <v>4</v>
      </c>
      <c r="DA12" s="144">
        <v>2</v>
      </c>
      <c r="DB12" s="144">
        <v>5</v>
      </c>
      <c r="DC12" s="144">
        <v>8</v>
      </c>
      <c r="DD12" s="144">
        <v>21</v>
      </c>
      <c r="DE12" s="144">
        <v>11</v>
      </c>
      <c r="DF12" s="144">
        <v>2</v>
      </c>
      <c r="DG12" s="144"/>
      <c r="DH12" s="144">
        <v>12</v>
      </c>
      <c r="DI12" s="144">
        <v>22</v>
      </c>
      <c r="DJ12" s="144">
        <v>4</v>
      </c>
      <c r="DK12" s="144"/>
      <c r="DL12" s="144">
        <v>6</v>
      </c>
      <c r="DM12" s="144"/>
      <c r="DN12" s="144"/>
      <c r="DO12" s="144">
        <v>7.5</v>
      </c>
      <c r="DP12" s="144">
        <v>6</v>
      </c>
      <c r="DQ12" s="144"/>
      <c r="DR12" s="144"/>
      <c r="DS12" s="144"/>
      <c r="DT12" s="144"/>
      <c r="DU12" s="144"/>
      <c r="DV12" s="144">
        <v>29</v>
      </c>
      <c r="DW12" s="144"/>
      <c r="DX12" s="144"/>
      <c r="DY12" s="144">
        <v>0</v>
      </c>
      <c r="DZ12" s="144"/>
      <c r="EA12" s="144">
        <v>2</v>
      </c>
      <c r="EB12" s="144">
        <v>4</v>
      </c>
      <c r="EC12" s="144">
        <v>5</v>
      </c>
      <c r="ED12" s="144"/>
      <c r="EE12" s="144"/>
      <c r="EF12" s="144">
        <v>0</v>
      </c>
      <c r="EG12" s="144"/>
      <c r="EH12" s="144"/>
      <c r="EI12" s="144"/>
      <c r="EJ12" s="144"/>
      <c r="EK12" s="144">
        <v>12.5</v>
      </c>
      <c r="EL12" s="144">
        <v>3</v>
      </c>
      <c r="EM12" s="144">
        <v>5</v>
      </c>
      <c r="EN12" s="144">
        <v>3.5</v>
      </c>
      <c r="EO12" s="144"/>
      <c r="EP12" s="144">
        <v>5.5</v>
      </c>
      <c r="EQ12" s="144">
        <v>6</v>
      </c>
      <c r="ER12" s="144">
        <v>4.5</v>
      </c>
      <c r="ES12" s="144">
        <v>30</v>
      </c>
      <c r="ET12" s="144">
        <v>3</v>
      </c>
      <c r="EU12" s="144">
        <v>3.5</v>
      </c>
      <c r="EV12" s="144"/>
      <c r="EW12" s="144">
        <v>11</v>
      </c>
      <c r="EX12" s="144">
        <v>5</v>
      </c>
      <c r="EY12" s="144"/>
      <c r="EZ12" s="144"/>
      <c r="FA12" s="144"/>
      <c r="FB12" s="144">
        <v>17</v>
      </c>
      <c r="FC12" s="144">
        <v>4</v>
      </c>
      <c r="FD12" s="144"/>
      <c r="FE12" s="144">
        <v>8</v>
      </c>
      <c r="FF12" s="144">
        <v>17</v>
      </c>
      <c r="FG12" s="144">
        <v>4</v>
      </c>
      <c r="FH12" s="144"/>
      <c r="FI12" s="144">
        <v>11</v>
      </c>
      <c r="FJ12" s="144">
        <v>14</v>
      </c>
      <c r="FK12" s="144">
        <v>16</v>
      </c>
      <c r="FL12" s="144"/>
      <c r="FM12" s="144"/>
      <c r="FN12" s="144">
        <v>6</v>
      </c>
      <c r="FO12" s="144">
        <v>6</v>
      </c>
      <c r="FP12" s="144"/>
      <c r="FQ12" s="144">
        <v>19</v>
      </c>
      <c r="FR12" s="144"/>
      <c r="FS12" s="144"/>
      <c r="FT12" s="144"/>
      <c r="FU12" s="144"/>
      <c r="FV12" s="144"/>
      <c r="FW12" s="144">
        <v>27.5</v>
      </c>
      <c r="FX12" s="144">
        <v>7.5</v>
      </c>
      <c r="FY12" s="144"/>
      <c r="FZ12" s="144">
        <v>6</v>
      </c>
      <c r="GA12" s="144">
        <v>4</v>
      </c>
      <c r="GB12" s="144"/>
      <c r="GC12" s="144">
        <v>8</v>
      </c>
      <c r="GD12" s="144"/>
      <c r="GE12" s="144">
        <v>14</v>
      </c>
      <c r="GF12" s="144"/>
      <c r="GG12" s="144"/>
      <c r="GH12" s="144"/>
      <c r="GI12" s="144"/>
      <c r="GJ12" s="144">
        <v>4</v>
      </c>
      <c r="GK12" s="144"/>
      <c r="GL12" s="144"/>
      <c r="GM12" s="144"/>
      <c r="GN12" s="144"/>
      <c r="GO12" s="144"/>
      <c r="GP12" s="144"/>
      <c r="GQ12" s="144">
        <v>6</v>
      </c>
      <c r="GR12" s="144"/>
      <c r="GS12" s="144">
        <v>12</v>
      </c>
      <c r="GT12" s="144"/>
      <c r="GU12" s="144">
        <v>9.5</v>
      </c>
      <c r="GV12" s="144"/>
      <c r="GW12" s="134">
        <f t="shared" si="0"/>
        <v>783.5</v>
      </c>
    </row>
    <row r="13" spans="1:205" ht="36" customHeight="1" x14ac:dyDescent="0.2">
      <c r="A13" s="141" t="s">
        <v>95</v>
      </c>
      <c r="B13" s="136" t="s">
        <v>235</v>
      </c>
      <c r="C13" s="3" t="s">
        <v>23</v>
      </c>
      <c r="D13" s="143"/>
      <c r="E13" s="162"/>
      <c r="F13" s="162"/>
      <c r="G13" s="162"/>
      <c r="H13" s="162">
        <v>34</v>
      </c>
      <c r="I13" s="162">
        <v>38</v>
      </c>
      <c r="J13" s="162">
        <v>22</v>
      </c>
      <c r="K13" s="162"/>
      <c r="L13" s="162">
        <v>38</v>
      </c>
      <c r="M13" s="162">
        <v>8</v>
      </c>
      <c r="N13" s="162">
        <v>16</v>
      </c>
      <c r="O13" s="162"/>
      <c r="P13" s="162"/>
      <c r="Q13" s="162"/>
      <c r="R13" s="162"/>
      <c r="S13" s="162"/>
      <c r="T13" s="162">
        <v>6</v>
      </c>
      <c r="U13" s="162">
        <v>4</v>
      </c>
      <c r="V13" s="162">
        <v>4</v>
      </c>
      <c r="W13" s="162"/>
      <c r="X13" s="162"/>
      <c r="Y13" s="162"/>
      <c r="Z13" s="162">
        <v>38</v>
      </c>
      <c r="AA13" s="162"/>
      <c r="AB13" s="162">
        <v>38</v>
      </c>
      <c r="AC13" s="162"/>
      <c r="AD13" s="162">
        <v>15</v>
      </c>
      <c r="AE13" s="162">
        <v>20</v>
      </c>
      <c r="AF13" s="162"/>
      <c r="AG13" s="162">
        <v>2</v>
      </c>
      <c r="AH13" s="162"/>
      <c r="AI13" s="162">
        <v>8</v>
      </c>
      <c r="AJ13" s="162"/>
      <c r="AK13" s="162">
        <v>8</v>
      </c>
      <c r="AL13" s="162">
        <v>7</v>
      </c>
      <c r="AM13" s="162"/>
      <c r="AN13" s="162"/>
      <c r="AO13" s="162"/>
      <c r="AP13" s="162"/>
      <c r="AQ13" s="162">
        <v>4</v>
      </c>
      <c r="AR13" s="162">
        <v>28</v>
      </c>
      <c r="AS13" s="162">
        <v>12</v>
      </c>
      <c r="AT13" s="162"/>
      <c r="AU13" s="162">
        <v>32</v>
      </c>
      <c r="AV13" s="162"/>
      <c r="AW13" s="162">
        <v>16</v>
      </c>
      <c r="AX13" s="162"/>
      <c r="AY13" s="162"/>
      <c r="AZ13" s="162"/>
      <c r="BA13" s="162"/>
      <c r="BB13" s="162">
        <v>3</v>
      </c>
      <c r="BC13" s="162"/>
      <c r="BD13" s="162"/>
      <c r="BE13" s="162"/>
      <c r="BF13" s="162"/>
      <c r="BG13" s="162"/>
      <c r="BH13" s="162"/>
      <c r="BI13" s="162">
        <v>-257</v>
      </c>
      <c r="BJ13" s="144"/>
      <c r="BK13" s="144">
        <v>20</v>
      </c>
      <c r="BL13" s="144"/>
      <c r="BM13" s="144"/>
      <c r="BN13" s="144"/>
      <c r="BO13" s="144"/>
      <c r="BP13" s="144">
        <v>19</v>
      </c>
      <c r="BQ13" s="144"/>
      <c r="BR13" s="144">
        <v>35</v>
      </c>
      <c r="BS13" s="144">
        <v>12</v>
      </c>
      <c r="BT13" s="144">
        <v>23</v>
      </c>
      <c r="BU13" s="144"/>
      <c r="BV13" s="144"/>
      <c r="BW13" s="144"/>
      <c r="BX13" s="144"/>
      <c r="BY13" s="144">
        <v>16</v>
      </c>
      <c r="BZ13" s="144">
        <v>10</v>
      </c>
      <c r="CA13" s="144"/>
      <c r="CB13" s="144"/>
      <c r="CC13" s="144">
        <v>8</v>
      </c>
      <c r="CD13" s="144">
        <v>6</v>
      </c>
      <c r="CE13" s="144">
        <v>34</v>
      </c>
      <c r="CF13" s="144">
        <v>25</v>
      </c>
      <c r="CG13" s="144"/>
      <c r="CH13" s="144"/>
      <c r="CI13" s="144">
        <v>8</v>
      </c>
      <c r="CJ13" s="144"/>
      <c r="CK13" s="144"/>
      <c r="CL13" s="144">
        <v>56</v>
      </c>
      <c r="CM13" s="144"/>
      <c r="CN13" s="144">
        <v>4</v>
      </c>
      <c r="CO13" s="144">
        <v>12</v>
      </c>
      <c r="CP13" s="144"/>
      <c r="CQ13" s="144"/>
      <c r="CR13" s="144"/>
      <c r="CS13" s="144">
        <v>12</v>
      </c>
      <c r="CT13" s="144">
        <v>30</v>
      </c>
      <c r="CU13" s="144">
        <v>48</v>
      </c>
      <c r="CV13" s="144">
        <v>30</v>
      </c>
      <c r="CW13" s="144"/>
      <c r="CX13" s="144"/>
      <c r="CY13" s="144">
        <v>3</v>
      </c>
      <c r="CZ13" s="144">
        <v>8</v>
      </c>
      <c r="DA13" s="144">
        <v>4</v>
      </c>
      <c r="DB13" s="144">
        <v>10</v>
      </c>
      <c r="DC13" s="144">
        <v>15</v>
      </c>
      <c r="DD13" s="144">
        <v>41</v>
      </c>
      <c r="DE13" s="144">
        <v>22</v>
      </c>
      <c r="DF13" s="144">
        <v>4</v>
      </c>
      <c r="DG13" s="144"/>
      <c r="DH13" s="144">
        <v>24</v>
      </c>
      <c r="DI13" s="144">
        <v>44</v>
      </c>
      <c r="DJ13" s="144">
        <v>8</v>
      </c>
      <c r="DK13" s="144"/>
      <c r="DL13" s="144">
        <v>12</v>
      </c>
      <c r="DM13" s="144"/>
      <c r="DN13" s="144"/>
      <c r="DO13" s="144">
        <v>15</v>
      </c>
      <c r="DP13" s="144">
        <v>12</v>
      </c>
      <c r="DQ13" s="144"/>
      <c r="DR13" s="144"/>
      <c r="DS13" s="144"/>
      <c r="DT13" s="144"/>
      <c r="DU13" s="144"/>
      <c r="DV13" s="144">
        <v>58</v>
      </c>
      <c r="DW13" s="144"/>
      <c r="DX13" s="144"/>
      <c r="DY13" s="144">
        <v>0</v>
      </c>
      <c r="DZ13" s="144"/>
      <c r="EA13" s="144">
        <v>4</v>
      </c>
      <c r="EB13" s="144">
        <v>8</v>
      </c>
      <c r="EC13" s="144">
        <v>10</v>
      </c>
      <c r="ED13" s="144"/>
      <c r="EE13" s="144"/>
      <c r="EF13" s="144">
        <v>0</v>
      </c>
      <c r="EG13" s="144"/>
      <c r="EH13" s="144"/>
      <c r="EI13" s="144"/>
      <c r="EJ13" s="144"/>
      <c r="EK13" s="144">
        <v>25</v>
      </c>
      <c r="EL13" s="144">
        <v>6</v>
      </c>
      <c r="EM13" s="144">
        <v>10</v>
      </c>
      <c r="EN13" s="144">
        <v>7</v>
      </c>
      <c r="EO13" s="144"/>
      <c r="EP13" s="144">
        <v>11</v>
      </c>
      <c r="EQ13" s="144">
        <v>12</v>
      </c>
      <c r="ER13" s="144">
        <v>9</v>
      </c>
      <c r="ES13" s="144">
        <v>60</v>
      </c>
      <c r="ET13" s="144">
        <v>6</v>
      </c>
      <c r="EU13" s="144">
        <v>7</v>
      </c>
      <c r="EV13" s="144">
        <v>2</v>
      </c>
      <c r="EW13" s="144">
        <v>19</v>
      </c>
      <c r="EX13" s="144">
        <v>6</v>
      </c>
      <c r="EY13" s="144"/>
      <c r="EZ13" s="144"/>
      <c r="FA13" s="144"/>
      <c r="FB13" s="144">
        <v>30</v>
      </c>
      <c r="FC13" s="144">
        <v>4</v>
      </c>
      <c r="FD13" s="144"/>
      <c r="FE13" s="144">
        <v>12</v>
      </c>
      <c r="FF13" s="144">
        <v>30</v>
      </c>
      <c r="FG13" s="144">
        <v>4</v>
      </c>
      <c r="FH13" s="144"/>
      <c r="FI13" s="144">
        <v>19</v>
      </c>
      <c r="FJ13" s="144">
        <v>24</v>
      </c>
      <c r="FK13" s="144">
        <v>28</v>
      </c>
      <c r="FL13" s="144"/>
      <c r="FM13" s="144"/>
      <c r="FN13" s="144">
        <v>8</v>
      </c>
      <c r="FO13" s="144">
        <v>8</v>
      </c>
      <c r="FP13" s="144"/>
      <c r="FQ13" s="144">
        <v>34</v>
      </c>
      <c r="FR13" s="144"/>
      <c r="FS13" s="144"/>
      <c r="FT13" s="144"/>
      <c r="FU13" s="144"/>
      <c r="FV13" s="144"/>
      <c r="FW13" s="144">
        <v>51</v>
      </c>
      <c r="FX13" s="144">
        <v>11</v>
      </c>
      <c r="FY13" s="144"/>
      <c r="FZ13" s="144">
        <v>8</v>
      </c>
      <c r="GA13" s="144">
        <v>4</v>
      </c>
      <c r="GB13" s="144"/>
      <c r="GC13" s="144">
        <v>12</v>
      </c>
      <c r="GD13" s="144"/>
      <c r="GE13" s="144">
        <v>24</v>
      </c>
      <c r="GF13" s="144"/>
      <c r="GG13" s="144"/>
      <c r="GH13" s="144"/>
      <c r="GI13" s="144"/>
      <c r="GJ13" s="144">
        <v>4</v>
      </c>
      <c r="GK13" s="144"/>
      <c r="GL13" s="144"/>
      <c r="GM13" s="144"/>
      <c r="GN13" s="144"/>
      <c r="GO13" s="144"/>
      <c r="GP13" s="144"/>
      <c r="GQ13" s="144">
        <v>8</v>
      </c>
      <c r="GR13" s="144"/>
      <c r="GS13" s="144">
        <v>20</v>
      </c>
      <c r="GT13" s="144"/>
      <c r="GU13" s="144">
        <v>15</v>
      </c>
      <c r="GV13" s="144"/>
      <c r="GW13" s="134">
        <f t="shared" si="0"/>
        <v>1392</v>
      </c>
    </row>
    <row r="14" spans="1:205" ht="36.75" customHeight="1" x14ac:dyDescent="0.2">
      <c r="A14" s="141" t="s">
        <v>96</v>
      </c>
      <c r="B14" s="136" t="s">
        <v>226</v>
      </c>
      <c r="C14" s="3" t="s">
        <v>24</v>
      </c>
      <c r="D14" s="143"/>
      <c r="E14" s="162"/>
      <c r="F14" s="162"/>
      <c r="G14" s="162">
        <v>4</v>
      </c>
      <c r="H14" s="162">
        <v>16</v>
      </c>
      <c r="I14" s="162">
        <v>18</v>
      </c>
      <c r="J14" s="162">
        <v>10</v>
      </c>
      <c r="K14" s="162">
        <v>6</v>
      </c>
      <c r="L14" s="162">
        <v>18</v>
      </c>
      <c r="M14" s="162">
        <v>4</v>
      </c>
      <c r="N14" s="162">
        <v>8</v>
      </c>
      <c r="O14" s="162"/>
      <c r="P14" s="162"/>
      <c r="Q14" s="162">
        <v>2</v>
      </c>
      <c r="R14" s="162">
        <v>6</v>
      </c>
      <c r="S14" s="162">
        <v>1</v>
      </c>
      <c r="T14" s="162">
        <v>3</v>
      </c>
      <c r="U14" s="162">
        <v>2</v>
      </c>
      <c r="V14" s="162">
        <v>2</v>
      </c>
      <c r="W14" s="162">
        <v>2</v>
      </c>
      <c r="X14" s="162">
        <v>4</v>
      </c>
      <c r="Y14" s="162">
        <v>19</v>
      </c>
      <c r="Z14" s="162">
        <v>18</v>
      </c>
      <c r="AA14" s="162">
        <v>10</v>
      </c>
      <c r="AB14" s="162">
        <v>18</v>
      </c>
      <c r="AC14" s="162"/>
      <c r="AD14" s="162">
        <v>7</v>
      </c>
      <c r="AE14" s="162">
        <v>10</v>
      </c>
      <c r="AF14" s="162">
        <v>7</v>
      </c>
      <c r="AG14" s="162">
        <v>1</v>
      </c>
      <c r="AH14" s="162">
        <v>25</v>
      </c>
      <c r="AI14" s="162">
        <v>4</v>
      </c>
      <c r="AJ14" s="162">
        <v>5</v>
      </c>
      <c r="AK14" s="162">
        <v>3</v>
      </c>
      <c r="AL14" s="162">
        <v>3</v>
      </c>
      <c r="AM14" s="162">
        <v>2</v>
      </c>
      <c r="AN14" s="162"/>
      <c r="AO14" s="162">
        <v>4</v>
      </c>
      <c r="AP14" s="162">
        <v>9</v>
      </c>
      <c r="AQ14" s="162"/>
      <c r="AR14" s="162">
        <v>13</v>
      </c>
      <c r="AS14" s="162">
        <v>5</v>
      </c>
      <c r="AT14" s="162">
        <v>20</v>
      </c>
      <c r="AU14" s="162">
        <v>15</v>
      </c>
      <c r="AV14" s="162">
        <v>0</v>
      </c>
      <c r="AW14" s="162">
        <v>8</v>
      </c>
      <c r="AX14" s="162">
        <v>1</v>
      </c>
      <c r="AY14" s="162">
        <v>2</v>
      </c>
      <c r="AZ14" s="162"/>
      <c r="BA14" s="162">
        <v>4</v>
      </c>
      <c r="BB14" s="162">
        <v>1</v>
      </c>
      <c r="BC14" s="162">
        <v>4</v>
      </c>
      <c r="BD14" s="162">
        <v>6</v>
      </c>
      <c r="BE14" s="162">
        <v>19</v>
      </c>
      <c r="BF14" s="162">
        <v>4</v>
      </c>
      <c r="BG14" s="162">
        <v>5</v>
      </c>
      <c r="BH14" s="162">
        <v>8</v>
      </c>
      <c r="BI14" s="162">
        <v>-129</v>
      </c>
      <c r="BJ14" s="144"/>
      <c r="BK14" s="144">
        <v>10</v>
      </c>
      <c r="BL14" s="144">
        <v>7</v>
      </c>
      <c r="BM14" s="144">
        <v>4</v>
      </c>
      <c r="BN14" s="144">
        <v>4</v>
      </c>
      <c r="BO14" s="144">
        <v>3</v>
      </c>
      <c r="BP14" s="144">
        <v>9</v>
      </c>
      <c r="BQ14" s="144">
        <v>6</v>
      </c>
      <c r="BR14" s="144">
        <v>15</v>
      </c>
      <c r="BS14" s="144">
        <v>6</v>
      </c>
      <c r="BT14" s="144">
        <v>11</v>
      </c>
      <c r="BU14" s="144"/>
      <c r="BV14" s="144"/>
      <c r="BW14" s="144">
        <v>3</v>
      </c>
      <c r="BX14" s="144">
        <v>6</v>
      </c>
      <c r="BY14" s="144">
        <v>1</v>
      </c>
      <c r="BZ14" s="144">
        <v>5</v>
      </c>
      <c r="CA14" s="144">
        <v>4</v>
      </c>
      <c r="CB14" s="144">
        <v>4</v>
      </c>
      <c r="CC14" s="144">
        <v>4</v>
      </c>
      <c r="CD14" s="144">
        <v>3</v>
      </c>
      <c r="CE14" s="144">
        <v>17</v>
      </c>
      <c r="CF14" s="144">
        <v>12</v>
      </c>
      <c r="CG14" s="144">
        <v>5</v>
      </c>
      <c r="CH14" s="144">
        <v>6</v>
      </c>
      <c r="CI14" s="144">
        <v>4</v>
      </c>
      <c r="CJ14" s="144">
        <v>23</v>
      </c>
      <c r="CK14" s="144">
        <v>2</v>
      </c>
      <c r="CL14" s="144">
        <v>28</v>
      </c>
      <c r="CM14" s="144">
        <v>2</v>
      </c>
      <c r="CN14" s="144">
        <v>2</v>
      </c>
      <c r="CO14" s="144">
        <v>4</v>
      </c>
      <c r="CP14" s="144">
        <v>2</v>
      </c>
      <c r="CQ14" s="144">
        <v>3</v>
      </c>
      <c r="CR14" s="144">
        <v>4</v>
      </c>
      <c r="CS14" s="144">
        <v>2</v>
      </c>
      <c r="CT14" s="144">
        <v>15</v>
      </c>
      <c r="CU14" s="144">
        <v>24</v>
      </c>
      <c r="CV14" s="144">
        <v>13</v>
      </c>
      <c r="CW14" s="144"/>
      <c r="CX14" s="144"/>
      <c r="CY14" s="144">
        <v>1</v>
      </c>
      <c r="CZ14" s="144">
        <v>4</v>
      </c>
      <c r="DA14" s="144">
        <v>2</v>
      </c>
      <c r="DB14" s="144">
        <v>5</v>
      </c>
      <c r="DC14" s="144">
        <v>6</v>
      </c>
      <c r="DD14" s="144">
        <v>19</v>
      </c>
      <c r="DE14" s="144">
        <v>10</v>
      </c>
      <c r="DF14" s="144">
        <v>2</v>
      </c>
      <c r="DG14" s="144">
        <v>12</v>
      </c>
      <c r="DH14" s="144">
        <v>12</v>
      </c>
      <c r="DI14" s="144">
        <v>20</v>
      </c>
      <c r="DJ14" s="144">
        <v>4</v>
      </c>
      <c r="DK14" s="144">
        <v>17</v>
      </c>
      <c r="DL14" s="144">
        <v>6</v>
      </c>
      <c r="DM14" s="144">
        <v>3</v>
      </c>
      <c r="DN14" s="144">
        <v>3</v>
      </c>
      <c r="DO14" s="144">
        <v>7</v>
      </c>
      <c r="DP14" s="144">
        <v>6</v>
      </c>
      <c r="DQ14" s="144">
        <v>5</v>
      </c>
      <c r="DR14" s="144">
        <v>10</v>
      </c>
      <c r="DS14" s="144">
        <v>18</v>
      </c>
      <c r="DT14" s="144">
        <v>4</v>
      </c>
      <c r="DU14" s="144">
        <v>6</v>
      </c>
      <c r="DV14" s="144">
        <v>28</v>
      </c>
      <c r="DW14" s="144">
        <v>6</v>
      </c>
      <c r="DX14" s="144"/>
      <c r="DY14" s="144">
        <v>0</v>
      </c>
      <c r="DZ14" s="144">
        <v>0</v>
      </c>
      <c r="EA14" s="144">
        <v>2</v>
      </c>
      <c r="EB14" s="144">
        <v>4</v>
      </c>
      <c r="EC14" s="144">
        <v>4</v>
      </c>
      <c r="ED14" s="144">
        <v>4</v>
      </c>
      <c r="EE14" s="144">
        <v>5</v>
      </c>
      <c r="EF14" s="144">
        <v>0</v>
      </c>
      <c r="EG14" s="144">
        <v>3</v>
      </c>
      <c r="EH14" s="144">
        <v>4</v>
      </c>
      <c r="EI14" s="144">
        <v>6</v>
      </c>
      <c r="EJ14" s="144">
        <v>9</v>
      </c>
      <c r="EK14" s="144">
        <v>12</v>
      </c>
      <c r="EL14" s="144">
        <v>3</v>
      </c>
      <c r="EM14" s="144">
        <v>3</v>
      </c>
      <c r="EN14" s="144">
        <v>3</v>
      </c>
      <c r="EO14" s="144">
        <v>3</v>
      </c>
      <c r="EP14" s="144">
        <v>5</v>
      </c>
      <c r="EQ14" s="144">
        <v>5</v>
      </c>
      <c r="ER14" s="144">
        <v>4</v>
      </c>
      <c r="ES14" s="144">
        <v>30</v>
      </c>
      <c r="ET14" s="144">
        <v>3</v>
      </c>
      <c r="EU14" s="144">
        <v>3</v>
      </c>
      <c r="EV14" s="144">
        <v>4</v>
      </c>
      <c r="EW14" s="144">
        <v>9</v>
      </c>
      <c r="EX14" s="144">
        <v>3</v>
      </c>
      <c r="EY14" s="144">
        <v>5</v>
      </c>
      <c r="EZ14" s="144">
        <v>12</v>
      </c>
      <c r="FA14" s="144">
        <v>6</v>
      </c>
      <c r="FB14" s="144">
        <v>15</v>
      </c>
      <c r="FC14" s="144">
        <v>2</v>
      </c>
      <c r="FD14" s="144">
        <v>5</v>
      </c>
      <c r="FE14" s="144"/>
      <c r="FF14" s="144">
        <v>15</v>
      </c>
      <c r="FG14" s="144">
        <v>2</v>
      </c>
      <c r="FH14" s="144"/>
      <c r="FI14" s="144">
        <v>9</v>
      </c>
      <c r="FJ14" s="144">
        <v>12</v>
      </c>
      <c r="FK14" s="144">
        <v>14</v>
      </c>
      <c r="FL14" s="144"/>
      <c r="FM14" s="144">
        <v>27</v>
      </c>
      <c r="FN14" s="144">
        <v>4</v>
      </c>
      <c r="FO14" s="144">
        <v>4</v>
      </c>
      <c r="FP14" s="144">
        <v>1</v>
      </c>
      <c r="FQ14" s="144">
        <v>17</v>
      </c>
      <c r="FR14" s="144">
        <v>4</v>
      </c>
      <c r="FS14" s="144"/>
      <c r="FT14" s="144"/>
      <c r="FU14" s="144">
        <v>5</v>
      </c>
      <c r="FV14" s="144">
        <v>15</v>
      </c>
      <c r="FW14" s="144">
        <v>24</v>
      </c>
      <c r="FX14" s="144">
        <v>5</v>
      </c>
      <c r="FY14" s="144">
        <v>4</v>
      </c>
      <c r="FZ14" s="144">
        <v>4</v>
      </c>
      <c r="GA14" s="144">
        <v>2</v>
      </c>
      <c r="GB14" s="144"/>
      <c r="GC14" s="144">
        <v>6</v>
      </c>
      <c r="GD14" s="144">
        <v>1</v>
      </c>
      <c r="GE14" s="144">
        <v>12</v>
      </c>
      <c r="GF14" s="144">
        <v>5</v>
      </c>
      <c r="GG14" s="144">
        <v>8</v>
      </c>
      <c r="GH14" s="144"/>
      <c r="GI14" s="144">
        <v>7</v>
      </c>
      <c r="GJ14" s="144">
        <v>2</v>
      </c>
      <c r="GK14" s="144">
        <v>1</v>
      </c>
      <c r="GL14" s="144">
        <v>4</v>
      </c>
      <c r="GM14" s="144">
        <v>4</v>
      </c>
      <c r="GN14" s="144">
        <v>0</v>
      </c>
      <c r="GO14" s="144">
        <v>4</v>
      </c>
      <c r="GP14" s="144"/>
      <c r="GQ14" s="144">
        <v>4</v>
      </c>
      <c r="GR14" s="144">
        <v>4</v>
      </c>
      <c r="GS14" s="144">
        <v>10</v>
      </c>
      <c r="GT14" s="144">
        <v>6</v>
      </c>
      <c r="GU14" s="144">
        <v>7</v>
      </c>
      <c r="GV14" s="144"/>
      <c r="GW14" s="134">
        <f t="shared" si="0"/>
        <v>1155</v>
      </c>
    </row>
    <row r="15" spans="1:205" ht="36" customHeight="1" x14ac:dyDescent="0.2">
      <c r="A15" s="141" t="s">
        <v>357</v>
      </c>
      <c r="B15" s="136" t="s">
        <v>227</v>
      </c>
      <c r="C15" s="3" t="s">
        <v>31</v>
      </c>
      <c r="D15" s="143"/>
      <c r="E15" s="162"/>
      <c r="F15" s="162"/>
      <c r="G15" s="162">
        <v>10</v>
      </c>
      <c r="H15" s="162">
        <v>34</v>
      </c>
      <c r="I15" s="162">
        <v>38</v>
      </c>
      <c r="J15" s="162">
        <v>22</v>
      </c>
      <c r="K15" s="162">
        <v>16</v>
      </c>
      <c r="L15" s="162">
        <v>38</v>
      </c>
      <c r="M15" s="162">
        <v>10</v>
      </c>
      <c r="N15" s="162">
        <v>18</v>
      </c>
      <c r="O15" s="162"/>
      <c r="P15" s="162"/>
      <c r="Q15" s="162">
        <v>8</v>
      </c>
      <c r="R15" s="162">
        <v>16</v>
      </c>
      <c r="S15" s="162">
        <v>6</v>
      </c>
      <c r="T15" s="162">
        <v>8</v>
      </c>
      <c r="U15" s="162">
        <v>6</v>
      </c>
      <c r="V15" s="162">
        <v>6</v>
      </c>
      <c r="W15" s="162">
        <v>8</v>
      </c>
      <c r="X15" s="162">
        <v>12</v>
      </c>
      <c r="Y15" s="162">
        <v>40</v>
      </c>
      <c r="Z15" s="162">
        <v>38</v>
      </c>
      <c r="AA15" s="162">
        <v>2</v>
      </c>
      <c r="AB15" s="162">
        <v>38</v>
      </c>
      <c r="AC15" s="162"/>
      <c r="AD15" s="162">
        <v>16</v>
      </c>
      <c r="AE15" s="162">
        <v>20</v>
      </c>
      <c r="AF15" s="162">
        <v>18</v>
      </c>
      <c r="AG15" s="162">
        <v>4</v>
      </c>
      <c r="AH15" s="162">
        <v>54</v>
      </c>
      <c r="AI15" s="162">
        <v>10</v>
      </c>
      <c r="AJ15" s="162">
        <v>14</v>
      </c>
      <c r="AK15" s="162">
        <v>8</v>
      </c>
      <c r="AL15" s="162">
        <v>8</v>
      </c>
      <c r="AM15" s="162"/>
      <c r="AN15" s="162"/>
      <c r="AO15" s="162"/>
      <c r="AP15" s="162">
        <v>22</v>
      </c>
      <c r="AQ15" s="162"/>
      <c r="AR15" s="162">
        <v>28</v>
      </c>
      <c r="AS15" s="162">
        <v>14</v>
      </c>
      <c r="AT15" s="162">
        <v>44</v>
      </c>
      <c r="AU15" s="162">
        <v>32</v>
      </c>
      <c r="AV15" s="162"/>
      <c r="AW15" s="162">
        <v>16</v>
      </c>
      <c r="AX15" s="162"/>
      <c r="AY15" s="162"/>
      <c r="AZ15" s="162"/>
      <c r="BA15" s="162"/>
      <c r="BB15" s="162">
        <v>4</v>
      </c>
      <c r="BC15" s="162">
        <v>12</v>
      </c>
      <c r="BD15" s="162">
        <v>12</v>
      </c>
      <c r="BE15" s="162">
        <v>42</v>
      </c>
      <c r="BF15" s="162">
        <v>12</v>
      </c>
      <c r="BG15" s="162">
        <v>12</v>
      </c>
      <c r="BH15" s="162">
        <v>19</v>
      </c>
      <c r="BI15" s="162">
        <v>-1010</v>
      </c>
      <c r="BJ15" s="144"/>
      <c r="BK15" s="144">
        <v>20</v>
      </c>
      <c r="BL15" s="144">
        <v>14</v>
      </c>
      <c r="BM15" s="144">
        <v>12</v>
      </c>
      <c r="BN15" s="144">
        <v>12</v>
      </c>
      <c r="BO15" s="144">
        <v>8</v>
      </c>
      <c r="BP15" s="144">
        <v>18</v>
      </c>
      <c r="BQ15" s="144">
        <v>16</v>
      </c>
      <c r="BR15" s="144">
        <v>30</v>
      </c>
      <c r="BS15" s="144">
        <v>14</v>
      </c>
      <c r="BT15" s="144">
        <v>24</v>
      </c>
      <c r="BU15" s="144"/>
      <c r="BV15" s="144"/>
      <c r="BW15" s="144">
        <v>10</v>
      </c>
      <c r="BX15" s="144">
        <v>16</v>
      </c>
      <c r="BY15" s="144">
        <v>8</v>
      </c>
      <c r="BZ15" s="144">
        <v>10</v>
      </c>
      <c r="CA15" s="144">
        <v>12</v>
      </c>
      <c r="CB15" s="144">
        <v>8</v>
      </c>
      <c r="CC15" s="144">
        <v>8</v>
      </c>
      <c r="CD15" s="144">
        <v>6</v>
      </c>
      <c r="CE15" s="144">
        <v>34</v>
      </c>
      <c r="CF15" s="144">
        <v>24</v>
      </c>
      <c r="CG15" s="144">
        <v>10</v>
      </c>
      <c r="CH15" s="144">
        <v>16</v>
      </c>
      <c r="CI15" s="144">
        <v>10</v>
      </c>
      <c r="CJ15" s="144">
        <v>46</v>
      </c>
      <c r="CK15" s="144">
        <v>8</v>
      </c>
      <c r="CL15" s="144">
        <v>56</v>
      </c>
      <c r="CM15" s="144">
        <v>4</v>
      </c>
      <c r="CN15" s="144">
        <v>4</v>
      </c>
      <c r="CO15" s="144">
        <v>8</v>
      </c>
      <c r="CP15" s="144">
        <v>4</v>
      </c>
      <c r="CQ15" s="144">
        <v>6</v>
      </c>
      <c r="CR15" s="144">
        <v>8</v>
      </c>
      <c r="CS15" s="144">
        <v>4</v>
      </c>
      <c r="CT15" s="144">
        <v>30</v>
      </c>
      <c r="CU15" s="144">
        <v>48</v>
      </c>
      <c r="CV15" s="144">
        <v>26</v>
      </c>
      <c r="CW15" s="144"/>
      <c r="CX15" s="144"/>
      <c r="CY15" s="144">
        <v>2</v>
      </c>
      <c r="CZ15" s="144">
        <v>8</v>
      </c>
      <c r="DA15" s="144">
        <v>4</v>
      </c>
      <c r="DB15" s="144">
        <v>10</v>
      </c>
      <c r="DC15" s="144">
        <v>12</v>
      </c>
      <c r="DD15" s="144">
        <v>38</v>
      </c>
      <c r="DE15" s="144">
        <v>20</v>
      </c>
      <c r="DF15" s="144">
        <v>4</v>
      </c>
      <c r="DG15" s="144">
        <v>24</v>
      </c>
      <c r="DH15" s="144">
        <v>24</v>
      </c>
      <c r="DI15" s="144">
        <v>40</v>
      </c>
      <c r="DJ15" s="144">
        <v>8</v>
      </c>
      <c r="DK15" s="144">
        <v>34</v>
      </c>
      <c r="DL15" s="144">
        <v>12</v>
      </c>
      <c r="DM15" s="144">
        <v>6</v>
      </c>
      <c r="DN15" s="144"/>
      <c r="DO15" s="144">
        <v>14</v>
      </c>
      <c r="DP15" s="144">
        <v>12</v>
      </c>
      <c r="DQ15" s="144">
        <v>10</v>
      </c>
      <c r="DR15" s="144">
        <v>20</v>
      </c>
      <c r="DS15" s="144">
        <v>36</v>
      </c>
      <c r="DT15" s="144">
        <v>8</v>
      </c>
      <c r="DU15" s="144">
        <v>12</v>
      </c>
      <c r="DV15" s="144">
        <v>56</v>
      </c>
      <c r="DW15" s="144">
        <v>12</v>
      </c>
      <c r="DX15" s="144"/>
      <c r="DY15" s="144">
        <v>0</v>
      </c>
      <c r="DZ15" s="144">
        <v>0</v>
      </c>
      <c r="EA15" s="144">
        <v>4</v>
      </c>
      <c r="EB15" s="144">
        <v>8</v>
      </c>
      <c r="EC15" s="144">
        <v>8</v>
      </c>
      <c r="ED15" s="144">
        <v>8</v>
      </c>
      <c r="EE15" s="144">
        <v>10</v>
      </c>
      <c r="EF15" s="144">
        <v>0</v>
      </c>
      <c r="EG15" s="144">
        <v>6</v>
      </c>
      <c r="EH15" s="144">
        <v>8</v>
      </c>
      <c r="EI15" s="144">
        <v>12</v>
      </c>
      <c r="EJ15" s="144">
        <v>18</v>
      </c>
      <c r="EK15" s="144">
        <v>24</v>
      </c>
      <c r="EL15" s="144">
        <v>6</v>
      </c>
      <c r="EM15" s="144">
        <v>6</v>
      </c>
      <c r="EN15" s="144">
        <v>6</v>
      </c>
      <c r="EO15" s="144">
        <v>6</v>
      </c>
      <c r="EP15" s="144">
        <v>10</v>
      </c>
      <c r="EQ15" s="144">
        <v>10</v>
      </c>
      <c r="ER15" s="144">
        <v>8</v>
      </c>
      <c r="ES15" s="144">
        <v>60</v>
      </c>
      <c r="ET15" s="144">
        <v>6</v>
      </c>
      <c r="EU15" s="144">
        <v>6</v>
      </c>
      <c r="EV15" s="144">
        <v>20</v>
      </c>
      <c r="EW15" s="144">
        <v>36</v>
      </c>
      <c r="EX15" s="144">
        <v>12</v>
      </c>
      <c r="EY15" s="144">
        <v>10</v>
      </c>
      <c r="EZ15" s="144">
        <v>24</v>
      </c>
      <c r="FA15" s="144">
        <v>12</v>
      </c>
      <c r="FB15" s="144">
        <v>60</v>
      </c>
      <c r="FC15" s="144">
        <v>8</v>
      </c>
      <c r="FD15" s="144">
        <v>10</v>
      </c>
      <c r="FE15" s="144">
        <v>28</v>
      </c>
      <c r="FF15" s="144">
        <v>60</v>
      </c>
      <c r="FG15" s="144">
        <v>8</v>
      </c>
      <c r="FH15" s="144"/>
      <c r="FI15" s="144">
        <v>36</v>
      </c>
      <c r="FJ15" s="144">
        <v>48</v>
      </c>
      <c r="FK15" s="144">
        <v>56</v>
      </c>
      <c r="FL15" s="144"/>
      <c r="FM15" s="144">
        <v>54</v>
      </c>
      <c r="FN15" s="144">
        <v>8</v>
      </c>
      <c r="FO15" s="144">
        <v>16</v>
      </c>
      <c r="FP15" s="144">
        <v>2</v>
      </c>
      <c r="FQ15" s="144">
        <v>68</v>
      </c>
      <c r="FR15" s="144">
        <v>32</v>
      </c>
      <c r="FS15" s="144"/>
      <c r="FT15" s="144"/>
      <c r="FU15" s="144">
        <v>40</v>
      </c>
      <c r="FV15" s="144">
        <v>120</v>
      </c>
      <c r="FW15" s="144">
        <v>96</v>
      </c>
      <c r="FX15" s="144">
        <v>20</v>
      </c>
      <c r="FY15" s="144">
        <v>16</v>
      </c>
      <c r="FZ15" s="144">
        <v>16</v>
      </c>
      <c r="GA15" s="144">
        <v>8</v>
      </c>
      <c r="GB15" s="144"/>
      <c r="GC15" s="144">
        <v>24</v>
      </c>
      <c r="GD15" s="144">
        <v>8</v>
      </c>
      <c r="GE15" s="144">
        <v>48</v>
      </c>
      <c r="GF15" s="144">
        <v>40</v>
      </c>
      <c r="GG15" s="144">
        <v>48</v>
      </c>
      <c r="GH15" s="144"/>
      <c r="GI15" s="144">
        <v>60</v>
      </c>
      <c r="GJ15" s="144">
        <v>8</v>
      </c>
      <c r="GK15" s="144">
        <v>4</v>
      </c>
      <c r="GL15" s="144">
        <v>16</v>
      </c>
      <c r="GM15" s="144">
        <v>16</v>
      </c>
      <c r="GN15" s="144">
        <v>0</v>
      </c>
      <c r="GO15" s="144">
        <v>16</v>
      </c>
      <c r="GP15" s="144"/>
      <c r="GQ15" s="144">
        <v>16</v>
      </c>
      <c r="GR15" s="144">
        <v>32</v>
      </c>
      <c r="GS15" s="144">
        <v>40</v>
      </c>
      <c r="GT15" s="144">
        <v>48</v>
      </c>
      <c r="GU15" s="144">
        <v>28</v>
      </c>
      <c r="GV15" s="144"/>
      <c r="GW15" s="134">
        <f t="shared" si="0"/>
        <v>2409</v>
      </c>
    </row>
    <row r="16" spans="1:205" ht="30" customHeight="1" x14ac:dyDescent="0.2">
      <c r="A16" s="141" t="s">
        <v>98</v>
      </c>
      <c r="B16" s="136" t="s">
        <v>209</v>
      </c>
      <c r="C16" s="3" t="s">
        <v>29</v>
      </c>
      <c r="D16" s="143"/>
      <c r="E16" s="162"/>
      <c r="F16" s="162"/>
      <c r="G16" s="162"/>
      <c r="H16" s="162">
        <v>68</v>
      </c>
      <c r="I16" s="162">
        <v>76</v>
      </c>
      <c r="J16" s="162">
        <v>44</v>
      </c>
      <c r="K16" s="162"/>
      <c r="L16" s="162">
        <v>76</v>
      </c>
      <c r="M16" s="162">
        <v>16</v>
      </c>
      <c r="N16" s="162">
        <v>32</v>
      </c>
      <c r="O16" s="162"/>
      <c r="P16" s="162"/>
      <c r="Q16" s="162"/>
      <c r="R16" s="162"/>
      <c r="S16" s="162"/>
      <c r="T16" s="162">
        <v>12</v>
      </c>
      <c r="U16" s="162">
        <v>8</v>
      </c>
      <c r="V16" s="162">
        <v>8</v>
      </c>
      <c r="W16" s="162"/>
      <c r="X16" s="162"/>
      <c r="Y16" s="162"/>
      <c r="Z16" s="162">
        <v>76</v>
      </c>
      <c r="AA16" s="162"/>
      <c r="AB16" s="162">
        <v>76</v>
      </c>
      <c r="AC16" s="162"/>
      <c r="AD16" s="162">
        <v>30</v>
      </c>
      <c r="AE16" s="162">
        <v>40</v>
      </c>
      <c r="AF16" s="162"/>
      <c r="AG16" s="162">
        <v>4</v>
      </c>
      <c r="AH16" s="162"/>
      <c r="AI16" s="162">
        <v>16</v>
      </c>
      <c r="AJ16" s="162"/>
      <c r="AK16" s="162">
        <v>16</v>
      </c>
      <c r="AL16" s="162">
        <v>14</v>
      </c>
      <c r="AM16" s="162"/>
      <c r="AN16" s="162"/>
      <c r="AO16" s="162"/>
      <c r="AP16" s="162"/>
      <c r="AQ16" s="162">
        <v>8</v>
      </c>
      <c r="AR16" s="162">
        <v>56</v>
      </c>
      <c r="AS16" s="162">
        <v>25</v>
      </c>
      <c r="AT16" s="162"/>
      <c r="AU16" s="162">
        <v>64</v>
      </c>
      <c r="AV16" s="162"/>
      <c r="AW16" s="162">
        <v>32</v>
      </c>
      <c r="AX16" s="162"/>
      <c r="AY16" s="162"/>
      <c r="AZ16" s="162"/>
      <c r="BA16" s="162"/>
      <c r="BB16" s="162">
        <v>6</v>
      </c>
      <c r="BC16" s="162"/>
      <c r="BD16" s="162"/>
      <c r="BE16" s="162"/>
      <c r="BF16" s="162"/>
      <c r="BG16" s="162"/>
      <c r="BH16" s="162"/>
      <c r="BI16" s="162">
        <v>-780</v>
      </c>
      <c r="BJ16" s="144"/>
      <c r="BK16" s="144">
        <v>40</v>
      </c>
      <c r="BL16" s="144"/>
      <c r="BM16" s="144"/>
      <c r="BN16" s="144"/>
      <c r="BO16" s="144"/>
      <c r="BP16" s="144">
        <v>38</v>
      </c>
      <c r="BQ16" s="144"/>
      <c r="BR16" s="144">
        <v>70</v>
      </c>
      <c r="BS16" s="144">
        <v>24</v>
      </c>
      <c r="BT16" s="144">
        <v>46</v>
      </c>
      <c r="BU16" s="144"/>
      <c r="BV16" s="144"/>
      <c r="BW16" s="144"/>
      <c r="BX16" s="144"/>
      <c r="BY16" s="144">
        <v>32</v>
      </c>
      <c r="BZ16" s="144">
        <v>20</v>
      </c>
      <c r="CA16" s="144"/>
      <c r="CB16" s="144"/>
      <c r="CC16" s="144">
        <v>26</v>
      </c>
      <c r="CD16" s="144">
        <v>12</v>
      </c>
      <c r="CE16" s="144">
        <v>68</v>
      </c>
      <c r="CF16" s="144">
        <v>50</v>
      </c>
      <c r="CG16" s="144"/>
      <c r="CH16" s="144"/>
      <c r="CI16" s="144">
        <v>16</v>
      </c>
      <c r="CJ16" s="144"/>
      <c r="CK16" s="144"/>
      <c r="CL16" s="144">
        <v>112</v>
      </c>
      <c r="CM16" s="144"/>
      <c r="CN16" s="144">
        <v>8</v>
      </c>
      <c r="CO16" s="144">
        <v>16</v>
      </c>
      <c r="CP16" s="144"/>
      <c r="CQ16" s="144"/>
      <c r="CR16" s="144"/>
      <c r="CS16" s="144">
        <v>8</v>
      </c>
      <c r="CT16" s="144">
        <v>60</v>
      </c>
      <c r="CU16" s="144">
        <v>96</v>
      </c>
      <c r="CV16" s="144">
        <v>60</v>
      </c>
      <c r="CW16" s="144"/>
      <c r="CX16" s="144"/>
      <c r="CY16" s="144">
        <v>6</v>
      </c>
      <c r="CZ16" s="144">
        <v>16</v>
      </c>
      <c r="DA16" s="144">
        <v>8</v>
      </c>
      <c r="DB16" s="144">
        <v>20</v>
      </c>
      <c r="DC16" s="144">
        <v>30</v>
      </c>
      <c r="DD16" s="144">
        <v>82</v>
      </c>
      <c r="DE16" s="144">
        <v>44</v>
      </c>
      <c r="DF16" s="144">
        <v>8</v>
      </c>
      <c r="DG16" s="144"/>
      <c r="DH16" s="144">
        <v>48</v>
      </c>
      <c r="DI16" s="144">
        <v>88</v>
      </c>
      <c r="DJ16" s="144">
        <v>16</v>
      </c>
      <c r="DK16" s="144"/>
      <c r="DL16" s="144">
        <v>24</v>
      </c>
      <c r="DM16" s="144"/>
      <c r="DN16" s="144"/>
      <c r="DO16" s="144">
        <v>28</v>
      </c>
      <c r="DP16" s="144">
        <v>24</v>
      </c>
      <c r="DQ16" s="144"/>
      <c r="DR16" s="144"/>
      <c r="DS16" s="144"/>
      <c r="DT16" s="144"/>
      <c r="DU16" s="144"/>
      <c r="DV16" s="144">
        <v>116</v>
      </c>
      <c r="DW16" s="144"/>
      <c r="DX16" s="144"/>
      <c r="DY16" s="144">
        <v>0</v>
      </c>
      <c r="DZ16" s="144"/>
      <c r="EA16" s="144">
        <v>8</v>
      </c>
      <c r="EB16" s="144">
        <v>16</v>
      </c>
      <c r="EC16" s="144">
        <v>20</v>
      </c>
      <c r="ED16" s="144"/>
      <c r="EE16" s="144"/>
      <c r="EF16" s="144">
        <v>0</v>
      </c>
      <c r="EG16" s="144"/>
      <c r="EH16" s="144"/>
      <c r="EI16" s="144"/>
      <c r="EJ16" s="144"/>
      <c r="EK16" s="144">
        <v>50</v>
      </c>
      <c r="EL16" s="144">
        <v>12</v>
      </c>
      <c r="EM16" s="144">
        <v>20</v>
      </c>
      <c r="EN16" s="144">
        <v>14</v>
      </c>
      <c r="EO16" s="144"/>
      <c r="EP16" s="144">
        <v>22</v>
      </c>
      <c r="EQ16" s="144">
        <v>24</v>
      </c>
      <c r="ER16" s="144">
        <v>18</v>
      </c>
      <c r="ES16" s="144">
        <v>120</v>
      </c>
      <c r="ET16" s="144">
        <v>12</v>
      </c>
      <c r="EU16" s="144">
        <v>14</v>
      </c>
      <c r="EV16" s="144">
        <v>10</v>
      </c>
      <c r="EW16" s="144">
        <v>38</v>
      </c>
      <c r="EX16" s="144">
        <v>12</v>
      </c>
      <c r="EY16" s="144"/>
      <c r="EZ16" s="144"/>
      <c r="FA16" s="144"/>
      <c r="FB16" s="144">
        <v>60</v>
      </c>
      <c r="FC16" s="144">
        <v>8</v>
      </c>
      <c r="FD16" s="144"/>
      <c r="FE16" s="144">
        <v>9</v>
      </c>
      <c r="FF16" s="144">
        <v>60</v>
      </c>
      <c r="FG16" s="144">
        <v>8</v>
      </c>
      <c r="FH16" s="144"/>
      <c r="FI16" s="144">
        <v>38</v>
      </c>
      <c r="FJ16" s="144">
        <v>48</v>
      </c>
      <c r="FK16" s="144">
        <v>56</v>
      </c>
      <c r="FL16" s="144"/>
      <c r="FM16" s="144"/>
      <c r="FN16" s="144">
        <v>16</v>
      </c>
      <c r="FO16" s="144">
        <v>16</v>
      </c>
      <c r="FP16" s="144"/>
      <c r="FQ16" s="144">
        <v>68</v>
      </c>
      <c r="FR16" s="144"/>
      <c r="FS16" s="144"/>
      <c r="FT16" s="144"/>
      <c r="FU16" s="144"/>
      <c r="FV16" s="144"/>
      <c r="FW16" s="144">
        <v>102</v>
      </c>
      <c r="FX16" s="144">
        <v>22</v>
      </c>
      <c r="FY16" s="144"/>
      <c r="FZ16" s="144">
        <v>16</v>
      </c>
      <c r="GA16" s="144">
        <v>8</v>
      </c>
      <c r="GB16" s="144"/>
      <c r="GC16" s="144">
        <v>24</v>
      </c>
      <c r="GD16" s="144"/>
      <c r="GE16" s="144">
        <v>48</v>
      </c>
      <c r="GF16" s="144"/>
      <c r="GG16" s="144"/>
      <c r="GH16" s="144"/>
      <c r="GI16" s="144"/>
      <c r="GJ16" s="144">
        <v>8</v>
      </c>
      <c r="GK16" s="144"/>
      <c r="GL16" s="144"/>
      <c r="GM16" s="144"/>
      <c r="GN16" s="144"/>
      <c r="GO16" s="144"/>
      <c r="GP16" s="144"/>
      <c r="GQ16" s="144">
        <v>16</v>
      </c>
      <c r="GR16" s="144"/>
      <c r="GS16" s="144">
        <v>40</v>
      </c>
      <c r="GT16" s="144"/>
      <c r="GU16" s="144">
        <v>30</v>
      </c>
      <c r="GV16" s="144"/>
      <c r="GW16" s="134">
        <f t="shared" si="0"/>
        <v>2494</v>
      </c>
    </row>
    <row r="17" spans="1:205" ht="30" customHeight="1" x14ac:dyDescent="0.2">
      <c r="A17" s="141" t="s">
        <v>100</v>
      </c>
      <c r="B17" s="136" t="s">
        <v>224</v>
      </c>
      <c r="C17" s="3" t="s">
        <v>291</v>
      </c>
      <c r="D17" s="143"/>
      <c r="E17" s="162"/>
      <c r="F17" s="162"/>
      <c r="G17" s="162"/>
      <c r="H17" s="162">
        <v>54</v>
      </c>
      <c r="I17" s="162">
        <v>45</v>
      </c>
      <c r="J17" s="162">
        <v>18</v>
      </c>
      <c r="K17" s="162"/>
      <c r="L17" s="162">
        <v>45</v>
      </c>
      <c r="M17" s="162">
        <v>8</v>
      </c>
      <c r="N17" s="162">
        <v>14</v>
      </c>
      <c r="O17" s="162"/>
      <c r="P17" s="162"/>
      <c r="Q17" s="162"/>
      <c r="R17" s="162"/>
      <c r="S17" s="162"/>
      <c r="T17" s="162">
        <v>8</v>
      </c>
      <c r="U17" s="162">
        <v>5</v>
      </c>
      <c r="V17" s="162">
        <v>5</v>
      </c>
      <c r="W17" s="162"/>
      <c r="X17" s="162"/>
      <c r="Y17" s="162"/>
      <c r="Z17" s="162">
        <v>45</v>
      </c>
      <c r="AA17" s="162"/>
      <c r="AB17" s="162">
        <v>45</v>
      </c>
      <c r="AC17" s="162"/>
      <c r="AD17" s="162">
        <v>37</v>
      </c>
      <c r="AE17" s="162">
        <v>0</v>
      </c>
      <c r="AF17" s="162"/>
      <c r="AG17" s="162">
        <v>2</v>
      </c>
      <c r="AH17" s="162"/>
      <c r="AI17" s="162">
        <v>8</v>
      </c>
      <c r="AJ17" s="162"/>
      <c r="AK17" s="162">
        <v>9</v>
      </c>
      <c r="AL17" s="162">
        <v>7</v>
      </c>
      <c r="AM17" s="162"/>
      <c r="AN17" s="162"/>
      <c r="AO17" s="162"/>
      <c r="AP17" s="162"/>
      <c r="AQ17" s="162"/>
      <c r="AR17" s="162">
        <v>33</v>
      </c>
      <c r="AS17" s="162">
        <v>20</v>
      </c>
      <c r="AT17" s="162"/>
      <c r="AU17" s="162">
        <v>39</v>
      </c>
      <c r="AV17" s="162"/>
      <c r="AW17" s="162">
        <v>12</v>
      </c>
      <c r="AX17" s="162"/>
      <c r="AY17" s="162"/>
      <c r="AZ17" s="162"/>
      <c r="BA17" s="162"/>
      <c r="BB17" s="162">
        <v>4</v>
      </c>
      <c r="BC17" s="162"/>
      <c r="BD17" s="162"/>
      <c r="BE17" s="162"/>
      <c r="BF17" s="162"/>
      <c r="BG17" s="162"/>
      <c r="BH17" s="162"/>
      <c r="BI17" s="162">
        <v>-1042</v>
      </c>
      <c r="BJ17" s="144"/>
      <c r="BK17" s="144">
        <v>18</v>
      </c>
      <c r="BL17" s="144"/>
      <c r="BM17" s="144"/>
      <c r="BN17" s="144"/>
      <c r="BO17" s="144"/>
      <c r="BP17" s="144">
        <v>14</v>
      </c>
      <c r="BQ17" s="144"/>
      <c r="BR17" s="144">
        <v>43</v>
      </c>
      <c r="BS17" s="144">
        <v>14</v>
      </c>
      <c r="BT17" s="144">
        <v>16</v>
      </c>
      <c r="BU17" s="144"/>
      <c r="BV17" s="144"/>
      <c r="BW17" s="144"/>
      <c r="BX17" s="144"/>
      <c r="BY17" s="144">
        <v>7</v>
      </c>
      <c r="BZ17" s="144">
        <v>30</v>
      </c>
      <c r="CA17" s="144"/>
      <c r="CB17" s="144"/>
      <c r="CC17" s="144"/>
      <c r="CD17" s="144">
        <v>3</v>
      </c>
      <c r="CE17" s="144">
        <v>39</v>
      </c>
      <c r="CF17" s="144">
        <v>26</v>
      </c>
      <c r="CG17" s="144"/>
      <c r="CH17" s="144"/>
      <c r="CI17" s="144">
        <v>8</v>
      </c>
      <c r="CJ17" s="144"/>
      <c r="CK17" s="144"/>
      <c r="CL17" s="144">
        <v>60</v>
      </c>
      <c r="CM17" s="144"/>
      <c r="CN17" s="144">
        <v>3</v>
      </c>
      <c r="CO17" s="144">
        <v>12</v>
      </c>
      <c r="CP17" s="144"/>
      <c r="CQ17" s="144"/>
      <c r="CR17" s="144"/>
      <c r="CS17" s="144">
        <v>0</v>
      </c>
      <c r="CT17" s="144">
        <v>97</v>
      </c>
      <c r="CU17" s="144">
        <v>54</v>
      </c>
      <c r="CV17" s="144">
        <v>126</v>
      </c>
      <c r="CW17" s="144"/>
      <c r="CX17" s="144"/>
      <c r="CY17" s="144">
        <v>0</v>
      </c>
      <c r="CZ17" s="144">
        <v>6</v>
      </c>
      <c r="DA17" s="144">
        <v>3</v>
      </c>
      <c r="DB17" s="144">
        <v>9</v>
      </c>
      <c r="DC17" s="144">
        <v>15</v>
      </c>
      <c r="DD17" s="144">
        <v>45</v>
      </c>
      <c r="DE17" s="144">
        <v>28</v>
      </c>
      <c r="DF17" s="144">
        <v>3</v>
      </c>
      <c r="DG17" s="144"/>
      <c r="DH17" s="144">
        <v>24</v>
      </c>
      <c r="DI17" s="144">
        <v>42</v>
      </c>
      <c r="DJ17" s="144">
        <v>9</v>
      </c>
      <c r="DK17" s="144"/>
      <c r="DL17" s="144">
        <v>15</v>
      </c>
      <c r="DM17" s="144"/>
      <c r="DN17" s="144"/>
      <c r="DO17" s="144">
        <v>12</v>
      </c>
      <c r="DP17" s="144">
        <v>12</v>
      </c>
      <c r="DQ17" s="144"/>
      <c r="DR17" s="144"/>
      <c r="DS17" s="144"/>
      <c r="DT17" s="144"/>
      <c r="DU17" s="144"/>
      <c r="DV17" s="144">
        <v>64</v>
      </c>
      <c r="DW17" s="144"/>
      <c r="DX17" s="144"/>
      <c r="DY17" s="144">
        <v>3</v>
      </c>
      <c r="DZ17" s="144"/>
      <c r="EA17" s="144">
        <v>0</v>
      </c>
      <c r="EB17" s="144">
        <v>0</v>
      </c>
      <c r="EC17" s="144">
        <v>7</v>
      </c>
      <c r="ED17" s="144"/>
      <c r="EE17" s="144"/>
      <c r="EF17" s="144">
        <v>0</v>
      </c>
      <c r="EG17" s="144"/>
      <c r="EH17" s="144"/>
      <c r="EI17" s="144"/>
      <c r="EJ17" s="144"/>
      <c r="EK17" s="144">
        <v>24</v>
      </c>
      <c r="EL17" s="144">
        <v>0</v>
      </c>
      <c r="EM17" s="144">
        <v>15</v>
      </c>
      <c r="EN17" s="144">
        <v>3</v>
      </c>
      <c r="EO17" s="144"/>
      <c r="EP17" s="144">
        <v>11</v>
      </c>
      <c r="EQ17" s="144">
        <v>19</v>
      </c>
      <c r="ER17" s="144">
        <v>6</v>
      </c>
      <c r="ES17" s="144">
        <v>66</v>
      </c>
      <c r="ET17" s="144">
        <v>6</v>
      </c>
      <c r="EU17" s="144">
        <v>3</v>
      </c>
      <c r="EV17" s="144"/>
      <c r="EW17" s="144">
        <v>23</v>
      </c>
      <c r="EX17" s="144">
        <v>0</v>
      </c>
      <c r="EY17" s="144"/>
      <c r="EZ17" s="144">
        <v>72</v>
      </c>
      <c r="FA17" s="144"/>
      <c r="FB17" s="144">
        <v>36</v>
      </c>
      <c r="FC17" s="144">
        <v>3</v>
      </c>
      <c r="FD17" s="144"/>
      <c r="FE17" s="144">
        <v>9</v>
      </c>
      <c r="FF17" s="144">
        <v>36</v>
      </c>
      <c r="FG17" s="144">
        <v>3</v>
      </c>
      <c r="FH17" s="144"/>
      <c r="FI17" s="144">
        <v>23</v>
      </c>
      <c r="FJ17" s="144">
        <v>30</v>
      </c>
      <c r="FK17" s="144">
        <v>24</v>
      </c>
      <c r="FL17" s="144"/>
      <c r="FM17" s="144"/>
      <c r="FN17" s="144">
        <v>9</v>
      </c>
      <c r="FO17" s="144">
        <v>7</v>
      </c>
      <c r="FP17" s="144"/>
      <c r="FQ17" s="144">
        <v>42</v>
      </c>
      <c r="FR17" s="144"/>
      <c r="FS17" s="144"/>
      <c r="FT17" s="144"/>
      <c r="FU17" s="144"/>
      <c r="FV17" s="144"/>
      <c r="FW17" s="144">
        <v>57</v>
      </c>
      <c r="FX17" s="144">
        <v>9</v>
      </c>
      <c r="FY17" s="144"/>
      <c r="FZ17" s="144">
        <v>9</v>
      </c>
      <c r="GA17" s="144">
        <v>3</v>
      </c>
      <c r="GB17" s="144"/>
      <c r="GC17" s="144">
        <v>10</v>
      </c>
      <c r="GD17" s="144"/>
      <c r="GE17" s="144">
        <v>35</v>
      </c>
      <c r="GF17" s="144"/>
      <c r="GG17" s="144"/>
      <c r="GH17" s="144">
        <v>17</v>
      </c>
      <c r="GI17" s="144"/>
      <c r="GJ17" s="144">
        <v>1</v>
      </c>
      <c r="GK17" s="144"/>
      <c r="GL17" s="144"/>
      <c r="GM17" s="144"/>
      <c r="GN17" s="144"/>
      <c r="GO17" s="144"/>
      <c r="GP17" s="144"/>
      <c r="GQ17" s="144">
        <v>9</v>
      </c>
      <c r="GR17" s="144"/>
      <c r="GS17" s="144">
        <v>0</v>
      </c>
      <c r="GT17" s="144"/>
      <c r="GU17" s="144">
        <v>12</v>
      </c>
      <c r="GV17" s="144"/>
      <c r="GW17" s="145">
        <f t="shared" si="0"/>
        <v>920</v>
      </c>
    </row>
    <row r="18" spans="1:205" ht="30" customHeight="1" x14ac:dyDescent="0.2">
      <c r="A18" s="141" t="s">
        <v>287</v>
      </c>
      <c r="B18" s="136" t="s">
        <v>298</v>
      </c>
      <c r="C18" s="3" t="s">
        <v>292</v>
      </c>
      <c r="D18" s="143"/>
      <c r="E18" s="162"/>
      <c r="F18" s="162"/>
      <c r="G18" s="162"/>
      <c r="H18" s="162"/>
      <c r="I18" s="162"/>
      <c r="J18" s="162"/>
      <c r="K18" s="162">
        <v>19</v>
      </c>
      <c r="L18" s="162"/>
      <c r="M18" s="162"/>
      <c r="N18" s="162"/>
      <c r="O18" s="162"/>
      <c r="P18" s="162"/>
      <c r="Q18" s="162">
        <v>4</v>
      </c>
      <c r="R18" s="162">
        <v>18</v>
      </c>
      <c r="S18" s="162">
        <v>5</v>
      </c>
      <c r="T18" s="162"/>
      <c r="U18" s="162"/>
      <c r="V18" s="162"/>
      <c r="W18" s="162">
        <v>7</v>
      </c>
      <c r="X18" s="162">
        <v>28</v>
      </c>
      <c r="Y18" s="162"/>
      <c r="Z18" s="162"/>
      <c r="AA18" s="162"/>
      <c r="AB18" s="162"/>
      <c r="AC18" s="162"/>
      <c r="AD18" s="162"/>
      <c r="AE18" s="162"/>
      <c r="AF18" s="162">
        <v>28</v>
      </c>
      <c r="AG18" s="162"/>
      <c r="AH18" s="162">
        <v>0</v>
      </c>
      <c r="AI18" s="162"/>
      <c r="AJ18" s="162">
        <v>19</v>
      </c>
      <c r="AK18" s="162"/>
      <c r="AL18" s="162"/>
      <c r="AM18" s="162"/>
      <c r="AN18" s="162"/>
      <c r="AO18" s="162"/>
      <c r="AP18" s="162">
        <v>25</v>
      </c>
      <c r="AQ18" s="162"/>
      <c r="AR18" s="162"/>
      <c r="AS18" s="162"/>
      <c r="AT18" s="162">
        <v>52</v>
      </c>
      <c r="AU18" s="162"/>
      <c r="AV18" s="162">
        <v>45</v>
      </c>
      <c r="AW18" s="162">
        <v>32</v>
      </c>
      <c r="AX18" s="162"/>
      <c r="AY18" s="162"/>
      <c r="AZ18" s="162"/>
      <c r="BA18" s="162"/>
      <c r="BB18" s="162"/>
      <c r="BC18" s="162">
        <v>20</v>
      </c>
      <c r="BD18" s="162">
        <v>28</v>
      </c>
      <c r="BE18" s="162">
        <v>28</v>
      </c>
      <c r="BF18" s="162">
        <v>12</v>
      </c>
      <c r="BG18" s="162"/>
      <c r="BH18" s="162"/>
      <c r="BI18" s="162">
        <v>-461</v>
      </c>
      <c r="BJ18" s="144"/>
      <c r="BK18" s="144"/>
      <c r="BL18" s="144">
        <v>24</v>
      </c>
      <c r="BM18" s="144">
        <v>4</v>
      </c>
      <c r="BN18" s="144">
        <v>10</v>
      </c>
      <c r="BO18" s="144"/>
      <c r="BP18" s="144"/>
      <c r="BQ18" s="144">
        <v>18</v>
      </c>
      <c r="BR18" s="144"/>
      <c r="BS18" s="144"/>
      <c r="BT18" s="144"/>
      <c r="BU18" s="144"/>
      <c r="BV18" s="144"/>
      <c r="BW18" s="144">
        <v>12</v>
      </c>
      <c r="BX18" s="144">
        <v>18</v>
      </c>
      <c r="BY18" s="144"/>
      <c r="BZ18" s="144"/>
      <c r="CA18" s="144">
        <v>20</v>
      </c>
      <c r="CB18" s="144">
        <v>12</v>
      </c>
      <c r="CC18" s="144"/>
      <c r="CD18" s="144"/>
      <c r="CE18" s="144"/>
      <c r="CF18" s="144"/>
      <c r="CG18" s="144"/>
      <c r="CH18" s="144">
        <v>18</v>
      </c>
      <c r="CI18" s="144"/>
      <c r="CJ18" s="144">
        <v>55</v>
      </c>
      <c r="CK18" s="144">
        <v>19</v>
      </c>
      <c r="CL18" s="144"/>
      <c r="CM18" s="144">
        <v>0</v>
      </c>
      <c r="CN18" s="144"/>
      <c r="CO18" s="144"/>
      <c r="CP18" s="144">
        <v>10</v>
      </c>
      <c r="CQ18" s="144">
        <v>13</v>
      </c>
      <c r="CR18" s="144"/>
      <c r="CS18" s="144"/>
      <c r="CT18" s="144"/>
      <c r="CU18" s="144"/>
      <c r="CV18" s="144"/>
      <c r="CW18" s="144"/>
      <c r="CX18" s="144"/>
      <c r="CY18" s="144">
        <v>0</v>
      </c>
      <c r="CZ18" s="144"/>
      <c r="DA18" s="144"/>
      <c r="DB18" s="144"/>
      <c r="DC18" s="144"/>
      <c r="DD18" s="144">
        <v>0</v>
      </c>
      <c r="DE18" s="144"/>
      <c r="DF18" s="144">
        <v>0</v>
      </c>
      <c r="DG18" s="144"/>
      <c r="DH18" s="144"/>
      <c r="DI18" s="144"/>
      <c r="DJ18" s="144"/>
      <c r="DK18" s="144"/>
      <c r="DL18" s="144">
        <v>24</v>
      </c>
      <c r="DM18" s="144">
        <v>8</v>
      </c>
      <c r="DN18" s="144"/>
      <c r="DO18" s="144"/>
      <c r="DP18" s="144"/>
      <c r="DQ18" s="144"/>
      <c r="DR18" s="144"/>
      <c r="DS18" s="144"/>
      <c r="DT18" s="144"/>
      <c r="DU18" s="144"/>
      <c r="DV18" s="144"/>
      <c r="DW18" s="144">
        <v>20</v>
      </c>
      <c r="DX18" s="144"/>
      <c r="DY18" s="144"/>
      <c r="DZ18" s="144"/>
      <c r="EA18" s="144"/>
      <c r="EB18" s="144"/>
      <c r="EC18" s="144"/>
      <c r="ED18" s="144"/>
      <c r="EE18" s="144"/>
      <c r="EF18" s="144"/>
      <c r="EG18" s="144"/>
      <c r="EH18" s="144"/>
      <c r="EI18" s="144"/>
      <c r="EJ18" s="144"/>
      <c r="EK18" s="144"/>
      <c r="EL18" s="144"/>
      <c r="EM18" s="144"/>
      <c r="EN18" s="144"/>
      <c r="EO18" s="144"/>
      <c r="EP18" s="144"/>
      <c r="EQ18" s="144"/>
      <c r="ER18" s="144"/>
      <c r="ES18" s="144"/>
      <c r="ET18" s="144"/>
      <c r="EU18" s="144"/>
      <c r="EV18" s="144"/>
      <c r="EW18" s="144"/>
      <c r="EX18" s="144"/>
      <c r="EY18" s="144"/>
      <c r="EZ18" s="144"/>
      <c r="FA18" s="144"/>
      <c r="FB18" s="144"/>
      <c r="FC18" s="144"/>
      <c r="FD18" s="144"/>
      <c r="FE18" s="144"/>
      <c r="FF18" s="144"/>
      <c r="FG18" s="144"/>
      <c r="FH18" s="144"/>
      <c r="FI18" s="144"/>
      <c r="FJ18" s="144"/>
      <c r="FK18" s="144"/>
      <c r="FL18" s="144"/>
      <c r="FM18" s="144"/>
      <c r="FN18" s="144"/>
      <c r="FO18" s="144"/>
      <c r="FP18" s="144"/>
      <c r="FQ18" s="144"/>
      <c r="FR18" s="144"/>
      <c r="FS18" s="144"/>
      <c r="FT18" s="144"/>
      <c r="FU18" s="144"/>
      <c r="FV18" s="144"/>
      <c r="FW18" s="144"/>
      <c r="FX18" s="144"/>
      <c r="FY18" s="144"/>
      <c r="FZ18" s="144"/>
      <c r="GA18" s="144"/>
      <c r="GB18" s="144"/>
      <c r="GC18" s="144"/>
      <c r="GD18" s="144"/>
      <c r="GE18" s="144"/>
      <c r="GF18" s="144"/>
      <c r="GG18" s="144"/>
      <c r="GH18" s="144"/>
      <c r="GI18" s="144"/>
      <c r="GJ18" s="144"/>
      <c r="GK18" s="144"/>
      <c r="GL18" s="144"/>
      <c r="GM18" s="144"/>
      <c r="GN18" s="144"/>
      <c r="GO18" s="144"/>
      <c r="GP18" s="144"/>
      <c r="GQ18" s="144"/>
      <c r="GR18" s="144"/>
      <c r="GS18" s="144"/>
      <c r="GT18" s="144"/>
      <c r="GU18" s="144"/>
      <c r="GV18" s="144"/>
      <c r="GW18" s="145">
        <f t="shared" si="0"/>
        <v>194</v>
      </c>
    </row>
    <row r="19" spans="1:205" ht="30" customHeight="1" x14ac:dyDescent="0.2">
      <c r="A19" s="141" t="s">
        <v>101</v>
      </c>
      <c r="B19" s="136" t="s">
        <v>210</v>
      </c>
      <c r="C19" s="3" t="s">
        <v>36</v>
      </c>
      <c r="D19" s="143"/>
      <c r="E19" s="162"/>
      <c r="F19" s="162"/>
      <c r="G19" s="162"/>
      <c r="H19" s="162">
        <v>66</v>
      </c>
      <c r="I19" s="162">
        <v>74</v>
      </c>
      <c r="J19" s="162">
        <v>42</v>
      </c>
      <c r="K19" s="162"/>
      <c r="L19" s="162">
        <v>74</v>
      </c>
      <c r="M19" s="162">
        <v>18</v>
      </c>
      <c r="N19" s="162">
        <v>34</v>
      </c>
      <c r="O19" s="162"/>
      <c r="P19" s="162"/>
      <c r="Q19" s="162"/>
      <c r="R19" s="162"/>
      <c r="S19" s="162"/>
      <c r="T19" s="162">
        <v>14</v>
      </c>
      <c r="U19" s="162">
        <v>10</v>
      </c>
      <c r="V19" s="162">
        <v>10</v>
      </c>
      <c r="W19" s="162"/>
      <c r="X19" s="162"/>
      <c r="Y19" s="162"/>
      <c r="Z19" s="162">
        <v>74</v>
      </c>
      <c r="AA19" s="162"/>
      <c r="AB19" s="162">
        <v>74</v>
      </c>
      <c r="AC19" s="162"/>
      <c r="AD19" s="162">
        <v>30</v>
      </c>
      <c r="AE19" s="162">
        <v>40</v>
      </c>
      <c r="AF19" s="162"/>
      <c r="AG19" s="162">
        <v>6</v>
      </c>
      <c r="AH19" s="162"/>
      <c r="AI19" s="162">
        <v>18</v>
      </c>
      <c r="AJ19" s="162"/>
      <c r="AK19" s="162">
        <v>14</v>
      </c>
      <c r="AL19" s="162">
        <v>14</v>
      </c>
      <c r="AM19" s="162"/>
      <c r="AN19" s="162"/>
      <c r="AO19" s="162"/>
      <c r="AP19" s="162"/>
      <c r="AQ19" s="162"/>
      <c r="AR19" s="162">
        <v>54</v>
      </c>
      <c r="AS19" s="162">
        <v>20</v>
      </c>
      <c r="AT19" s="162"/>
      <c r="AU19" s="162">
        <v>62</v>
      </c>
      <c r="AV19" s="162"/>
      <c r="AW19" s="162">
        <v>48</v>
      </c>
      <c r="AX19" s="162"/>
      <c r="AY19" s="162"/>
      <c r="AZ19" s="162"/>
      <c r="BA19" s="162"/>
      <c r="BB19" s="162">
        <v>6</v>
      </c>
      <c r="BC19" s="162"/>
      <c r="BD19" s="162"/>
      <c r="BE19" s="162"/>
      <c r="BF19" s="162"/>
      <c r="BG19" s="162"/>
      <c r="BH19" s="162"/>
      <c r="BI19" s="162">
        <v>-622</v>
      </c>
      <c r="BJ19" s="144"/>
      <c r="BK19" s="144">
        <v>60</v>
      </c>
      <c r="BL19" s="144"/>
      <c r="BM19" s="144"/>
      <c r="BN19" s="144"/>
      <c r="BO19" s="144"/>
      <c r="BP19" s="144">
        <v>36</v>
      </c>
      <c r="BQ19" s="144"/>
      <c r="BR19" s="144">
        <v>60</v>
      </c>
      <c r="BS19" s="144">
        <v>26</v>
      </c>
      <c r="BT19" s="144">
        <v>46</v>
      </c>
      <c r="BU19" s="144"/>
      <c r="BV19" s="144"/>
      <c r="BW19" s="144">
        <v>12</v>
      </c>
      <c r="BX19" s="144"/>
      <c r="BY19" s="144">
        <v>10</v>
      </c>
      <c r="BZ19" s="144">
        <v>20</v>
      </c>
      <c r="CA19" s="144"/>
      <c r="CB19" s="144"/>
      <c r="CC19" s="144">
        <v>12</v>
      </c>
      <c r="CD19" s="144">
        <v>12</v>
      </c>
      <c r="CE19" s="144">
        <v>170</v>
      </c>
      <c r="CF19" s="144">
        <v>48</v>
      </c>
      <c r="CG19" s="144"/>
      <c r="CH19" s="144"/>
      <c r="CI19" s="144">
        <v>18</v>
      </c>
      <c r="CJ19" s="144"/>
      <c r="CK19" s="144"/>
      <c r="CL19" s="144">
        <v>112</v>
      </c>
      <c r="CM19" s="144"/>
      <c r="CN19" s="144">
        <v>8</v>
      </c>
      <c r="CO19" s="144">
        <v>16</v>
      </c>
      <c r="CP19" s="144"/>
      <c r="CQ19" s="144"/>
      <c r="CR19" s="144"/>
      <c r="CS19" s="144">
        <v>8</v>
      </c>
      <c r="CT19" s="144">
        <v>60</v>
      </c>
      <c r="CU19" s="144">
        <v>96</v>
      </c>
      <c r="CV19" s="144">
        <v>78</v>
      </c>
      <c r="CW19" s="144"/>
      <c r="CX19" s="144"/>
      <c r="CY19" s="144">
        <v>6</v>
      </c>
      <c r="CZ19" s="144">
        <v>24</v>
      </c>
      <c r="DA19" s="144">
        <v>12</v>
      </c>
      <c r="DB19" s="144">
        <v>30</v>
      </c>
      <c r="DC19" s="144">
        <v>24</v>
      </c>
      <c r="DD19" s="144">
        <v>76</v>
      </c>
      <c r="DE19" s="144">
        <v>40</v>
      </c>
      <c r="DF19" s="144">
        <v>8</v>
      </c>
      <c r="DG19" s="144"/>
      <c r="DH19" s="144">
        <v>48</v>
      </c>
      <c r="DI19" s="144">
        <v>80</v>
      </c>
      <c r="DJ19" s="144">
        <v>16</v>
      </c>
      <c r="DK19" s="144"/>
      <c r="DL19" s="144">
        <v>36</v>
      </c>
      <c r="DM19" s="144"/>
      <c r="DN19" s="144"/>
      <c r="DO19" s="144">
        <v>28</v>
      </c>
      <c r="DP19" s="144">
        <v>24</v>
      </c>
      <c r="DQ19" s="144"/>
      <c r="DR19" s="144"/>
      <c r="DS19" s="144"/>
      <c r="DT19" s="144"/>
      <c r="DU19" s="144"/>
      <c r="DV19" s="144">
        <v>112</v>
      </c>
      <c r="DW19" s="144"/>
      <c r="DX19" s="144"/>
      <c r="DY19" s="144">
        <v>0</v>
      </c>
      <c r="DZ19" s="144"/>
      <c r="EA19" s="144">
        <v>8</v>
      </c>
      <c r="EB19" s="144">
        <v>16</v>
      </c>
      <c r="EC19" s="144">
        <v>16</v>
      </c>
      <c r="ED19" s="144"/>
      <c r="EE19" s="144"/>
      <c r="EF19" s="144">
        <v>0</v>
      </c>
      <c r="EG19" s="144"/>
      <c r="EH19" s="144"/>
      <c r="EI19" s="144"/>
      <c r="EJ19" s="144"/>
      <c r="EK19" s="144">
        <v>48</v>
      </c>
      <c r="EL19" s="144">
        <v>12</v>
      </c>
      <c r="EM19" s="144">
        <v>12</v>
      </c>
      <c r="EN19" s="144">
        <v>12</v>
      </c>
      <c r="EO19" s="144"/>
      <c r="EP19" s="144">
        <v>20</v>
      </c>
      <c r="EQ19" s="144">
        <v>20</v>
      </c>
      <c r="ER19" s="144">
        <v>16</v>
      </c>
      <c r="ES19" s="144">
        <v>120</v>
      </c>
      <c r="ET19" s="144">
        <v>12</v>
      </c>
      <c r="EU19" s="144">
        <v>12</v>
      </c>
      <c r="EV19" s="144">
        <v>15</v>
      </c>
      <c r="EW19" s="144">
        <v>36</v>
      </c>
      <c r="EX19" s="144">
        <v>12</v>
      </c>
      <c r="EY19" s="144"/>
      <c r="EZ19" s="144"/>
      <c r="FA19" s="144"/>
      <c r="FB19" s="144">
        <v>60</v>
      </c>
      <c r="FC19" s="144">
        <v>8</v>
      </c>
      <c r="FD19" s="144"/>
      <c r="FE19" s="144">
        <v>8</v>
      </c>
      <c r="FF19" s="144">
        <v>60</v>
      </c>
      <c r="FG19" s="144">
        <v>8</v>
      </c>
      <c r="FH19" s="144"/>
      <c r="FI19" s="144">
        <v>36</v>
      </c>
      <c r="FJ19" s="144">
        <v>48</v>
      </c>
      <c r="FK19" s="144">
        <v>56</v>
      </c>
      <c r="FL19" s="144"/>
      <c r="FM19" s="144"/>
      <c r="FN19" s="144">
        <v>16</v>
      </c>
      <c r="FO19" s="144">
        <v>16</v>
      </c>
      <c r="FP19" s="144"/>
      <c r="FQ19" s="144">
        <v>68</v>
      </c>
      <c r="FR19" s="144"/>
      <c r="FS19" s="144"/>
      <c r="FT19" s="144"/>
      <c r="FU19" s="144"/>
      <c r="FV19" s="144"/>
      <c r="FW19" s="144">
        <v>96</v>
      </c>
      <c r="FX19" s="144">
        <v>20</v>
      </c>
      <c r="FY19" s="144"/>
      <c r="FZ19" s="144">
        <v>16</v>
      </c>
      <c r="GA19" s="144">
        <v>8</v>
      </c>
      <c r="GB19" s="144"/>
      <c r="GC19" s="144">
        <v>24</v>
      </c>
      <c r="GD19" s="144"/>
      <c r="GE19" s="144">
        <v>53</v>
      </c>
      <c r="GF19" s="144"/>
      <c r="GG19" s="144"/>
      <c r="GH19" s="144"/>
      <c r="GI19" s="144">
        <v>60</v>
      </c>
      <c r="GJ19" s="144">
        <v>8</v>
      </c>
      <c r="GK19" s="144"/>
      <c r="GL19" s="144"/>
      <c r="GM19" s="144"/>
      <c r="GN19" s="144"/>
      <c r="GO19" s="144"/>
      <c r="GP19" s="144"/>
      <c r="GQ19" s="144">
        <v>16</v>
      </c>
      <c r="GR19" s="144"/>
      <c r="GS19" s="144">
        <v>40</v>
      </c>
      <c r="GT19" s="144"/>
      <c r="GU19" s="144">
        <v>28</v>
      </c>
      <c r="GV19" s="144"/>
      <c r="GW19" s="134">
        <f t="shared" si="0"/>
        <v>2792</v>
      </c>
    </row>
    <row r="20" spans="1:205" ht="30" customHeight="1" x14ac:dyDescent="0.2">
      <c r="A20" s="141" t="s">
        <v>103</v>
      </c>
      <c r="B20" s="136" t="s">
        <v>231</v>
      </c>
      <c r="C20" s="3" t="s">
        <v>37</v>
      </c>
      <c r="D20" s="143"/>
      <c r="E20" s="162"/>
      <c r="F20" s="162"/>
      <c r="G20" s="162">
        <v>42</v>
      </c>
      <c r="H20" s="162">
        <v>116</v>
      </c>
      <c r="I20" s="162">
        <v>110</v>
      </c>
      <c r="J20" s="162">
        <v>62</v>
      </c>
      <c r="K20" s="162">
        <v>112</v>
      </c>
      <c r="L20" s="162">
        <v>110</v>
      </c>
      <c r="M20" s="162">
        <v>26</v>
      </c>
      <c r="N20" s="162">
        <v>50</v>
      </c>
      <c r="O20" s="162"/>
      <c r="P20" s="162"/>
      <c r="Q20" s="162">
        <v>48</v>
      </c>
      <c r="R20" s="162">
        <v>112</v>
      </c>
      <c r="S20" s="162">
        <v>26</v>
      </c>
      <c r="T20" s="162">
        <v>20</v>
      </c>
      <c r="U20" s="162">
        <v>14</v>
      </c>
      <c r="V20" s="162">
        <v>17</v>
      </c>
      <c r="W20" s="162">
        <v>31</v>
      </c>
      <c r="X20" s="162">
        <v>45</v>
      </c>
      <c r="Y20" s="162">
        <v>192</v>
      </c>
      <c r="Z20" s="162">
        <v>110</v>
      </c>
      <c r="AA20" s="162">
        <v>0</v>
      </c>
      <c r="AB20" s="162">
        <v>110</v>
      </c>
      <c r="AC20" s="162"/>
      <c r="AD20" s="162">
        <v>77</v>
      </c>
      <c r="AE20" s="162">
        <v>60</v>
      </c>
      <c r="AF20" s="162">
        <v>79</v>
      </c>
      <c r="AG20" s="162">
        <v>8</v>
      </c>
      <c r="AH20" s="162">
        <v>359</v>
      </c>
      <c r="AI20" s="162">
        <v>26</v>
      </c>
      <c r="AJ20" s="162">
        <v>105</v>
      </c>
      <c r="AK20" s="162">
        <v>20</v>
      </c>
      <c r="AL20" s="162">
        <v>20</v>
      </c>
      <c r="AM20" s="162"/>
      <c r="AN20" s="162"/>
      <c r="AO20" s="162"/>
      <c r="AP20" s="162">
        <v>163</v>
      </c>
      <c r="AQ20" s="162"/>
      <c r="AR20" s="162">
        <v>152</v>
      </c>
      <c r="AS20" s="162">
        <v>40</v>
      </c>
      <c r="AT20" s="162">
        <v>268</v>
      </c>
      <c r="AU20" s="162">
        <v>188</v>
      </c>
      <c r="AV20" s="162">
        <v>45</v>
      </c>
      <c r="AW20" s="162"/>
      <c r="AX20" s="162"/>
      <c r="AY20" s="162"/>
      <c r="AZ20" s="162">
        <v>100</v>
      </c>
      <c r="BA20" s="162"/>
      <c r="BB20" s="162">
        <v>11</v>
      </c>
      <c r="BC20" s="162">
        <v>86</v>
      </c>
      <c r="BD20" s="162">
        <v>28</v>
      </c>
      <c r="BE20" s="162">
        <v>280</v>
      </c>
      <c r="BF20" s="162">
        <v>58</v>
      </c>
      <c r="BG20" s="162">
        <v>78</v>
      </c>
      <c r="BH20" s="162"/>
      <c r="BI20" s="162">
        <v>-876</v>
      </c>
      <c r="BJ20" s="144">
        <v>150</v>
      </c>
      <c r="BK20" s="144">
        <v>114</v>
      </c>
      <c r="BL20" s="144">
        <v>105</v>
      </c>
      <c r="BM20" s="144">
        <v>28</v>
      </c>
      <c r="BN20" s="144">
        <v>58</v>
      </c>
      <c r="BO20" s="144">
        <v>38</v>
      </c>
      <c r="BP20" s="144">
        <v>57</v>
      </c>
      <c r="BQ20" s="144">
        <v>82</v>
      </c>
      <c r="BR20" s="144">
        <v>195</v>
      </c>
      <c r="BS20" s="144">
        <v>38</v>
      </c>
      <c r="BT20" s="144">
        <v>71</v>
      </c>
      <c r="BU20" s="144">
        <v>45</v>
      </c>
      <c r="BV20" s="144">
        <v>75</v>
      </c>
      <c r="BW20" s="144">
        <v>30</v>
      </c>
      <c r="BX20" s="144">
        <v>82</v>
      </c>
      <c r="BY20" s="144">
        <v>53</v>
      </c>
      <c r="BZ20" s="144">
        <v>30</v>
      </c>
      <c r="CA20" s="144">
        <v>28</v>
      </c>
      <c r="CB20" s="144">
        <v>60</v>
      </c>
      <c r="CC20" s="144"/>
      <c r="CD20" s="144">
        <v>27</v>
      </c>
      <c r="CE20" s="144">
        <v>0</v>
      </c>
      <c r="CF20" s="144">
        <v>75</v>
      </c>
      <c r="CG20" s="144">
        <v>54</v>
      </c>
      <c r="CH20" s="144">
        <v>88</v>
      </c>
      <c r="CI20" s="144">
        <v>26</v>
      </c>
      <c r="CJ20" s="144">
        <v>255</v>
      </c>
      <c r="CK20" s="144">
        <v>43</v>
      </c>
      <c r="CL20" s="144">
        <v>168</v>
      </c>
      <c r="CM20" s="144">
        <v>36</v>
      </c>
      <c r="CN20" s="144">
        <v>12</v>
      </c>
      <c r="CO20" s="144">
        <v>36</v>
      </c>
      <c r="CP20" s="144">
        <v>54</v>
      </c>
      <c r="CQ20" s="144">
        <v>42</v>
      </c>
      <c r="CR20" s="144">
        <v>40</v>
      </c>
      <c r="CS20" s="144">
        <v>6</v>
      </c>
      <c r="CT20" s="144">
        <v>90</v>
      </c>
      <c r="CU20" s="144">
        <v>144</v>
      </c>
      <c r="CV20" s="144">
        <v>90</v>
      </c>
      <c r="CW20" s="144"/>
      <c r="CX20" s="144"/>
      <c r="CY20" s="144">
        <v>9</v>
      </c>
      <c r="CZ20" s="144">
        <v>24</v>
      </c>
      <c r="DA20" s="144">
        <v>12</v>
      </c>
      <c r="DB20" s="144">
        <v>30</v>
      </c>
      <c r="DC20" s="144">
        <v>45</v>
      </c>
      <c r="DD20" s="144">
        <v>222</v>
      </c>
      <c r="DE20" s="144">
        <v>66</v>
      </c>
      <c r="DF20" s="144">
        <v>12</v>
      </c>
      <c r="DG20" s="144">
        <v>84</v>
      </c>
      <c r="DH20" s="144">
        <v>72</v>
      </c>
      <c r="DI20" s="144">
        <v>132</v>
      </c>
      <c r="DJ20" s="144">
        <v>24</v>
      </c>
      <c r="DK20" s="144">
        <v>142</v>
      </c>
      <c r="DL20" s="144"/>
      <c r="DM20" s="144">
        <v>48</v>
      </c>
      <c r="DN20" s="144"/>
      <c r="DO20" s="144">
        <v>42</v>
      </c>
      <c r="DP20" s="144">
        <v>36</v>
      </c>
      <c r="DQ20" s="144">
        <v>86</v>
      </c>
      <c r="DR20" s="144">
        <v>82</v>
      </c>
      <c r="DS20" s="144">
        <f>144+60</f>
        <v>204</v>
      </c>
      <c r="DT20" s="144">
        <v>46</v>
      </c>
      <c r="DU20" s="144">
        <v>54</v>
      </c>
      <c r="DV20" s="144">
        <v>174</v>
      </c>
      <c r="DW20" s="144">
        <v>81</v>
      </c>
      <c r="DX20" s="144">
        <v>35</v>
      </c>
      <c r="DY20" s="144">
        <v>0</v>
      </c>
      <c r="DZ20" s="144">
        <v>51</v>
      </c>
      <c r="EA20" s="144">
        <v>12</v>
      </c>
      <c r="EB20" s="144">
        <v>0</v>
      </c>
      <c r="EC20" s="144">
        <v>30</v>
      </c>
      <c r="ED20" s="144">
        <v>46</v>
      </c>
      <c r="EE20" s="144">
        <v>68</v>
      </c>
      <c r="EF20" s="144">
        <v>0</v>
      </c>
      <c r="EG20" s="144">
        <v>24</v>
      </c>
      <c r="EH20" s="144">
        <v>42</v>
      </c>
      <c r="EI20" s="144">
        <v>72</v>
      </c>
      <c r="EJ20" s="144">
        <v>84</v>
      </c>
      <c r="EK20" s="144">
        <v>75</v>
      </c>
      <c r="EL20" s="144">
        <v>12</v>
      </c>
      <c r="EM20" s="144">
        <v>39</v>
      </c>
      <c r="EN20" s="144">
        <v>21</v>
      </c>
      <c r="EO20" s="144">
        <v>58</v>
      </c>
      <c r="EP20" s="144">
        <v>33</v>
      </c>
      <c r="EQ20" s="144">
        <v>33</v>
      </c>
      <c r="ER20" s="144">
        <v>29</v>
      </c>
      <c r="ES20" s="144">
        <v>183</v>
      </c>
      <c r="ET20" s="144">
        <v>18</v>
      </c>
      <c r="EU20" s="144">
        <v>23</v>
      </c>
      <c r="EV20" s="144">
        <v>10</v>
      </c>
      <c r="EW20" s="144">
        <v>83</v>
      </c>
      <c r="EX20" s="144">
        <v>0</v>
      </c>
      <c r="EY20" s="144">
        <v>62</v>
      </c>
      <c r="EZ20" s="144"/>
      <c r="FA20" s="144"/>
      <c r="FB20" s="144">
        <v>84</v>
      </c>
      <c r="FC20" s="144">
        <v>12</v>
      </c>
      <c r="FD20" s="144">
        <v>75</v>
      </c>
      <c r="FE20" s="144">
        <v>0</v>
      </c>
      <c r="FF20" s="144">
        <v>84</v>
      </c>
      <c r="FG20" s="144">
        <v>12</v>
      </c>
      <c r="FH20" s="144"/>
      <c r="FI20" s="144">
        <v>83</v>
      </c>
      <c r="FJ20" s="144">
        <v>72</v>
      </c>
      <c r="FK20" s="144">
        <v>84</v>
      </c>
      <c r="FL20" s="144"/>
      <c r="FM20" s="144">
        <v>289</v>
      </c>
      <c r="FN20" s="144">
        <v>24</v>
      </c>
      <c r="FO20" s="144">
        <v>24</v>
      </c>
      <c r="FP20" s="144">
        <v>27</v>
      </c>
      <c r="FQ20" s="144">
        <v>102</v>
      </c>
      <c r="FR20" s="144">
        <v>91</v>
      </c>
      <c r="FS20" s="144"/>
      <c r="FT20" s="144"/>
      <c r="FU20" s="144">
        <v>120</v>
      </c>
      <c r="FV20" s="144">
        <v>227</v>
      </c>
      <c r="FW20" s="144">
        <v>153</v>
      </c>
      <c r="FX20" s="144">
        <v>33</v>
      </c>
      <c r="FY20" s="144">
        <v>57</v>
      </c>
      <c r="FZ20" s="144">
        <v>24</v>
      </c>
      <c r="GA20" s="144">
        <v>12</v>
      </c>
      <c r="GB20" s="144"/>
      <c r="GC20" s="144">
        <v>30</v>
      </c>
      <c r="GD20" s="144">
        <v>41</v>
      </c>
      <c r="GE20" s="144">
        <v>77</v>
      </c>
      <c r="GF20" s="144">
        <v>112</v>
      </c>
      <c r="GG20" s="144">
        <v>80</v>
      </c>
      <c r="GH20" s="144"/>
      <c r="GI20" s="144"/>
      <c r="GJ20" s="144">
        <v>16</v>
      </c>
      <c r="GK20" s="144">
        <v>8</v>
      </c>
      <c r="GL20" s="144">
        <v>42</v>
      </c>
      <c r="GM20" s="144">
        <v>42</v>
      </c>
      <c r="GN20" s="144">
        <v>40</v>
      </c>
      <c r="GO20" s="144">
        <v>42</v>
      </c>
      <c r="GP20" s="144"/>
      <c r="GQ20" s="144">
        <v>32</v>
      </c>
      <c r="GR20" s="144">
        <v>75</v>
      </c>
      <c r="GS20" s="144">
        <v>80</v>
      </c>
      <c r="GT20" s="144">
        <v>67</v>
      </c>
      <c r="GU20" s="144">
        <v>45</v>
      </c>
      <c r="GV20" s="144"/>
      <c r="GW20" s="134">
        <f t="shared" si="0"/>
        <v>10741</v>
      </c>
    </row>
    <row r="21" spans="1:205" ht="30" customHeight="1" x14ac:dyDescent="0.2">
      <c r="A21" s="141" t="s">
        <v>355</v>
      </c>
      <c r="B21" s="136" t="s">
        <v>231</v>
      </c>
      <c r="C21" s="3" t="s">
        <v>34</v>
      </c>
      <c r="D21" s="143"/>
      <c r="E21" s="162"/>
      <c r="F21" s="162"/>
      <c r="G21" s="162">
        <v>0</v>
      </c>
      <c r="H21" s="162"/>
      <c r="I21" s="162"/>
      <c r="J21" s="162"/>
      <c r="K21" s="162">
        <v>4</v>
      </c>
      <c r="L21" s="162"/>
      <c r="M21" s="162"/>
      <c r="N21" s="162"/>
      <c r="O21" s="162"/>
      <c r="P21" s="162"/>
      <c r="Q21" s="162">
        <v>4</v>
      </c>
      <c r="R21" s="162">
        <v>4</v>
      </c>
      <c r="S21" s="162">
        <v>4</v>
      </c>
      <c r="T21" s="162"/>
      <c r="U21" s="162"/>
      <c r="V21" s="162"/>
      <c r="W21" s="162"/>
      <c r="X21" s="162"/>
      <c r="Y21" s="162">
        <v>0</v>
      </c>
      <c r="Z21" s="162"/>
      <c r="AA21" s="162">
        <v>2</v>
      </c>
      <c r="AB21" s="162"/>
      <c r="AC21" s="162"/>
      <c r="AD21" s="162">
        <v>2</v>
      </c>
      <c r="AE21" s="162"/>
      <c r="AF21" s="162">
        <v>4</v>
      </c>
      <c r="AG21" s="162"/>
      <c r="AH21" s="162">
        <v>4</v>
      </c>
      <c r="AI21" s="162">
        <v>2</v>
      </c>
      <c r="AJ21" s="162">
        <v>4</v>
      </c>
      <c r="AK21" s="162"/>
      <c r="AL21" s="162"/>
      <c r="AM21" s="162"/>
      <c r="AN21" s="162"/>
      <c r="AO21" s="162"/>
      <c r="AP21" s="162">
        <v>4</v>
      </c>
      <c r="AQ21" s="162"/>
      <c r="AR21" s="162"/>
      <c r="AS21" s="162"/>
      <c r="AT21" s="162">
        <v>4</v>
      </c>
      <c r="AU21" s="162">
        <v>2</v>
      </c>
      <c r="AV21" s="162"/>
      <c r="AW21" s="162"/>
      <c r="AX21" s="162"/>
      <c r="AY21" s="162"/>
      <c r="AZ21" s="162"/>
      <c r="BA21" s="162"/>
      <c r="BB21" s="162">
        <v>2</v>
      </c>
      <c r="BC21" s="162">
        <v>4</v>
      </c>
      <c r="BD21" s="162"/>
      <c r="BE21" s="162">
        <v>4</v>
      </c>
      <c r="BF21" s="162">
        <v>4</v>
      </c>
      <c r="BG21" s="162">
        <v>3</v>
      </c>
      <c r="BH21" s="162"/>
      <c r="BI21" s="162">
        <v>-1342</v>
      </c>
      <c r="BJ21" s="144"/>
      <c r="BK21" s="144"/>
      <c r="BL21" s="144"/>
      <c r="BM21" s="144">
        <v>4</v>
      </c>
      <c r="BN21" s="144"/>
      <c r="BO21" s="144">
        <v>3</v>
      </c>
      <c r="BP21" s="144"/>
      <c r="BQ21" s="144"/>
      <c r="BR21" s="144"/>
      <c r="BS21" s="144"/>
      <c r="BT21" s="144"/>
      <c r="BU21" s="144"/>
      <c r="BV21" s="144"/>
      <c r="BW21" s="144">
        <v>58</v>
      </c>
      <c r="BX21" s="144"/>
      <c r="BY21" s="144"/>
      <c r="BZ21" s="144"/>
      <c r="CA21" s="144"/>
      <c r="CB21" s="144"/>
      <c r="CC21" s="144">
        <v>50</v>
      </c>
      <c r="CD21" s="144"/>
      <c r="CE21" s="144"/>
      <c r="CF21" s="144"/>
      <c r="CG21" s="144"/>
      <c r="CH21" s="144"/>
      <c r="CI21" s="144"/>
      <c r="CJ21" s="144"/>
      <c r="CK21" s="144"/>
      <c r="CL21" s="144"/>
      <c r="CM21" s="144"/>
      <c r="CN21" s="144"/>
      <c r="CO21" s="144"/>
      <c r="CP21" s="144"/>
      <c r="CQ21" s="144"/>
      <c r="CR21" s="144"/>
      <c r="CS21" s="144"/>
      <c r="CT21" s="144"/>
      <c r="CU21" s="144"/>
      <c r="CV21" s="144"/>
      <c r="CW21" s="144"/>
      <c r="CX21" s="144"/>
      <c r="CY21" s="144"/>
      <c r="CZ21" s="144"/>
      <c r="DA21" s="144"/>
      <c r="DB21" s="144"/>
      <c r="DC21" s="144"/>
      <c r="DD21" s="144"/>
      <c r="DE21" s="144"/>
      <c r="DF21" s="144"/>
      <c r="DG21" s="144"/>
      <c r="DH21" s="144"/>
      <c r="DI21" s="144"/>
      <c r="DJ21" s="144"/>
      <c r="DK21" s="144"/>
      <c r="DL21" s="144"/>
      <c r="DM21" s="144"/>
      <c r="DN21" s="144"/>
      <c r="DO21" s="144"/>
      <c r="DP21" s="144"/>
      <c r="DQ21" s="144"/>
      <c r="DR21" s="144"/>
      <c r="DS21" s="144"/>
      <c r="DT21" s="144"/>
      <c r="DU21" s="144"/>
      <c r="DV21" s="144"/>
      <c r="DW21" s="144"/>
      <c r="DX21" s="144"/>
      <c r="DY21" s="144"/>
      <c r="DZ21" s="144"/>
      <c r="EA21" s="144"/>
      <c r="EB21" s="144"/>
      <c r="EC21" s="144"/>
      <c r="ED21" s="144"/>
      <c r="EE21" s="144"/>
      <c r="EF21" s="144"/>
      <c r="EG21" s="144"/>
      <c r="EH21" s="144"/>
      <c r="EI21" s="144"/>
      <c r="EJ21" s="144"/>
      <c r="EK21" s="144"/>
      <c r="EL21" s="144"/>
      <c r="EM21" s="144"/>
      <c r="EN21" s="144"/>
      <c r="EO21" s="144"/>
      <c r="EP21" s="144"/>
      <c r="EQ21" s="144"/>
      <c r="ER21" s="144"/>
      <c r="ES21" s="144"/>
      <c r="ET21" s="144"/>
      <c r="EU21" s="144"/>
      <c r="EV21" s="144"/>
      <c r="EW21" s="144"/>
      <c r="EX21" s="144"/>
      <c r="EY21" s="144"/>
      <c r="EZ21" s="144"/>
      <c r="FA21" s="144"/>
      <c r="FB21" s="144"/>
      <c r="FC21" s="144"/>
      <c r="FD21" s="144"/>
      <c r="FE21" s="144"/>
      <c r="FF21" s="144"/>
      <c r="FG21" s="144"/>
      <c r="FH21" s="144"/>
      <c r="FI21" s="144"/>
      <c r="FJ21" s="144"/>
      <c r="FK21" s="144"/>
      <c r="FL21" s="144"/>
      <c r="FM21" s="144"/>
      <c r="FN21" s="144"/>
      <c r="FO21" s="144"/>
      <c r="FP21" s="144"/>
      <c r="FQ21" s="144"/>
      <c r="FR21" s="144"/>
      <c r="FS21" s="144"/>
      <c r="FT21" s="144"/>
      <c r="FU21" s="144"/>
      <c r="FV21" s="144"/>
      <c r="FW21" s="144"/>
      <c r="FX21" s="144"/>
      <c r="FY21" s="144"/>
      <c r="FZ21" s="144"/>
      <c r="GA21" s="144"/>
      <c r="GB21" s="144"/>
      <c r="GC21" s="144"/>
      <c r="GD21" s="144"/>
      <c r="GE21" s="144"/>
      <c r="GF21" s="144"/>
      <c r="GG21" s="144"/>
      <c r="GH21" s="144"/>
      <c r="GI21" s="144"/>
      <c r="GJ21" s="144"/>
      <c r="GK21" s="144"/>
      <c r="GL21" s="144"/>
      <c r="GM21" s="144"/>
      <c r="GN21" s="144"/>
      <c r="GO21" s="144"/>
      <c r="GP21" s="144"/>
      <c r="GQ21" s="144"/>
      <c r="GR21" s="144"/>
      <c r="GS21" s="144"/>
      <c r="GT21" s="144"/>
      <c r="GU21" s="144"/>
      <c r="GV21" s="144"/>
      <c r="GW21" s="134">
        <f t="shared" si="0"/>
        <v>-1166</v>
      </c>
    </row>
    <row r="22" spans="1:205" ht="30" customHeight="1" x14ac:dyDescent="0.2">
      <c r="A22" s="141" t="s">
        <v>356</v>
      </c>
      <c r="B22" s="136" t="s">
        <v>231</v>
      </c>
      <c r="C22" s="3" t="s">
        <v>352</v>
      </c>
      <c r="D22" s="143"/>
      <c r="E22" s="162"/>
      <c r="F22" s="162"/>
      <c r="G22" s="162">
        <v>8</v>
      </c>
      <c r="H22" s="162"/>
      <c r="I22" s="162"/>
      <c r="J22" s="162"/>
      <c r="K22" s="162">
        <v>4</v>
      </c>
      <c r="L22" s="162"/>
      <c r="M22" s="162"/>
      <c r="N22" s="162"/>
      <c r="O22" s="162"/>
      <c r="P22" s="162"/>
      <c r="Q22" s="162">
        <v>4</v>
      </c>
      <c r="R22" s="162">
        <v>4</v>
      </c>
      <c r="S22" s="162">
        <v>4</v>
      </c>
      <c r="T22" s="162"/>
      <c r="U22" s="162"/>
      <c r="V22" s="162"/>
      <c r="W22" s="162"/>
      <c r="X22" s="162"/>
      <c r="Y22" s="162">
        <v>68</v>
      </c>
      <c r="Z22" s="162"/>
      <c r="AA22" s="162">
        <v>0</v>
      </c>
      <c r="AB22" s="162"/>
      <c r="AC22" s="162"/>
      <c r="AD22" s="162">
        <v>2</v>
      </c>
      <c r="AE22" s="162">
        <v>104</v>
      </c>
      <c r="AF22" s="162">
        <v>4</v>
      </c>
      <c r="AG22" s="162"/>
      <c r="AH22" s="162">
        <v>4</v>
      </c>
      <c r="AI22" s="162">
        <v>2</v>
      </c>
      <c r="AJ22" s="162">
        <v>4</v>
      </c>
      <c r="AK22" s="162"/>
      <c r="AL22" s="162"/>
      <c r="AM22" s="162"/>
      <c r="AN22" s="162"/>
      <c r="AO22" s="162"/>
      <c r="AP22" s="162">
        <v>4</v>
      </c>
      <c r="AQ22" s="162"/>
      <c r="AR22" s="162"/>
      <c r="AS22" s="162"/>
      <c r="AT22" s="162">
        <v>4</v>
      </c>
      <c r="AU22" s="162">
        <v>2</v>
      </c>
      <c r="AV22" s="162"/>
      <c r="AW22" s="162"/>
      <c r="AX22" s="162"/>
      <c r="AY22" s="162"/>
      <c r="AZ22" s="162"/>
      <c r="BA22" s="162"/>
      <c r="BB22" s="162">
        <v>2</v>
      </c>
      <c r="BC22" s="162">
        <v>4</v>
      </c>
      <c r="BD22" s="162"/>
      <c r="BE22" s="162">
        <v>4</v>
      </c>
      <c r="BF22" s="162">
        <v>4</v>
      </c>
      <c r="BG22" s="162">
        <v>3</v>
      </c>
      <c r="BH22" s="162">
        <v>75</v>
      </c>
      <c r="BI22" s="162">
        <v>-1469</v>
      </c>
      <c r="BJ22" s="144"/>
      <c r="BK22" s="144"/>
      <c r="BL22" s="144"/>
      <c r="BM22" s="144">
        <v>4</v>
      </c>
      <c r="BN22" s="144"/>
      <c r="BO22" s="144">
        <v>3</v>
      </c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CW22" s="144"/>
      <c r="CX22" s="144"/>
      <c r="CY22" s="144"/>
      <c r="CZ22" s="144"/>
      <c r="DA22" s="144"/>
      <c r="DB22" s="144"/>
      <c r="DC22" s="144"/>
      <c r="DD22" s="144"/>
      <c r="DE22" s="144"/>
      <c r="DF22" s="144"/>
      <c r="DG22" s="144"/>
      <c r="DH22" s="144"/>
      <c r="DI22" s="144"/>
      <c r="DJ22" s="144"/>
      <c r="DK22" s="144"/>
      <c r="DL22" s="144"/>
      <c r="DM22" s="144"/>
      <c r="DN22" s="144"/>
      <c r="DO22" s="144"/>
      <c r="DP22" s="144"/>
      <c r="DQ22" s="144"/>
      <c r="DR22" s="144"/>
      <c r="DS22" s="144"/>
      <c r="DT22" s="144"/>
      <c r="DU22" s="144"/>
      <c r="DV22" s="144"/>
      <c r="DW22" s="144"/>
      <c r="DX22" s="144"/>
      <c r="DY22" s="144"/>
      <c r="DZ22" s="144"/>
      <c r="EA22" s="144"/>
      <c r="EB22" s="144"/>
      <c r="EC22" s="144"/>
      <c r="ED22" s="144"/>
      <c r="EE22" s="144"/>
      <c r="EF22" s="144"/>
      <c r="EG22" s="144"/>
      <c r="EH22" s="144"/>
      <c r="EI22" s="144"/>
      <c r="EJ22" s="144"/>
      <c r="EK22" s="144"/>
      <c r="EL22" s="144"/>
      <c r="EM22" s="144"/>
      <c r="EN22" s="144"/>
      <c r="EO22" s="144"/>
      <c r="EP22" s="144"/>
      <c r="EQ22" s="144"/>
      <c r="ER22" s="144"/>
      <c r="ES22" s="144"/>
      <c r="ET22" s="144"/>
      <c r="EU22" s="144"/>
      <c r="EV22" s="144"/>
      <c r="EW22" s="144"/>
      <c r="EX22" s="144"/>
      <c r="EY22" s="144"/>
      <c r="EZ22" s="144"/>
      <c r="FA22" s="144"/>
      <c r="FB22" s="144"/>
      <c r="FC22" s="144"/>
      <c r="FD22" s="144"/>
      <c r="FE22" s="144"/>
      <c r="FF22" s="144"/>
      <c r="FG22" s="144"/>
      <c r="FH22" s="144"/>
      <c r="FI22" s="144"/>
      <c r="FJ22" s="144"/>
      <c r="FK22" s="144"/>
      <c r="FL22" s="144"/>
      <c r="FM22" s="144"/>
      <c r="FN22" s="144"/>
      <c r="FO22" s="144"/>
      <c r="FP22" s="144"/>
      <c r="FQ22" s="144"/>
      <c r="FR22" s="144"/>
      <c r="FS22" s="144"/>
      <c r="FT22" s="144"/>
      <c r="FU22" s="144"/>
      <c r="FV22" s="144"/>
      <c r="FW22" s="144"/>
      <c r="FX22" s="144"/>
      <c r="FY22" s="144"/>
      <c r="FZ22" s="144"/>
      <c r="GA22" s="144"/>
      <c r="GB22" s="144"/>
      <c r="GC22" s="144"/>
      <c r="GD22" s="144"/>
      <c r="GE22" s="144"/>
      <c r="GF22" s="144"/>
      <c r="GG22" s="144"/>
      <c r="GH22" s="144"/>
      <c r="GI22" s="144"/>
      <c r="GJ22" s="144"/>
      <c r="GK22" s="144"/>
      <c r="GL22" s="144"/>
      <c r="GM22" s="144"/>
      <c r="GN22" s="144"/>
      <c r="GO22" s="144"/>
      <c r="GP22" s="144"/>
      <c r="GQ22" s="144"/>
      <c r="GR22" s="144"/>
      <c r="GS22" s="144"/>
      <c r="GT22" s="144"/>
      <c r="GU22" s="144"/>
      <c r="GV22" s="144"/>
      <c r="GW22" s="134">
        <f t="shared" si="0"/>
        <v>-1148</v>
      </c>
    </row>
    <row r="23" spans="1:205" ht="30" customHeight="1" x14ac:dyDescent="0.2">
      <c r="A23" s="141" t="s">
        <v>295</v>
      </c>
      <c r="B23" s="136" t="s">
        <v>228</v>
      </c>
      <c r="C23" s="3" t="s">
        <v>351</v>
      </c>
      <c r="D23" s="143"/>
      <c r="E23" s="162"/>
      <c r="F23" s="162"/>
      <c r="G23" s="162">
        <v>10</v>
      </c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>
        <v>42</v>
      </c>
      <c r="Z23" s="162"/>
      <c r="AA23" s="162"/>
      <c r="AB23" s="162"/>
      <c r="AC23" s="162"/>
      <c r="AD23" s="162"/>
      <c r="AE23" s="162">
        <v>60</v>
      </c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>
        <v>10</v>
      </c>
      <c r="BH23" s="162"/>
      <c r="BI23" s="162">
        <v>-1146</v>
      </c>
      <c r="BJ23" s="144"/>
      <c r="BK23" s="144"/>
      <c r="BL23" s="144"/>
      <c r="BM23" s="144"/>
      <c r="BN23" s="144"/>
      <c r="BO23" s="144">
        <v>8</v>
      </c>
      <c r="BP23" s="144"/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44"/>
      <c r="CP23" s="144"/>
      <c r="CQ23" s="144"/>
      <c r="CR23" s="144"/>
      <c r="CS23" s="144"/>
      <c r="CT23" s="144"/>
      <c r="CU23" s="144"/>
      <c r="CV23" s="144"/>
      <c r="CW23" s="144"/>
      <c r="CX23" s="144"/>
      <c r="CY23" s="144">
        <v>0</v>
      </c>
      <c r="CZ23" s="144"/>
      <c r="DA23" s="144"/>
      <c r="DB23" s="144"/>
      <c r="DC23" s="144"/>
      <c r="DD23" s="144"/>
      <c r="DE23" s="144"/>
      <c r="DF23" s="144">
        <v>0</v>
      </c>
      <c r="DG23" s="144"/>
      <c r="DH23" s="144"/>
      <c r="DI23" s="144"/>
      <c r="DJ23" s="144"/>
      <c r="DK23" s="144">
        <v>12</v>
      </c>
      <c r="DL23" s="144">
        <v>97</v>
      </c>
      <c r="DM23" s="144"/>
      <c r="DN23" s="144"/>
      <c r="DO23" s="144"/>
      <c r="DP23" s="144"/>
      <c r="DQ23" s="144"/>
      <c r="DR23" s="144">
        <v>8</v>
      </c>
      <c r="DS23" s="144"/>
      <c r="DT23" s="144"/>
      <c r="DU23" s="144">
        <v>6</v>
      </c>
      <c r="DV23" s="144"/>
      <c r="DW23" s="144"/>
      <c r="DX23" s="144"/>
      <c r="DY23" s="144"/>
      <c r="DZ23" s="144"/>
      <c r="EA23" s="144"/>
      <c r="EB23" s="144"/>
      <c r="EC23" s="144"/>
      <c r="ED23" s="144"/>
      <c r="EE23" s="144"/>
      <c r="EF23" s="144">
        <v>0</v>
      </c>
      <c r="EG23" s="144"/>
      <c r="EH23" s="144">
        <v>4</v>
      </c>
      <c r="EI23" s="144"/>
      <c r="EJ23" s="144"/>
      <c r="EK23" s="144"/>
      <c r="EL23" s="144"/>
      <c r="EM23" s="144"/>
      <c r="EN23" s="144"/>
      <c r="EO23" s="144"/>
      <c r="EP23" s="144"/>
      <c r="EQ23" s="144"/>
      <c r="ER23" s="144"/>
      <c r="ES23" s="144"/>
      <c r="ET23" s="144"/>
      <c r="EU23" s="144"/>
      <c r="EV23" s="144"/>
      <c r="EW23" s="144"/>
      <c r="EX23" s="144"/>
      <c r="EY23" s="144"/>
      <c r="EZ23" s="144">
        <v>24</v>
      </c>
      <c r="FA23" s="144">
        <v>12</v>
      </c>
      <c r="FB23" s="144"/>
      <c r="FC23" s="144"/>
      <c r="FD23" s="144"/>
      <c r="FE23" s="144">
        <v>4</v>
      </c>
      <c r="FF23" s="144"/>
      <c r="FG23" s="144"/>
      <c r="FH23" s="144"/>
      <c r="FI23" s="144"/>
      <c r="FJ23" s="144"/>
      <c r="FK23" s="144"/>
      <c r="FL23" s="144"/>
      <c r="FM23" s="144"/>
      <c r="FN23" s="144"/>
      <c r="FO23" s="144"/>
      <c r="FP23" s="144"/>
      <c r="FQ23" s="144"/>
      <c r="FR23" s="144"/>
      <c r="FS23" s="144"/>
      <c r="FT23" s="144"/>
      <c r="FU23" s="144"/>
      <c r="FV23" s="144"/>
      <c r="FW23" s="144"/>
      <c r="FX23" s="144"/>
      <c r="FY23" s="144"/>
      <c r="FZ23" s="144"/>
      <c r="GA23" s="144"/>
      <c r="GB23" s="144"/>
      <c r="GC23" s="144"/>
      <c r="GD23" s="144"/>
      <c r="GE23" s="144"/>
      <c r="GF23" s="144"/>
      <c r="GG23" s="144"/>
      <c r="GH23" s="144"/>
      <c r="GI23" s="144"/>
      <c r="GJ23" s="144"/>
      <c r="GK23" s="144"/>
      <c r="GL23" s="144"/>
      <c r="GM23" s="144"/>
      <c r="GN23" s="144"/>
      <c r="GO23" s="144"/>
      <c r="GP23" s="144"/>
      <c r="GQ23" s="144"/>
      <c r="GR23" s="144"/>
      <c r="GS23" s="144"/>
      <c r="GT23" s="144"/>
      <c r="GU23" s="144"/>
      <c r="GV23" s="144"/>
      <c r="GW23" s="134">
        <f t="shared" si="0"/>
        <v>-849</v>
      </c>
    </row>
    <row r="24" spans="1:205" ht="34.5" customHeight="1" x14ac:dyDescent="0.2">
      <c r="A24" s="141" t="s">
        <v>14</v>
      </c>
      <c r="B24" s="136" t="s">
        <v>211</v>
      </c>
      <c r="C24" s="3" t="s">
        <v>38</v>
      </c>
      <c r="D24" s="143"/>
      <c r="E24" s="162"/>
      <c r="F24" s="162"/>
      <c r="G24" s="162">
        <v>56</v>
      </c>
      <c r="H24" s="162">
        <v>234</v>
      </c>
      <c r="I24" s="162">
        <v>231</v>
      </c>
      <c r="J24" s="162">
        <v>124</v>
      </c>
      <c r="K24" s="162">
        <v>127</v>
      </c>
      <c r="L24" s="162">
        <v>231</v>
      </c>
      <c r="M24" s="162">
        <v>50</v>
      </c>
      <c r="N24" s="162">
        <v>96</v>
      </c>
      <c r="O24" s="162"/>
      <c r="P24" s="162">
        <v>3</v>
      </c>
      <c r="Q24" s="162">
        <v>48</v>
      </c>
      <c r="R24" s="162">
        <v>126</v>
      </c>
      <c r="S24" s="162">
        <v>27</v>
      </c>
      <c r="T24" s="162">
        <v>40</v>
      </c>
      <c r="U24" s="162">
        <v>27</v>
      </c>
      <c r="V24" s="162">
        <v>30</v>
      </c>
      <c r="W24" s="162">
        <v>34</v>
      </c>
      <c r="X24" s="162">
        <v>50</v>
      </c>
      <c r="Y24" s="162">
        <v>298</v>
      </c>
      <c r="Z24" s="162">
        <v>231</v>
      </c>
      <c r="AA24" s="162">
        <v>140</v>
      </c>
      <c r="AB24" s="162">
        <v>231</v>
      </c>
      <c r="AC24" s="162"/>
      <c r="AD24" s="162">
        <v>146</v>
      </c>
      <c r="AE24" s="162">
        <v>60</v>
      </c>
      <c r="AF24" s="162">
        <v>103</v>
      </c>
      <c r="AG24" s="162">
        <v>16</v>
      </c>
      <c r="AH24" s="162">
        <v>443</v>
      </c>
      <c r="AI24" s="162">
        <v>50</v>
      </c>
      <c r="AJ24" s="162">
        <v>120</v>
      </c>
      <c r="AK24" s="162">
        <v>43</v>
      </c>
      <c r="AL24" s="162">
        <v>40</v>
      </c>
      <c r="AM24" s="162"/>
      <c r="AN24" s="162"/>
      <c r="AO24" s="162"/>
      <c r="AP24" s="162">
        <v>184</v>
      </c>
      <c r="AQ24" s="162"/>
      <c r="AR24" s="162">
        <v>238</v>
      </c>
      <c r="AS24" s="162">
        <v>75</v>
      </c>
      <c r="AT24" s="162">
        <v>316</v>
      </c>
      <c r="AU24" s="162">
        <v>289</v>
      </c>
      <c r="AV24" s="162">
        <v>120</v>
      </c>
      <c r="AW24" s="162">
        <v>96</v>
      </c>
      <c r="AX24" s="162"/>
      <c r="AY24" s="162"/>
      <c r="AZ24" s="162">
        <v>100</v>
      </c>
      <c r="BA24" s="162"/>
      <c r="BB24" s="162">
        <v>19</v>
      </c>
      <c r="BC24" s="162">
        <v>102</v>
      </c>
      <c r="BD24" s="162">
        <v>32</v>
      </c>
      <c r="BE24" s="162">
        <v>304</v>
      </c>
      <c r="BF24" s="162">
        <v>66</v>
      </c>
      <c r="BG24" s="162">
        <v>104</v>
      </c>
      <c r="BH24" s="162">
        <v>96</v>
      </c>
      <c r="BI24" s="162">
        <v>-95</v>
      </c>
      <c r="BJ24" s="144">
        <v>150</v>
      </c>
      <c r="BK24" s="144">
        <v>197</v>
      </c>
      <c r="BL24" s="144">
        <v>125</v>
      </c>
      <c r="BM24" s="144">
        <v>28</v>
      </c>
      <c r="BN24" s="144">
        <v>64</v>
      </c>
      <c r="BO24" s="144">
        <v>50</v>
      </c>
      <c r="BP24" s="144">
        <v>115</v>
      </c>
      <c r="BQ24" s="144">
        <v>96</v>
      </c>
      <c r="BR24" s="144">
        <v>304</v>
      </c>
      <c r="BS24" s="144">
        <v>76</v>
      </c>
      <c r="BT24" s="144">
        <v>134</v>
      </c>
      <c r="BU24" s="144">
        <v>45</v>
      </c>
      <c r="BV24" s="144">
        <v>75</v>
      </c>
      <c r="BW24" s="144">
        <v>66</v>
      </c>
      <c r="BX24" s="144">
        <v>96</v>
      </c>
      <c r="BY24" s="144">
        <v>20</v>
      </c>
      <c r="BZ24" s="144">
        <v>55</v>
      </c>
      <c r="CA24" s="144">
        <v>28</v>
      </c>
      <c r="CB24" s="144">
        <v>72</v>
      </c>
      <c r="CC24" s="144">
        <v>58</v>
      </c>
      <c r="CD24" s="144">
        <v>31</v>
      </c>
      <c r="CE24" s="144">
        <v>213</v>
      </c>
      <c r="CF24" s="144">
        <v>156</v>
      </c>
      <c r="CG24" s="144">
        <v>63</v>
      </c>
      <c r="CH24" s="144">
        <v>102</v>
      </c>
      <c r="CI24" s="144">
        <v>50</v>
      </c>
      <c r="CJ24" s="144">
        <v>310</v>
      </c>
      <c r="CK24" s="144">
        <v>58</v>
      </c>
      <c r="CL24" s="144">
        <v>354</v>
      </c>
      <c r="CM24" s="144">
        <v>37</v>
      </c>
      <c r="CN24" s="144">
        <v>27</v>
      </c>
      <c r="CO24" s="144">
        <v>68</v>
      </c>
      <c r="CP24" s="144">
        <v>64</v>
      </c>
      <c r="CQ24" s="144">
        <v>59</v>
      </c>
      <c r="CR24" s="144">
        <v>48</v>
      </c>
      <c r="CS24" s="144">
        <v>18</v>
      </c>
      <c r="CT24" s="144">
        <v>253</v>
      </c>
      <c r="CU24" s="144">
        <v>298</v>
      </c>
      <c r="CV24" s="144">
        <v>284</v>
      </c>
      <c r="CW24" s="144">
        <v>6</v>
      </c>
      <c r="CX24" s="144">
        <v>7</v>
      </c>
      <c r="CY24" s="144">
        <v>19</v>
      </c>
      <c r="CZ24" s="144">
        <v>60</v>
      </c>
      <c r="DA24" s="144">
        <v>31</v>
      </c>
      <c r="DB24" s="144">
        <v>75</v>
      </c>
      <c r="DC24" s="144">
        <v>91</v>
      </c>
      <c r="DD24" s="144">
        <v>343</v>
      </c>
      <c r="DE24" s="144">
        <v>138</v>
      </c>
      <c r="DF24" s="144">
        <v>27</v>
      </c>
      <c r="DG24" s="144">
        <v>117</v>
      </c>
      <c r="DH24" s="144">
        <v>155</v>
      </c>
      <c r="DI24" s="144">
        <v>264</v>
      </c>
      <c r="DJ24" s="144">
        <v>53</v>
      </c>
      <c r="DK24" s="144">
        <v>213</v>
      </c>
      <c r="DL24" s="144">
        <v>93</v>
      </c>
      <c r="DM24" s="144">
        <v>57</v>
      </c>
      <c r="DN24" s="144"/>
      <c r="DO24" s="144">
        <v>86</v>
      </c>
      <c r="DP24" s="144">
        <v>79</v>
      </c>
      <c r="DQ24" s="144">
        <v>108</v>
      </c>
      <c r="DR24" s="144">
        <v>119</v>
      </c>
      <c r="DS24" s="144">
        <f>194+60</f>
        <v>254</v>
      </c>
      <c r="DT24" s="144">
        <v>52</v>
      </c>
      <c r="DU24" s="144">
        <v>77</v>
      </c>
      <c r="DV24" s="144">
        <v>358</v>
      </c>
      <c r="DW24" s="144">
        <v>99</v>
      </c>
      <c r="DX24" s="144">
        <v>35</v>
      </c>
      <c r="DY24" s="144">
        <v>7</v>
      </c>
      <c r="DZ24" s="144">
        <v>63</v>
      </c>
      <c r="EA24" s="144">
        <v>26</v>
      </c>
      <c r="EB24" s="144">
        <v>20</v>
      </c>
      <c r="EC24" s="144">
        <v>59</v>
      </c>
      <c r="ED24" s="144">
        <v>56</v>
      </c>
      <c r="EE24" s="144">
        <v>84</v>
      </c>
      <c r="EF24" s="144">
        <v>0</v>
      </c>
      <c r="EG24" s="144">
        <v>34</v>
      </c>
      <c r="EH24" s="144">
        <v>72</v>
      </c>
      <c r="EI24" s="144">
        <v>87</v>
      </c>
      <c r="EJ24" s="144">
        <v>114</v>
      </c>
      <c r="EK24" s="144">
        <v>154</v>
      </c>
      <c r="EL24" s="144">
        <v>28</v>
      </c>
      <c r="EM24" s="144">
        <v>70</v>
      </c>
      <c r="EN24" s="144">
        <v>40</v>
      </c>
      <c r="EO24" s="144">
        <v>68</v>
      </c>
      <c r="EP24" s="144">
        <v>71</v>
      </c>
      <c r="EQ24" s="144">
        <v>76</v>
      </c>
      <c r="ER24" s="144">
        <v>55</v>
      </c>
      <c r="ES24" s="144">
        <v>373</v>
      </c>
      <c r="ET24" s="144">
        <v>40</v>
      </c>
      <c r="EU24" s="144">
        <v>42</v>
      </c>
      <c r="EV24" s="144">
        <v>15</v>
      </c>
      <c r="EW24" s="144">
        <v>147</v>
      </c>
      <c r="EX24" s="144">
        <v>17</v>
      </c>
      <c r="EY24" s="144">
        <v>68</v>
      </c>
      <c r="EZ24" s="144">
        <v>144</v>
      </c>
      <c r="FA24" s="144">
        <v>72</v>
      </c>
      <c r="FB24" s="144">
        <v>185</v>
      </c>
      <c r="FC24" s="144">
        <v>28</v>
      </c>
      <c r="FD24" s="144">
        <v>96</v>
      </c>
      <c r="FE24" s="144">
        <v>3.6</v>
      </c>
      <c r="FF24" s="144">
        <v>185</v>
      </c>
      <c r="FG24" s="144">
        <v>28</v>
      </c>
      <c r="FH24" s="144"/>
      <c r="FI24" s="144">
        <v>147</v>
      </c>
      <c r="FJ24" s="144">
        <v>155</v>
      </c>
      <c r="FK24" s="144">
        <v>169</v>
      </c>
      <c r="FL24" s="144"/>
      <c r="FM24" s="144">
        <v>425</v>
      </c>
      <c r="FN24" s="144">
        <v>55</v>
      </c>
      <c r="FO24" s="144">
        <v>52</v>
      </c>
      <c r="FP24" s="144">
        <v>33</v>
      </c>
      <c r="FQ24" s="144">
        <v>218</v>
      </c>
      <c r="FR24" s="144">
        <v>109</v>
      </c>
      <c r="FS24" s="144"/>
      <c r="FT24" s="144"/>
      <c r="FU24" s="144">
        <v>147</v>
      </c>
      <c r="FV24" s="144">
        <v>318</v>
      </c>
      <c r="FW24" s="144">
        <v>312</v>
      </c>
      <c r="FX24" s="144">
        <v>68</v>
      </c>
      <c r="FY24" s="144">
        <v>70</v>
      </c>
      <c r="FZ24" s="144">
        <v>55</v>
      </c>
      <c r="GA24" s="144">
        <v>29</v>
      </c>
      <c r="GB24" s="144"/>
      <c r="GC24" s="144">
        <v>70</v>
      </c>
      <c r="GD24" s="144">
        <v>59</v>
      </c>
      <c r="GE24" s="144">
        <v>160</v>
      </c>
      <c r="GF24" s="144">
        <v>132</v>
      </c>
      <c r="GG24" s="144">
        <v>80</v>
      </c>
      <c r="GH24" s="144">
        <v>17</v>
      </c>
      <c r="GI24" s="144">
        <v>60</v>
      </c>
      <c r="GJ24" s="144">
        <v>31</v>
      </c>
      <c r="GK24" s="144">
        <v>13</v>
      </c>
      <c r="GL24" s="144">
        <v>69</v>
      </c>
      <c r="GM24" s="144">
        <v>59</v>
      </c>
      <c r="GN24" s="144">
        <v>40</v>
      </c>
      <c r="GO24" s="144">
        <v>69</v>
      </c>
      <c r="GP24" s="144">
        <v>130</v>
      </c>
      <c r="GQ24" s="144">
        <v>63</v>
      </c>
      <c r="GR24" s="144">
        <v>87</v>
      </c>
      <c r="GS24" s="144">
        <v>126</v>
      </c>
      <c r="GT24" s="144">
        <v>100</v>
      </c>
      <c r="GU24" s="144">
        <v>91</v>
      </c>
      <c r="GV24" s="144"/>
      <c r="GW24" s="134">
        <f t="shared" si="0"/>
        <v>19309.599999999999</v>
      </c>
    </row>
    <row r="25" spans="1:205" ht="30" customHeight="1" x14ac:dyDescent="0.2">
      <c r="A25" s="141" t="s">
        <v>106</v>
      </c>
      <c r="B25" s="136" t="s">
        <v>137</v>
      </c>
      <c r="C25" s="3" t="s">
        <v>39</v>
      </c>
      <c r="D25" s="143"/>
      <c r="E25" s="162"/>
      <c r="F25" s="162"/>
      <c r="G25" s="162">
        <v>20</v>
      </c>
      <c r="H25" s="162">
        <v>2</v>
      </c>
      <c r="I25" s="162">
        <v>91</v>
      </c>
      <c r="J25" s="162">
        <v>2</v>
      </c>
      <c r="K25" s="162">
        <v>62</v>
      </c>
      <c r="L25" s="162">
        <v>2</v>
      </c>
      <c r="M25" s="162"/>
      <c r="N25" s="162">
        <v>2</v>
      </c>
      <c r="O25" s="162"/>
      <c r="P25" s="162">
        <v>5</v>
      </c>
      <c r="Q25" s="162">
        <v>26</v>
      </c>
      <c r="R25" s="162">
        <v>58</v>
      </c>
      <c r="S25" s="162">
        <v>18</v>
      </c>
      <c r="T25" s="162">
        <v>14</v>
      </c>
      <c r="U25" s="162">
        <v>11</v>
      </c>
      <c r="V25" s="162">
        <v>2</v>
      </c>
      <c r="W25" s="162">
        <v>17</v>
      </c>
      <c r="X25" s="162">
        <v>24</v>
      </c>
      <c r="Y25" s="162">
        <v>109</v>
      </c>
      <c r="Z25" s="162">
        <v>2</v>
      </c>
      <c r="AA25" s="162">
        <v>2</v>
      </c>
      <c r="AB25" s="162">
        <v>2</v>
      </c>
      <c r="AC25" s="162"/>
      <c r="AD25" s="162">
        <v>71</v>
      </c>
      <c r="AE25" s="162">
        <v>40</v>
      </c>
      <c r="AF25" s="162">
        <v>63</v>
      </c>
      <c r="AG25" s="162">
        <v>16</v>
      </c>
      <c r="AH25" s="162">
        <v>125</v>
      </c>
      <c r="AI25" s="162">
        <v>6</v>
      </c>
      <c r="AJ25" s="162">
        <v>50</v>
      </c>
      <c r="AK25" s="162">
        <v>6</v>
      </c>
      <c r="AL25" s="162">
        <v>2</v>
      </c>
      <c r="AM25" s="162"/>
      <c r="AN25" s="162"/>
      <c r="AO25" s="162"/>
      <c r="AP25" s="162">
        <v>92</v>
      </c>
      <c r="AQ25" s="162"/>
      <c r="AR25" s="162">
        <v>133</v>
      </c>
      <c r="AS25" s="162">
        <v>30</v>
      </c>
      <c r="AT25" s="162">
        <v>122</v>
      </c>
      <c r="AU25" s="162">
        <v>161</v>
      </c>
      <c r="AV25" s="162">
        <v>24</v>
      </c>
      <c r="AW25" s="162">
        <v>36</v>
      </c>
      <c r="AX25" s="162"/>
      <c r="AY25" s="162"/>
      <c r="AZ25" s="162"/>
      <c r="BA25" s="162"/>
      <c r="BB25" s="162">
        <v>10</v>
      </c>
      <c r="BC25" s="162">
        <v>2</v>
      </c>
      <c r="BD25" s="162">
        <v>24</v>
      </c>
      <c r="BE25" s="162">
        <v>152</v>
      </c>
      <c r="BF25" s="162">
        <v>8</v>
      </c>
      <c r="BG25" s="162"/>
      <c r="BH25" s="162">
        <v>48</v>
      </c>
      <c r="BI25" s="162">
        <v>-155</v>
      </c>
      <c r="BJ25" s="144"/>
      <c r="BK25" s="144">
        <v>100</v>
      </c>
      <c r="BL25" s="144">
        <v>73</v>
      </c>
      <c r="BM25" s="144">
        <v>0</v>
      </c>
      <c r="BN25" s="144">
        <v>32</v>
      </c>
      <c r="BO25" s="144">
        <v>20</v>
      </c>
      <c r="BP25" s="144">
        <v>60</v>
      </c>
      <c r="BQ25" s="144">
        <v>2</v>
      </c>
      <c r="BR25" s="144">
        <v>0</v>
      </c>
      <c r="BS25" s="144"/>
      <c r="BT25" s="144">
        <v>2</v>
      </c>
      <c r="BU25" s="144"/>
      <c r="BV25" s="144"/>
      <c r="BW25" s="144">
        <v>31</v>
      </c>
      <c r="BX25" s="144">
        <v>0</v>
      </c>
      <c r="BY25" s="144">
        <v>30</v>
      </c>
      <c r="BZ25" s="144">
        <v>30</v>
      </c>
      <c r="CA25" s="144">
        <v>26</v>
      </c>
      <c r="CB25" s="144">
        <v>27</v>
      </c>
      <c r="CC25" s="144">
        <v>32</v>
      </c>
      <c r="CD25" s="144">
        <v>36</v>
      </c>
      <c r="CE25" s="144">
        <v>63</v>
      </c>
      <c r="CF25" s="144">
        <v>0</v>
      </c>
      <c r="CG25" s="144">
        <v>24</v>
      </c>
      <c r="CH25" s="144">
        <v>50</v>
      </c>
      <c r="CI25" s="144">
        <v>2</v>
      </c>
      <c r="CJ25" s="144">
        <v>78</v>
      </c>
      <c r="CK25" s="144">
        <v>2</v>
      </c>
      <c r="CL25" s="144">
        <v>148</v>
      </c>
      <c r="CM25" s="144">
        <v>24</v>
      </c>
      <c r="CN25" s="144">
        <v>9</v>
      </c>
      <c r="CO25" s="144">
        <v>24</v>
      </c>
      <c r="CP25" s="144">
        <v>28</v>
      </c>
      <c r="CQ25" s="144">
        <v>0</v>
      </c>
      <c r="CR25" s="144">
        <v>26</v>
      </c>
      <c r="CS25" s="144">
        <v>24</v>
      </c>
      <c r="CT25" s="144">
        <v>129</v>
      </c>
      <c r="CU25" s="144">
        <v>0</v>
      </c>
      <c r="CV25" s="144">
        <v>76</v>
      </c>
      <c r="CW25" s="144">
        <v>8</v>
      </c>
      <c r="CX25" s="144">
        <v>4</v>
      </c>
      <c r="CY25" s="144">
        <v>0</v>
      </c>
      <c r="CZ25" s="144">
        <v>26</v>
      </c>
      <c r="DA25" s="144">
        <v>9</v>
      </c>
      <c r="DB25" s="144">
        <v>29</v>
      </c>
      <c r="DC25" s="144">
        <v>45</v>
      </c>
      <c r="DD25" s="144">
        <v>182</v>
      </c>
      <c r="DE25" s="144">
        <v>40</v>
      </c>
      <c r="DF25" s="144">
        <v>9</v>
      </c>
      <c r="DG25" s="144">
        <v>54</v>
      </c>
      <c r="DH25" s="144">
        <v>0</v>
      </c>
      <c r="DI25" s="144">
        <v>102</v>
      </c>
      <c r="DJ25" s="144">
        <v>0</v>
      </c>
      <c r="DK25" s="144">
        <v>126</v>
      </c>
      <c r="DL25" s="144">
        <v>93</v>
      </c>
      <c r="DM25" s="144">
        <v>5</v>
      </c>
      <c r="DN25" s="144"/>
      <c r="DO25" s="144">
        <v>33</v>
      </c>
      <c r="DP25" s="144">
        <v>36</v>
      </c>
      <c r="DQ25" s="144">
        <v>57</v>
      </c>
      <c r="DR25" s="144">
        <v>64</v>
      </c>
      <c r="DS25" s="144">
        <v>92</v>
      </c>
      <c r="DT25" s="144">
        <v>30</v>
      </c>
      <c r="DU25" s="144">
        <v>43</v>
      </c>
      <c r="DV25" s="144">
        <v>128</v>
      </c>
      <c r="DW25" s="144">
        <v>48</v>
      </c>
      <c r="DX25" s="144"/>
      <c r="DY25" s="144">
        <v>3</v>
      </c>
      <c r="DZ25" s="144">
        <v>39</v>
      </c>
      <c r="EA25" s="144">
        <v>20</v>
      </c>
      <c r="EB25" s="144">
        <v>0</v>
      </c>
      <c r="EC25" s="144">
        <v>33</v>
      </c>
      <c r="ED25" s="144">
        <v>46</v>
      </c>
      <c r="EE25" s="144">
        <v>36</v>
      </c>
      <c r="EF25" s="144">
        <v>0</v>
      </c>
      <c r="EG25" s="144">
        <v>25</v>
      </c>
      <c r="EH25" s="144">
        <v>64</v>
      </c>
      <c r="EI25" s="144">
        <v>52</v>
      </c>
      <c r="EJ25" s="144">
        <v>48</v>
      </c>
      <c r="EK25" s="144">
        <v>60</v>
      </c>
      <c r="EL25" s="144">
        <v>12</v>
      </c>
      <c r="EM25" s="144">
        <v>27</v>
      </c>
      <c r="EN25" s="144">
        <v>15</v>
      </c>
      <c r="EO25" s="144">
        <v>40</v>
      </c>
      <c r="EP25" s="144"/>
      <c r="EQ25" s="144">
        <v>28</v>
      </c>
      <c r="ER25" s="144">
        <v>20</v>
      </c>
      <c r="ES25" s="144">
        <v>117</v>
      </c>
      <c r="ET25" s="144">
        <v>12</v>
      </c>
      <c r="EU25" s="144">
        <v>17</v>
      </c>
      <c r="EV25" s="144">
        <v>50</v>
      </c>
      <c r="EW25" s="144"/>
      <c r="EX25" s="144">
        <v>0</v>
      </c>
      <c r="EY25" s="144">
        <v>36</v>
      </c>
      <c r="EZ25" s="144">
        <v>48</v>
      </c>
      <c r="FA25" s="144">
        <v>24</v>
      </c>
      <c r="FB25" s="144">
        <v>48</v>
      </c>
      <c r="FC25" s="144">
        <v>9</v>
      </c>
      <c r="FD25" s="144">
        <v>21</v>
      </c>
      <c r="FE25" s="144">
        <v>0</v>
      </c>
      <c r="FF25" s="144">
        <v>48</v>
      </c>
      <c r="FG25" s="144">
        <v>9</v>
      </c>
      <c r="FH25" s="144"/>
      <c r="FI25" s="144"/>
      <c r="FJ25" s="144">
        <v>42</v>
      </c>
      <c r="FK25" s="144">
        <v>60</v>
      </c>
      <c r="FL25" s="144"/>
      <c r="FM25" s="144">
        <v>146</v>
      </c>
      <c r="FN25" s="144">
        <v>15</v>
      </c>
      <c r="FO25" s="144">
        <v>22</v>
      </c>
      <c r="FP25" s="144">
        <v>8</v>
      </c>
      <c r="FQ25" s="144">
        <v>75</v>
      </c>
      <c r="FR25" s="144">
        <v>19</v>
      </c>
      <c r="FS25" s="144"/>
      <c r="FT25" s="144"/>
      <c r="FU25" s="144">
        <v>56</v>
      </c>
      <c r="FV25" s="144"/>
      <c r="FW25" s="144">
        <v>0</v>
      </c>
      <c r="FX25" s="144"/>
      <c r="FY25" s="144">
        <v>30</v>
      </c>
      <c r="FZ25" s="144">
        <v>15</v>
      </c>
      <c r="GA25" s="144">
        <v>9</v>
      </c>
      <c r="GB25" s="144"/>
      <c r="GC25" s="144">
        <v>40</v>
      </c>
      <c r="GD25" s="144">
        <v>21</v>
      </c>
      <c r="GE25" s="144">
        <v>52</v>
      </c>
      <c r="GF25" s="144">
        <v>47</v>
      </c>
      <c r="GG25" s="144"/>
      <c r="GH25" s="144">
        <v>53</v>
      </c>
      <c r="GI25" s="144">
        <v>15</v>
      </c>
      <c r="GJ25" s="144">
        <v>20</v>
      </c>
      <c r="GK25" s="144">
        <v>6</v>
      </c>
      <c r="GL25" s="144">
        <v>0</v>
      </c>
      <c r="GM25" s="144">
        <v>18</v>
      </c>
      <c r="GN25" s="144">
        <v>35</v>
      </c>
      <c r="GO25" s="144">
        <v>31</v>
      </c>
      <c r="GP25" s="144"/>
      <c r="GQ25" s="144">
        <v>26</v>
      </c>
      <c r="GR25" s="144">
        <v>22</v>
      </c>
      <c r="GS25" s="144">
        <v>80</v>
      </c>
      <c r="GT25" s="144">
        <v>44</v>
      </c>
      <c r="GU25" s="144">
        <v>30</v>
      </c>
      <c r="GV25" s="144"/>
      <c r="GW25" s="134">
        <f t="shared" si="0"/>
        <v>6052</v>
      </c>
    </row>
    <row r="26" spans="1:205" ht="30" customHeight="1" x14ac:dyDescent="0.2">
      <c r="A26" s="141" t="s">
        <v>108</v>
      </c>
      <c r="B26" s="136" t="s">
        <v>137</v>
      </c>
      <c r="C26" s="3" t="s">
        <v>40</v>
      </c>
      <c r="D26" s="143"/>
      <c r="E26" s="162"/>
      <c r="F26" s="162"/>
      <c r="G26" s="162">
        <v>20</v>
      </c>
      <c r="H26" s="162">
        <v>108</v>
      </c>
      <c r="I26" s="162">
        <v>91</v>
      </c>
      <c r="J26" s="162">
        <v>70</v>
      </c>
      <c r="K26" s="162">
        <v>62</v>
      </c>
      <c r="L26" s="162">
        <v>91</v>
      </c>
      <c r="M26" s="162"/>
      <c r="N26" s="162">
        <v>38</v>
      </c>
      <c r="O26" s="162"/>
      <c r="P26" s="162">
        <v>5</v>
      </c>
      <c r="Q26" s="162">
        <v>26</v>
      </c>
      <c r="R26" s="162">
        <v>58</v>
      </c>
      <c r="S26" s="162">
        <v>18</v>
      </c>
      <c r="T26" s="162">
        <v>14</v>
      </c>
      <c r="U26" s="162">
        <v>11</v>
      </c>
      <c r="V26" s="162">
        <v>11</v>
      </c>
      <c r="W26" s="162">
        <v>17</v>
      </c>
      <c r="X26" s="162">
        <v>24</v>
      </c>
      <c r="Y26" s="162">
        <v>109</v>
      </c>
      <c r="Z26" s="162">
        <v>91</v>
      </c>
      <c r="AA26" s="162">
        <v>2</v>
      </c>
      <c r="AB26" s="162">
        <v>91</v>
      </c>
      <c r="AC26" s="162"/>
      <c r="AD26" s="162">
        <v>69</v>
      </c>
      <c r="AE26" s="162">
        <v>0</v>
      </c>
      <c r="AF26" s="162">
        <v>63</v>
      </c>
      <c r="AG26" s="162">
        <v>16</v>
      </c>
      <c r="AH26" s="162">
        <v>125</v>
      </c>
      <c r="AI26" s="162">
        <v>6</v>
      </c>
      <c r="AJ26" s="162">
        <v>50</v>
      </c>
      <c r="AK26" s="162">
        <v>6</v>
      </c>
      <c r="AL26" s="162">
        <v>23</v>
      </c>
      <c r="AM26" s="162"/>
      <c r="AN26" s="162"/>
      <c r="AO26" s="162"/>
      <c r="AP26" s="162">
        <v>92</v>
      </c>
      <c r="AQ26" s="162"/>
      <c r="AR26" s="162">
        <v>133</v>
      </c>
      <c r="AS26" s="162">
        <v>30</v>
      </c>
      <c r="AT26" s="162">
        <v>122</v>
      </c>
      <c r="AU26" s="162">
        <v>159</v>
      </c>
      <c r="AV26" s="162">
        <v>24</v>
      </c>
      <c r="AW26" s="162">
        <v>36</v>
      </c>
      <c r="AX26" s="162"/>
      <c r="AY26" s="162"/>
      <c r="AZ26" s="162"/>
      <c r="BA26" s="162"/>
      <c r="BB26" s="162">
        <v>8</v>
      </c>
      <c r="BC26" s="162">
        <v>2</v>
      </c>
      <c r="BD26" s="162">
        <v>24</v>
      </c>
      <c r="BE26" s="162">
        <v>152</v>
      </c>
      <c r="BF26" s="162">
        <v>8</v>
      </c>
      <c r="BG26" s="162"/>
      <c r="BH26" s="162">
        <v>48</v>
      </c>
      <c r="BI26" s="162">
        <v>-672</v>
      </c>
      <c r="BJ26" s="144"/>
      <c r="BK26" s="144">
        <v>100</v>
      </c>
      <c r="BL26" s="144">
        <v>73</v>
      </c>
      <c r="BM26" s="144">
        <v>0</v>
      </c>
      <c r="BN26" s="144">
        <v>32</v>
      </c>
      <c r="BO26" s="144">
        <v>20</v>
      </c>
      <c r="BP26" s="144">
        <v>60</v>
      </c>
      <c r="BQ26" s="144">
        <v>2</v>
      </c>
      <c r="BR26" s="144">
        <v>0</v>
      </c>
      <c r="BS26" s="144"/>
      <c r="BT26" s="144">
        <v>68</v>
      </c>
      <c r="BU26" s="144"/>
      <c r="BV26" s="144"/>
      <c r="BW26" s="144">
        <v>31</v>
      </c>
      <c r="BX26" s="144">
        <v>0</v>
      </c>
      <c r="BY26" s="144">
        <v>30</v>
      </c>
      <c r="BZ26" s="144">
        <v>30</v>
      </c>
      <c r="CA26" s="144">
        <v>26</v>
      </c>
      <c r="CB26" s="144">
        <v>27</v>
      </c>
      <c r="CC26" s="144">
        <v>32</v>
      </c>
      <c r="CD26" s="144">
        <v>36</v>
      </c>
      <c r="CE26" s="144">
        <v>63</v>
      </c>
      <c r="CF26" s="144">
        <v>0</v>
      </c>
      <c r="CG26" s="144">
        <v>24</v>
      </c>
      <c r="CH26" s="144">
        <v>50</v>
      </c>
      <c r="CI26" s="144">
        <v>18</v>
      </c>
      <c r="CJ26" s="144">
        <v>78</v>
      </c>
      <c r="CK26" s="144">
        <v>2</v>
      </c>
      <c r="CL26" s="144">
        <v>148</v>
      </c>
      <c r="CM26" s="144">
        <v>24</v>
      </c>
      <c r="CN26" s="144">
        <v>9</v>
      </c>
      <c r="CO26" s="144">
        <v>24</v>
      </c>
      <c r="CP26" s="144">
        <v>28</v>
      </c>
      <c r="CQ26" s="144">
        <v>0</v>
      </c>
      <c r="CR26" s="144">
        <v>26</v>
      </c>
      <c r="CS26" s="144">
        <v>24</v>
      </c>
      <c r="CT26" s="144">
        <v>129</v>
      </c>
      <c r="CU26" s="144">
        <v>0</v>
      </c>
      <c r="CV26" s="144">
        <v>76</v>
      </c>
      <c r="CW26" s="144">
        <v>8</v>
      </c>
      <c r="CX26" s="144">
        <v>4</v>
      </c>
      <c r="CY26" s="144">
        <v>0</v>
      </c>
      <c r="CZ26" s="144">
        <v>26</v>
      </c>
      <c r="DA26" s="144">
        <v>9</v>
      </c>
      <c r="DB26" s="144">
        <v>29</v>
      </c>
      <c r="DC26" s="144">
        <v>45</v>
      </c>
      <c r="DD26" s="144">
        <v>182</v>
      </c>
      <c r="DE26" s="144">
        <v>40</v>
      </c>
      <c r="DF26" s="144">
        <v>9</v>
      </c>
      <c r="DG26" s="144">
        <v>54</v>
      </c>
      <c r="DH26" s="144">
        <v>0</v>
      </c>
      <c r="DI26" s="144">
        <v>102</v>
      </c>
      <c r="DJ26" s="144">
        <v>0</v>
      </c>
      <c r="DK26" s="144">
        <v>126</v>
      </c>
      <c r="DL26" s="144">
        <v>24</v>
      </c>
      <c r="DM26" s="144">
        <v>5</v>
      </c>
      <c r="DN26" s="144"/>
      <c r="DO26" s="144">
        <v>33</v>
      </c>
      <c r="DP26" s="144">
        <v>36</v>
      </c>
      <c r="DQ26" s="144">
        <v>57</v>
      </c>
      <c r="DR26" s="144">
        <v>64</v>
      </c>
      <c r="DS26" s="144">
        <v>92</v>
      </c>
      <c r="DT26" s="144">
        <v>30</v>
      </c>
      <c r="DU26" s="144">
        <v>43</v>
      </c>
      <c r="DV26" s="144">
        <v>128</v>
      </c>
      <c r="DW26" s="144">
        <v>48</v>
      </c>
      <c r="DX26" s="144"/>
      <c r="DY26" s="144">
        <v>3</v>
      </c>
      <c r="DZ26" s="144">
        <v>39</v>
      </c>
      <c r="EA26" s="144">
        <v>20</v>
      </c>
      <c r="EB26" s="144">
        <v>0</v>
      </c>
      <c r="EC26" s="144">
        <v>33</v>
      </c>
      <c r="ED26" s="144">
        <v>46</v>
      </c>
      <c r="EE26" s="144">
        <v>36</v>
      </c>
      <c r="EF26" s="144">
        <v>0</v>
      </c>
      <c r="EG26" s="144">
        <v>25</v>
      </c>
      <c r="EH26" s="144">
        <v>64</v>
      </c>
      <c r="EI26" s="144">
        <v>52</v>
      </c>
      <c r="EJ26" s="144">
        <v>48</v>
      </c>
      <c r="EK26" s="144">
        <v>60</v>
      </c>
      <c r="EL26" s="144">
        <v>12</v>
      </c>
      <c r="EM26" s="144">
        <v>27</v>
      </c>
      <c r="EN26" s="144">
        <v>15</v>
      </c>
      <c r="EO26" s="144">
        <v>40</v>
      </c>
      <c r="EP26" s="144"/>
      <c r="EQ26" s="144">
        <v>28</v>
      </c>
      <c r="ER26" s="144">
        <v>20</v>
      </c>
      <c r="ES26" s="144">
        <v>117</v>
      </c>
      <c r="ET26" s="144">
        <v>12</v>
      </c>
      <c r="EU26" s="144">
        <v>17</v>
      </c>
      <c r="EV26" s="144">
        <v>50</v>
      </c>
      <c r="EW26" s="144"/>
      <c r="EX26" s="144">
        <v>0</v>
      </c>
      <c r="EY26" s="144">
        <v>36</v>
      </c>
      <c r="EZ26" s="144">
        <v>48</v>
      </c>
      <c r="FA26" s="144">
        <v>24</v>
      </c>
      <c r="FB26" s="144">
        <v>48</v>
      </c>
      <c r="FC26" s="144">
        <v>9</v>
      </c>
      <c r="FD26" s="144">
        <v>21</v>
      </c>
      <c r="FE26" s="144">
        <v>8</v>
      </c>
      <c r="FF26" s="144">
        <v>48</v>
      </c>
      <c r="FG26" s="144">
        <v>9</v>
      </c>
      <c r="FH26" s="144"/>
      <c r="FI26" s="144"/>
      <c r="FJ26" s="144">
        <v>42</v>
      </c>
      <c r="FK26" s="144">
        <v>60</v>
      </c>
      <c r="FL26" s="144"/>
      <c r="FM26" s="144">
        <v>146</v>
      </c>
      <c r="FN26" s="144">
        <v>15</v>
      </c>
      <c r="FO26" s="144">
        <v>22</v>
      </c>
      <c r="FP26" s="144">
        <v>8</v>
      </c>
      <c r="FQ26" s="144">
        <v>75</v>
      </c>
      <c r="FR26" s="144">
        <v>19</v>
      </c>
      <c r="FS26" s="144"/>
      <c r="FT26" s="144"/>
      <c r="FU26" s="144">
        <v>56</v>
      </c>
      <c r="FV26" s="144"/>
      <c r="FW26" s="144">
        <v>0</v>
      </c>
      <c r="FX26" s="144">
        <v>0</v>
      </c>
      <c r="FY26" s="144">
        <v>30</v>
      </c>
      <c r="FZ26" s="144">
        <v>15</v>
      </c>
      <c r="GA26" s="144">
        <v>9</v>
      </c>
      <c r="GB26" s="144"/>
      <c r="GC26" s="144">
        <v>40</v>
      </c>
      <c r="GD26" s="144">
        <v>21</v>
      </c>
      <c r="GE26" s="144">
        <v>52</v>
      </c>
      <c r="GF26" s="144">
        <v>47</v>
      </c>
      <c r="GG26" s="144"/>
      <c r="GH26" s="144">
        <v>53</v>
      </c>
      <c r="GI26" s="144">
        <v>15</v>
      </c>
      <c r="GJ26" s="144">
        <v>20</v>
      </c>
      <c r="GK26" s="144">
        <v>6</v>
      </c>
      <c r="GL26" s="144">
        <v>0</v>
      </c>
      <c r="GM26" s="144">
        <v>18</v>
      </c>
      <c r="GN26" s="144">
        <v>35</v>
      </c>
      <c r="GO26" s="144">
        <v>31</v>
      </c>
      <c r="GP26" s="144"/>
      <c r="GQ26" s="144">
        <v>26</v>
      </c>
      <c r="GR26" s="144">
        <v>22</v>
      </c>
      <c r="GS26" s="144">
        <v>80</v>
      </c>
      <c r="GT26" s="144">
        <v>44</v>
      </c>
      <c r="GU26" s="144">
        <v>30</v>
      </c>
      <c r="GV26" s="144"/>
      <c r="GW26" s="134">
        <f t="shared" si="0"/>
        <v>6017</v>
      </c>
    </row>
    <row r="27" spans="1:205" ht="30" customHeight="1" x14ac:dyDescent="0.2">
      <c r="A27" s="141" t="s">
        <v>386</v>
      </c>
      <c r="B27" s="136" t="s">
        <v>236</v>
      </c>
      <c r="C27" s="3" t="s">
        <v>43</v>
      </c>
      <c r="D27" s="143"/>
      <c r="E27" s="162"/>
      <c r="F27" s="162"/>
      <c r="G27" s="162"/>
      <c r="H27" s="162">
        <v>66</v>
      </c>
      <c r="I27" s="162">
        <v>74</v>
      </c>
      <c r="J27" s="162">
        <v>42</v>
      </c>
      <c r="K27" s="162"/>
      <c r="L27" s="162">
        <v>74</v>
      </c>
      <c r="M27" s="162">
        <v>18</v>
      </c>
      <c r="N27" s="162">
        <v>34</v>
      </c>
      <c r="O27" s="162"/>
      <c r="P27" s="162"/>
      <c r="Q27" s="162"/>
      <c r="R27" s="162"/>
      <c r="S27" s="162"/>
      <c r="T27" s="162">
        <v>14</v>
      </c>
      <c r="U27" s="162">
        <v>10</v>
      </c>
      <c r="V27" s="162">
        <v>10</v>
      </c>
      <c r="W27" s="162"/>
      <c r="X27" s="162"/>
      <c r="Y27" s="162"/>
      <c r="Z27" s="162">
        <v>74</v>
      </c>
      <c r="AA27" s="162"/>
      <c r="AB27" s="162">
        <v>74</v>
      </c>
      <c r="AC27" s="162"/>
      <c r="AD27" s="162">
        <v>30</v>
      </c>
      <c r="AE27" s="162">
        <v>20</v>
      </c>
      <c r="AF27" s="162"/>
      <c r="AG27" s="162">
        <v>6</v>
      </c>
      <c r="AH27" s="162"/>
      <c r="AI27" s="162">
        <v>18</v>
      </c>
      <c r="AJ27" s="162"/>
      <c r="AK27" s="162">
        <v>14</v>
      </c>
      <c r="AL27" s="162">
        <v>14</v>
      </c>
      <c r="AM27" s="162"/>
      <c r="AN27" s="162"/>
      <c r="AO27" s="162"/>
      <c r="AP27" s="162"/>
      <c r="AQ27" s="162"/>
      <c r="AR27" s="162">
        <v>54</v>
      </c>
      <c r="AS27" s="162">
        <v>16</v>
      </c>
      <c r="AT27" s="162"/>
      <c r="AU27" s="162">
        <v>62</v>
      </c>
      <c r="AV27" s="162"/>
      <c r="AW27" s="162">
        <v>32</v>
      </c>
      <c r="AX27" s="162"/>
      <c r="AY27" s="162"/>
      <c r="AZ27" s="162"/>
      <c r="BA27" s="162"/>
      <c r="BB27" s="162">
        <v>6</v>
      </c>
      <c r="BC27" s="162"/>
      <c r="BD27" s="162"/>
      <c r="BE27" s="162"/>
      <c r="BF27" s="162"/>
      <c r="BG27" s="162"/>
      <c r="BH27" s="162"/>
      <c r="BI27" s="162">
        <v>-386</v>
      </c>
      <c r="BJ27" s="144"/>
      <c r="BK27" s="144">
        <v>40</v>
      </c>
      <c r="BL27" s="144"/>
      <c r="BM27" s="144"/>
      <c r="BN27" s="144"/>
      <c r="BO27" s="144"/>
      <c r="BP27" s="144">
        <v>36</v>
      </c>
      <c r="BQ27" s="144"/>
      <c r="BR27" s="144">
        <v>60</v>
      </c>
      <c r="BS27" s="144">
        <v>26</v>
      </c>
      <c r="BT27" s="144">
        <v>46</v>
      </c>
      <c r="BU27" s="144"/>
      <c r="BV27" s="144"/>
      <c r="BW27" s="144">
        <v>20</v>
      </c>
      <c r="BX27" s="144"/>
      <c r="BY27" s="144">
        <v>10</v>
      </c>
      <c r="BZ27" s="144">
        <v>20</v>
      </c>
      <c r="CA27" s="144"/>
      <c r="CB27" s="144"/>
      <c r="CC27" s="144">
        <v>16</v>
      </c>
      <c r="CD27" s="144">
        <v>12</v>
      </c>
      <c r="CE27" s="144">
        <v>68</v>
      </c>
      <c r="CF27" s="144">
        <v>48</v>
      </c>
      <c r="CG27" s="144"/>
      <c r="CH27" s="144"/>
      <c r="CI27" s="144">
        <v>18</v>
      </c>
      <c r="CJ27" s="144"/>
      <c r="CK27" s="144"/>
      <c r="CL27" s="144">
        <v>112</v>
      </c>
      <c r="CM27" s="144"/>
      <c r="CN27" s="144">
        <v>8</v>
      </c>
      <c r="CO27" s="144">
        <v>16</v>
      </c>
      <c r="CP27" s="144"/>
      <c r="CQ27" s="144"/>
      <c r="CR27" s="144"/>
      <c r="CS27" s="144">
        <v>8</v>
      </c>
      <c r="CT27" s="144">
        <v>60</v>
      </c>
      <c r="CU27" s="144">
        <v>96</v>
      </c>
      <c r="CV27" s="144">
        <v>52</v>
      </c>
      <c r="CW27" s="144"/>
      <c r="CX27" s="144"/>
      <c r="CY27" s="144">
        <v>4</v>
      </c>
      <c r="CZ27" s="144">
        <v>16</v>
      </c>
      <c r="DA27" s="144">
        <v>8</v>
      </c>
      <c r="DB27" s="144">
        <v>20</v>
      </c>
      <c r="DC27" s="144">
        <v>24</v>
      </c>
      <c r="DD27" s="144">
        <v>76</v>
      </c>
      <c r="DE27" s="144">
        <v>40</v>
      </c>
      <c r="DF27" s="144">
        <v>8</v>
      </c>
      <c r="DG27" s="144"/>
      <c r="DH27" s="144">
        <v>48</v>
      </c>
      <c r="DI27" s="144">
        <v>80</v>
      </c>
      <c r="DJ27" s="144">
        <v>16</v>
      </c>
      <c r="DK27" s="144"/>
      <c r="DL27" s="144">
        <v>0</v>
      </c>
      <c r="DM27" s="144"/>
      <c r="DN27" s="144"/>
      <c r="DO27" s="144">
        <v>28</v>
      </c>
      <c r="DP27" s="144">
        <v>24</v>
      </c>
      <c r="DQ27" s="144"/>
      <c r="DR27" s="144"/>
      <c r="DS27" s="144"/>
      <c r="DT27" s="144"/>
      <c r="DU27" s="144"/>
      <c r="DV27" s="144">
        <v>112</v>
      </c>
      <c r="DW27" s="144"/>
      <c r="DX27" s="144"/>
      <c r="DY27" s="144">
        <v>0</v>
      </c>
      <c r="DZ27" s="144"/>
      <c r="EA27" s="144">
        <v>8</v>
      </c>
      <c r="EB27" s="144">
        <v>16</v>
      </c>
      <c r="EC27" s="144">
        <v>16</v>
      </c>
      <c r="ED27" s="144"/>
      <c r="EE27" s="144"/>
      <c r="EF27" s="144">
        <v>0</v>
      </c>
      <c r="EG27" s="144"/>
      <c r="EH27" s="144"/>
      <c r="EI27" s="144"/>
      <c r="EJ27" s="144"/>
      <c r="EK27" s="144">
        <v>48</v>
      </c>
      <c r="EL27" s="144">
        <v>12</v>
      </c>
      <c r="EM27" s="144">
        <v>12</v>
      </c>
      <c r="EN27" s="144">
        <v>12</v>
      </c>
      <c r="EO27" s="144"/>
      <c r="EP27" s="144">
        <v>20</v>
      </c>
      <c r="EQ27" s="144">
        <v>20</v>
      </c>
      <c r="ER27" s="144">
        <v>16</v>
      </c>
      <c r="ES27" s="144">
        <v>120</v>
      </c>
      <c r="ET27" s="144">
        <v>12</v>
      </c>
      <c r="EU27" s="144">
        <v>12</v>
      </c>
      <c r="EV27" s="144"/>
      <c r="EW27" s="144">
        <v>36</v>
      </c>
      <c r="EX27" s="144">
        <v>12</v>
      </c>
      <c r="EY27" s="144"/>
      <c r="EZ27" s="144"/>
      <c r="FA27" s="144"/>
      <c r="FB27" s="144">
        <v>60</v>
      </c>
      <c r="FC27" s="144">
        <v>8</v>
      </c>
      <c r="FD27" s="144"/>
      <c r="FE27" s="144">
        <v>0</v>
      </c>
      <c r="FF27" s="144">
        <v>60</v>
      </c>
      <c r="FG27" s="144">
        <v>8</v>
      </c>
      <c r="FH27" s="144"/>
      <c r="FI27" s="144">
        <v>36</v>
      </c>
      <c r="FJ27" s="144">
        <v>48</v>
      </c>
      <c r="FK27" s="144">
        <v>56</v>
      </c>
      <c r="FL27" s="144"/>
      <c r="FM27" s="144"/>
      <c r="FN27" s="144">
        <v>16</v>
      </c>
      <c r="FO27" s="144">
        <v>16</v>
      </c>
      <c r="FP27" s="144"/>
      <c r="FQ27" s="144">
        <v>68</v>
      </c>
      <c r="FR27" s="144"/>
      <c r="FS27" s="144"/>
      <c r="FT27" s="144"/>
      <c r="FU27" s="144"/>
      <c r="FV27" s="144"/>
      <c r="FW27" s="144">
        <v>96</v>
      </c>
      <c r="FX27" s="144">
        <v>20</v>
      </c>
      <c r="FY27" s="144"/>
      <c r="FZ27" s="144">
        <v>16</v>
      </c>
      <c r="GA27" s="144">
        <v>8</v>
      </c>
      <c r="GB27" s="144"/>
      <c r="GC27" s="144">
        <v>24</v>
      </c>
      <c r="GD27" s="144"/>
      <c r="GE27" s="144">
        <v>48</v>
      </c>
      <c r="GF27" s="144"/>
      <c r="GG27" s="144"/>
      <c r="GH27" s="144"/>
      <c r="GI27" s="144"/>
      <c r="GJ27" s="144">
        <v>8</v>
      </c>
      <c r="GK27" s="144"/>
      <c r="GL27" s="144"/>
      <c r="GM27" s="144"/>
      <c r="GN27" s="144"/>
      <c r="GO27" s="144"/>
      <c r="GP27" s="144"/>
      <c r="GQ27" s="144">
        <v>16</v>
      </c>
      <c r="GR27" s="144"/>
      <c r="GS27" s="144">
        <v>40</v>
      </c>
      <c r="GT27" s="144"/>
      <c r="GU27" s="144">
        <v>28</v>
      </c>
      <c r="GV27" s="144"/>
      <c r="GW27" s="134">
        <f t="shared" si="0"/>
        <v>2704</v>
      </c>
    </row>
    <row r="28" spans="1:205" ht="30" customHeight="1" x14ac:dyDescent="0.2">
      <c r="A28" s="141" t="s">
        <v>387</v>
      </c>
      <c r="B28" s="136" t="s">
        <v>230</v>
      </c>
      <c r="C28" s="3" t="s">
        <v>41</v>
      </c>
      <c r="D28" s="143"/>
      <c r="E28" s="162"/>
      <c r="F28" s="162"/>
      <c r="G28" s="162"/>
      <c r="H28" s="162">
        <v>12</v>
      </c>
      <c r="I28" s="162">
        <v>12</v>
      </c>
      <c r="J28" s="162">
        <v>12</v>
      </c>
      <c r="K28" s="162"/>
      <c r="L28" s="162">
        <v>12</v>
      </c>
      <c r="M28" s="162"/>
      <c r="N28" s="162">
        <v>2</v>
      </c>
      <c r="O28" s="162"/>
      <c r="P28" s="162"/>
      <c r="Q28" s="162"/>
      <c r="R28" s="162"/>
      <c r="S28" s="162"/>
      <c r="T28" s="162">
        <v>2</v>
      </c>
      <c r="U28" s="162">
        <v>2</v>
      </c>
      <c r="V28" s="162">
        <v>2</v>
      </c>
      <c r="W28" s="162"/>
      <c r="X28" s="162"/>
      <c r="Y28" s="162"/>
      <c r="Z28" s="162">
        <v>12</v>
      </c>
      <c r="AA28" s="162"/>
      <c r="AB28" s="162">
        <v>12</v>
      </c>
      <c r="AC28" s="162"/>
      <c r="AD28" s="162">
        <v>7</v>
      </c>
      <c r="AE28" s="162">
        <v>18</v>
      </c>
      <c r="AF28" s="162"/>
      <c r="AG28" s="162">
        <v>2</v>
      </c>
      <c r="AH28" s="162"/>
      <c r="AI28" s="162">
        <v>2</v>
      </c>
      <c r="AJ28" s="162"/>
      <c r="AK28" s="162">
        <v>12</v>
      </c>
      <c r="AL28" s="162">
        <v>7</v>
      </c>
      <c r="AM28" s="162"/>
      <c r="AN28" s="162"/>
      <c r="AO28" s="162"/>
      <c r="AP28" s="162"/>
      <c r="AQ28" s="162"/>
      <c r="AR28" s="162">
        <v>12</v>
      </c>
      <c r="AS28" s="162">
        <v>10</v>
      </c>
      <c r="AT28" s="162"/>
      <c r="AU28" s="162">
        <v>12</v>
      </c>
      <c r="AV28" s="162"/>
      <c r="AW28" s="162">
        <v>0</v>
      </c>
      <c r="AX28" s="162"/>
      <c r="AY28" s="162"/>
      <c r="AZ28" s="162"/>
      <c r="BA28" s="162"/>
      <c r="BB28" s="162">
        <v>7</v>
      </c>
      <c r="BC28" s="162"/>
      <c r="BD28" s="162"/>
      <c r="BE28" s="162"/>
      <c r="BF28" s="162"/>
      <c r="BG28" s="162"/>
      <c r="BH28" s="162"/>
      <c r="BI28" s="162">
        <v>-648</v>
      </c>
      <c r="BJ28" s="144"/>
      <c r="BK28" s="144">
        <v>0</v>
      </c>
      <c r="BL28" s="144"/>
      <c r="BM28" s="144"/>
      <c r="BN28" s="144"/>
      <c r="BO28" s="144"/>
      <c r="BP28" s="144">
        <v>5</v>
      </c>
      <c r="BQ28" s="144"/>
      <c r="BR28" s="144">
        <v>25</v>
      </c>
      <c r="BS28" s="144">
        <v>2</v>
      </c>
      <c r="BT28" s="144">
        <v>7</v>
      </c>
      <c r="BU28" s="144"/>
      <c r="BV28" s="144"/>
      <c r="BW28" s="144"/>
      <c r="BX28" s="144"/>
      <c r="BY28" s="144">
        <v>7</v>
      </c>
      <c r="BZ28" s="144">
        <v>0</v>
      </c>
      <c r="CA28" s="144"/>
      <c r="CB28" s="144"/>
      <c r="CC28" s="144">
        <v>0</v>
      </c>
      <c r="CD28" s="144">
        <v>0</v>
      </c>
      <c r="CE28" s="144">
        <v>0</v>
      </c>
      <c r="CF28" s="144">
        <v>5</v>
      </c>
      <c r="CG28" s="144"/>
      <c r="CH28" s="144"/>
      <c r="CI28" s="144">
        <v>2</v>
      </c>
      <c r="CJ28" s="144"/>
      <c r="CK28" s="144"/>
      <c r="CL28" s="144">
        <v>0</v>
      </c>
      <c r="CM28" s="144"/>
      <c r="CN28" s="144">
        <v>0</v>
      </c>
      <c r="CO28" s="144">
        <v>0</v>
      </c>
      <c r="CP28" s="144"/>
      <c r="CQ28" s="144"/>
      <c r="CR28" s="144"/>
      <c r="CS28" s="144">
        <v>40</v>
      </c>
      <c r="CT28" s="144">
        <v>0</v>
      </c>
      <c r="CU28" s="144">
        <v>0</v>
      </c>
      <c r="CV28" s="144">
        <v>20</v>
      </c>
      <c r="CW28" s="144"/>
      <c r="CX28" s="144"/>
      <c r="CY28" s="144">
        <v>5</v>
      </c>
      <c r="CZ28" s="144">
        <v>0</v>
      </c>
      <c r="DA28" s="144">
        <v>0</v>
      </c>
      <c r="DB28" s="144">
        <v>0</v>
      </c>
      <c r="DC28" s="144">
        <v>15</v>
      </c>
      <c r="DD28" s="144">
        <v>15</v>
      </c>
      <c r="DE28" s="144">
        <v>10</v>
      </c>
      <c r="DF28" s="144">
        <v>0</v>
      </c>
      <c r="DG28" s="144"/>
      <c r="DH28" s="144">
        <v>0</v>
      </c>
      <c r="DI28" s="144">
        <v>20</v>
      </c>
      <c r="DJ28" s="144">
        <v>0</v>
      </c>
      <c r="DK28" s="144"/>
      <c r="DL28" s="144">
        <v>12</v>
      </c>
      <c r="DM28" s="144"/>
      <c r="DN28" s="144"/>
      <c r="DO28" s="144">
        <v>5</v>
      </c>
      <c r="DP28" s="144">
        <v>0</v>
      </c>
      <c r="DQ28" s="144"/>
      <c r="DR28" s="144"/>
      <c r="DS28" s="144"/>
      <c r="DT28" s="144"/>
      <c r="DU28" s="144"/>
      <c r="DV28" s="144">
        <v>10</v>
      </c>
      <c r="DW28" s="144"/>
      <c r="DX28" s="144"/>
      <c r="DY28" s="144">
        <v>0</v>
      </c>
      <c r="DZ28" s="144"/>
      <c r="EA28" s="144">
        <v>0</v>
      </c>
      <c r="EB28" s="144">
        <v>0</v>
      </c>
      <c r="EC28" s="144">
        <v>10</v>
      </c>
      <c r="ED28" s="144"/>
      <c r="EE28" s="144"/>
      <c r="EF28" s="144">
        <v>0</v>
      </c>
      <c r="EG28" s="144"/>
      <c r="EH28" s="144"/>
      <c r="EI28" s="144"/>
      <c r="EJ28" s="144"/>
      <c r="EK28" s="144">
        <v>5</v>
      </c>
      <c r="EL28" s="144">
        <v>0</v>
      </c>
      <c r="EM28" s="144">
        <v>5</v>
      </c>
      <c r="EN28" s="144">
        <v>5</v>
      </c>
      <c r="EO28" s="144"/>
      <c r="EP28" s="144">
        <v>5</v>
      </c>
      <c r="EQ28" s="144">
        <v>10</v>
      </c>
      <c r="ER28" s="144">
        <v>5</v>
      </c>
      <c r="ES28" s="144">
        <v>0</v>
      </c>
      <c r="ET28" s="144">
        <v>0</v>
      </c>
      <c r="EU28" s="144">
        <v>5</v>
      </c>
      <c r="EV28" s="144">
        <v>10</v>
      </c>
      <c r="EW28" s="144">
        <v>5</v>
      </c>
      <c r="EX28" s="144">
        <v>0</v>
      </c>
      <c r="EY28" s="144"/>
      <c r="EZ28" s="144"/>
      <c r="FA28" s="144"/>
      <c r="FB28" s="144"/>
      <c r="FC28" s="144">
        <v>0</v>
      </c>
      <c r="FD28" s="144"/>
      <c r="FE28" s="144">
        <v>2</v>
      </c>
      <c r="FF28" s="144"/>
      <c r="FG28" s="144">
        <v>0</v>
      </c>
      <c r="FH28" s="144"/>
      <c r="FI28" s="144">
        <v>5</v>
      </c>
      <c r="FJ28" s="144"/>
      <c r="FK28" s="144"/>
      <c r="FL28" s="144"/>
      <c r="FM28" s="144"/>
      <c r="FN28" s="144">
        <v>0</v>
      </c>
      <c r="FO28" s="144">
        <v>0</v>
      </c>
      <c r="FP28" s="144"/>
      <c r="FQ28" s="144">
        <v>0</v>
      </c>
      <c r="FR28" s="144"/>
      <c r="FS28" s="144"/>
      <c r="FT28" s="144"/>
      <c r="FU28" s="144"/>
      <c r="FV28" s="144"/>
      <c r="FW28" s="144">
        <v>15</v>
      </c>
      <c r="FX28" s="144">
        <v>5</v>
      </c>
      <c r="FY28" s="144"/>
      <c r="FZ28" s="144">
        <v>0</v>
      </c>
      <c r="GA28" s="144">
        <v>0</v>
      </c>
      <c r="GB28" s="144">
        <v>300</v>
      </c>
      <c r="GC28" s="144">
        <v>0</v>
      </c>
      <c r="GD28" s="144"/>
      <c r="GE28" s="144">
        <v>0</v>
      </c>
      <c r="GF28" s="144"/>
      <c r="GG28" s="146"/>
      <c r="GH28" s="144"/>
      <c r="GI28" s="144"/>
      <c r="GJ28" s="144">
        <v>0</v>
      </c>
      <c r="GK28" s="144"/>
      <c r="GL28" s="144"/>
      <c r="GM28" s="144"/>
      <c r="GN28" s="144"/>
      <c r="GO28" s="144"/>
      <c r="GP28" s="144"/>
      <c r="GQ28" s="144">
        <v>5</v>
      </c>
      <c r="GR28" s="144"/>
      <c r="GS28" s="144">
        <v>0</v>
      </c>
      <c r="GT28" s="144"/>
      <c r="GU28" s="144">
        <v>5</v>
      </c>
      <c r="GV28" s="144"/>
      <c r="GW28" s="134">
        <f t="shared" si="0"/>
        <v>128</v>
      </c>
    </row>
    <row r="29" spans="1:205" ht="30" customHeight="1" x14ac:dyDescent="0.2">
      <c r="A29" s="141" t="s">
        <v>388</v>
      </c>
      <c r="B29" s="136" t="s">
        <v>213</v>
      </c>
      <c r="C29" s="3" t="s">
        <v>42</v>
      </c>
      <c r="D29" s="143"/>
      <c r="E29" s="162"/>
      <c r="F29" s="162"/>
      <c r="G29" s="162"/>
      <c r="H29" s="162">
        <v>36</v>
      </c>
      <c r="I29" s="162">
        <v>40</v>
      </c>
      <c r="J29" s="162">
        <v>24</v>
      </c>
      <c r="K29" s="162"/>
      <c r="L29" s="162">
        <v>40</v>
      </c>
      <c r="M29" s="162">
        <v>10</v>
      </c>
      <c r="N29" s="162">
        <v>18</v>
      </c>
      <c r="O29" s="162"/>
      <c r="P29" s="162"/>
      <c r="Q29" s="162"/>
      <c r="R29" s="162"/>
      <c r="S29" s="162"/>
      <c r="T29" s="162">
        <v>8</v>
      </c>
      <c r="U29" s="162">
        <v>6</v>
      </c>
      <c r="V29" s="162">
        <v>6</v>
      </c>
      <c r="W29" s="162"/>
      <c r="X29" s="162"/>
      <c r="Y29" s="162"/>
      <c r="Z29" s="162">
        <v>40</v>
      </c>
      <c r="AA29" s="162"/>
      <c r="AB29" s="162">
        <v>40</v>
      </c>
      <c r="AC29" s="162"/>
      <c r="AD29" s="162">
        <v>17</v>
      </c>
      <c r="AE29" s="162">
        <v>8</v>
      </c>
      <c r="AF29" s="162"/>
      <c r="AG29" s="162">
        <v>4</v>
      </c>
      <c r="AH29" s="162"/>
      <c r="AI29" s="162">
        <v>10</v>
      </c>
      <c r="AJ29" s="162"/>
      <c r="AK29" s="162">
        <v>10</v>
      </c>
      <c r="AL29" s="162">
        <v>9</v>
      </c>
      <c r="AM29" s="162"/>
      <c r="AN29" s="162"/>
      <c r="AO29" s="162"/>
      <c r="AP29" s="162"/>
      <c r="AQ29" s="162">
        <v>8</v>
      </c>
      <c r="AR29" s="162">
        <v>30</v>
      </c>
      <c r="AS29" s="162">
        <v>12</v>
      </c>
      <c r="AT29" s="162"/>
      <c r="AU29" s="162">
        <v>34</v>
      </c>
      <c r="AV29" s="162"/>
      <c r="AW29" s="162">
        <v>16</v>
      </c>
      <c r="AX29" s="162"/>
      <c r="AY29" s="162"/>
      <c r="AZ29" s="162"/>
      <c r="BA29" s="162"/>
      <c r="BB29" s="162">
        <v>5</v>
      </c>
      <c r="BC29" s="162"/>
      <c r="BD29" s="162"/>
      <c r="BE29" s="162"/>
      <c r="BF29" s="162"/>
      <c r="BG29" s="162"/>
      <c r="BH29" s="162"/>
      <c r="BI29" s="162">
        <v>-650</v>
      </c>
      <c r="BJ29" s="144"/>
      <c r="BK29" s="144">
        <v>20</v>
      </c>
      <c r="BL29" s="144"/>
      <c r="BM29" s="144"/>
      <c r="BN29" s="144"/>
      <c r="BO29" s="144"/>
      <c r="BP29" s="144">
        <v>19</v>
      </c>
      <c r="BQ29" s="144"/>
      <c r="BR29" s="144">
        <v>35</v>
      </c>
      <c r="BS29" s="144">
        <v>14</v>
      </c>
      <c r="BT29" s="144">
        <v>25</v>
      </c>
      <c r="BU29" s="144"/>
      <c r="BV29" s="144"/>
      <c r="BW29" s="144"/>
      <c r="BX29" s="144"/>
      <c r="BY29" s="144">
        <v>3</v>
      </c>
      <c r="BZ29" s="144">
        <v>10</v>
      </c>
      <c r="CA29" s="144"/>
      <c r="CB29" s="144"/>
      <c r="CC29" s="144">
        <v>8</v>
      </c>
      <c r="CD29" s="144">
        <v>6</v>
      </c>
      <c r="CE29" s="144">
        <v>34</v>
      </c>
      <c r="CF29" s="144">
        <v>25</v>
      </c>
      <c r="CG29" s="144"/>
      <c r="CH29" s="144"/>
      <c r="CI29" s="144">
        <v>10</v>
      </c>
      <c r="CJ29" s="144"/>
      <c r="CK29" s="144"/>
      <c r="CL29" s="144">
        <v>56</v>
      </c>
      <c r="CM29" s="144"/>
      <c r="CN29" s="144">
        <v>4</v>
      </c>
      <c r="CO29" s="144">
        <v>8</v>
      </c>
      <c r="CP29" s="144"/>
      <c r="CQ29" s="144"/>
      <c r="CR29" s="144"/>
      <c r="CS29" s="144">
        <v>12</v>
      </c>
      <c r="CT29" s="144">
        <v>30</v>
      </c>
      <c r="CU29" s="144">
        <v>48</v>
      </c>
      <c r="CV29" s="144">
        <v>30</v>
      </c>
      <c r="CW29" s="144"/>
      <c r="CX29" s="144"/>
      <c r="CY29" s="144">
        <v>3</v>
      </c>
      <c r="CZ29" s="144">
        <v>8</v>
      </c>
      <c r="DA29" s="144">
        <v>4</v>
      </c>
      <c r="DB29" s="144">
        <v>10</v>
      </c>
      <c r="DC29" s="144">
        <v>15</v>
      </c>
      <c r="DD29" s="144">
        <v>41</v>
      </c>
      <c r="DE29" s="144">
        <v>22</v>
      </c>
      <c r="DF29" s="144">
        <v>4</v>
      </c>
      <c r="DG29" s="144"/>
      <c r="DH29" s="144">
        <v>24</v>
      </c>
      <c r="DI29" s="144">
        <v>44</v>
      </c>
      <c r="DJ29" s="144">
        <v>8</v>
      </c>
      <c r="DK29" s="144"/>
      <c r="DL29" s="144">
        <v>10.8</v>
      </c>
      <c r="DM29" s="144"/>
      <c r="DN29" s="144"/>
      <c r="DO29" s="144">
        <v>15</v>
      </c>
      <c r="DP29" s="144">
        <v>12</v>
      </c>
      <c r="DQ29" s="144"/>
      <c r="DR29" s="144"/>
      <c r="DS29" s="144"/>
      <c r="DT29" s="144"/>
      <c r="DU29" s="144"/>
      <c r="DV29" s="144">
        <v>58</v>
      </c>
      <c r="DW29" s="144"/>
      <c r="DX29" s="144"/>
      <c r="DY29" s="144">
        <v>0</v>
      </c>
      <c r="DZ29" s="144"/>
      <c r="EA29" s="144">
        <v>4</v>
      </c>
      <c r="EB29" s="144">
        <v>8</v>
      </c>
      <c r="EC29" s="144">
        <v>10</v>
      </c>
      <c r="ED29" s="144"/>
      <c r="EE29" s="144"/>
      <c r="EF29" s="144">
        <v>0</v>
      </c>
      <c r="EG29" s="144"/>
      <c r="EH29" s="144"/>
      <c r="EI29" s="144"/>
      <c r="EJ29" s="144"/>
      <c r="EK29" s="144">
        <v>25</v>
      </c>
      <c r="EL29" s="144">
        <v>6</v>
      </c>
      <c r="EM29" s="144">
        <v>10</v>
      </c>
      <c r="EN29" s="144">
        <v>7</v>
      </c>
      <c r="EO29" s="144"/>
      <c r="EP29" s="144">
        <v>11</v>
      </c>
      <c r="EQ29" s="144">
        <v>12</v>
      </c>
      <c r="ER29" s="144">
        <v>9</v>
      </c>
      <c r="ES29" s="144">
        <v>60</v>
      </c>
      <c r="ET29" s="144">
        <v>6</v>
      </c>
      <c r="EU29" s="144">
        <v>7</v>
      </c>
      <c r="EV29" s="144">
        <v>30</v>
      </c>
      <c r="EW29" s="144">
        <v>19</v>
      </c>
      <c r="EX29" s="144">
        <v>6</v>
      </c>
      <c r="EY29" s="144"/>
      <c r="EZ29" s="144"/>
      <c r="FA29" s="144"/>
      <c r="FB29" s="144">
        <v>30</v>
      </c>
      <c r="FC29" s="144">
        <v>4</v>
      </c>
      <c r="FD29" s="144"/>
      <c r="FE29" s="144"/>
      <c r="FF29" s="144">
        <v>30</v>
      </c>
      <c r="FG29" s="144">
        <v>4</v>
      </c>
      <c r="FH29" s="144"/>
      <c r="FI29" s="144">
        <v>19</v>
      </c>
      <c r="FJ29" s="144">
        <v>24</v>
      </c>
      <c r="FK29" s="144">
        <v>28</v>
      </c>
      <c r="FL29" s="144"/>
      <c r="FM29" s="144"/>
      <c r="FN29" s="144">
        <v>8</v>
      </c>
      <c r="FO29" s="144">
        <v>8</v>
      </c>
      <c r="FP29" s="144"/>
      <c r="FQ29" s="144">
        <v>68</v>
      </c>
      <c r="FR29" s="144"/>
      <c r="FS29" s="144"/>
      <c r="FT29" s="144"/>
      <c r="FU29" s="144"/>
      <c r="FV29" s="144"/>
      <c r="FW29" s="144">
        <v>51</v>
      </c>
      <c r="FX29" s="144">
        <v>11</v>
      </c>
      <c r="FY29" s="144"/>
      <c r="FZ29" s="144">
        <v>8</v>
      </c>
      <c r="GA29" s="144">
        <v>4</v>
      </c>
      <c r="GB29" s="144"/>
      <c r="GC29" s="144">
        <v>12</v>
      </c>
      <c r="GD29" s="144"/>
      <c r="GE29" s="144">
        <v>24</v>
      </c>
      <c r="GF29" s="144"/>
      <c r="GG29" s="146"/>
      <c r="GH29" s="144"/>
      <c r="GI29" s="144"/>
      <c r="GJ29" s="144">
        <v>4</v>
      </c>
      <c r="GK29" s="144"/>
      <c r="GL29" s="144"/>
      <c r="GM29" s="144"/>
      <c r="GN29" s="144"/>
      <c r="GO29" s="144"/>
      <c r="GP29" s="144"/>
      <c r="GQ29" s="144">
        <v>16</v>
      </c>
      <c r="GR29" s="144"/>
      <c r="GS29" s="144">
        <v>40</v>
      </c>
      <c r="GT29" s="144"/>
      <c r="GU29" s="144">
        <v>30</v>
      </c>
      <c r="GV29" s="144"/>
      <c r="GW29" s="134">
        <f t="shared" si="0"/>
        <v>1109.8</v>
      </c>
    </row>
    <row r="30" spans="1:205" ht="39.75" customHeight="1" x14ac:dyDescent="0.2">
      <c r="A30" s="141" t="s">
        <v>46</v>
      </c>
      <c r="B30" s="136" t="s">
        <v>214</v>
      </c>
      <c r="C30" s="3" t="s">
        <v>116</v>
      </c>
      <c r="D30" s="143"/>
      <c r="E30" s="162"/>
      <c r="F30" s="162"/>
      <c r="G30" s="162"/>
      <c r="H30" s="162">
        <v>28.8</v>
      </c>
      <c r="I30" s="162">
        <v>32.4</v>
      </c>
      <c r="J30" s="162">
        <v>18</v>
      </c>
      <c r="K30" s="162"/>
      <c r="L30" s="162">
        <v>32.4</v>
      </c>
      <c r="M30" s="162">
        <v>7.2</v>
      </c>
      <c r="N30" s="162">
        <v>14.4</v>
      </c>
      <c r="O30" s="162"/>
      <c r="P30" s="162"/>
      <c r="Q30" s="162"/>
      <c r="R30" s="162"/>
      <c r="S30" s="162"/>
      <c r="T30" s="162">
        <v>5.4</v>
      </c>
      <c r="U30" s="162">
        <v>3.6</v>
      </c>
      <c r="V30" s="162">
        <v>3.6</v>
      </c>
      <c r="W30" s="162"/>
      <c r="X30" s="162"/>
      <c r="Y30" s="162"/>
      <c r="Z30" s="162">
        <v>32.4</v>
      </c>
      <c r="AA30" s="162"/>
      <c r="AB30" s="162">
        <v>32.4</v>
      </c>
      <c r="AC30" s="162"/>
      <c r="AD30" s="162">
        <v>12.6</v>
      </c>
      <c r="AE30" s="162">
        <v>32</v>
      </c>
      <c r="AF30" s="162"/>
      <c r="AG30" s="162">
        <v>1.8</v>
      </c>
      <c r="AH30" s="162"/>
      <c r="AI30" s="162">
        <v>7.2</v>
      </c>
      <c r="AJ30" s="162"/>
      <c r="AK30" s="162">
        <v>5.4</v>
      </c>
      <c r="AL30" s="162">
        <v>5.4</v>
      </c>
      <c r="AM30" s="162"/>
      <c r="AN30" s="162"/>
      <c r="AO30" s="162"/>
      <c r="AP30" s="162"/>
      <c r="AQ30" s="162"/>
      <c r="AR30" s="162">
        <v>23.400000000000002</v>
      </c>
      <c r="AS30" s="162">
        <v>9</v>
      </c>
      <c r="AT30" s="162"/>
      <c r="AU30" s="162">
        <v>27</v>
      </c>
      <c r="AV30" s="162"/>
      <c r="AW30" s="162">
        <v>14.4</v>
      </c>
      <c r="AX30" s="162"/>
      <c r="AY30" s="162"/>
      <c r="AZ30" s="162"/>
      <c r="BA30" s="162"/>
      <c r="BB30" s="162">
        <v>1.8</v>
      </c>
      <c r="BC30" s="162"/>
      <c r="BD30" s="162"/>
      <c r="BE30" s="162"/>
      <c r="BF30" s="162"/>
      <c r="BG30" s="162"/>
      <c r="BH30" s="162"/>
      <c r="BI30" s="162">
        <v>-1031.4000000000001</v>
      </c>
      <c r="BJ30" s="144"/>
      <c r="BK30" s="144">
        <v>18</v>
      </c>
      <c r="BL30" s="144"/>
      <c r="BM30" s="144"/>
      <c r="BN30" s="144"/>
      <c r="BO30" s="144"/>
      <c r="BP30" s="144">
        <v>16.2</v>
      </c>
      <c r="BQ30" s="144"/>
      <c r="BR30" s="144">
        <v>27</v>
      </c>
      <c r="BS30" s="144">
        <v>10.8</v>
      </c>
      <c r="BT30" s="144">
        <v>19.8</v>
      </c>
      <c r="BU30" s="144"/>
      <c r="BV30" s="144"/>
      <c r="BW30" s="144"/>
      <c r="BX30" s="144"/>
      <c r="BY30" s="144">
        <v>3</v>
      </c>
      <c r="BZ30" s="144">
        <v>9</v>
      </c>
      <c r="CA30" s="144"/>
      <c r="CB30" s="144"/>
      <c r="CC30" s="144">
        <v>7.2</v>
      </c>
      <c r="CD30" s="144">
        <v>5.4</v>
      </c>
      <c r="CE30" s="144">
        <v>30.6</v>
      </c>
      <c r="CF30" s="144">
        <v>21.6</v>
      </c>
      <c r="CG30" s="144"/>
      <c r="CH30" s="144"/>
      <c r="CI30" s="144">
        <v>7.2</v>
      </c>
      <c r="CJ30" s="144"/>
      <c r="CK30" s="144"/>
      <c r="CL30" s="144">
        <v>50.4</v>
      </c>
      <c r="CM30" s="144"/>
      <c r="CN30" s="144">
        <v>3.6</v>
      </c>
      <c r="CO30" s="144">
        <v>7.2</v>
      </c>
      <c r="CP30" s="144"/>
      <c r="CQ30" s="144"/>
      <c r="CR30" s="144"/>
      <c r="CS30" s="144">
        <v>3.6</v>
      </c>
      <c r="CT30" s="144">
        <v>27</v>
      </c>
      <c r="CU30" s="144">
        <v>43.2</v>
      </c>
      <c r="CV30" s="144">
        <v>23.400000000000002</v>
      </c>
      <c r="CW30" s="144"/>
      <c r="CX30" s="144"/>
      <c r="CY30" s="144">
        <v>1.8</v>
      </c>
      <c r="CZ30" s="144">
        <v>7.2</v>
      </c>
      <c r="DA30" s="144">
        <v>3.6</v>
      </c>
      <c r="DB30" s="144">
        <v>9</v>
      </c>
      <c r="DC30" s="144">
        <v>10.8</v>
      </c>
      <c r="DD30" s="144">
        <v>34</v>
      </c>
      <c r="DE30" s="144">
        <v>18</v>
      </c>
      <c r="DF30" s="144">
        <v>4</v>
      </c>
      <c r="DG30" s="144"/>
      <c r="DH30" s="144">
        <v>21.6</v>
      </c>
      <c r="DI30" s="144">
        <v>36</v>
      </c>
      <c r="DJ30" s="144">
        <v>7.2</v>
      </c>
      <c r="DK30" s="144"/>
      <c r="DL30" s="144">
        <v>24</v>
      </c>
      <c r="DM30" s="144"/>
      <c r="DN30" s="144"/>
      <c r="DO30" s="144">
        <v>12.6</v>
      </c>
      <c r="DP30" s="144">
        <v>10.8</v>
      </c>
      <c r="DQ30" s="144"/>
      <c r="DR30" s="144"/>
      <c r="DS30" s="144"/>
      <c r="DT30" s="144"/>
      <c r="DU30" s="144"/>
      <c r="DV30" s="144">
        <v>51</v>
      </c>
      <c r="DW30" s="144"/>
      <c r="DX30" s="144"/>
      <c r="DY30" s="144">
        <v>0</v>
      </c>
      <c r="DZ30" s="144"/>
      <c r="EA30" s="144">
        <v>3.6</v>
      </c>
      <c r="EB30" s="144">
        <v>7.2</v>
      </c>
      <c r="EC30" s="144">
        <v>7.2</v>
      </c>
      <c r="ED30" s="144"/>
      <c r="EE30" s="144"/>
      <c r="EF30" s="144">
        <v>0</v>
      </c>
      <c r="EG30" s="144"/>
      <c r="EH30" s="144"/>
      <c r="EI30" s="144"/>
      <c r="EJ30" s="144"/>
      <c r="EK30" s="144">
        <v>21.6</v>
      </c>
      <c r="EL30" s="144">
        <v>5</v>
      </c>
      <c r="EM30" s="144">
        <v>5.4</v>
      </c>
      <c r="EN30" s="144">
        <v>5.4</v>
      </c>
      <c r="EO30" s="144"/>
      <c r="EP30" s="144">
        <v>9</v>
      </c>
      <c r="EQ30" s="144">
        <v>9</v>
      </c>
      <c r="ER30" s="144">
        <v>7.2</v>
      </c>
      <c r="ES30" s="144">
        <v>50.4</v>
      </c>
      <c r="ET30" s="144">
        <v>5.4</v>
      </c>
      <c r="EU30" s="144">
        <v>5.4</v>
      </c>
      <c r="EV30" s="144"/>
      <c r="EW30" s="144">
        <v>16.2</v>
      </c>
      <c r="EX30" s="144">
        <v>5.4</v>
      </c>
      <c r="EY30" s="144"/>
      <c r="EZ30" s="144"/>
      <c r="FA30" s="144"/>
      <c r="FB30" s="144">
        <v>27</v>
      </c>
      <c r="FC30" s="144">
        <v>3.6</v>
      </c>
      <c r="FD30" s="144"/>
      <c r="FE30" s="144">
        <v>1</v>
      </c>
      <c r="FF30" s="144">
        <v>27</v>
      </c>
      <c r="FG30" s="144">
        <v>3.6</v>
      </c>
      <c r="FH30" s="144"/>
      <c r="FI30" s="144">
        <v>16.2</v>
      </c>
      <c r="FJ30" s="144">
        <v>21</v>
      </c>
      <c r="FK30" s="144">
        <v>25</v>
      </c>
      <c r="FL30" s="144"/>
      <c r="FM30" s="144"/>
      <c r="FN30" s="144">
        <v>7.2</v>
      </c>
      <c r="FO30" s="144">
        <v>7.2</v>
      </c>
      <c r="FP30" s="144"/>
      <c r="FQ30" s="144">
        <v>30.6</v>
      </c>
      <c r="FR30" s="144"/>
      <c r="FS30" s="144"/>
      <c r="FT30" s="144"/>
      <c r="FU30" s="144"/>
      <c r="FV30" s="144"/>
      <c r="FW30" s="144">
        <v>43.2</v>
      </c>
      <c r="FX30" s="144">
        <v>9</v>
      </c>
      <c r="FY30" s="144"/>
      <c r="FZ30" s="144">
        <v>7.2</v>
      </c>
      <c r="GA30" s="144">
        <v>3.6</v>
      </c>
      <c r="GB30" s="144"/>
      <c r="GC30" s="144">
        <v>10.8</v>
      </c>
      <c r="GD30" s="144"/>
      <c r="GE30" s="144">
        <v>21.6</v>
      </c>
      <c r="GF30" s="146"/>
      <c r="GG30" s="146"/>
      <c r="GH30" s="144"/>
      <c r="GI30" s="144"/>
      <c r="GJ30" s="144">
        <v>3.6</v>
      </c>
      <c r="GK30" s="144"/>
      <c r="GL30" s="144"/>
      <c r="GM30" s="144"/>
      <c r="GN30" s="144"/>
      <c r="GO30" s="144"/>
      <c r="GP30" s="144"/>
      <c r="GQ30" s="144">
        <v>7.2</v>
      </c>
      <c r="GR30" s="144"/>
      <c r="GS30" s="144">
        <v>18</v>
      </c>
      <c r="GT30" s="144"/>
      <c r="GU30" s="144">
        <v>12.6</v>
      </c>
      <c r="GV30" s="144"/>
      <c r="GW30" s="134">
        <f t="shared" si="0"/>
        <v>374.59999999999985</v>
      </c>
    </row>
    <row r="31" spans="1:205" ht="33.75" customHeight="1" x14ac:dyDescent="0.2">
      <c r="A31" s="141" t="s">
        <v>117</v>
      </c>
      <c r="B31" s="136" t="s">
        <v>215</v>
      </c>
      <c r="C31" s="3" t="s">
        <v>32</v>
      </c>
      <c r="D31" s="143"/>
      <c r="E31" s="162"/>
      <c r="F31" s="162"/>
      <c r="G31" s="162">
        <v>10</v>
      </c>
      <c r="H31" s="162">
        <v>66</v>
      </c>
      <c r="I31" s="162">
        <v>74</v>
      </c>
      <c r="J31" s="162">
        <v>16</v>
      </c>
      <c r="K31" s="162">
        <v>15</v>
      </c>
      <c r="L31" s="162">
        <v>74</v>
      </c>
      <c r="M31" s="162"/>
      <c r="N31" s="162">
        <v>34</v>
      </c>
      <c r="O31" s="162"/>
      <c r="P31" s="162"/>
      <c r="Q31" s="162">
        <v>7</v>
      </c>
      <c r="R31" s="162">
        <v>15</v>
      </c>
      <c r="S31" s="162">
        <v>5</v>
      </c>
      <c r="T31" s="162">
        <v>14</v>
      </c>
      <c r="U31" s="162">
        <v>10</v>
      </c>
      <c r="V31" s="162">
        <v>10</v>
      </c>
      <c r="W31" s="162">
        <v>7</v>
      </c>
      <c r="X31" s="162">
        <v>11</v>
      </c>
      <c r="Y31" s="162">
        <v>40</v>
      </c>
      <c r="Z31" s="162">
        <v>2</v>
      </c>
      <c r="AA31" s="162">
        <v>2</v>
      </c>
      <c r="AB31" s="162">
        <v>2</v>
      </c>
      <c r="AC31" s="162"/>
      <c r="AD31" s="162">
        <v>30</v>
      </c>
      <c r="AE31" s="162">
        <v>2</v>
      </c>
      <c r="AF31" s="162">
        <v>17</v>
      </c>
      <c r="AG31" s="162">
        <v>6</v>
      </c>
      <c r="AH31" s="162">
        <v>53</v>
      </c>
      <c r="AI31" s="162">
        <v>18</v>
      </c>
      <c r="AJ31" s="162">
        <v>13</v>
      </c>
      <c r="AK31" s="162">
        <v>2</v>
      </c>
      <c r="AL31" s="162">
        <v>14</v>
      </c>
      <c r="AM31" s="162"/>
      <c r="AN31" s="162"/>
      <c r="AO31" s="162"/>
      <c r="AP31" s="162">
        <v>21</v>
      </c>
      <c r="AQ31" s="162"/>
      <c r="AR31" s="162">
        <v>54</v>
      </c>
      <c r="AS31" s="162">
        <v>20</v>
      </c>
      <c r="AT31" s="162">
        <v>43</v>
      </c>
      <c r="AU31" s="162">
        <v>62</v>
      </c>
      <c r="AV31" s="162"/>
      <c r="AW31" s="162">
        <v>32</v>
      </c>
      <c r="AX31" s="162"/>
      <c r="AY31" s="162"/>
      <c r="AZ31" s="162"/>
      <c r="BA31" s="162"/>
      <c r="BB31" s="162">
        <v>6</v>
      </c>
      <c r="BC31" s="162">
        <v>11</v>
      </c>
      <c r="BD31" s="162">
        <v>11</v>
      </c>
      <c r="BE31" s="162">
        <v>41</v>
      </c>
      <c r="BF31" s="162">
        <v>11</v>
      </c>
      <c r="BG31" s="162">
        <v>12</v>
      </c>
      <c r="BH31" s="162">
        <v>19</v>
      </c>
      <c r="BI31" s="162">
        <v>-925</v>
      </c>
      <c r="BJ31" s="144"/>
      <c r="BK31" s="144">
        <v>16</v>
      </c>
      <c r="BL31" s="144">
        <v>14</v>
      </c>
      <c r="BM31" s="144">
        <v>11</v>
      </c>
      <c r="BN31" s="144">
        <v>11</v>
      </c>
      <c r="BO31" s="144">
        <v>8</v>
      </c>
      <c r="BP31" s="144">
        <v>0</v>
      </c>
      <c r="BQ31" s="144">
        <v>15</v>
      </c>
      <c r="BR31" s="144">
        <v>20</v>
      </c>
      <c r="BS31" s="144">
        <v>2</v>
      </c>
      <c r="BT31" s="144">
        <v>22</v>
      </c>
      <c r="BU31" s="144"/>
      <c r="BV31" s="144"/>
      <c r="BW31" s="144">
        <v>9</v>
      </c>
      <c r="BX31" s="144">
        <v>15</v>
      </c>
      <c r="BY31" s="144">
        <v>6</v>
      </c>
      <c r="BZ31" s="144">
        <v>20</v>
      </c>
      <c r="CA31" s="144">
        <v>11</v>
      </c>
      <c r="CB31" s="144">
        <v>8</v>
      </c>
      <c r="CC31" s="144">
        <v>0</v>
      </c>
      <c r="CD31" s="144">
        <v>0</v>
      </c>
      <c r="CE31" s="144">
        <v>68</v>
      </c>
      <c r="CF31" s="144">
        <v>48</v>
      </c>
      <c r="CG31" s="144">
        <v>10</v>
      </c>
      <c r="CH31" s="144">
        <v>15</v>
      </c>
      <c r="CI31" s="144">
        <v>18</v>
      </c>
      <c r="CJ31" s="144">
        <v>46</v>
      </c>
      <c r="CK31" s="144">
        <v>7</v>
      </c>
      <c r="CL31" s="144">
        <v>96</v>
      </c>
      <c r="CM31" s="144">
        <v>4</v>
      </c>
      <c r="CN31" s="144">
        <v>8</v>
      </c>
      <c r="CO31" s="144">
        <v>0</v>
      </c>
      <c r="CP31" s="144">
        <v>4</v>
      </c>
      <c r="CQ31" s="144">
        <v>6</v>
      </c>
      <c r="CR31" s="144">
        <v>8</v>
      </c>
      <c r="CS31" s="144">
        <v>0</v>
      </c>
      <c r="CT31" s="144">
        <v>0</v>
      </c>
      <c r="CU31" s="144">
        <v>0</v>
      </c>
      <c r="CV31" s="144">
        <v>20</v>
      </c>
      <c r="CW31" s="144"/>
      <c r="CX31" s="144"/>
      <c r="CY31" s="144">
        <v>0</v>
      </c>
      <c r="CZ31" s="144">
        <v>16</v>
      </c>
      <c r="DA31" s="144">
        <v>0</v>
      </c>
      <c r="DB31" s="144">
        <v>0</v>
      </c>
      <c r="DC31" s="144">
        <v>24</v>
      </c>
      <c r="DD31" s="144">
        <v>76</v>
      </c>
      <c r="DE31" s="144">
        <v>0</v>
      </c>
      <c r="DF31" s="144">
        <v>0</v>
      </c>
      <c r="DG31" s="144">
        <v>24</v>
      </c>
      <c r="DH31" s="144">
        <v>32</v>
      </c>
      <c r="DI31" s="144">
        <v>0</v>
      </c>
      <c r="DJ31" s="144">
        <v>4</v>
      </c>
      <c r="DK31" s="144">
        <v>34</v>
      </c>
      <c r="DL31" s="144">
        <v>0</v>
      </c>
      <c r="DM31" s="144">
        <v>6</v>
      </c>
      <c r="DN31" s="144"/>
      <c r="DO31" s="144">
        <v>4</v>
      </c>
      <c r="DP31" s="144">
        <v>24</v>
      </c>
      <c r="DQ31" s="144">
        <v>10</v>
      </c>
      <c r="DR31" s="144">
        <v>20</v>
      </c>
      <c r="DS31" s="144">
        <v>36</v>
      </c>
      <c r="DT31" s="144">
        <v>8</v>
      </c>
      <c r="DU31" s="144">
        <v>12</v>
      </c>
      <c r="DV31" s="144">
        <v>112</v>
      </c>
      <c r="DW31" s="144">
        <v>12</v>
      </c>
      <c r="DX31" s="144"/>
      <c r="DY31" s="144">
        <v>0</v>
      </c>
      <c r="DZ31" s="144">
        <v>0</v>
      </c>
      <c r="EA31" s="144">
        <v>0</v>
      </c>
      <c r="EB31" s="144">
        <v>16</v>
      </c>
      <c r="EC31" s="144">
        <v>16</v>
      </c>
      <c r="ED31" s="144">
        <v>8</v>
      </c>
      <c r="EE31" s="144">
        <v>10</v>
      </c>
      <c r="EF31" s="144">
        <v>0</v>
      </c>
      <c r="EG31" s="144">
        <v>6</v>
      </c>
      <c r="EH31" s="144">
        <v>8</v>
      </c>
      <c r="EI31" s="144">
        <v>12</v>
      </c>
      <c r="EJ31" s="144">
        <v>18</v>
      </c>
      <c r="EK31" s="144">
        <v>32</v>
      </c>
      <c r="EL31" s="144">
        <v>0</v>
      </c>
      <c r="EM31" s="144">
        <v>0</v>
      </c>
      <c r="EN31" s="144">
        <v>0</v>
      </c>
      <c r="EO31" s="144">
        <v>6</v>
      </c>
      <c r="EP31" s="144">
        <v>0</v>
      </c>
      <c r="EQ31" s="144">
        <v>4</v>
      </c>
      <c r="ER31" s="144">
        <v>0</v>
      </c>
      <c r="ES31" s="144">
        <v>112</v>
      </c>
      <c r="ET31" s="144">
        <v>12</v>
      </c>
      <c r="EU31" s="144">
        <v>12</v>
      </c>
      <c r="EV31" s="144">
        <v>40</v>
      </c>
      <c r="EW31" s="144">
        <v>36</v>
      </c>
      <c r="EX31" s="144">
        <v>0</v>
      </c>
      <c r="EY31" s="144">
        <v>10</v>
      </c>
      <c r="EZ31" s="144">
        <v>24</v>
      </c>
      <c r="FA31" s="144">
        <v>12</v>
      </c>
      <c r="FB31" s="144">
        <v>20</v>
      </c>
      <c r="FC31" s="144">
        <v>0</v>
      </c>
      <c r="FD31" s="144">
        <v>10</v>
      </c>
      <c r="FE31" s="144">
        <v>1</v>
      </c>
      <c r="FF31" s="144">
        <v>20</v>
      </c>
      <c r="FG31" s="144">
        <v>0</v>
      </c>
      <c r="FH31" s="144"/>
      <c r="FI31" s="144">
        <v>36</v>
      </c>
      <c r="FJ31" s="144"/>
      <c r="FK31" s="144">
        <v>40</v>
      </c>
      <c r="FL31" s="144"/>
      <c r="FM31" s="144"/>
      <c r="FN31" s="144">
        <v>0</v>
      </c>
      <c r="FO31" s="144">
        <v>0</v>
      </c>
      <c r="FP31" s="144">
        <v>2</v>
      </c>
      <c r="FQ31" s="144">
        <v>102</v>
      </c>
      <c r="FR31" s="144"/>
      <c r="FS31" s="144"/>
      <c r="FT31" s="144"/>
      <c r="FU31" s="144"/>
      <c r="FV31" s="144"/>
      <c r="FW31" s="144">
        <v>96</v>
      </c>
      <c r="FX31" s="144">
        <v>20</v>
      </c>
      <c r="FY31" s="144"/>
      <c r="FZ31" s="144">
        <v>16</v>
      </c>
      <c r="GA31" s="144">
        <v>8</v>
      </c>
      <c r="GB31" s="144"/>
      <c r="GC31" s="144">
        <v>24</v>
      </c>
      <c r="GD31" s="144"/>
      <c r="GE31" s="144">
        <v>48</v>
      </c>
      <c r="GF31" s="146"/>
      <c r="GG31" s="146"/>
      <c r="GH31" s="144"/>
      <c r="GI31" s="144"/>
      <c r="GJ31" s="144">
        <v>8</v>
      </c>
      <c r="GK31" s="144"/>
      <c r="GL31" s="144"/>
      <c r="GM31" s="144"/>
      <c r="GN31" s="144"/>
      <c r="GO31" s="144"/>
      <c r="GP31" s="144"/>
      <c r="GQ31" s="144">
        <v>24</v>
      </c>
      <c r="GR31" s="144"/>
      <c r="GS31" s="144">
        <v>60</v>
      </c>
      <c r="GT31" s="144"/>
      <c r="GU31" s="144">
        <v>42</v>
      </c>
      <c r="GV31" s="144"/>
      <c r="GW31" s="134">
        <f t="shared" si="0"/>
        <v>1958</v>
      </c>
    </row>
    <row r="32" spans="1:205" ht="30" customHeight="1" x14ac:dyDescent="0.2">
      <c r="A32" s="141" t="s">
        <v>118</v>
      </c>
      <c r="B32" s="136" t="s">
        <v>216</v>
      </c>
      <c r="C32" s="3" t="s">
        <v>33</v>
      </c>
      <c r="D32" s="143"/>
      <c r="E32" s="162"/>
      <c r="F32" s="162"/>
      <c r="G32" s="162">
        <v>18</v>
      </c>
      <c r="H32" s="162">
        <v>2</v>
      </c>
      <c r="I32" s="162">
        <v>2</v>
      </c>
      <c r="J32" s="162">
        <v>42</v>
      </c>
      <c r="K32" s="162">
        <v>27</v>
      </c>
      <c r="L32" s="162">
        <v>2</v>
      </c>
      <c r="M32" s="162">
        <v>18</v>
      </c>
      <c r="N32" s="162">
        <v>2</v>
      </c>
      <c r="O32" s="162"/>
      <c r="P32" s="162"/>
      <c r="Q32" s="162">
        <v>11</v>
      </c>
      <c r="R32" s="162">
        <v>27</v>
      </c>
      <c r="S32" s="162">
        <v>7</v>
      </c>
      <c r="T32" s="162">
        <v>2</v>
      </c>
      <c r="U32" s="162">
        <v>2</v>
      </c>
      <c r="V32" s="162">
        <v>2</v>
      </c>
      <c r="W32" s="162">
        <v>11</v>
      </c>
      <c r="X32" s="162">
        <v>19</v>
      </c>
      <c r="Y32" s="162">
        <v>78</v>
      </c>
      <c r="Z32" s="162">
        <v>74</v>
      </c>
      <c r="AA32" s="162">
        <v>2</v>
      </c>
      <c r="AB32" s="162">
        <v>74</v>
      </c>
      <c r="AC32" s="162"/>
      <c r="AD32" s="162">
        <v>2</v>
      </c>
      <c r="AE32" s="162">
        <v>10</v>
      </c>
      <c r="AF32" s="162">
        <v>31</v>
      </c>
      <c r="AG32" s="162">
        <v>2</v>
      </c>
      <c r="AH32" s="162">
        <v>103</v>
      </c>
      <c r="AI32" s="162">
        <v>2</v>
      </c>
      <c r="AJ32" s="162">
        <v>23</v>
      </c>
      <c r="AK32" s="162">
        <v>14</v>
      </c>
      <c r="AL32" s="162">
        <v>2</v>
      </c>
      <c r="AM32" s="162"/>
      <c r="AN32" s="162"/>
      <c r="AO32" s="162"/>
      <c r="AP32" s="162">
        <v>39</v>
      </c>
      <c r="AQ32" s="162"/>
      <c r="AR32" s="162">
        <v>2</v>
      </c>
      <c r="AS32" s="162">
        <v>20</v>
      </c>
      <c r="AT32" s="162">
        <v>83</v>
      </c>
      <c r="AU32" s="162">
        <v>2</v>
      </c>
      <c r="AV32" s="162"/>
      <c r="AW32" s="162">
        <v>0</v>
      </c>
      <c r="AX32" s="162"/>
      <c r="AY32" s="162"/>
      <c r="AZ32" s="162"/>
      <c r="BA32" s="162"/>
      <c r="BB32" s="162">
        <v>2</v>
      </c>
      <c r="BC32" s="162">
        <v>19</v>
      </c>
      <c r="BD32" s="162">
        <v>19</v>
      </c>
      <c r="BE32" s="162">
        <v>79</v>
      </c>
      <c r="BF32" s="162">
        <v>19</v>
      </c>
      <c r="BG32" s="162">
        <v>22</v>
      </c>
      <c r="BH32" s="162">
        <v>35</v>
      </c>
      <c r="BI32" s="162">
        <v>-1513</v>
      </c>
      <c r="BJ32" s="144"/>
      <c r="BK32" s="144">
        <v>24</v>
      </c>
      <c r="BL32" s="144">
        <v>28</v>
      </c>
      <c r="BM32" s="144">
        <v>19</v>
      </c>
      <c r="BN32" s="144">
        <v>19</v>
      </c>
      <c r="BO32" s="144">
        <v>14</v>
      </c>
      <c r="BP32" s="144">
        <v>36</v>
      </c>
      <c r="BQ32" s="144">
        <v>27</v>
      </c>
      <c r="BR32" s="144">
        <v>40</v>
      </c>
      <c r="BS32" s="144">
        <v>26</v>
      </c>
      <c r="BT32" s="144">
        <v>26</v>
      </c>
      <c r="BU32" s="144"/>
      <c r="BV32" s="144"/>
      <c r="BW32" s="144">
        <v>15</v>
      </c>
      <c r="BX32" s="144">
        <v>27</v>
      </c>
      <c r="BY32" s="144">
        <v>2</v>
      </c>
      <c r="BZ32" s="144">
        <v>0</v>
      </c>
      <c r="CA32" s="144">
        <v>19</v>
      </c>
      <c r="CB32" s="144">
        <v>16</v>
      </c>
      <c r="CC32" s="144">
        <v>16</v>
      </c>
      <c r="CD32" s="144">
        <v>12</v>
      </c>
      <c r="CE32" s="144">
        <v>0</v>
      </c>
      <c r="CF32" s="144">
        <v>0</v>
      </c>
      <c r="CG32" s="144">
        <v>20</v>
      </c>
      <c r="CH32" s="144">
        <v>27</v>
      </c>
      <c r="CI32" s="144">
        <v>2</v>
      </c>
      <c r="CJ32" s="144">
        <v>92</v>
      </c>
      <c r="CK32" s="144">
        <v>11</v>
      </c>
      <c r="CL32" s="144">
        <v>16</v>
      </c>
      <c r="CM32" s="144">
        <v>8</v>
      </c>
      <c r="CN32" s="144">
        <v>0</v>
      </c>
      <c r="CO32" s="144">
        <v>16</v>
      </c>
      <c r="CP32" s="144">
        <v>8</v>
      </c>
      <c r="CQ32" s="144">
        <v>12</v>
      </c>
      <c r="CR32" s="144">
        <v>16</v>
      </c>
      <c r="CS32" s="144">
        <v>8</v>
      </c>
      <c r="CT32" s="144">
        <v>60</v>
      </c>
      <c r="CU32" s="144">
        <v>96</v>
      </c>
      <c r="CV32" s="144">
        <v>32</v>
      </c>
      <c r="CW32" s="144"/>
      <c r="CX32" s="144"/>
      <c r="CY32" s="144">
        <v>4</v>
      </c>
      <c r="CZ32" s="144">
        <v>0</v>
      </c>
      <c r="DA32" s="144">
        <v>8</v>
      </c>
      <c r="DB32" s="144">
        <v>20</v>
      </c>
      <c r="DC32" s="144">
        <v>0</v>
      </c>
      <c r="DD32" s="144">
        <v>0</v>
      </c>
      <c r="DE32" s="144">
        <v>40</v>
      </c>
      <c r="DF32" s="144">
        <v>8</v>
      </c>
      <c r="DG32" s="144">
        <v>48</v>
      </c>
      <c r="DH32" s="144">
        <v>16</v>
      </c>
      <c r="DI32" s="144">
        <v>80</v>
      </c>
      <c r="DJ32" s="144">
        <v>12</v>
      </c>
      <c r="DK32" s="144">
        <v>68</v>
      </c>
      <c r="DL32" s="144">
        <v>6</v>
      </c>
      <c r="DM32" s="144">
        <v>12</v>
      </c>
      <c r="DN32" s="144"/>
      <c r="DO32" s="144">
        <v>24</v>
      </c>
      <c r="DP32" s="144">
        <v>0</v>
      </c>
      <c r="DQ32" s="144">
        <v>20</v>
      </c>
      <c r="DR32" s="144">
        <v>40</v>
      </c>
      <c r="DS32" s="144">
        <v>72</v>
      </c>
      <c r="DT32" s="144">
        <v>16</v>
      </c>
      <c r="DU32" s="144">
        <v>24</v>
      </c>
      <c r="DV32" s="144">
        <v>0</v>
      </c>
      <c r="DW32" s="144">
        <v>24</v>
      </c>
      <c r="DX32" s="144"/>
      <c r="DY32" s="144">
        <v>0</v>
      </c>
      <c r="DZ32" s="144">
        <v>0</v>
      </c>
      <c r="EA32" s="144">
        <v>8</v>
      </c>
      <c r="EB32" s="144">
        <v>0</v>
      </c>
      <c r="EC32" s="144">
        <v>0</v>
      </c>
      <c r="ED32" s="144">
        <v>16</v>
      </c>
      <c r="EE32" s="144">
        <v>20</v>
      </c>
      <c r="EF32" s="144">
        <v>0</v>
      </c>
      <c r="EG32" s="144">
        <v>12</v>
      </c>
      <c r="EH32" s="144">
        <v>16</v>
      </c>
      <c r="EI32" s="144">
        <v>24</v>
      </c>
      <c r="EJ32" s="144">
        <v>36</v>
      </c>
      <c r="EK32" s="144">
        <v>16</v>
      </c>
      <c r="EL32" s="144">
        <v>12</v>
      </c>
      <c r="EM32" s="144">
        <v>12</v>
      </c>
      <c r="EN32" s="144">
        <v>12</v>
      </c>
      <c r="EO32" s="144">
        <v>12</v>
      </c>
      <c r="EP32" s="144">
        <v>20</v>
      </c>
      <c r="EQ32" s="144">
        <v>16</v>
      </c>
      <c r="ER32" s="144">
        <v>16</v>
      </c>
      <c r="ES32" s="144">
        <v>0</v>
      </c>
      <c r="ET32" s="144">
        <v>0</v>
      </c>
      <c r="EU32" s="144">
        <v>0</v>
      </c>
      <c r="EV32" s="144"/>
      <c r="EW32" s="144">
        <v>36</v>
      </c>
      <c r="EX32" s="144">
        <v>12</v>
      </c>
      <c r="EY32" s="144">
        <v>20</v>
      </c>
      <c r="EZ32" s="144">
        <v>48</v>
      </c>
      <c r="FA32" s="144">
        <v>24</v>
      </c>
      <c r="FB32" s="144">
        <v>60</v>
      </c>
      <c r="FC32" s="144">
        <v>8</v>
      </c>
      <c r="FD32" s="144">
        <v>20</v>
      </c>
      <c r="FE32" s="144"/>
      <c r="FF32" s="144">
        <v>60</v>
      </c>
      <c r="FG32" s="144">
        <v>8</v>
      </c>
      <c r="FH32" s="144"/>
      <c r="FI32" s="144">
        <v>36</v>
      </c>
      <c r="FJ32" s="144">
        <v>48</v>
      </c>
      <c r="FK32" s="144">
        <v>56</v>
      </c>
      <c r="FL32" s="144"/>
      <c r="FM32" s="144">
        <v>108</v>
      </c>
      <c r="FN32" s="144">
        <v>16</v>
      </c>
      <c r="FO32" s="144">
        <v>16</v>
      </c>
      <c r="FP32" s="144">
        <v>4</v>
      </c>
      <c r="FQ32" s="144">
        <v>102</v>
      </c>
      <c r="FR32" s="144"/>
      <c r="FS32" s="144"/>
      <c r="FT32" s="144"/>
      <c r="FU32" s="144"/>
      <c r="FV32" s="144"/>
      <c r="FW32" s="144">
        <v>48</v>
      </c>
      <c r="FX32" s="144">
        <v>10</v>
      </c>
      <c r="FY32" s="144"/>
      <c r="FZ32" s="144">
        <v>8</v>
      </c>
      <c r="GA32" s="144">
        <v>4</v>
      </c>
      <c r="GB32" s="144"/>
      <c r="GC32" s="144">
        <v>12</v>
      </c>
      <c r="GD32" s="144"/>
      <c r="GE32" s="144">
        <v>24</v>
      </c>
      <c r="GF32" s="146"/>
      <c r="GG32" s="146"/>
      <c r="GH32" s="144"/>
      <c r="GI32" s="144"/>
      <c r="GJ32" s="144">
        <v>4</v>
      </c>
      <c r="GK32" s="144"/>
      <c r="GL32" s="144"/>
      <c r="GM32" s="144"/>
      <c r="GN32" s="144"/>
      <c r="GO32" s="144"/>
      <c r="GP32" s="144"/>
      <c r="GQ32" s="144">
        <v>24</v>
      </c>
      <c r="GR32" s="144"/>
      <c r="GS32" s="144">
        <v>60</v>
      </c>
      <c r="GT32" s="144"/>
      <c r="GU32" s="144">
        <v>42</v>
      </c>
      <c r="GV32" s="144"/>
      <c r="GW32" s="134">
        <f t="shared" si="0"/>
        <v>1937</v>
      </c>
    </row>
    <row r="33" spans="1:205" ht="30" customHeight="1" x14ac:dyDescent="0.2">
      <c r="A33" s="141" t="s">
        <v>119</v>
      </c>
      <c r="B33" s="136" t="s">
        <v>237</v>
      </c>
      <c r="C33" s="3" t="s">
        <v>45</v>
      </c>
      <c r="D33" s="143"/>
      <c r="E33" s="162"/>
      <c r="F33" s="162"/>
      <c r="G33" s="162"/>
      <c r="H33" s="162">
        <v>16</v>
      </c>
      <c r="I33" s="162">
        <v>18</v>
      </c>
      <c r="J33" s="162">
        <v>4</v>
      </c>
      <c r="K33" s="162"/>
      <c r="L33" s="162">
        <v>18</v>
      </c>
      <c r="M33" s="162">
        <v>0</v>
      </c>
      <c r="N33" s="162">
        <v>8</v>
      </c>
      <c r="O33" s="162"/>
      <c r="P33" s="162"/>
      <c r="Q33" s="162"/>
      <c r="R33" s="162"/>
      <c r="S33" s="162"/>
      <c r="T33" s="162">
        <v>3</v>
      </c>
      <c r="U33" s="162">
        <v>2</v>
      </c>
      <c r="V33" s="162">
        <v>2</v>
      </c>
      <c r="W33" s="162"/>
      <c r="X33" s="162"/>
      <c r="Y33" s="162"/>
      <c r="Z33" s="162">
        <v>0</v>
      </c>
      <c r="AA33" s="162"/>
      <c r="AB33" s="162">
        <v>0</v>
      </c>
      <c r="AC33" s="162"/>
      <c r="AD33" s="162">
        <v>7</v>
      </c>
      <c r="AE33" s="162">
        <v>0</v>
      </c>
      <c r="AF33" s="162"/>
      <c r="AG33" s="162">
        <v>1</v>
      </c>
      <c r="AH33" s="162"/>
      <c r="AI33" s="162">
        <v>4</v>
      </c>
      <c r="AJ33" s="162"/>
      <c r="AK33" s="162">
        <v>0</v>
      </c>
      <c r="AL33" s="162">
        <v>3</v>
      </c>
      <c r="AM33" s="162"/>
      <c r="AN33" s="162"/>
      <c r="AO33" s="162"/>
      <c r="AP33" s="162"/>
      <c r="AQ33" s="162"/>
      <c r="AR33" s="162">
        <v>13</v>
      </c>
      <c r="AS33" s="162">
        <v>5</v>
      </c>
      <c r="AT33" s="162"/>
      <c r="AU33" s="162">
        <v>15</v>
      </c>
      <c r="AV33" s="162"/>
      <c r="AW33" s="162">
        <v>8</v>
      </c>
      <c r="AX33" s="162"/>
      <c r="AY33" s="162"/>
      <c r="AZ33" s="162"/>
      <c r="BA33" s="162"/>
      <c r="BB33" s="162">
        <v>1</v>
      </c>
      <c r="BC33" s="162"/>
      <c r="BD33" s="162"/>
      <c r="BE33" s="162"/>
      <c r="BF33" s="162"/>
      <c r="BG33" s="162"/>
      <c r="BH33" s="162"/>
      <c r="BI33" s="162">
        <v>-100</v>
      </c>
      <c r="BJ33" s="144"/>
      <c r="BK33" s="144">
        <v>4</v>
      </c>
      <c r="BL33" s="144"/>
      <c r="BM33" s="144"/>
      <c r="BN33" s="144">
        <v>0</v>
      </c>
      <c r="BO33" s="144"/>
      <c r="BP33" s="144">
        <v>0</v>
      </c>
      <c r="BQ33" s="144"/>
      <c r="BR33" s="144">
        <v>5</v>
      </c>
      <c r="BS33" s="144"/>
      <c r="BT33" s="144">
        <v>7</v>
      </c>
      <c r="BU33" s="144"/>
      <c r="BV33" s="144"/>
      <c r="BW33" s="144"/>
      <c r="BX33" s="144"/>
      <c r="BY33" s="144">
        <v>7</v>
      </c>
      <c r="BZ33" s="144">
        <v>5</v>
      </c>
      <c r="CA33" s="144">
        <v>0</v>
      </c>
      <c r="CB33" s="144"/>
      <c r="CC33" s="144">
        <v>4</v>
      </c>
      <c r="CD33" s="144">
        <v>0</v>
      </c>
      <c r="CE33" s="144">
        <v>17</v>
      </c>
      <c r="CF33" s="144">
        <v>12</v>
      </c>
      <c r="CG33" s="144"/>
      <c r="CH33" s="144"/>
      <c r="CI33" s="144">
        <v>4</v>
      </c>
      <c r="CJ33" s="144"/>
      <c r="CK33" s="144"/>
      <c r="CL33" s="144">
        <v>24</v>
      </c>
      <c r="CM33" s="144"/>
      <c r="CN33" s="144">
        <v>2</v>
      </c>
      <c r="CO33" s="144">
        <v>0</v>
      </c>
      <c r="CP33" s="144"/>
      <c r="CQ33" s="144"/>
      <c r="CR33" s="144"/>
      <c r="CS33" s="144">
        <v>0</v>
      </c>
      <c r="CT33" s="144">
        <v>0</v>
      </c>
      <c r="CU33" s="144">
        <v>0</v>
      </c>
      <c r="CV33" s="144">
        <v>5</v>
      </c>
      <c r="CW33" s="144"/>
      <c r="CX33" s="144"/>
      <c r="CY33" s="144">
        <v>0</v>
      </c>
      <c r="CZ33" s="144">
        <v>4</v>
      </c>
      <c r="DA33" s="144">
        <v>0</v>
      </c>
      <c r="DB33" s="144">
        <v>0</v>
      </c>
      <c r="DC33" s="144">
        <v>6</v>
      </c>
      <c r="DD33" s="144">
        <v>0</v>
      </c>
      <c r="DE33" s="144">
        <v>0</v>
      </c>
      <c r="DF33" s="144">
        <v>0</v>
      </c>
      <c r="DG33" s="144"/>
      <c r="DH33" s="144">
        <v>8</v>
      </c>
      <c r="DI33" s="144">
        <v>0</v>
      </c>
      <c r="DJ33" s="144">
        <v>1</v>
      </c>
      <c r="DK33" s="144"/>
      <c r="DL33" s="144">
        <v>6</v>
      </c>
      <c r="DM33" s="144"/>
      <c r="DN33" s="144"/>
      <c r="DO33" s="144">
        <v>1</v>
      </c>
      <c r="DP33" s="144">
        <v>6</v>
      </c>
      <c r="DQ33" s="144"/>
      <c r="DR33" s="144"/>
      <c r="DS33" s="144"/>
      <c r="DT33" s="144"/>
      <c r="DU33" s="144"/>
      <c r="DV33" s="144">
        <v>28</v>
      </c>
      <c r="DW33" s="144"/>
      <c r="DX33" s="144"/>
      <c r="DY33" s="144">
        <v>0</v>
      </c>
      <c r="DZ33" s="144"/>
      <c r="EA33" s="144">
        <v>0</v>
      </c>
      <c r="EB33" s="144">
        <v>4</v>
      </c>
      <c r="EC33" s="144">
        <v>4</v>
      </c>
      <c r="ED33" s="144"/>
      <c r="EE33" s="144"/>
      <c r="EF33" s="144">
        <v>0</v>
      </c>
      <c r="EG33" s="144"/>
      <c r="EH33" s="144"/>
      <c r="EI33" s="144"/>
      <c r="EJ33" s="144"/>
      <c r="EK33" s="144">
        <v>8</v>
      </c>
      <c r="EL33" s="144">
        <v>0</v>
      </c>
      <c r="EM33" s="144">
        <v>0</v>
      </c>
      <c r="EN33" s="144">
        <v>0</v>
      </c>
      <c r="EO33" s="144"/>
      <c r="EP33" s="144">
        <v>0</v>
      </c>
      <c r="EQ33" s="144">
        <v>1</v>
      </c>
      <c r="ER33" s="144">
        <v>0</v>
      </c>
      <c r="ES33" s="144">
        <v>28</v>
      </c>
      <c r="ET33" s="144">
        <v>3</v>
      </c>
      <c r="EU33" s="144">
        <v>3</v>
      </c>
      <c r="EV33" s="144">
        <v>10</v>
      </c>
      <c r="EW33" s="144">
        <v>9</v>
      </c>
      <c r="EX33" s="144">
        <v>0</v>
      </c>
      <c r="EY33" s="144"/>
      <c r="EZ33" s="144"/>
      <c r="FA33" s="144"/>
      <c r="FB33" s="144">
        <v>5</v>
      </c>
      <c r="FC33" s="144">
        <v>0</v>
      </c>
      <c r="FD33" s="144"/>
      <c r="FE33" s="144"/>
      <c r="FF33" s="144">
        <v>5</v>
      </c>
      <c r="FG33" s="144">
        <v>0</v>
      </c>
      <c r="FH33" s="144"/>
      <c r="FI33" s="144">
        <v>9</v>
      </c>
      <c r="FJ33" s="144"/>
      <c r="FK33" s="144">
        <v>10</v>
      </c>
      <c r="FL33" s="144"/>
      <c r="FM33" s="144"/>
      <c r="FN33" s="144">
        <v>0</v>
      </c>
      <c r="FO33" s="144">
        <v>0</v>
      </c>
      <c r="FP33" s="144"/>
      <c r="FQ33" s="144">
        <v>8</v>
      </c>
      <c r="FR33" s="144"/>
      <c r="FS33" s="144"/>
      <c r="FT33" s="144"/>
      <c r="FU33" s="144"/>
      <c r="FV33" s="144"/>
      <c r="FW33" s="144">
        <v>0</v>
      </c>
      <c r="FX33" s="144">
        <v>5</v>
      </c>
      <c r="FY33" s="144"/>
      <c r="FZ33" s="144">
        <v>4</v>
      </c>
      <c r="GA33" s="144">
        <v>0</v>
      </c>
      <c r="GB33" s="144"/>
      <c r="GC33" s="144">
        <v>6</v>
      </c>
      <c r="GD33" s="144"/>
      <c r="GE33" s="144">
        <v>10</v>
      </c>
      <c r="GF33" s="146"/>
      <c r="GG33" s="146"/>
      <c r="GH33" s="144"/>
      <c r="GI33" s="144"/>
      <c r="GJ33" s="144">
        <v>2</v>
      </c>
      <c r="GK33" s="144"/>
      <c r="GL33" s="144"/>
      <c r="GM33" s="144"/>
      <c r="GN33" s="144"/>
      <c r="GO33" s="144"/>
      <c r="GP33" s="144"/>
      <c r="GQ33" s="144">
        <v>1</v>
      </c>
      <c r="GR33" s="144"/>
      <c r="GS33" s="144">
        <v>0</v>
      </c>
      <c r="GT33" s="144"/>
      <c r="GU33" s="144">
        <v>0</v>
      </c>
      <c r="GV33" s="144"/>
      <c r="GW33" s="134">
        <f t="shared" si="0"/>
        <v>319</v>
      </c>
    </row>
    <row r="34" spans="1:205" ht="30" customHeight="1" x14ac:dyDescent="0.2">
      <c r="A34" s="141" t="s">
        <v>73</v>
      </c>
      <c r="B34" s="136" t="s">
        <v>233</v>
      </c>
      <c r="C34" s="3" t="s">
        <v>44</v>
      </c>
      <c r="D34" s="143"/>
      <c r="E34" s="162"/>
      <c r="F34" s="162"/>
      <c r="G34" s="162"/>
      <c r="H34" s="162">
        <v>16</v>
      </c>
      <c r="I34" s="162">
        <v>18</v>
      </c>
      <c r="J34" s="162">
        <v>10</v>
      </c>
      <c r="K34" s="162"/>
      <c r="L34" s="162">
        <v>18</v>
      </c>
      <c r="M34" s="162">
        <v>4</v>
      </c>
      <c r="N34" s="162">
        <v>8</v>
      </c>
      <c r="O34" s="162"/>
      <c r="P34" s="162"/>
      <c r="Q34" s="162"/>
      <c r="R34" s="162"/>
      <c r="S34" s="162"/>
      <c r="T34" s="162">
        <v>3</v>
      </c>
      <c r="U34" s="162">
        <v>2</v>
      </c>
      <c r="V34" s="162">
        <v>2</v>
      </c>
      <c r="W34" s="162"/>
      <c r="X34" s="162"/>
      <c r="Y34" s="162"/>
      <c r="Z34" s="162">
        <v>18</v>
      </c>
      <c r="AA34" s="162"/>
      <c r="AB34" s="162">
        <v>18</v>
      </c>
      <c r="AC34" s="162"/>
      <c r="AD34" s="162">
        <v>7</v>
      </c>
      <c r="AE34" s="162">
        <v>5</v>
      </c>
      <c r="AF34" s="162"/>
      <c r="AG34" s="162">
        <v>1</v>
      </c>
      <c r="AH34" s="162"/>
      <c r="AI34" s="162">
        <v>4</v>
      </c>
      <c r="AJ34" s="162"/>
      <c r="AK34" s="162">
        <v>3</v>
      </c>
      <c r="AL34" s="162">
        <v>3</v>
      </c>
      <c r="AM34" s="162"/>
      <c r="AN34" s="162"/>
      <c r="AO34" s="162"/>
      <c r="AP34" s="162"/>
      <c r="AQ34" s="162"/>
      <c r="AR34" s="162">
        <v>13</v>
      </c>
      <c r="AS34" s="162">
        <v>5</v>
      </c>
      <c r="AT34" s="162"/>
      <c r="AU34" s="162">
        <v>15</v>
      </c>
      <c r="AV34" s="162"/>
      <c r="AW34" s="162">
        <v>8</v>
      </c>
      <c r="AX34" s="162"/>
      <c r="AY34" s="162"/>
      <c r="AZ34" s="162"/>
      <c r="BA34" s="162"/>
      <c r="BB34" s="162">
        <v>1</v>
      </c>
      <c r="BC34" s="162"/>
      <c r="BD34" s="162"/>
      <c r="BE34" s="162"/>
      <c r="BF34" s="162"/>
      <c r="BG34" s="162"/>
      <c r="BH34" s="162"/>
      <c r="BI34" s="162">
        <v>-175</v>
      </c>
      <c r="BJ34" s="144"/>
      <c r="BK34" s="144">
        <v>10</v>
      </c>
      <c r="BL34" s="144"/>
      <c r="BM34" s="144"/>
      <c r="BN34" s="144"/>
      <c r="BO34" s="144"/>
      <c r="BP34" s="144">
        <v>9</v>
      </c>
      <c r="BQ34" s="144"/>
      <c r="BR34" s="144">
        <v>15</v>
      </c>
      <c r="BS34" s="144">
        <v>6</v>
      </c>
      <c r="BT34" s="144">
        <v>11</v>
      </c>
      <c r="BU34" s="144"/>
      <c r="BV34" s="144"/>
      <c r="BW34" s="144"/>
      <c r="BX34" s="144"/>
      <c r="BY34" s="144">
        <v>7</v>
      </c>
      <c r="BZ34" s="144">
        <v>5</v>
      </c>
      <c r="CA34" s="144"/>
      <c r="CB34" s="144"/>
      <c r="CC34" s="144">
        <v>4</v>
      </c>
      <c r="CD34" s="144">
        <v>3</v>
      </c>
      <c r="CE34" s="144">
        <v>17</v>
      </c>
      <c r="CF34" s="144">
        <v>12</v>
      </c>
      <c r="CG34" s="144"/>
      <c r="CH34" s="144"/>
      <c r="CI34" s="144">
        <v>4</v>
      </c>
      <c r="CJ34" s="144"/>
      <c r="CK34" s="144"/>
      <c r="CL34" s="144">
        <v>28</v>
      </c>
      <c r="CM34" s="144"/>
      <c r="CN34" s="144">
        <v>2</v>
      </c>
      <c r="CO34" s="144">
        <v>4</v>
      </c>
      <c r="CP34" s="144"/>
      <c r="CQ34" s="144"/>
      <c r="CR34" s="144"/>
      <c r="CS34" s="144">
        <v>2</v>
      </c>
      <c r="CT34" s="144">
        <v>15</v>
      </c>
      <c r="CU34" s="144">
        <v>24</v>
      </c>
      <c r="CV34" s="144">
        <v>13</v>
      </c>
      <c r="CW34" s="144"/>
      <c r="CX34" s="144"/>
      <c r="CY34" s="144">
        <v>1</v>
      </c>
      <c r="CZ34" s="144">
        <v>4</v>
      </c>
      <c r="DA34" s="144">
        <v>2</v>
      </c>
      <c r="DB34" s="144">
        <v>5</v>
      </c>
      <c r="DC34" s="144">
        <v>6</v>
      </c>
      <c r="DD34" s="144">
        <v>19</v>
      </c>
      <c r="DE34" s="144">
        <v>10</v>
      </c>
      <c r="DF34" s="144">
        <v>2</v>
      </c>
      <c r="DG34" s="144"/>
      <c r="DH34" s="144">
        <v>12</v>
      </c>
      <c r="DI34" s="144">
        <v>20</v>
      </c>
      <c r="DJ34" s="144">
        <v>4</v>
      </c>
      <c r="DK34" s="144"/>
      <c r="DL34" s="144">
        <v>0</v>
      </c>
      <c r="DM34" s="144"/>
      <c r="DN34" s="144"/>
      <c r="DO34" s="144">
        <v>7</v>
      </c>
      <c r="DP34" s="144">
        <v>6</v>
      </c>
      <c r="DQ34" s="144"/>
      <c r="DR34" s="144"/>
      <c r="DS34" s="144"/>
      <c r="DT34" s="144"/>
      <c r="DU34" s="144"/>
      <c r="DV34" s="144">
        <v>28</v>
      </c>
      <c r="DW34" s="144"/>
      <c r="DX34" s="144"/>
      <c r="DY34" s="144">
        <v>0</v>
      </c>
      <c r="DZ34" s="144"/>
      <c r="EA34" s="144">
        <v>2</v>
      </c>
      <c r="EB34" s="144">
        <v>4</v>
      </c>
      <c r="EC34" s="144">
        <v>4</v>
      </c>
      <c r="ED34" s="144"/>
      <c r="EE34" s="144"/>
      <c r="EF34" s="144">
        <v>0</v>
      </c>
      <c r="EG34" s="144"/>
      <c r="EH34" s="144"/>
      <c r="EI34" s="144"/>
      <c r="EJ34" s="144"/>
      <c r="EK34" s="144">
        <v>12</v>
      </c>
      <c r="EL34" s="144">
        <v>3</v>
      </c>
      <c r="EM34" s="144">
        <v>3</v>
      </c>
      <c r="EN34" s="144">
        <v>3</v>
      </c>
      <c r="EO34" s="144"/>
      <c r="EP34" s="144">
        <v>5</v>
      </c>
      <c r="EQ34" s="144">
        <v>5</v>
      </c>
      <c r="ER34" s="144">
        <v>4</v>
      </c>
      <c r="ES34" s="144">
        <v>30</v>
      </c>
      <c r="ET34" s="144">
        <v>3</v>
      </c>
      <c r="EU34" s="144">
        <v>3</v>
      </c>
      <c r="EV34" s="144"/>
      <c r="EW34" s="144">
        <v>9</v>
      </c>
      <c r="EX34" s="144">
        <v>3</v>
      </c>
      <c r="EY34" s="144"/>
      <c r="EZ34" s="144"/>
      <c r="FA34" s="144"/>
      <c r="FB34" s="144">
        <v>15</v>
      </c>
      <c r="FC34" s="144">
        <v>2</v>
      </c>
      <c r="FD34" s="144"/>
      <c r="FE34" s="144"/>
      <c r="FF34" s="144">
        <v>15</v>
      </c>
      <c r="FG34" s="144">
        <v>2</v>
      </c>
      <c r="FH34" s="144"/>
      <c r="FI34" s="144">
        <v>9</v>
      </c>
      <c r="FJ34" s="144">
        <v>12</v>
      </c>
      <c r="FK34" s="144">
        <v>14</v>
      </c>
      <c r="FL34" s="144"/>
      <c r="FM34" s="144"/>
      <c r="FN34" s="144">
        <v>4</v>
      </c>
      <c r="FO34" s="144">
        <v>4</v>
      </c>
      <c r="FP34" s="144"/>
      <c r="FQ34" s="144">
        <v>17</v>
      </c>
      <c r="FR34" s="144"/>
      <c r="FS34" s="144"/>
      <c r="FT34" s="144"/>
      <c r="FU34" s="144"/>
      <c r="FV34" s="144"/>
      <c r="FW34" s="144">
        <v>24</v>
      </c>
      <c r="FX34" s="144">
        <v>5</v>
      </c>
      <c r="FY34" s="144"/>
      <c r="FZ34" s="144">
        <v>4</v>
      </c>
      <c r="GA34" s="144">
        <v>2</v>
      </c>
      <c r="GB34" s="144"/>
      <c r="GC34" s="144">
        <v>6</v>
      </c>
      <c r="GD34" s="144"/>
      <c r="GE34" s="144">
        <v>12</v>
      </c>
      <c r="GF34" s="146"/>
      <c r="GG34" s="146"/>
      <c r="GH34" s="144"/>
      <c r="GI34" s="144"/>
      <c r="GJ34" s="144">
        <v>2</v>
      </c>
      <c r="GK34" s="144"/>
      <c r="GL34" s="144"/>
      <c r="GM34" s="144"/>
      <c r="GN34" s="144"/>
      <c r="GO34" s="144"/>
      <c r="GP34" s="144"/>
      <c r="GQ34" s="144">
        <v>4</v>
      </c>
      <c r="GR34" s="144"/>
      <c r="GS34" s="144">
        <v>10</v>
      </c>
      <c r="GT34" s="144"/>
      <c r="GU34" s="144">
        <v>7</v>
      </c>
      <c r="GV34" s="144"/>
      <c r="GW34" s="134">
        <f t="shared" si="0"/>
        <v>587</v>
      </c>
    </row>
    <row r="35" spans="1:205" ht="30" customHeight="1" x14ac:dyDescent="0.2">
      <c r="A35" s="141" t="s">
        <v>122</v>
      </c>
      <c r="B35" s="136" t="s">
        <v>123</v>
      </c>
      <c r="C35" s="3" t="s">
        <v>47</v>
      </c>
      <c r="D35" s="143"/>
      <c r="E35" s="162"/>
      <c r="F35" s="162"/>
      <c r="G35" s="162" t="s">
        <v>267</v>
      </c>
      <c r="H35" s="162">
        <v>106</v>
      </c>
      <c r="I35" s="162">
        <v>20</v>
      </c>
      <c r="J35" s="162">
        <v>68</v>
      </c>
      <c r="K35" s="162"/>
      <c r="L35" s="162">
        <v>89</v>
      </c>
      <c r="M35" s="162">
        <v>20</v>
      </c>
      <c r="N35" s="162">
        <v>36</v>
      </c>
      <c r="O35" s="162"/>
      <c r="P35" s="162">
        <v>5</v>
      </c>
      <c r="Q35" s="162">
        <v>26</v>
      </c>
      <c r="R35" s="162">
        <v>58</v>
      </c>
      <c r="S35" s="162">
        <v>18</v>
      </c>
      <c r="T35" s="162">
        <v>14</v>
      </c>
      <c r="U35" s="162">
        <v>11</v>
      </c>
      <c r="V35" s="162">
        <v>11</v>
      </c>
      <c r="W35" s="162">
        <v>0</v>
      </c>
      <c r="X35" s="162">
        <v>0</v>
      </c>
      <c r="Y35" s="162" t="s">
        <v>267</v>
      </c>
      <c r="Z35" s="162">
        <v>89</v>
      </c>
      <c r="AA35" s="162">
        <v>44</v>
      </c>
      <c r="AB35" s="162">
        <v>89</v>
      </c>
      <c r="AC35" s="162" t="s">
        <v>267</v>
      </c>
      <c r="AD35" s="162">
        <v>0</v>
      </c>
      <c r="AE35" s="162">
        <v>5</v>
      </c>
      <c r="AF35" s="162">
        <v>0</v>
      </c>
      <c r="AG35" s="162">
        <v>16</v>
      </c>
      <c r="AH35" s="162">
        <v>0</v>
      </c>
      <c r="AI35" s="162">
        <v>12</v>
      </c>
      <c r="AJ35" s="162">
        <v>0</v>
      </c>
      <c r="AK35" s="162">
        <v>30</v>
      </c>
      <c r="AL35" s="162">
        <v>21</v>
      </c>
      <c r="AM35" s="162"/>
      <c r="AN35" s="162"/>
      <c r="AO35" s="162"/>
      <c r="AP35" s="162">
        <v>0</v>
      </c>
      <c r="AQ35" s="162"/>
      <c r="AR35" s="162">
        <v>131</v>
      </c>
      <c r="AS35" s="162">
        <v>0</v>
      </c>
      <c r="AT35" s="162">
        <v>0</v>
      </c>
      <c r="AU35" s="162">
        <v>159</v>
      </c>
      <c r="AV35" s="162">
        <v>0</v>
      </c>
      <c r="AW35" s="162">
        <v>0</v>
      </c>
      <c r="AX35" s="162"/>
      <c r="AY35" s="162"/>
      <c r="AZ35" s="162"/>
      <c r="BA35" s="162"/>
      <c r="BB35" s="162"/>
      <c r="BC35" s="162">
        <v>28</v>
      </c>
      <c r="BD35" s="162">
        <v>0</v>
      </c>
      <c r="BE35" s="162">
        <v>0</v>
      </c>
      <c r="BF35" s="162">
        <v>35</v>
      </c>
      <c r="BG35" s="162">
        <v>62</v>
      </c>
      <c r="BH35" s="162">
        <v>0</v>
      </c>
      <c r="BI35" s="162">
        <v>-1000</v>
      </c>
      <c r="BJ35" s="144"/>
      <c r="BK35" s="144"/>
      <c r="BL35" s="144"/>
      <c r="BM35" s="144"/>
      <c r="BN35" s="144"/>
      <c r="BO35" s="144"/>
      <c r="BP35" s="144"/>
      <c r="BQ35" s="144">
        <v>32</v>
      </c>
      <c r="BR35" s="144">
        <v>165</v>
      </c>
      <c r="BS35" s="144">
        <v>24</v>
      </c>
      <c r="BT35" s="144">
        <v>68</v>
      </c>
      <c r="BU35" s="144">
        <v>58</v>
      </c>
      <c r="BV35" s="144"/>
      <c r="BW35" s="144">
        <v>20</v>
      </c>
      <c r="BX35" s="144">
        <v>60</v>
      </c>
      <c r="BY35" s="144"/>
      <c r="BZ35" s="144">
        <v>30</v>
      </c>
      <c r="CA35" s="144"/>
      <c r="CB35" s="144"/>
      <c r="CC35" s="144"/>
      <c r="CD35" s="144">
        <v>0</v>
      </c>
      <c r="CE35" s="144">
        <v>0</v>
      </c>
      <c r="CF35" s="144">
        <v>62</v>
      </c>
      <c r="CG35" s="144"/>
      <c r="CH35" s="144">
        <v>0</v>
      </c>
      <c r="CI35" s="144">
        <v>18</v>
      </c>
      <c r="CJ35" s="144"/>
      <c r="CK35" s="144">
        <v>21</v>
      </c>
      <c r="CL35" s="144">
        <v>0</v>
      </c>
      <c r="CM35" s="144"/>
      <c r="CN35" s="144">
        <v>0</v>
      </c>
      <c r="CO35" s="144">
        <v>0</v>
      </c>
      <c r="CP35" s="144"/>
      <c r="CQ35" s="144">
        <v>18</v>
      </c>
      <c r="CR35" s="144"/>
      <c r="CS35" s="144">
        <v>0</v>
      </c>
      <c r="CT35" s="144">
        <v>0</v>
      </c>
      <c r="CU35" s="144">
        <v>90</v>
      </c>
      <c r="CV35" s="144">
        <v>0</v>
      </c>
      <c r="CW35" s="144"/>
      <c r="CX35" s="144"/>
      <c r="CY35" s="144">
        <v>6</v>
      </c>
      <c r="CZ35" s="144">
        <v>0</v>
      </c>
      <c r="DA35" s="144">
        <v>0</v>
      </c>
      <c r="DB35" s="144">
        <v>0</v>
      </c>
      <c r="DC35" s="144">
        <v>0</v>
      </c>
      <c r="DD35" s="144">
        <v>0</v>
      </c>
      <c r="DE35" s="144">
        <v>0</v>
      </c>
      <c r="DF35" s="144">
        <v>0</v>
      </c>
      <c r="DG35" s="144">
        <v>0</v>
      </c>
      <c r="DH35" s="144">
        <v>76</v>
      </c>
      <c r="DI35" s="144">
        <v>0</v>
      </c>
      <c r="DJ35" s="144">
        <v>15</v>
      </c>
      <c r="DK35" s="144" t="s">
        <v>267</v>
      </c>
      <c r="DL35" s="144">
        <v>6</v>
      </c>
      <c r="DM35" s="144">
        <v>20</v>
      </c>
      <c r="DN35" s="144"/>
      <c r="DO35" s="144">
        <v>6</v>
      </c>
      <c r="DP35" s="144">
        <v>0</v>
      </c>
      <c r="DQ35" s="144">
        <v>0</v>
      </c>
      <c r="DR35" s="144" t="s">
        <v>267</v>
      </c>
      <c r="DS35" s="144">
        <v>0</v>
      </c>
      <c r="DT35" s="144">
        <v>0</v>
      </c>
      <c r="DU35" s="144" t="s">
        <v>267</v>
      </c>
      <c r="DV35" s="144">
        <v>0</v>
      </c>
      <c r="DW35" s="144">
        <v>0</v>
      </c>
      <c r="DX35" s="144"/>
      <c r="DY35" s="144">
        <v>0</v>
      </c>
      <c r="DZ35" s="144">
        <v>0</v>
      </c>
      <c r="EA35" s="144">
        <v>0</v>
      </c>
      <c r="EB35" s="144">
        <v>0</v>
      </c>
      <c r="EC35" s="144">
        <v>0</v>
      </c>
      <c r="ED35" s="144">
        <v>0</v>
      </c>
      <c r="EE35" s="144">
        <v>11</v>
      </c>
      <c r="EF35" s="144">
        <v>0</v>
      </c>
      <c r="EG35" s="144">
        <v>0</v>
      </c>
      <c r="EH35" s="144" t="s">
        <v>267</v>
      </c>
      <c r="EI35" s="144">
        <v>0</v>
      </c>
      <c r="EJ35" s="144">
        <v>0</v>
      </c>
      <c r="EK35" s="144">
        <v>6</v>
      </c>
      <c r="EL35" s="144">
        <v>0</v>
      </c>
      <c r="EM35" s="144">
        <v>0</v>
      </c>
      <c r="EN35" s="144">
        <v>0</v>
      </c>
      <c r="EO35" s="144">
        <v>0</v>
      </c>
      <c r="EP35" s="144">
        <v>35</v>
      </c>
      <c r="EQ35" s="144">
        <v>0</v>
      </c>
      <c r="ER35" s="144">
        <v>0</v>
      </c>
      <c r="ES35" s="144">
        <v>0</v>
      </c>
      <c r="ET35" s="144">
        <v>0</v>
      </c>
      <c r="EU35" s="144">
        <v>0</v>
      </c>
      <c r="EV35" s="144"/>
      <c r="EW35" s="144">
        <v>0</v>
      </c>
      <c r="EX35" s="144">
        <v>0</v>
      </c>
      <c r="EY35" s="144">
        <v>0</v>
      </c>
      <c r="EZ35" s="144">
        <v>0</v>
      </c>
      <c r="FA35" s="144">
        <v>0</v>
      </c>
      <c r="FB35" s="144"/>
      <c r="FC35" s="144">
        <v>1</v>
      </c>
      <c r="FD35" s="144">
        <v>21</v>
      </c>
      <c r="FE35" s="144"/>
      <c r="FF35" s="144"/>
      <c r="FG35" s="144"/>
      <c r="FH35" s="144"/>
      <c r="FI35" s="144">
        <v>0</v>
      </c>
      <c r="FJ35" s="144"/>
      <c r="FK35" s="144"/>
      <c r="FL35" s="144"/>
      <c r="FM35" s="144"/>
      <c r="FN35" s="144">
        <v>0</v>
      </c>
      <c r="FO35" s="144">
        <v>0</v>
      </c>
      <c r="FP35" s="144">
        <v>0</v>
      </c>
      <c r="FQ35" s="144">
        <v>0</v>
      </c>
      <c r="FR35" s="144">
        <v>0</v>
      </c>
      <c r="FS35" s="144"/>
      <c r="FT35" s="144"/>
      <c r="FU35" s="144">
        <v>0</v>
      </c>
      <c r="FV35" s="144">
        <v>76</v>
      </c>
      <c r="FW35" s="144">
        <v>90</v>
      </c>
      <c r="FX35" s="144">
        <v>0</v>
      </c>
      <c r="FY35" s="144"/>
      <c r="FZ35" s="144"/>
      <c r="GA35" s="144">
        <v>0</v>
      </c>
      <c r="GB35" s="144"/>
      <c r="GC35" s="144"/>
      <c r="GD35" s="144"/>
      <c r="GE35" s="144"/>
      <c r="GF35" s="146"/>
      <c r="GG35" s="146"/>
      <c r="GH35" s="144"/>
      <c r="GI35" s="144"/>
      <c r="GJ35" s="144">
        <v>0</v>
      </c>
      <c r="GK35" s="144">
        <v>0</v>
      </c>
      <c r="GL35" s="144">
        <v>35</v>
      </c>
      <c r="GM35" s="144">
        <v>0</v>
      </c>
      <c r="GN35" s="144"/>
      <c r="GO35" s="144">
        <v>0</v>
      </c>
      <c r="GP35" s="144"/>
      <c r="GQ35" s="144">
        <v>0</v>
      </c>
      <c r="GR35" s="144">
        <v>0</v>
      </c>
      <c r="GS35" s="144">
        <v>0</v>
      </c>
      <c r="GT35" s="144"/>
      <c r="GU35" s="144">
        <v>30</v>
      </c>
      <c r="GV35" s="144"/>
      <c r="GW35" s="134">
        <f>SUM(E35:GV35)-60-20-68-58</f>
        <v>1097</v>
      </c>
    </row>
    <row r="36" spans="1:205" ht="34.5" customHeight="1" x14ac:dyDescent="0.2">
      <c r="A36" s="141"/>
      <c r="B36" s="136"/>
      <c r="C36" s="3"/>
      <c r="D36" s="140"/>
      <c r="E36" s="162"/>
      <c r="F36" s="162"/>
      <c r="G36" s="162"/>
      <c r="H36" s="162">
        <v>16</v>
      </c>
      <c r="I36" s="162">
        <v>18</v>
      </c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>
        <v>0</v>
      </c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44"/>
      <c r="BK36" s="144"/>
      <c r="BL36" s="144"/>
      <c r="BM36" s="144"/>
      <c r="BN36" s="144"/>
      <c r="BO36" s="144"/>
      <c r="BP36" s="144">
        <v>1</v>
      </c>
      <c r="BQ36" s="144"/>
      <c r="BR36" s="144"/>
      <c r="BS36" s="144">
        <v>6</v>
      </c>
      <c r="BT36" s="144">
        <v>11</v>
      </c>
      <c r="BU36" s="144"/>
      <c r="BV36" s="144"/>
      <c r="BW36" s="144"/>
      <c r="BX36" s="144"/>
      <c r="BY36" s="144"/>
      <c r="BZ36" s="144">
        <v>2</v>
      </c>
      <c r="CA36" s="144"/>
      <c r="CB36" s="144"/>
      <c r="CC36" s="144">
        <v>2</v>
      </c>
      <c r="CD36" s="144">
        <v>2</v>
      </c>
      <c r="CE36" s="144">
        <v>9</v>
      </c>
      <c r="CF36" s="144">
        <v>8</v>
      </c>
      <c r="CG36" s="144"/>
      <c r="CH36" s="144"/>
      <c r="CI36" s="144">
        <v>2</v>
      </c>
      <c r="CJ36" s="144"/>
      <c r="CK36" s="144"/>
      <c r="CL36" s="144">
        <v>14</v>
      </c>
      <c r="CM36" s="144"/>
      <c r="CN36" s="144">
        <v>1</v>
      </c>
      <c r="CO36" s="144">
        <v>2</v>
      </c>
      <c r="CP36" s="144"/>
      <c r="CQ36" s="144"/>
      <c r="CR36" s="144"/>
      <c r="CS36" s="144">
        <v>2</v>
      </c>
      <c r="CT36" s="144">
        <v>8</v>
      </c>
      <c r="CU36" s="144">
        <v>12</v>
      </c>
      <c r="CV36" s="144"/>
      <c r="CW36" s="144"/>
      <c r="CX36" s="144"/>
      <c r="CY36" s="144"/>
      <c r="CZ36" s="144"/>
      <c r="DA36" s="144"/>
      <c r="DB36" s="144"/>
      <c r="DC36" s="144">
        <v>4</v>
      </c>
      <c r="DD36" s="144">
        <v>8</v>
      </c>
      <c r="DE36" s="144">
        <v>5</v>
      </c>
      <c r="DF36" s="144">
        <v>1</v>
      </c>
      <c r="DG36" s="144"/>
      <c r="DH36" s="144">
        <v>6</v>
      </c>
      <c r="DI36" s="144">
        <v>17</v>
      </c>
      <c r="DJ36" s="144">
        <v>1</v>
      </c>
      <c r="DK36" s="144"/>
      <c r="DL36" s="144">
        <v>0</v>
      </c>
      <c r="DM36" s="144"/>
      <c r="DN36" s="144"/>
      <c r="DO36" s="144">
        <v>3</v>
      </c>
      <c r="DP36" s="144">
        <v>3</v>
      </c>
      <c r="DQ36" s="144"/>
      <c r="DR36" s="144"/>
      <c r="DS36" s="144"/>
      <c r="DT36" s="144"/>
      <c r="DU36" s="144"/>
      <c r="DV36" s="144">
        <v>8</v>
      </c>
      <c r="DW36" s="144"/>
      <c r="DX36" s="144"/>
      <c r="DY36" s="144">
        <v>0</v>
      </c>
      <c r="DZ36" s="144"/>
      <c r="EA36" s="144">
        <v>1</v>
      </c>
      <c r="EB36" s="144">
        <v>0</v>
      </c>
      <c r="EC36" s="144">
        <v>4</v>
      </c>
      <c r="ED36" s="144"/>
      <c r="EE36" s="144"/>
      <c r="EF36" s="144">
        <v>0</v>
      </c>
      <c r="EG36" s="144"/>
      <c r="EH36" s="144"/>
      <c r="EI36" s="144"/>
      <c r="EJ36" s="144"/>
      <c r="EK36" s="144">
        <v>8</v>
      </c>
      <c r="EL36" s="144">
        <v>2</v>
      </c>
      <c r="EM36" s="144">
        <v>2</v>
      </c>
      <c r="EN36" s="144">
        <v>2</v>
      </c>
      <c r="EO36" s="144"/>
      <c r="EP36" s="144">
        <v>2</v>
      </c>
      <c r="EQ36" s="144">
        <v>0</v>
      </c>
      <c r="ER36" s="144">
        <v>0</v>
      </c>
      <c r="ES36" s="144">
        <v>16</v>
      </c>
      <c r="ET36" s="144">
        <v>0</v>
      </c>
      <c r="EU36" s="144">
        <v>1</v>
      </c>
      <c r="EV36" s="144"/>
      <c r="EW36" s="144">
        <v>5</v>
      </c>
      <c r="EX36" s="144">
        <v>2</v>
      </c>
      <c r="EY36" s="144"/>
      <c r="EZ36" s="144"/>
      <c r="FA36" s="144"/>
      <c r="FB36" s="144">
        <v>14</v>
      </c>
      <c r="FC36" s="144">
        <v>1</v>
      </c>
      <c r="FD36" s="144"/>
      <c r="FE36" s="144"/>
      <c r="FF36" s="144">
        <v>14</v>
      </c>
      <c r="FG36" s="144">
        <v>1</v>
      </c>
      <c r="FH36" s="144"/>
      <c r="FI36" s="144">
        <v>5</v>
      </c>
      <c r="FJ36" s="144">
        <v>6</v>
      </c>
      <c r="FK36" s="144">
        <v>2</v>
      </c>
      <c r="FL36" s="144"/>
      <c r="FM36" s="144"/>
      <c r="FN36" s="144">
        <v>4</v>
      </c>
      <c r="FO36" s="144">
        <v>2</v>
      </c>
      <c r="FP36" s="144"/>
      <c r="FQ36" s="144">
        <v>9</v>
      </c>
      <c r="FR36" s="144"/>
      <c r="FS36" s="144"/>
      <c r="FT36" s="144"/>
      <c r="FU36" s="144"/>
      <c r="FV36" s="144"/>
      <c r="FW36" s="144">
        <v>15</v>
      </c>
      <c r="FX36" s="144">
        <v>2</v>
      </c>
      <c r="FY36" s="144"/>
      <c r="FZ36" s="144">
        <v>0</v>
      </c>
      <c r="GA36" s="144">
        <v>1</v>
      </c>
      <c r="GB36" s="144"/>
      <c r="GC36" s="144">
        <v>3</v>
      </c>
      <c r="GD36" s="144"/>
      <c r="GE36" s="144">
        <v>5</v>
      </c>
      <c r="GF36" s="146"/>
      <c r="GG36" s="146"/>
      <c r="GH36" s="146"/>
      <c r="GI36" s="146"/>
      <c r="GJ36" s="144">
        <v>0</v>
      </c>
      <c r="GK36" s="144"/>
      <c r="GL36" s="144"/>
      <c r="GM36" s="144"/>
      <c r="GN36" s="144"/>
      <c r="GO36" s="144"/>
      <c r="GP36" s="144"/>
      <c r="GQ36" s="144">
        <v>3</v>
      </c>
      <c r="GR36" s="144"/>
      <c r="GS36" s="144">
        <v>5</v>
      </c>
      <c r="GT36" s="144"/>
      <c r="GU36" s="144">
        <v>0</v>
      </c>
      <c r="GV36" s="144"/>
      <c r="GW36" s="134">
        <f>SUM(E36:GV36)</f>
        <v>309</v>
      </c>
    </row>
    <row r="37" spans="1:205" ht="39" customHeight="1" x14ac:dyDescent="0.2">
      <c r="A37" s="141"/>
      <c r="B37" s="136"/>
      <c r="C37" s="3"/>
      <c r="D37" s="140"/>
      <c r="E37" s="162"/>
      <c r="F37" s="162"/>
      <c r="G37" s="162"/>
      <c r="H37" s="162">
        <v>0</v>
      </c>
      <c r="I37" s="162">
        <v>0</v>
      </c>
      <c r="J37" s="162"/>
      <c r="K37" s="162"/>
      <c r="L37" s="162"/>
      <c r="M37" s="162"/>
      <c r="N37" s="162">
        <v>0</v>
      </c>
      <c r="O37" s="162"/>
      <c r="P37" s="162"/>
      <c r="Q37" s="162"/>
      <c r="R37" s="162"/>
      <c r="S37" s="162"/>
      <c r="T37" s="162">
        <v>0</v>
      </c>
      <c r="U37" s="162">
        <v>0</v>
      </c>
      <c r="V37" s="162">
        <v>0</v>
      </c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44"/>
      <c r="BK37" s="144"/>
      <c r="BL37" s="144"/>
      <c r="BM37" s="144"/>
      <c r="BN37" s="144"/>
      <c r="BO37" s="144"/>
      <c r="BP37" s="144">
        <v>8</v>
      </c>
      <c r="BQ37" s="144"/>
      <c r="BR37" s="144"/>
      <c r="BS37" s="144"/>
      <c r="BT37" s="144"/>
      <c r="BU37" s="144"/>
      <c r="BV37" s="144"/>
      <c r="BW37" s="144"/>
      <c r="BX37" s="144"/>
      <c r="BY37" s="144"/>
      <c r="BZ37" s="144">
        <v>3</v>
      </c>
      <c r="CA37" s="144"/>
      <c r="CB37" s="144"/>
      <c r="CC37" s="144">
        <v>2</v>
      </c>
      <c r="CD37" s="144">
        <v>1</v>
      </c>
      <c r="CE37" s="144">
        <v>8</v>
      </c>
      <c r="CF37" s="144">
        <v>4</v>
      </c>
      <c r="CG37" s="144"/>
      <c r="CH37" s="144"/>
      <c r="CI37" s="144">
        <v>2</v>
      </c>
      <c r="CJ37" s="144"/>
      <c r="CK37" s="144"/>
      <c r="CL37" s="144">
        <v>14</v>
      </c>
      <c r="CM37" s="144"/>
      <c r="CN37" s="144">
        <v>1</v>
      </c>
      <c r="CO37" s="144">
        <v>2</v>
      </c>
      <c r="CP37" s="144"/>
      <c r="CQ37" s="144"/>
      <c r="CR37" s="144"/>
      <c r="CS37" s="144"/>
      <c r="CT37" s="144">
        <v>7</v>
      </c>
      <c r="CU37" s="144">
        <v>12</v>
      </c>
      <c r="CV37" s="144"/>
      <c r="CW37" s="144"/>
      <c r="CX37" s="144"/>
      <c r="CY37" s="144"/>
      <c r="CZ37" s="144"/>
      <c r="DA37" s="144"/>
      <c r="DB37" s="144"/>
      <c r="DC37" s="144">
        <v>2</v>
      </c>
      <c r="DD37" s="144">
        <v>11</v>
      </c>
      <c r="DE37" s="144">
        <v>5</v>
      </c>
      <c r="DF37" s="144">
        <v>1</v>
      </c>
      <c r="DG37" s="144"/>
      <c r="DH37" s="144"/>
      <c r="DI37" s="144"/>
      <c r="DJ37" s="144"/>
      <c r="DK37" s="144"/>
      <c r="DL37" s="144"/>
      <c r="DM37" s="144"/>
      <c r="DN37" s="144"/>
      <c r="DO37" s="144"/>
      <c r="DP37" s="144"/>
      <c r="DQ37" s="144"/>
      <c r="DR37" s="144"/>
      <c r="DS37" s="144"/>
      <c r="DT37" s="144"/>
      <c r="DU37" s="144"/>
      <c r="DV37" s="144"/>
      <c r="DW37" s="144"/>
      <c r="DX37" s="144"/>
      <c r="DY37" s="144">
        <v>0</v>
      </c>
      <c r="DZ37" s="144"/>
      <c r="EA37" s="144">
        <v>1</v>
      </c>
      <c r="EB37" s="144">
        <v>4</v>
      </c>
      <c r="EC37" s="144">
        <v>0</v>
      </c>
      <c r="ED37" s="144"/>
      <c r="EE37" s="144"/>
      <c r="EF37" s="144">
        <v>0</v>
      </c>
      <c r="EG37" s="144"/>
      <c r="EH37" s="144"/>
      <c r="EI37" s="144"/>
      <c r="EJ37" s="144"/>
      <c r="EK37" s="144">
        <v>4</v>
      </c>
      <c r="EL37" s="144">
        <v>1</v>
      </c>
      <c r="EM37" s="144">
        <v>1</v>
      </c>
      <c r="EN37" s="144">
        <v>1</v>
      </c>
      <c r="EO37" s="144"/>
      <c r="EP37" s="144">
        <v>3</v>
      </c>
      <c r="EQ37" s="144">
        <v>5</v>
      </c>
      <c r="ER37" s="144">
        <v>4</v>
      </c>
      <c r="ES37" s="144">
        <v>12</v>
      </c>
      <c r="ET37" s="144">
        <v>3</v>
      </c>
      <c r="EU37" s="144">
        <v>2</v>
      </c>
      <c r="EV37" s="144"/>
      <c r="EW37" s="144">
        <v>4</v>
      </c>
      <c r="EX37" s="144">
        <v>1</v>
      </c>
      <c r="EY37" s="144"/>
      <c r="EZ37" s="144"/>
      <c r="FA37" s="144"/>
      <c r="FB37" s="144">
        <v>0</v>
      </c>
      <c r="FC37" s="144"/>
      <c r="FD37" s="144"/>
      <c r="FE37" s="144"/>
      <c r="FF37" s="144">
        <v>0</v>
      </c>
      <c r="FG37" s="144">
        <v>1</v>
      </c>
      <c r="FH37" s="144"/>
      <c r="FI37" s="144">
        <v>4</v>
      </c>
      <c r="FJ37" s="144">
        <v>6</v>
      </c>
      <c r="FK37" s="144">
        <v>12</v>
      </c>
      <c r="FL37" s="144"/>
      <c r="FM37" s="144"/>
      <c r="FN37" s="144">
        <v>0</v>
      </c>
      <c r="FO37" s="144">
        <v>2</v>
      </c>
      <c r="FP37" s="144"/>
      <c r="FQ37" s="144">
        <v>8</v>
      </c>
      <c r="FR37" s="144"/>
      <c r="FS37" s="144"/>
      <c r="FT37" s="144">
        <v>4</v>
      </c>
      <c r="FU37" s="144"/>
      <c r="FV37" s="144"/>
      <c r="FW37" s="144">
        <v>9</v>
      </c>
      <c r="FX37" s="144">
        <v>3</v>
      </c>
      <c r="FY37" s="144"/>
      <c r="FZ37" s="144">
        <v>4</v>
      </c>
      <c r="GA37" s="144">
        <v>1</v>
      </c>
      <c r="GB37" s="144"/>
      <c r="GC37" s="144">
        <v>3</v>
      </c>
      <c r="GD37" s="144"/>
      <c r="GE37" s="144">
        <v>5</v>
      </c>
      <c r="GF37" s="146"/>
      <c r="GG37" s="146"/>
      <c r="GH37" s="146"/>
      <c r="GI37" s="146"/>
      <c r="GJ37" s="144">
        <v>2</v>
      </c>
      <c r="GK37" s="144"/>
      <c r="GL37" s="144"/>
      <c r="GM37" s="144"/>
      <c r="GN37" s="144"/>
      <c r="GO37" s="144"/>
      <c r="GP37" s="144"/>
      <c r="GQ37" s="144">
        <v>1</v>
      </c>
      <c r="GR37" s="144"/>
      <c r="GS37" s="144">
        <v>5</v>
      </c>
      <c r="GT37" s="144"/>
      <c r="GU37" s="144">
        <v>0</v>
      </c>
      <c r="GV37" s="144"/>
      <c r="GW37" s="134">
        <f>SUM(E37:GV37)</f>
        <v>199</v>
      </c>
    </row>
    <row r="38" spans="1:205" ht="50.1" customHeight="1" x14ac:dyDescent="0.2">
      <c r="A38" s="135" t="s">
        <v>332</v>
      </c>
      <c r="B38" s="136" t="s">
        <v>331</v>
      </c>
      <c r="C38" s="3" t="s">
        <v>333</v>
      </c>
      <c r="D38" s="140"/>
      <c r="E38" s="162"/>
      <c r="F38" s="162"/>
      <c r="G38" s="162">
        <v>4</v>
      </c>
      <c r="H38" s="162">
        <v>16</v>
      </c>
      <c r="I38" s="162">
        <v>18</v>
      </c>
      <c r="J38" s="162">
        <v>10</v>
      </c>
      <c r="K38" s="162">
        <v>6</v>
      </c>
      <c r="L38" s="162">
        <v>18</v>
      </c>
      <c r="M38" s="162"/>
      <c r="N38" s="162"/>
      <c r="O38" s="162"/>
      <c r="P38" s="162"/>
      <c r="Q38" s="162">
        <v>2</v>
      </c>
      <c r="R38" s="162">
        <v>6</v>
      </c>
      <c r="S38" s="162">
        <v>1</v>
      </c>
      <c r="T38" s="162">
        <v>3</v>
      </c>
      <c r="U38" s="162">
        <v>2</v>
      </c>
      <c r="V38" s="162">
        <v>2</v>
      </c>
      <c r="W38" s="162">
        <v>2</v>
      </c>
      <c r="X38" s="162">
        <v>4</v>
      </c>
      <c r="Y38" s="162">
        <v>19</v>
      </c>
      <c r="Z38" s="162">
        <v>0</v>
      </c>
      <c r="AA38" s="162">
        <v>10</v>
      </c>
      <c r="AB38" s="162">
        <v>18</v>
      </c>
      <c r="AC38" s="162"/>
      <c r="AD38" s="162">
        <v>7</v>
      </c>
      <c r="AE38" s="162">
        <v>10</v>
      </c>
      <c r="AF38" s="162">
        <v>7</v>
      </c>
      <c r="AG38" s="162"/>
      <c r="AH38" s="162">
        <v>25</v>
      </c>
      <c r="AI38" s="162"/>
      <c r="AJ38" s="162">
        <v>5</v>
      </c>
      <c r="AK38" s="162"/>
      <c r="AL38" s="162"/>
      <c r="AM38" s="162"/>
      <c r="AN38" s="162"/>
      <c r="AO38" s="162"/>
      <c r="AP38" s="162">
        <v>9</v>
      </c>
      <c r="AQ38" s="162"/>
      <c r="AR38" s="162">
        <v>13</v>
      </c>
      <c r="AS38" s="162"/>
      <c r="AT38" s="162">
        <v>20</v>
      </c>
      <c r="AU38" s="162">
        <v>15</v>
      </c>
      <c r="AV38" s="162">
        <v>0</v>
      </c>
      <c r="AW38" s="162"/>
      <c r="AX38" s="162"/>
      <c r="AY38" s="162">
        <v>4</v>
      </c>
      <c r="AZ38" s="162"/>
      <c r="BA38" s="162"/>
      <c r="BB38" s="162">
        <v>0</v>
      </c>
      <c r="BC38" s="162">
        <v>4</v>
      </c>
      <c r="BD38" s="162">
        <v>4</v>
      </c>
      <c r="BE38" s="162">
        <v>19</v>
      </c>
      <c r="BF38" s="162">
        <v>4</v>
      </c>
      <c r="BG38" s="162">
        <v>5</v>
      </c>
      <c r="BH38" s="162">
        <v>8</v>
      </c>
      <c r="BI38" s="162">
        <v>-935</v>
      </c>
      <c r="BJ38" s="147"/>
      <c r="BK38" s="147">
        <v>10</v>
      </c>
      <c r="BL38" s="147">
        <v>7</v>
      </c>
      <c r="BM38" s="147">
        <v>4</v>
      </c>
      <c r="BN38" s="147">
        <v>3</v>
      </c>
      <c r="BO38" s="147"/>
      <c r="BP38" s="147"/>
      <c r="BQ38" s="147">
        <v>6</v>
      </c>
      <c r="BR38" s="147">
        <v>15</v>
      </c>
      <c r="BS38" s="147"/>
      <c r="BT38" s="147"/>
      <c r="BU38" s="147"/>
      <c r="BV38" s="147"/>
      <c r="BW38" s="147">
        <v>3</v>
      </c>
      <c r="BX38" s="147">
        <v>6</v>
      </c>
      <c r="BY38" s="147"/>
      <c r="BZ38" s="147"/>
      <c r="CA38" s="147">
        <v>4</v>
      </c>
      <c r="CB38" s="147">
        <v>4</v>
      </c>
      <c r="CC38" s="147"/>
      <c r="CD38" s="147"/>
      <c r="CE38" s="147"/>
      <c r="CF38" s="147"/>
      <c r="CG38" s="147">
        <v>5</v>
      </c>
      <c r="CH38" s="147">
        <v>6</v>
      </c>
      <c r="CI38" s="147"/>
      <c r="CJ38" s="147">
        <v>20</v>
      </c>
      <c r="CK38" s="147">
        <v>2</v>
      </c>
      <c r="CL38" s="147"/>
      <c r="CM38" s="147">
        <v>2</v>
      </c>
      <c r="CN38" s="147"/>
      <c r="CO38" s="147"/>
      <c r="CP38" s="147"/>
      <c r="CQ38" s="147">
        <v>3</v>
      </c>
      <c r="CR38" s="147">
        <v>4</v>
      </c>
      <c r="CS38" s="147"/>
      <c r="CT38" s="147"/>
      <c r="CU38" s="147"/>
      <c r="CV38" s="147">
        <v>13</v>
      </c>
      <c r="CW38" s="147"/>
      <c r="CX38" s="147"/>
      <c r="CY38" s="147">
        <v>1</v>
      </c>
      <c r="CZ38" s="147">
        <v>4</v>
      </c>
      <c r="DA38" s="147">
        <v>2</v>
      </c>
      <c r="DB38" s="147">
        <v>5</v>
      </c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  <c r="DR38" s="147"/>
      <c r="DS38" s="147"/>
      <c r="DT38" s="147"/>
      <c r="DU38" s="147"/>
      <c r="DV38" s="147"/>
      <c r="DW38" s="147"/>
      <c r="DX38" s="147"/>
      <c r="DY38" s="147"/>
      <c r="DZ38" s="147"/>
      <c r="EA38" s="147"/>
      <c r="EB38" s="147"/>
      <c r="EC38" s="147"/>
      <c r="ED38" s="147"/>
      <c r="EE38" s="147"/>
      <c r="EF38" s="147"/>
      <c r="EG38" s="147"/>
      <c r="EH38" s="147"/>
      <c r="EI38" s="147"/>
      <c r="EJ38" s="147"/>
      <c r="EK38" s="147"/>
      <c r="EL38" s="147"/>
      <c r="EM38" s="147"/>
      <c r="EN38" s="147"/>
      <c r="EO38" s="147"/>
      <c r="EP38" s="147"/>
      <c r="EQ38" s="147"/>
      <c r="ER38" s="147"/>
      <c r="ES38" s="147"/>
      <c r="ET38" s="147"/>
      <c r="EU38" s="147"/>
      <c r="EV38" s="147"/>
      <c r="EW38" s="147"/>
      <c r="EX38" s="147"/>
      <c r="EY38" s="147"/>
      <c r="EZ38" s="147"/>
      <c r="FA38" s="147"/>
      <c r="FB38" s="147"/>
      <c r="FC38" s="147"/>
      <c r="FD38" s="147"/>
      <c r="FE38" s="147"/>
      <c r="FF38" s="147"/>
      <c r="FG38" s="147"/>
      <c r="FH38" s="147"/>
      <c r="FI38" s="147"/>
      <c r="FJ38" s="147"/>
      <c r="FK38" s="147"/>
      <c r="FL38" s="147"/>
      <c r="FM38" s="147"/>
      <c r="FN38" s="147"/>
      <c r="FO38" s="147"/>
      <c r="FP38" s="147"/>
      <c r="FQ38" s="147"/>
      <c r="FR38" s="147"/>
      <c r="FS38" s="147"/>
      <c r="FT38" s="147"/>
      <c r="FU38" s="147"/>
      <c r="FV38" s="147"/>
      <c r="FW38" s="147"/>
      <c r="FX38" s="147"/>
      <c r="FY38" s="147"/>
      <c r="FZ38" s="147"/>
      <c r="GA38" s="147"/>
      <c r="GB38" s="147"/>
      <c r="GC38" s="147"/>
      <c r="GD38" s="147"/>
      <c r="GE38" s="147"/>
      <c r="GF38" s="148"/>
      <c r="GG38" s="148"/>
      <c r="GH38" s="148"/>
      <c r="GI38" s="148"/>
      <c r="GJ38" s="147"/>
      <c r="GK38" s="147"/>
      <c r="GL38" s="147"/>
      <c r="GM38" s="147"/>
      <c r="GN38" s="147"/>
      <c r="GO38" s="147"/>
      <c r="GP38" s="147"/>
      <c r="GQ38" s="144"/>
      <c r="GR38" s="144"/>
      <c r="GS38" s="144"/>
      <c r="GT38" s="144"/>
      <c r="GU38" s="144"/>
      <c r="GV38" s="144"/>
      <c r="GW38" s="134">
        <f>SUM(E38:GV38)</f>
        <v>-506</v>
      </c>
    </row>
    <row r="39" spans="1:205" ht="39.75" customHeight="1" x14ac:dyDescent="0.2">
      <c r="A39" s="141" t="s">
        <v>359</v>
      </c>
      <c r="B39" s="136" t="s">
        <v>397</v>
      </c>
      <c r="C39" s="32" t="s">
        <v>380</v>
      </c>
      <c r="D39" s="143"/>
      <c r="E39" s="162"/>
      <c r="F39" s="162"/>
      <c r="G39" s="162">
        <v>26</v>
      </c>
      <c r="H39" s="162"/>
      <c r="I39" s="162"/>
      <c r="J39" s="162"/>
      <c r="K39" s="162">
        <v>53</v>
      </c>
      <c r="L39" s="162"/>
      <c r="M39" s="162"/>
      <c r="N39" s="162"/>
      <c r="O39" s="162"/>
      <c r="P39" s="162">
        <v>5</v>
      </c>
      <c r="Q39" s="162">
        <v>14</v>
      </c>
      <c r="R39" s="162">
        <v>48</v>
      </c>
      <c r="S39" s="162">
        <v>13</v>
      </c>
      <c r="T39" s="162"/>
      <c r="U39" s="162"/>
      <c r="V39" s="162"/>
      <c r="W39" s="162">
        <v>14</v>
      </c>
      <c r="X39" s="162"/>
      <c r="Y39" s="162">
        <v>175</v>
      </c>
      <c r="Z39" s="162"/>
      <c r="AA39" s="162">
        <v>72</v>
      </c>
      <c r="AB39" s="162"/>
      <c r="AC39" s="162"/>
      <c r="AD39" s="162">
        <v>110</v>
      </c>
      <c r="AE39" s="162"/>
      <c r="AF39" s="162">
        <v>65</v>
      </c>
      <c r="AG39" s="162"/>
      <c r="AH39" s="162">
        <v>206</v>
      </c>
      <c r="AI39" s="162">
        <v>26</v>
      </c>
      <c r="AJ39" s="162">
        <v>44</v>
      </c>
      <c r="AK39" s="162"/>
      <c r="AL39" s="162"/>
      <c r="AM39" s="162"/>
      <c r="AN39" s="162"/>
      <c r="AO39" s="162"/>
      <c r="AP39" s="162">
        <v>74</v>
      </c>
      <c r="AQ39" s="162"/>
      <c r="AR39" s="162"/>
      <c r="AS39" s="162"/>
      <c r="AT39" s="162">
        <v>122</v>
      </c>
      <c r="AU39" s="162">
        <v>200</v>
      </c>
      <c r="AV39" s="162">
        <v>68</v>
      </c>
      <c r="AW39" s="162"/>
      <c r="AX39" s="162"/>
      <c r="AY39" s="162"/>
      <c r="AZ39" s="162"/>
      <c r="BA39" s="162"/>
      <c r="BB39" s="162">
        <v>12</v>
      </c>
      <c r="BC39" s="162">
        <v>46</v>
      </c>
      <c r="BD39" s="162"/>
      <c r="BE39" s="162">
        <v>116</v>
      </c>
      <c r="BF39" s="162">
        <v>36</v>
      </c>
      <c r="BG39" s="162">
        <v>63</v>
      </c>
      <c r="BH39" s="162"/>
      <c r="BI39" s="162">
        <v>-268</v>
      </c>
      <c r="BJ39" s="147"/>
      <c r="BK39" s="147"/>
      <c r="BL39" s="147">
        <v>77</v>
      </c>
      <c r="BM39" s="147"/>
      <c r="BN39" s="147">
        <v>25</v>
      </c>
      <c r="BO39" s="147"/>
      <c r="BP39" s="147">
        <v>80</v>
      </c>
      <c r="BQ39" s="147"/>
      <c r="BR39" s="147">
        <v>212</v>
      </c>
      <c r="BS39" s="147">
        <v>38</v>
      </c>
      <c r="BT39" s="147">
        <v>87</v>
      </c>
      <c r="BU39" s="147">
        <v>45</v>
      </c>
      <c r="BV39" s="147"/>
      <c r="BW39" s="147"/>
      <c r="BX39" s="147"/>
      <c r="BY39" s="147">
        <v>20</v>
      </c>
      <c r="BZ39" s="147">
        <v>32</v>
      </c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  <c r="DR39" s="147"/>
      <c r="DS39" s="147"/>
      <c r="DT39" s="147"/>
      <c r="DU39" s="147"/>
      <c r="DV39" s="147"/>
      <c r="DW39" s="147"/>
      <c r="DX39" s="147"/>
      <c r="DY39" s="147"/>
      <c r="DZ39" s="147"/>
      <c r="EA39" s="147"/>
      <c r="EB39" s="147"/>
      <c r="EC39" s="147"/>
      <c r="ED39" s="147"/>
      <c r="EE39" s="147"/>
      <c r="EF39" s="147"/>
      <c r="EG39" s="147"/>
      <c r="EH39" s="147"/>
      <c r="EI39" s="147"/>
      <c r="EJ39" s="147"/>
      <c r="EK39" s="147"/>
      <c r="EL39" s="147"/>
      <c r="EM39" s="147"/>
      <c r="EN39" s="147"/>
      <c r="EO39" s="147"/>
      <c r="EP39" s="147"/>
      <c r="EQ39" s="147"/>
      <c r="ER39" s="147"/>
      <c r="ES39" s="147"/>
      <c r="ET39" s="147"/>
      <c r="EU39" s="147"/>
      <c r="EV39" s="147"/>
      <c r="EW39" s="147"/>
      <c r="EX39" s="147"/>
      <c r="EY39" s="147"/>
      <c r="EZ39" s="147"/>
      <c r="FA39" s="147"/>
      <c r="FB39" s="147"/>
      <c r="FC39" s="147"/>
      <c r="FD39" s="147"/>
      <c r="FE39" s="147"/>
      <c r="FF39" s="147"/>
      <c r="FG39" s="147"/>
      <c r="FH39" s="147"/>
      <c r="FI39" s="147"/>
      <c r="FJ39" s="147"/>
      <c r="FK39" s="147"/>
      <c r="FL39" s="147"/>
      <c r="FM39" s="147"/>
      <c r="FN39" s="147"/>
      <c r="FO39" s="147"/>
      <c r="FP39" s="147"/>
      <c r="FQ39" s="147"/>
      <c r="FR39" s="147"/>
      <c r="FS39" s="147"/>
      <c r="FT39" s="147"/>
      <c r="FU39" s="147"/>
      <c r="FV39" s="147"/>
      <c r="FW39" s="147"/>
      <c r="FX39" s="147"/>
      <c r="FY39" s="147"/>
      <c r="FZ39" s="147"/>
      <c r="GA39" s="147"/>
      <c r="GB39" s="147"/>
      <c r="GC39" s="147"/>
      <c r="GD39" s="147"/>
      <c r="GE39" s="147"/>
      <c r="GF39" s="148"/>
      <c r="GG39" s="148"/>
      <c r="GH39" s="147"/>
      <c r="GI39" s="147"/>
      <c r="GJ39" s="147"/>
      <c r="GK39" s="147"/>
      <c r="GL39" s="147"/>
      <c r="GM39" s="147"/>
      <c r="GN39" s="147"/>
      <c r="GO39" s="147"/>
      <c r="GP39" s="147"/>
      <c r="GQ39" s="144"/>
      <c r="GR39" s="144"/>
      <c r="GS39" s="144"/>
      <c r="GT39" s="144"/>
      <c r="GU39" s="144"/>
      <c r="GV39" s="144"/>
      <c r="GW39" s="134">
        <f t="shared" ref="GW39:GW40" si="1">SUM(E39:GV39)</f>
        <v>1956</v>
      </c>
    </row>
    <row r="40" spans="1:205" ht="39.75" customHeight="1" thickBot="1" x14ac:dyDescent="0.25">
      <c r="A40" s="149" t="s">
        <v>395</v>
      </c>
      <c r="B40" s="150" t="s">
        <v>396</v>
      </c>
      <c r="C40" s="33" t="s">
        <v>381</v>
      </c>
      <c r="D40" s="151"/>
      <c r="E40" s="163"/>
      <c r="F40" s="163"/>
      <c r="G40" s="163"/>
      <c r="H40" s="163">
        <v>160</v>
      </c>
      <c r="I40" s="163">
        <v>138</v>
      </c>
      <c r="J40" s="163">
        <v>90</v>
      </c>
      <c r="K40" s="163"/>
      <c r="L40" s="163">
        <v>138</v>
      </c>
      <c r="M40" s="163">
        <v>26</v>
      </c>
      <c r="N40" s="163">
        <v>50</v>
      </c>
      <c r="O40" s="163"/>
      <c r="P40" s="163"/>
      <c r="Q40" s="163"/>
      <c r="R40" s="163"/>
      <c r="S40" s="163"/>
      <c r="T40" s="163">
        <v>20</v>
      </c>
      <c r="U40" s="163">
        <v>14</v>
      </c>
      <c r="V40" s="163">
        <v>14</v>
      </c>
      <c r="W40" s="163"/>
      <c r="X40" s="163"/>
      <c r="Y40" s="163"/>
      <c r="Z40" s="163">
        <v>138</v>
      </c>
      <c r="AA40" s="163"/>
      <c r="AB40" s="163">
        <v>138</v>
      </c>
      <c r="AC40" s="163"/>
      <c r="AD40" s="163"/>
      <c r="AE40" s="163"/>
      <c r="AF40" s="163"/>
      <c r="AG40" s="162">
        <v>18</v>
      </c>
      <c r="AH40" s="163"/>
      <c r="AI40" s="163"/>
      <c r="AJ40" s="163"/>
      <c r="AK40" s="163">
        <v>38</v>
      </c>
      <c r="AL40" s="163">
        <v>29</v>
      </c>
      <c r="AM40" s="163"/>
      <c r="AN40" s="163"/>
      <c r="AO40" s="163"/>
      <c r="AP40" s="163"/>
      <c r="AQ40" s="163"/>
      <c r="AR40" s="163">
        <v>165</v>
      </c>
      <c r="AS40" s="163">
        <v>44</v>
      </c>
      <c r="AT40" s="163"/>
      <c r="AU40" s="163"/>
      <c r="AV40" s="163"/>
      <c r="AW40" s="163">
        <v>50</v>
      </c>
      <c r="AX40" s="163"/>
      <c r="AY40" s="163"/>
      <c r="AZ40" s="163"/>
      <c r="BA40" s="163"/>
      <c r="BB40" s="163"/>
      <c r="BC40" s="163"/>
      <c r="BD40" s="163"/>
      <c r="BE40" s="163"/>
      <c r="BF40" s="163"/>
      <c r="BG40" s="163"/>
      <c r="BH40" s="163"/>
      <c r="BI40" s="163">
        <v>-500</v>
      </c>
      <c r="BJ40" s="144"/>
      <c r="BK40" s="144">
        <v>121</v>
      </c>
      <c r="BL40" s="152"/>
      <c r="BM40" s="152"/>
      <c r="BN40" s="152"/>
      <c r="BO40" s="152"/>
      <c r="BP40" s="152"/>
      <c r="BQ40" s="153">
        <v>48</v>
      </c>
      <c r="BR40" s="152"/>
      <c r="BS40" s="152"/>
      <c r="BT40" s="152"/>
      <c r="BU40" s="152"/>
      <c r="BV40" s="152"/>
      <c r="BW40" s="153">
        <v>27</v>
      </c>
      <c r="BX40" s="153">
        <v>48</v>
      </c>
      <c r="BY40" s="152"/>
      <c r="BZ40" s="152"/>
      <c r="CA40" s="152"/>
      <c r="CB40" s="152"/>
      <c r="CC40" s="152"/>
      <c r="CD40" s="152"/>
      <c r="CE40" s="152"/>
      <c r="CF40" s="152"/>
      <c r="CG40" s="152"/>
      <c r="CH40" s="152"/>
      <c r="CI40" s="152"/>
      <c r="CJ40" s="152"/>
      <c r="CK40" s="152"/>
      <c r="CL40" s="152"/>
      <c r="CM40" s="152"/>
      <c r="CN40" s="152"/>
      <c r="CO40" s="152"/>
      <c r="CP40" s="152"/>
      <c r="CQ40" s="152"/>
      <c r="CR40" s="152"/>
      <c r="CS40" s="152"/>
      <c r="CT40" s="152"/>
      <c r="CU40" s="152"/>
      <c r="CV40" s="152"/>
      <c r="CW40" s="152"/>
      <c r="CX40" s="152"/>
      <c r="CY40" s="152"/>
      <c r="CZ40" s="152"/>
      <c r="DA40" s="152"/>
      <c r="DB40" s="152"/>
      <c r="DC40" s="152"/>
      <c r="DD40" s="152"/>
      <c r="DE40" s="152"/>
      <c r="DF40" s="152"/>
      <c r="DG40" s="152"/>
      <c r="DH40" s="152"/>
      <c r="DI40" s="152"/>
      <c r="DJ40" s="152"/>
      <c r="DK40" s="152"/>
      <c r="DL40" s="152"/>
      <c r="DM40" s="152"/>
      <c r="DN40" s="152"/>
      <c r="DO40" s="152"/>
      <c r="DP40" s="152"/>
      <c r="DQ40" s="152"/>
      <c r="DR40" s="152"/>
      <c r="DS40" s="152"/>
      <c r="DT40" s="152"/>
      <c r="DU40" s="152"/>
      <c r="DV40" s="152"/>
      <c r="DW40" s="152"/>
      <c r="DX40" s="152"/>
      <c r="DY40" s="152"/>
      <c r="DZ40" s="152"/>
      <c r="EA40" s="152"/>
      <c r="EB40" s="152"/>
      <c r="EC40" s="152"/>
      <c r="ED40" s="152"/>
      <c r="EE40" s="152"/>
      <c r="EF40" s="152"/>
      <c r="EG40" s="152"/>
      <c r="EH40" s="152"/>
      <c r="EI40" s="152"/>
      <c r="EJ40" s="152"/>
      <c r="EK40" s="152"/>
      <c r="EL40" s="152"/>
      <c r="EM40" s="152"/>
      <c r="EN40" s="152"/>
      <c r="EO40" s="152"/>
      <c r="EP40" s="152"/>
      <c r="EQ40" s="152"/>
      <c r="ER40" s="152"/>
      <c r="ES40" s="152"/>
      <c r="ET40" s="152"/>
      <c r="EU40" s="152"/>
      <c r="EV40" s="152"/>
      <c r="EW40" s="152"/>
      <c r="EX40" s="152"/>
      <c r="EY40" s="152"/>
      <c r="EZ40" s="152"/>
      <c r="FA40" s="152"/>
      <c r="FB40" s="152"/>
      <c r="FC40" s="152"/>
      <c r="FD40" s="152"/>
      <c r="FE40" s="152"/>
      <c r="FF40" s="152"/>
      <c r="FG40" s="152"/>
      <c r="FH40" s="152"/>
      <c r="FI40" s="152"/>
      <c r="FJ40" s="152"/>
      <c r="FK40" s="152"/>
      <c r="FL40" s="152"/>
      <c r="FM40" s="152"/>
      <c r="FN40" s="152"/>
      <c r="FO40" s="152"/>
      <c r="FP40" s="152"/>
      <c r="FQ40" s="152"/>
      <c r="FR40" s="152"/>
      <c r="FS40" s="152"/>
      <c r="FT40" s="152"/>
      <c r="FU40" s="152"/>
      <c r="FV40" s="152"/>
      <c r="FW40" s="152"/>
      <c r="FX40" s="152"/>
      <c r="FY40" s="152"/>
      <c r="FZ40" s="152"/>
      <c r="GA40" s="152"/>
      <c r="GB40" s="152"/>
      <c r="GC40" s="152"/>
      <c r="GD40" s="152"/>
      <c r="GE40" s="152"/>
      <c r="GF40" s="154"/>
      <c r="GG40" s="154"/>
      <c r="GH40" s="152"/>
      <c r="GI40" s="152"/>
      <c r="GJ40" s="152"/>
      <c r="GK40" s="152"/>
      <c r="GL40" s="152"/>
      <c r="GM40" s="152"/>
      <c r="GN40" s="152"/>
      <c r="GO40" s="152"/>
      <c r="GP40" s="152"/>
      <c r="GQ40" s="144"/>
      <c r="GR40" s="144"/>
      <c r="GS40" s="144"/>
      <c r="GT40" s="144"/>
      <c r="GU40" s="144"/>
      <c r="GV40" s="144"/>
      <c r="GW40" s="134">
        <f t="shared" si="1"/>
        <v>1014</v>
      </c>
    </row>
  </sheetData>
  <sheetProtection algorithmName="SHA-512" hashValue="ClrQ+7TO2ssrTC4PnWLL8PrfUWwmVDFjZwhDxNUhPYFjP/+dDB4lF7bc3BzFMd5+UqiXKhOR3uWGTpynv8PI2Q==" saltValue="f3zufYoNHGcTr5w4Qk6cv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41"/>
  <sheetViews>
    <sheetView zoomScale="85" zoomScaleNormal="85" workbookViewId="0">
      <selection activeCell="E3" sqref="E3"/>
    </sheetView>
  </sheetViews>
  <sheetFormatPr baseColWidth="10" defaultRowHeight="12.75" x14ac:dyDescent="0.2"/>
  <cols>
    <col min="1" max="1" width="42.28515625" customWidth="1"/>
    <col min="2" max="2" width="13.42578125" customWidth="1"/>
    <col min="4" max="4" width="22.7109375" customWidth="1"/>
  </cols>
  <sheetData>
    <row r="1" spans="1:5" ht="24.95" customHeight="1" thickBot="1" x14ac:dyDescent="0.25">
      <c r="A1" s="246" t="s">
        <v>249</v>
      </c>
      <c r="B1" s="247"/>
      <c r="C1" s="247"/>
      <c r="D1" s="247"/>
      <c r="E1" s="247"/>
    </row>
    <row r="2" spans="1:5" ht="15" customHeight="1" thickBot="1" x14ac:dyDescent="0.25">
      <c r="A2" s="64" t="s">
        <v>58</v>
      </c>
      <c r="B2" s="65" t="s">
        <v>59</v>
      </c>
      <c r="C2" s="65" t="s">
        <v>78</v>
      </c>
      <c r="D2" s="66" t="s">
        <v>79</v>
      </c>
      <c r="E2" s="67" t="s">
        <v>191</v>
      </c>
    </row>
    <row r="3" spans="1:5" ht="30" customHeight="1" x14ac:dyDescent="0.2">
      <c r="A3" s="75" t="s">
        <v>379</v>
      </c>
      <c r="B3" s="72" t="s">
        <v>80</v>
      </c>
      <c r="C3" s="29" t="s">
        <v>20</v>
      </c>
      <c r="D3" s="73"/>
      <c r="E3" s="191">
        <v>25</v>
      </c>
    </row>
    <row r="4" spans="1:5" ht="30" customHeight="1" x14ac:dyDescent="0.2">
      <c r="A4" s="76" t="s">
        <v>398</v>
      </c>
      <c r="B4" s="27" t="s">
        <v>82</v>
      </c>
      <c r="C4" s="30" t="s">
        <v>25</v>
      </c>
      <c r="D4" s="248"/>
      <c r="E4" s="192"/>
    </row>
    <row r="5" spans="1:5" ht="30" customHeight="1" x14ac:dyDescent="0.2">
      <c r="A5" s="76" t="s">
        <v>398</v>
      </c>
      <c r="B5" s="27" t="s">
        <v>84</v>
      </c>
      <c r="C5" s="30" t="s">
        <v>26</v>
      </c>
      <c r="D5" s="249"/>
      <c r="E5" s="192"/>
    </row>
    <row r="6" spans="1:5" ht="30" customHeight="1" x14ac:dyDescent="0.2">
      <c r="A6" s="76" t="s">
        <v>384</v>
      </c>
      <c r="B6" s="27" t="s">
        <v>86</v>
      </c>
      <c r="C6" s="30" t="s">
        <v>48</v>
      </c>
      <c r="D6" s="70"/>
      <c r="E6" s="193">
        <v>0</v>
      </c>
    </row>
    <row r="7" spans="1:5" ht="30" customHeight="1" x14ac:dyDescent="0.2">
      <c r="A7" s="76" t="s">
        <v>87</v>
      </c>
      <c r="B7" s="27" t="s">
        <v>88</v>
      </c>
      <c r="C7" s="30" t="s">
        <v>49</v>
      </c>
      <c r="D7" s="70"/>
      <c r="E7" s="193">
        <v>0</v>
      </c>
    </row>
    <row r="8" spans="1:5" ht="30" customHeight="1" x14ac:dyDescent="0.2">
      <c r="A8" s="77" t="s">
        <v>245</v>
      </c>
      <c r="B8" s="28" t="s">
        <v>300</v>
      </c>
      <c r="C8" s="31" t="s">
        <v>57</v>
      </c>
      <c r="D8" s="71"/>
      <c r="E8" s="193">
        <v>8</v>
      </c>
    </row>
    <row r="9" spans="1:5" ht="30" customHeight="1" x14ac:dyDescent="0.2">
      <c r="A9" s="77" t="s">
        <v>90</v>
      </c>
      <c r="B9" s="27" t="s">
        <v>80</v>
      </c>
      <c r="C9" s="32" t="s">
        <v>18</v>
      </c>
      <c r="D9" s="71"/>
      <c r="E9" s="192"/>
    </row>
    <row r="10" spans="1:5" ht="30" customHeight="1" x14ac:dyDescent="0.2">
      <c r="A10" s="77" t="s">
        <v>75</v>
      </c>
      <c r="B10" s="27" t="s">
        <v>80</v>
      </c>
      <c r="C10" s="32" t="s">
        <v>19</v>
      </c>
      <c r="D10" s="71"/>
      <c r="E10" s="192"/>
    </row>
    <row r="11" spans="1:5" ht="30" customHeight="1" x14ac:dyDescent="0.2">
      <c r="A11" s="77" t="s">
        <v>92</v>
      </c>
      <c r="B11" s="27" t="s">
        <v>121</v>
      </c>
      <c r="C11" s="32" t="s">
        <v>21</v>
      </c>
      <c r="D11" s="71"/>
      <c r="E11" s="192"/>
    </row>
    <row r="12" spans="1:5" ht="30" customHeight="1" x14ac:dyDescent="0.2">
      <c r="A12" s="77" t="s">
        <v>94</v>
      </c>
      <c r="B12" s="27" t="s">
        <v>121</v>
      </c>
      <c r="C12" s="32" t="s">
        <v>22</v>
      </c>
      <c r="D12" s="71"/>
      <c r="E12" s="192"/>
    </row>
    <row r="13" spans="1:5" ht="30" customHeight="1" x14ac:dyDescent="0.2">
      <c r="A13" s="77" t="s">
        <v>95</v>
      </c>
      <c r="B13" s="27" t="s">
        <v>225</v>
      </c>
      <c r="C13" s="32" t="s">
        <v>23</v>
      </c>
      <c r="D13" s="71"/>
      <c r="E13" s="192"/>
    </row>
    <row r="14" spans="1:5" ht="30" customHeight="1" x14ac:dyDescent="0.2">
      <c r="A14" s="77" t="s">
        <v>96</v>
      </c>
      <c r="B14" s="27" t="s">
        <v>226</v>
      </c>
      <c r="C14" s="32" t="s">
        <v>24</v>
      </c>
      <c r="D14" s="71"/>
      <c r="E14" s="192">
        <v>4</v>
      </c>
    </row>
    <row r="15" spans="1:5" ht="30" customHeight="1" x14ac:dyDescent="0.2">
      <c r="A15" s="77" t="s">
        <v>385</v>
      </c>
      <c r="B15" s="27" t="s">
        <v>227</v>
      </c>
      <c r="C15" s="32" t="s">
        <v>31</v>
      </c>
      <c r="D15" s="71"/>
      <c r="E15" s="192">
        <v>10</v>
      </c>
    </row>
    <row r="16" spans="1:5" ht="30" customHeight="1" x14ac:dyDescent="0.2">
      <c r="A16" s="77" t="s">
        <v>98</v>
      </c>
      <c r="B16" s="27" t="s">
        <v>209</v>
      </c>
      <c r="C16" s="32" t="s">
        <v>29</v>
      </c>
      <c r="D16" s="71"/>
      <c r="E16" s="192"/>
    </row>
    <row r="17" spans="1:5" ht="30" customHeight="1" x14ac:dyDescent="0.2">
      <c r="A17" s="77" t="s">
        <v>100</v>
      </c>
      <c r="B17" s="27" t="s">
        <v>224</v>
      </c>
      <c r="C17" s="32" t="s">
        <v>291</v>
      </c>
      <c r="D17" s="71"/>
      <c r="E17" s="192"/>
    </row>
    <row r="18" spans="1:5" ht="30" customHeight="1" x14ac:dyDescent="0.2">
      <c r="A18" s="77" t="s">
        <v>287</v>
      </c>
      <c r="B18" s="27" t="s">
        <v>299</v>
      </c>
      <c r="C18" s="32" t="s">
        <v>292</v>
      </c>
      <c r="D18" s="71"/>
      <c r="E18" s="192"/>
    </row>
    <row r="19" spans="1:5" ht="30" customHeight="1" x14ac:dyDescent="0.2">
      <c r="A19" s="77" t="s">
        <v>101</v>
      </c>
      <c r="B19" s="27" t="s">
        <v>210</v>
      </c>
      <c r="C19" s="32" t="s">
        <v>36</v>
      </c>
      <c r="D19" s="71"/>
      <c r="E19" s="192"/>
    </row>
    <row r="20" spans="1:5" ht="30" customHeight="1" x14ac:dyDescent="0.2">
      <c r="A20" s="77" t="s">
        <v>103</v>
      </c>
      <c r="B20" s="27" t="s">
        <v>231</v>
      </c>
      <c r="C20" s="32" t="s">
        <v>37</v>
      </c>
      <c r="D20" s="71"/>
      <c r="E20" s="192">
        <v>42</v>
      </c>
    </row>
    <row r="21" spans="1:5" ht="30" customHeight="1" x14ac:dyDescent="0.2">
      <c r="A21" s="77" t="s">
        <v>355</v>
      </c>
      <c r="B21" s="27" t="s">
        <v>231</v>
      </c>
      <c r="C21" s="32" t="s">
        <v>34</v>
      </c>
      <c r="D21" s="71"/>
      <c r="E21" s="192">
        <v>0</v>
      </c>
    </row>
    <row r="22" spans="1:5" ht="30" customHeight="1" x14ac:dyDescent="0.2">
      <c r="A22" s="77" t="s">
        <v>356</v>
      </c>
      <c r="B22" s="27" t="s">
        <v>231</v>
      </c>
      <c r="C22" s="32" t="s">
        <v>352</v>
      </c>
      <c r="D22" s="71"/>
      <c r="E22" s="192">
        <v>8</v>
      </c>
    </row>
    <row r="23" spans="1:5" ht="30" customHeight="1" x14ac:dyDescent="0.2">
      <c r="A23" s="77" t="s">
        <v>295</v>
      </c>
      <c r="B23" s="27" t="s">
        <v>228</v>
      </c>
      <c r="C23" s="32" t="s">
        <v>351</v>
      </c>
      <c r="D23" s="71"/>
      <c r="E23" s="192">
        <v>10</v>
      </c>
    </row>
    <row r="24" spans="1:5" ht="30" customHeight="1" x14ac:dyDescent="0.2">
      <c r="A24" s="77" t="s">
        <v>105</v>
      </c>
      <c r="B24" s="27" t="s">
        <v>211</v>
      </c>
      <c r="C24" s="32" t="s">
        <v>38</v>
      </c>
      <c r="D24" s="71"/>
      <c r="E24" s="192">
        <v>56</v>
      </c>
    </row>
    <row r="25" spans="1:5" ht="30" customHeight="1" x14ac:dyDescent="0.2">
      <c r="A25" s="77" t="s">
        <v>106</v>
      </c>
      <c r="B25" s="27" t="s">
        <v>137</v>
      </c>
      <c r="C25" s="32" t="s">
        <v>39</v>
      </c>
      <c r="D25" s="71"/>
      <c r="E25" s="192">
        <v>20</v>
      </c>
    </row>
    <row r="26" spans="1:5" ht="30" customHeight="1" x14ac:dyDescent="0.2">
      <c r="A26" s="77" t="s">
        <v>108</v>
      </c>
      <c r="B26" s="27" t="s">
        <v>137</v>
      </c>
      <c r="C26" s="32" t="s">
        <v>40</v>
      </c>
      <c r="D26" s="71"/>
      <c r="E26" s="192">
        <v>20</v>
      </c>
    </row>
    <row r="27" spans="1:5" ht="30" customHeight="1" x14ac:dyDescent="0.2">
      <c r="A27" s="77" t="s">
        <v>386</v>
      </c>
      <c r="B27" s="27" t="s">
        <v>212</v>
      </c>
      <c r="C27" s="32" t="s">
        <v>43</v>
      </c>
      <c r="D27" s="71"/>
      <c r="E27" s="192"/>
    </row>
    <row r="28" spans="1:5" ht="33.75" x14ac:dyDescent="0.2">
      <c r="A28" s="77" t="s">
        <v>112</v>
      </c>
      <c r="B28" s="27" t="s">
        <v>230</v>
      </c>
      <c r="C28" s="32" t="s">
        <v>41</v>
      </c>
      <c r="D28" s="71"/>
      <c r="E28" s="192"/>
    </row>
    <row r="29" spans="1:5" ht="30" customHeight="1" x14ac:dyDescent="0.2">
      <c r="A29" s="77" t="s">
        <v>114</v>
      </c>
      <c r="B29" s="27" t="s">
        <v>213</v>
      </c>
      <c r="C29" s="32" t="s">
        <v>42</v>
      </c>
      <c r="D29" s="71"/>
      <c r="E29" s="192"/>
    </row>
    <row r="30" spans="1:5" ht="30" customHeight="1" x14ac:dyDescent="0.2">
      <c r="A30" s="77" t="s">
        <v>46</v>
      </c>
      <c r="B30" s="27" t="s">
        <v>214</v>
      </c>
      <c r="C30" s="32" t="s">
        <v>116</v>
      </c>
      <c r="D30" s="71"/>
      <c r="E30" s="192"/>
    </row>
    <row r="31" spans="1:5" ht="30" customHeight="1" x14ac:dyDescent="0.2">
      <c r="A31" s="77" t="s">
        <v>117</v>
      </c>
      <c r="B31" s="27" t="s">
        <v>232</v>
      </c>
      <c r="C31" s="32" t="s">
        <v>32</v>
      </c>
      <c r="D31" s="71"/>
      <c r="E31" s="192">
        <v>10</v>
      </c>
    </row>
    <row r="32" spans="1:5" ht="30" customHeight="1" x14ac:dyDescent="0.2">
      <c r="A32" s="77" t="s">
        <v>118</v>
      </c>
      <c r="B32" s="27" t="s">
        <v>216</v>
      </c>
      <c r="C32" s="32" t="s">
        <v>33</v>
      </c>
      <c r="D32" s="71"/>
      <c r="E32" s="192">
        <v>18</v>
      </c>
    </row>
    <row r="33" spans="1:7" ht="30" customHeight="1" x14ac:dyDescent="0.2">
      <c r="A33" s="77" t="s">
        <v>119</v>
      </c>
      <c r="B33" s="27" t="s">
        <v>229</v>
      </c>
      <c r="C33" s="32" t="s">
        <v>45</v>
      </c>
      <c r="D33" s="71"/>
      <c r="E33" s="192"/>
    </row>
    <row r="34" spans="1:7" ht="33.75" x14ac:dyDescent="0.2">
      <c r="A34" s="77" t="s">
        <v>73</v>
      </c>
      <c r="B34" s="27" t="s">
        <v>233</v>
      </c>
      <c r="C34" s="32" t="s">
        <v>44</v>
      </c>
      <c r="D34" s="71"/>
      <c r="E34" s="192"/>
    </row>
    <row r="35" spans="1:7" ht="30" customHeight="1" x14ac:dyDescent="0.2">
      <c r="A35" s="77" t="s">
        <v>122</v>
      </c>
      <c r="B35" s="27" t="s">
        <v>123</v>
      </c>
      <c r="C35" s="32" t="s">
        <v>47</v>
      </c>
      <c r="D35" s="71"/>
      <c r="E35" s="192" t="s">
        <v>267</v>
      </c>
    </row>
    <row r="36" spans="1:7" ht="30" hidden="1" customHeight="1" x14ac:dyDescent="0.2">
      <c r="A36" s="77"/>
      <c r="B36" s="27"/>
      <c r="C36" s="32"/>
      <c r="D36" s="69"/>
      <c r="E36" s="192"/>
    </row>
    <row r="37" spans="1:7" ht="42" hidden="1" customHeight="1" x14ac:dyDescent="0.2">
      <c r="A37" s="77"/>
      <c r="B37" s="27"/>
      <c r="C37" s="32"/>
      <c r="D37" s="71"/>
      <c r="E37" s="192"/>
    </row>
    <row r="38" spans="1:7" ht="53.25" customHeight="1" x14ac:dyDescent="0.2">
      <c r="A38" s="77" t="s">
        <v>332</v>
      </c>
      <c r="B38" s="27" t="s">
        <v>331</v>
      </c>
      <c r="C38" s="32" t="s">
        <v>333</v>
      </c>
      <c r="D38" s="69"/>
      <c r="E38" s="192">
        <v>4</v>
      </c>
    </row>
    <row r="39" spans="1:7" ht="36.75" customHeight="1" x14ac:dyDescent="0.2">
      <c r="A39" s="77" t="s">
        <v>350</v>
      </c>
      <c r="B39" s="27" t="s">
        <v>362</v>
      </c>
      <c r="C39" s="32" t="s">
        <v>380</v>
      </c>
      <c r="D39" s="32"/>
      <c r="E39" s="192">
        <v>26</v>
      </c>
    </row>
    <row r="40" spans="1:7" ht="36.75" customHeight="1" thickBot="1" x14ac:dyDescent="0.25">
      <c r="A40" s="78" t="s">
        <v>391</v>
      </c>
      <c r="B40" s="74" t="s">
        <v>362</v>
      </c>
      <c r="C40" s="33" t="s">
        <v>381</v>
      </c>
      <c r="D40" s="33"/>
      <c r="E40" s="192"/>
    </row>
    <row r="41" spans="1:7" x14ac:dyDescent="0.2">
      <c r="A41" s="68"/>
      <c r="B41" s="68"/>
      <c r="C41" s="68"/>
      <c r="D41" s="68"/>
      <c r="E41" s="68"/>
      <c r="F41" s="68"/>
      <c r="G41" s="68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D4:D5"/>
  </mergeCells>
  <conditionalFormatting sqref="E4:E5">
    <cfRule type="cellIs" dxfId="4" priority="1" operator="lessThan">
      <formula>1</formula>
    </cfRule>
  </conditionalFormatting>
  <conditionalFormatting sqref="E16">
    <cfRule type="cellIs" dxfId="3" priority="5" operator="lessThan">
      <formula>1</formula>
    </cfRule>
  </conditionalFormatting>
  <conditionalFormatting sqref="E9">
    <cfRule type="cellIs" dxfId="2" priority="4" operator="lessThan">
      <formula>1</formula>
    </cfRule>
  </conditionalFormatting>
  <conditionalFormatting sqref="E11:E14">
    <cfRule type="cellIs" dxfId="1" priority="3" operator="lessThan">
      <formula>1</formula>
    </cfRule>
  </conditionalFormatting>
  <conditionalFormatting sqref="E24:E40">
    <cfRule type="cellIs" dxfId="0" priority="2" operator="less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STOCK REAL</vt:lpstr>
      <vt:lpstr>CARGA DE STOCK</vt:lpstr>
      <vt:lpstr>PROVEEDORES</vt:lpstr>
      <vt:lpstr>VENTAS</vt:lpstr>
      <vt:lpstr>CARGAR</vt:lpstr>
      <vt:lpstr>'CARGA DE STOCK'!Área_de_impresión</vt:lpstr>
      <vt:lpstr>'STOCK REAL'!Área_de_impresión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2025-11-18T12:34:55Z</cp:lastPrinted>
  <dcterms:created xsi:type="dcterms:W3CDTF">2022-08-31T18:00:17Z</dcterms:created>
  <dcterms:modified xsi:type="dcterms:W3CDTF">2026-04-06T15:18:44Z</dcterms:modified>
</cp:coreProperties>
</file>