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Desktop\New folder (5)\Ecommerce-Sports\Planificación del proyecto\"/>
    </mc:Choice>
  </mc:AlternateContent>
  <bookViews>
    <workbookView xWindow="13380" yWindow="45" windowWidth="15420" windowHeight="11085" tabRatio="331" firstSheet="2" activeTab="2"/>
  </bookViews>
  <sheets>
    <sheet name="CI S1" sheetId="9" r:id="rId1"/>
    <sheet name="Informe S2" sheetId="14" r:id="rId2"/>
    <sheet name="Informe S3" sheetId="16" r:id="rId3"/>
    <sheet name="CI S2" sheetId="13" r:id="rId4"/>
    <sheet name="CI S3" sheetId="15" r:id="rId5"/>
  </sheets>
  <externalReferences>
    <externalReference r:id="rId6"/>
  </externalReferences>
  <definedNames>
    <definedName name="cc">'CI S3'!$G$95:$H$104</definedName>
    <definedName name="Formula1">'CI S3'!$D$98:$E$101</definedName>
    <definedName name="Formulas">'CI S3'!$G$95:$H$104</definedName>
    <definedName name="TablaFormulas">'CI S3'!$H$95:$J$104</definedName>
  </definedNames>
  <calcPr calcId="162913"/>
</workbook>
</file>

<file path=xl/calcChain.xml><?xml version="1.0" encoding="utf-8"?>
<calcChain xmlns="http://schemas.openxmlformats.org/spreadsheetml/2006/main">
  <c r="C39" i="16" l="1"/>
  <c r="C40" i="16"/>
  <c r="C41" i="16"/>
  <c r="C42" i="16"/>
  <c r="C43" i="16"/>
  <c r="C45" i="16"/>
  <c r="C48" i="16"/>
  <c r="C38" i="16"/>
  <c r="C36" i="16"/>
  <c r="P78" i="15"/>
  <c r="O78" i="15"/>
  <c r="N78" i="15"/>
  <c r="M78" i="15"/>
  <c r="L78" i="15"/>
  <c r="K78" i="15"/>
  <c r="J78" i="15" l="1"/>
  <c r="J79" i="15" s="1"/>
  <c r="I78" i="15"/>
  <c r="I79" i="15" s="1"/>
  <c r="H78" i="15"/>
  <c r="H79" i="15" s="1"/>
  <c r="V77" i="15"/>
  <c r="U77" i="15"/>
  <c r="T77" i="15"/>
  <c r="V76" i="15"/>
  <c r="U76" i="15"/>
  <c r="T76" i="15"/>
  <c r="V75" i="15"/>
  <c r="U75" i="15"/>
  <c r="T75" i="15"/>
  <c r="V74" i="15"/>
  <c r="U74" i="15"/>
  <c r="T74" i="15"/>
  <c r="V73" i="15"/>
  <c r="U73" i="15"/>
  <c r="T73" i="15"/>
  <c r="V72" i="15"/>
  <c r="U72" i="15"/>
  <c r="T72" i="15"/>
  <c r="V71" i="15"/>
  <c r="U71" i="15"/>
  <c r="T71" i="15"/>
  <c r="V70" i="15"/>
  <c r="U70" i="15"/>
  <c r="T70" i="15"/>
  <c r="V69" i="15"/>
  <c r="U69" i="15"/>
  <c r="T69" i="15"/>
  <c r="V68" i="15"/>
  <c r="U68" i="15"/>
  <c r="T68" i="15"/>
  <c r="V67" i="15"/>
  <c r="U67" i="15"/>
  <c r="T67" i="15"/>
  <c r="V66" i="15"/>
  <c r="U66" i="15"/>
  <c r="T66" i="15"/>
  <c r="V65" i="15"/>
  <c r="U65" i="15"/>
  <c r="T65" i="15"/>
  <c r="V64" i="15"/>
  <c r="U64" i="15"/>
  <c r="T64" i="15"/>
  <c r="V63" i="15"/>
  <c r="U63" i="15"/>
  <c r="T63" i="15"/>
  <c r="V62" i="15"/>
  <c r="U62" i="15"/>
  <c r="T62" i="15"/>
  <c r="V61" i="15"/>
  <c r="U61" i="15"/>
  <c r="T61" i="15"/>
  <c r="V60" i="15"/>
  <c r="U60" i="15"/>
  <c r="T60" i="15"/>
  <c r="V59" i="15"/>
  <c r="U59" i="15"/>
  <c r="T59" i="15"/>
  <c r="V58" i="15"/>
  <c r="U58" i="15"/>
  <c r="T58" i="15"/>
  <c r="V57" i="15"/>
  <c r="U57" i="15"/>
  <c r="T57" i="15"/>
  <c r="V56" i="15"/>
  <c r="U56" i="15"/>
  <c r="T56" i="15"/>
  <c r="V55" i="15"/>
  <c r="U55" i="15"/>
  <c r="T55" i="15"/>
  <c r="V54" i="15"/>
  <c r="U54" i="15"/>
  <c r="T54" i="15"/>
  <c r="V53" i="15"/>
  <c r="U53" i="15"/>
  <c r="T53" i="15"/>
  <c r="V52" i="15"/>
  <c r="U52" i="15"/>
  <c r="T52" i="15"/>
  <c r="V51" i="15"/>
  <c r="U51" i="15"/>
  <c r="T51" i="15"/>
  <c r="V50" i="15"/>
  <c r="U50" i="15"/>
  <c r="T50" i="15"/>
  <c r="V49" i="15"/>
  <c r="U49" i="15"/>
  <c r="T49" i="15"/>
  <c r="V48" i="15"/>
  <c r="U48" i="15"/>
  <c r="T48" i="15"/>
  <c r="V47" i="15"/>
  <c r="U47" i="15"/>
  <c r="T47" i="15"/>
  <c r="V46" i="15"/>
  <c r="U46" i="15"/>
  <c r="T46" i="15"/>
  <c r="V45" i="15"/>
  <c r="U45" i="15"/>
  <c r="T45" i="15"/>
  <c r="V44" i="15"/>
  <c r="U44" i="15"/>
  <c r="T44" i="15"/>
  <c r="V43" i="15"/>
  <c r="U43" i="15"/>
  <c r="T43" i="15"/>
  <c r="V42" i="15"/>
  <c r="U42" i="15"/>
  <c r="T42" i="15"/>
  <c r="V41" i="15"/>
  <c r="U41" i="15"/>
  <c r="T41" i="15"/>
  <c r="V40" i="15"/>
  <c r="U40" i="15"/>
  <c r="T40" i="15"/>
  <c r="V39" i="15"/>
  <c r="U39" i="15"/>
  <c r="T39" i="15"/>
  <c r="V38" i="15"/>
  <c r="U38" i="15"/>
  <c r="T38" i="15"/>
  <c r="V37" i="15"/>
  <c r="U37" i="15"/>
  <c r="T37" i="15"/>
  <c r="V36" i="15"/>
  <c r="U36" i="15"/>
  <c r="T36" i="15"/>
  <c r="V35" i="15"/>
  <c r="U35" i="15"/>
  <c r="T35" i="15"/>
  <c r="V34" i="15"/>
  <c r="U34" i="15"/>
  <c r="T34" i="15"/>
  <c r="V33" i="15"/>
  <c r="U33" i="15"/>
  <c r="T33" i="15"/>
  <c r="V32" i="15"/>
  <c r="U32" i="15"/>
  <c r="T32" i="15"/>
  <c r="V31" i="15"/>
  <c r="U31" i="15"/>
  <c r="T31" i="15"/>
  <c r="V30" i="15"/>
  <c r="U30" i="15"/>
  <c r="T30" i="15"/>
  <c r="V29" i="15"/>
  <c r="U29" i="15"/>
  <c r="T29" i="15"/>
  <c r="V28" i="15"/>
  <c r="U28" i="15"/>
  <c r="T28" i="15"/>
  <c r="V27" i="15"/>
  <c r="U27" i="15"/>
  <c r="T27" i="15"/>
  <c r="V26" i="15"/>
  <c r="U26" i="15"/>
  <c r="T26" i="15"/>
  <c r="V25" i="15"/>
  <c r="U25" i="15"/>
  <c r="T25" i="15"/>
  <c r="V24" i="15"/>
  <c r="U24" i="15"/>
  <c r="T24" i="15"/>
  <c r="V23" i="15"/>
  <c r="U23" i="15"/>
  <c r="T23" i="15"/>
  <c r="V22" i="15"/>
  <c r="U22" i="15"/>
  <c r="T22" i="15"/>
  <c r="V21" i="15"/>
  <c r="U21" i="15"/>
  <c r="T21" i="15"/>
  <c r="V20" i="15"/>
  <c r="U20" i="15"/>
  <c r="T20" i="15"/>
  <c r="V19" i="15"/>
  <c r="U19" i="15"/>
  <c r="T19" i="15"/>
  <c r="V18" i="15"/>
  <c r="U18" i="15"/>
  <c r="T18" i="15"/>
  <c r="V17" i="15"/>
  <c r="U17" i="15"/>
  <c r="T17" i="15"/>
  <c r="V16" i="15"/>
  <c r="U16" i="15"/>
  <c r="T16" i="15"/>
  <c r="V15" i="15"/>
  <c r="U15" i="15"/>
  <c r="T15" i="15"/>
  <c r="V14" i="15"/>
  <c r="U14" i="15"/>
  <c r="T14" i="15"/>
  <c r="V13" i="15"/>
  <c r="U13" i="15"/>
  <c r="T13" i="15"/>
  <c r="V12" i="15"/>
  <c r="U12" i="15"/>
  <c r="T12" i="15"/>
  <c r="V11" i="15"/>
  <c r="U11" i="15"/>
  <c r="T11" i="15"/>
  <c r="V10" i="15"/>
  <c r="U10" i="15"/>
  <c r="T10" i="15"/>
  <c r="V9" i="15"/>
  <c r="U9" i="15"/>
  <c r="T9" i="15"/>
  <c r="V8" i="15"/>
  <c r="U8" i="15"/>
  <c r="T8" i="15"/>
  <c r="V7" i="15"/>
  <c r="U7" i="15"/>
  <c r="T7" i="15"/>
  <c r="V6" i="15"/>
  <c r="U6" i="15"/>
  <c r="T6" i="15"/>
  <c r="V5" i="15"/>
  <c r="U5" i="15"/>
  <c r="T5" i="15"/>
  <c r="V4" i="15"/>
  <c r="U4" i="15"/>
  <c r="T4" i="15"/>
  <c r="K2" i="15"/>
  <c r="M2" i="15" s="1"/>
  <c r="J2" i="15"/>
  <c r="I109" i="15" l="1"/>
  <c r="L79" i="15"/>
  <c r="H109" i="15"/>
  <c r="K79" i="15"/>
  <c r="E99" i="15" s="1"/>
  <c r="J109" i="15"/>
  <c r="M79" i="15"/>
  <c r="E100" i="15" s="1"/>
  <c r="C37" i="16" s="1"/>
  <c r="T78" i="15"/>
  <c r="U78" i="15"/>
  <c r="V78" i="15"/>
  <c r="H110" i="15"/>
  <c r="J110" i="15"/>
  <c r="N79" i="15"/>
  <c r="H111" i="15" s="1"/>
  <c r="N2" i="15"/>
  <c r="E71" i="13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P79" i="15" l="1"/>
  <c r="J111" i="15" s="1"/>
  <c r="I110" i="15"/>
  <c r="E101" i="15"/>
  <c r="P2" i="15"/>
  <c r="Q2" i="15"/>
  <c r="S2" i="15" s="1"/>
  <c r="O79" i="15"/>
  <c r="I111" i="15" s="1"/>
  <c r="J48" i="13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H95" i="15" l="1"/>
  <c r="H101" i="15"/>
  <c r="H98" i="15"/>
  <c r="H97" i="15"/>
  <c r="H100" i="15" s="1"/>
  <c r="H96" i="15"/>
  <c r="H104" i="15"/>
  <c r="H99" i="15"/>
  <c r="V33" i="9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102" i="15" l="1"/>
  <c r="H103" i="15"/>
  <c r="H65" i="13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<sst xmlns="http://schemas.openxmlformats.org/spreadsheetml/2006/main" count="799" uniqueCount="182">
  <si>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</si>
  <si>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</si>
  <si>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</si>
  <si>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</si>
  <si>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</si>
  <si>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</si>
  <si>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</si>
  <si>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</si>
  <si>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</si>
  <si>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</si>
  <si>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</si>
  <si>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</si>
  <si>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</si>
  <si>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</si>
  <si>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</si>
  <si>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</si>
  <si>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</si>
  <si>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</si>
  <si>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</si>
  <si>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</si>
  <si>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</si>
  <si>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</si>
  <si>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</si>
  <si>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</si>
  <si>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</si>
  <si>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</si>
  <si>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</si>
  <si>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</si>
  <si>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</si>
  <si>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</si>
  <si>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</si>
  <si>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</si>
  <si>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</si>
  <si>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</si>
  <si>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</si>
  <si>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</si>
  <si>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</si>
  <si>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</si>
  <si>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</si>
  <si>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</si>
  <si>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</si>
  <si>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</si>
  <si>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</si>
  <si>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</si>
  <si>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</si>
  <si>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</si>
  <si>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</si>
  <si>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</si>
  <si>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</si>
  <si>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</si>
  <si>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</si>
  <si>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</si>
  <si>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</si>
  <si>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</si>
  <si>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</si>
  <si>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</si>
  <si>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</si>
  <si>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</si>
  <si>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</si>
  <si>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</si>
  <si>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</si>
  <si>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</si>
  <si>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</si>
  <si>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</si>
  <si>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</si>
  <si>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</si>
  <si>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</si>
  <si>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</si>
  <si>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</si>
  <si>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</si>
  <si>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</si>
  <si>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</si>
  <si>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</si>
  <si>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</si>
  <si>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</si>
  <si>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</si>
  <si>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</si>
  <si>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</si>
  <si>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</si>
  <si>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</si>
  <si>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</si>
  <si>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</si>
  <si>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</si>
  <si>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</si>
  <si>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</si>
  <si>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</si>
  <si>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</si>
  <si>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</si>
  <si>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</si>
  <si>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</si>
  <si>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</si>
  <si>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</si>
  <si>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</si>
  <si>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</si>
  <si>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</si>
  <si>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</si>
  <si>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</si>
  <si>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</si>
  <si>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</si>
  <si>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</si>
  <si>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</si>
  <si>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</si>
  <si>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</si>
  <si>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</si>
  <si>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</si>
  <si>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</si>
  <si>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</si>
  <si>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</si>
  <si>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</si>
  <si>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</si>
  <si>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</si>
  <si>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</si>
  <si>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</si>
  <si>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</si>
  <si>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</si>
  <si>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</si>
  <si>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</si>
  <si>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</si>
  <si>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</si>
  <si>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</si>
  <si>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</si>
  <si>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</si>
  <si>
    <t>2:30 hs</t>
  </si>
  <si>
    <t>30 min.</t>
  </si>
  <si>
    <t>3:00hs</t>
  </si>
  <si>
    <t>1 hs</t>
  </si>
  <si>
    <t>1 hs.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</si>
  <si>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</si>
  <si>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</si>
  <si>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</si>
  <si>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</si>
  <si>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</si>
  <si>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</si>
  <si>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</si>
  <si>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</si>
  <si>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</si>
  <si>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</si>
  <si>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</si>
  <si>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</si>
  <si>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</si>
  <si>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</si>
  <si>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</si>
  <si>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</si>
  <si>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</si>
  <si>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</si>
  <si>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</si>
  <si>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</si>
  <si>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</si>
  <si>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</si>
  <si>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</si>
  <si>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</si>
  <si>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</si>
  <si>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</si>
  <si>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</si>
  <si>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</si>
  <si>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</si>
  <si>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</si>
  <si>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</si>
  <si>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</si>
  <si>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</si>
  <si>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</si>
  <si>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Desvio calendrio</t>
  </si>
  <si>
    <t>Desvio costos</t>
  </si>
  <si>
    <t>Estamos al inicio de la semana 3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</si>
  <si>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</si>
  <si>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</si>
  <si>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</si>
  <si>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</si>
  <si>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</si>
  <si>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</si>
  <si>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Numero de integrantes * horas de trabajo * cant. De semanas</t>
  </si>
  <si>
    <t>Informe de Avance - Semana 3</t>
  </si>
  <si>
    <t>27/9/2020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</si>
  <si>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( 1.2.3 ; 1.3.3.2 ; 1.3.3.4)  , las mismas fueron finalizadas en la semana 2 satisfactoriamente. En cuanto a las actividades de la segunda semana todas fueron completadas.</t>
    </r>
  </si>
  <si>
    <r>
      <t>Análisis:</t>
    </r>
    <r>
      <rPr>
        <b/>
        <u/>
        <sz val="10"/>
        <color rgb="FF000000"/>
        <rFont val="Arial"/>
        <family val="2"/>
      </rPr>
      <t xml:space="preserve"> Finalizamos la tercer semana, si bien no pudimos completar todas las actividades de los componentes de la semana 3 ( 1.3.3.1 ; 1.1.6.2 ; 1.3.3.1.4 ; 1.2.1.1 ; 1.2.1.2).Las mismas van a ser completas en el transcurso de la semana cuatro, los problemas fueron en gran parte en subestimar las complejidad de algunas actividades e inconvenientes personales de un integrante.</t>
    </r>
  </si>
  <si>
    <t xml:space="preserve">Análisis: Consideramos que por el momento estamos retrasados en cuanto a lo planificado, esperamos poder solucionarlo en la semana entrante </t>
  </si>
  <si>
    <t>Luego del trabajo realizado esta semana el costo actual refleja que se estimo más tiempo de lo que en realidad llevaron esas actividades.</t>
  </si>
  <si>
    <t xml:space="preserve">Cada hora de trabajo rinde 1 hora. </t>
  </si>
  <si>
    <t>Como es mayor a 0, significa que estimamos mal. Mas especificamente, estimamos 30 min de más.</t>
  </si>
  <si>
    <t>El EV esta alineado con el PV. Esto quiere decir que alcanzamos a completar todas las actividades hasta el momento.</t>
  </si>
  <si>
    <t xml:space="preserve">Cada recurso invertido en el proyecto rinde 1.02, el valor esta muy proximo a 1, lo que nos estaria indicando que es casi optimo, consiguiendo una pequeña mejora en comparación con la semana anterior. </t>
  </si>
  <si>
    <t>Lo que falta para terminar el proyecto es 201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</si>
</sst>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65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0" fillId="0" borderId="0" xfId="0" applyFont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/>
    <xf numFmtId="0" fontId="5" fillId="11" borderId="20" xfId="0" applyFont="1" applyFill="1" applyBorder="1" applyAlignment="1">
      <alignment horizontal="center" wrapText="1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4" borderId="14" xfId="0" applyFont="1" applyFill="1" applyBorder="1" applyAlignment="1"/>
    <xf numFmtId="0" fontId="4" fillId="4" borderId="14" xfId="0" applyFont="1" applyFill="1" applyBorder="1" applyAlignment="1"/>
    <xf numFmtId="0" fontId="0" fillId="0" borderId="4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/>
    <xf numFmtId="0" fontId="0" fillId="0" borderId="44" xfId="0" applyFont="1" applyBorder="1" applyAlignment="1"/>
    <xf numFmtId="0" fontId="0" fillId="0" borderId="13" xfId="0" applyFont="1" applyBorder="1" applyAlignment="1"/>
    <xf numFmtId="2" fontId="4" fillId="0" borderId="11" xfId="1" applyNumberFormat="1" applyFont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4" fillId="0" borderId="45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wrapText="1"/>
    </xf>
    <xf numFmtId="0" fontId="0" fillId="0" borderId="23" xfId="0" applyFont="1" applyBorder="1" applyAlignment="1"/>
    <xf numFmtId="0" fontId="13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/>
    </xf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4A2-8961-89DCCF890058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4A2-8961-89DCCF890058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4A2-8961-89DCCF89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D-47CC-801C-2245F33ECF6E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D-47CC-801C-2245F33ECF6E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D-47CC-801C-2245F33E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22412</xdr:colOff>
      <xdr:row>7</xdr:row>
      <xdr:rowOff>11206</xdr:rowOff>
    </xdr:from>
    <xdr:to>
      <xdr:col>6</xdr:col>
      <xdr:colOff>522194</xdr:colOff>
      <xdr:row>23</xdr:row>
      <xdr:rowOff>152848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106</xdr:row>
      <xdr:rowOff>41910</xdr:rowOff>
    </xdr:from>
    <xdr:to>
      <xdr:col>16</xdr:col>
      <xdr:colOff>525780</xdr:colOff>
      <xdr:row>122</xdr:row>
      <xdr:rowOff>102870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D9" zoomScale="85" zoomScaleNormal="85" workbookViewId="0">
      <selection activeCell="L16" sqref="L1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89" t="s">
        <v>4</v>
      </c>
      <c r="B1" s="91" t="s">
        <v>5</v>
      </c>
      <c r="C1" s="92"/>
      <c r="D1" s="89" t="s">
        <v>6</v>
      </c>
      <c r="E1" s="95" t="s">
        <v>7</v>
      </c>
      <c r="F1" s="95" t="s">
        <v>8</v>
      </c>
      <c r="G1" s="95" t="s">
        <v>9</v>
      </c>
      <c r="H1" s="97" t="s">
        <v>10</v>
      </c>
      <c r="I1" s="98"/>
      <c r="J1" s="99"/>
      <c r="K1" s="100" t="s">
        <v>11</v>
      </c>
      <c r="L1" s="98"/>
      <c r="M1" s="99"/>
      <c r="N1" s="97" t="s">
        <v>0</v>
      </c>
      <c r="O1" s="98"/>
      <c r="P1" s="99"/>
      <c r="Q1" s="100" t="s">
        <v>1</v>
      </c>
      <c r="R1" s="98"/>
      <c r="S1" s="99"/>
      <c r="T1" s="97" t="s">
        <v>20</v>
      </c>
      <c r="U1" s="98"/>
      <c r="V1" s="99"/>
    </row>
    <row r="2" spans="1:22" x14ac:dyDescent="0.2">
      <c r="A2" s="90"/>
      <c r="B2" s="93"/>
      <c r="C2" s="94"/>
      <c r="D2" s="90"/>
      <c r="E2" s="96"/>
      <c r="F2" s="96"/>
      <c r="G2" s="96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90"/>
      <c r="B3" s="18" t="s">
        <v>2</v>
      </c>
      <c r="C3" s="18" t="s">
        <v>3</v>
      </c>
      <c r="D3" s="90"/>
      <c r="E3" s="96"/>
      <c r="F3" s="96"/>
      <c r="G3" s="96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101"/>
      <c r="H36" s="101"/>
      <c r="I36" s="101"/>
      <c r="J36" s="101"/>
      <c r="K36" s="101"/>
      <c r="L36" s="101"/>
      <c r="M36" s="101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85"/>
      <c r="B39" s="85"/>
      <c r="C39" s="85"/>
      <c r="D39" s="85"/>
      <c r="E39" s="85"/>
      <c r="F39" s="24"/>
      <c r="G39" s="86" t="s">
        <v>114</v>
      </c>
      <c r="H39" s="87"/>
      <c r="I39" s="87"/>
      <c r="J39" s="87"/>
      <c r="K39" s="87"/>
      <c r="L39" s="87"/>
      <c r="M39" s="88"/>
    </row>
    <row r="40" spans="1:22" x14ac:dyDescent="0.2">
      <c r="A40" s="102"/>
      <c r="B40" s="103"/>
      <c r="C40" s="103"/>
      <c r="D40" s="103"/>
      <c r="E40" s="103"/>
      <c r="F40" s="24"/>
      <c r="G40" s="101"/>
      <c r="H40" s="101"/>
      <c r="I40" s="101"/>
      <c r="J40" s="101"/>
      <c r="K40" s="101"/>
      <c r="L40" s="101"/>
      <c r="M40" s="101"/>
    </row>
    <row r="41" spans="1:22" x14ac:dyDescent="0.2">
      <c r="A41" s="102"/>
      <c r="B41" s="103"/>
      <c r="C41" s="103"/>
      <c r="D41" s="103"/>
      <c r="E41" s="103"/>
      <c r="F41" s="24"/>
      <c r="G41" s="101"/>
      <c r="H41" s="101"/>
      <c r="I41" s="101"/>
      <c r="J41" s="101"/>
      <c r="K41" s="101"/>
      <c r="L41" s="101"/>
      <c r="M41" s="101"/>
    </row>
    <row r="42" spans="1:22" x14ac:dyDescent="0.2">
      <c r="A42" s="102"/>
      <c r="B42" s="103"/>
      <c r="C42" s="103"/>
      <c r="D42" s="103"/>
      <c r="E42" s="103"/>
      <c r="F42" s="24"/>
      <c r="G42" s="22"/>
      <c r="H42" s="22"/>
      <c r="I42" s="22"/>
      <c r="J42" s="22"/>
      <c r="K42" s="22"/>
    </row>
    <row r="43" spans="1:22" x14ac:dyDescent="0.2">
      <c r="G43" s="101"/>
      <c r="H43" s="101"/>
      <c r="I43" s="22"/>
      <c r="J43" s="22"/>
      <c r="K43" s="22"/>
    </row>
    <row r="44" spans="1:22" x14ac:dyDescent="0.2">
      <c r="G44" s="101"/>
      <c r="H44" s="101"/>
      <c r="I44" s="101"/>
      <c r="J44" s="101"/>
      <c r="K44" s="101"/>
      <c r="L44" s="101"/>
      <c r="M44" s="101"/>
    </row>
    <row r="45" spans="1:22" x14ac:dyDescent="0.2">
      <c r="G45" s="101"/>
      <c r="H45" s="101"/>
      <c r="I45" s="101"/>
      <c r="J45" s="101"/>
      <c r="K45" s="101"/>
      <c r="L45" s="101"/>
      <c r="M45" s="101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81" t="s">
        <v>28</v>
      </c>
      <c r="J50" s="81"/>
      <c r="K50" s="83"/>
      <c r="L50" s="84"/>
      <c r="M50" s="84"/>
      <c r="N50" s="84"/>
      <c r="O50" s="84"/>
      <c r="P50" s="84"/>
      <c r="Q50" s="84"/>
    </row>
    <row r="51" spans="4:19" x14ac:dyDescent="0.2">
      <c r="D51" s="53"/>
      <c r="G51" s="32" t="s">
        <v>22</v>
      </c>
      <c r="H51" s="59">
        <f>E56-E55</f>
        <v>0</v>
      </c>
      <c r="I51" s="81" t="s">
        <v>29</v>
      </c>
      <c r="J51" s="81"/>
      <c r="K51" s="83"/>
      <c r="L51" s="84"/>
      <c r="M51" s="84"/>
      <c r="N51" s="84"/>
      <c r="O51" s="84"/>
      <c r="P51" s="84"/>
      <c r="Q51" s="84"/>
    </row>
    <row r="52" spans="4:19" x14ac:dyDescent="0.2">
      <c r="D52" s="104" t="s">
        <v>105</v>
      </c>
      <c r="E52" s="105"/>
      <c r="G52" s="32" t="s">
        <v>23</v>
      </c>
      <c r="H52" s="59" t="e">
        <f>E56/E54</f>
        <v>#DIV/0!</v>
      </c>
      <c r="I52" s="81" t="s">
        <v>31</v>
      </c>
      <c r="J52" s="81"/>
      <c r="K52" s="83"/>
      <c r="L52" s="84"/>
      <c r="M52" s="84"/>
      <c r="N52" s="84"/>
      <c r="O52" s="84"/>
      <c r="P52" s="84"/>
      <c r="Q52" s="84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81" t="s">
        <v>30</v>
      </c>
      <c r="J53" s="81"/>
      <c r="K53" s="83"/>
      <c r="L53" s="84"/>
      <c r="M53" s="84"/>
      <c r="N53" s="84"/>
      <c r="O53" s="84"/>
      <c r="P53" s="84"/>
      <c r="Q53" s="84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81" t="s">
        <v>32</v>
      </c>
      <c r="J54" s="81"/>
      <c r="K54" s="83"/>
      <c r="L54" s="84"/>
      <c r="M54" s="84"/>
      <c r="N54" s="84"/>
      <c r="O54" s="84"/>
      <c r="P54" s="84"/>
      <c r="Q54" s="84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81" t="s">
        <v>40</v>
      </c>
      <c r="J55" s="81"/>
      <c r="K55" s="83"/>
      <c r="L55" s="84"/>
      <c r="M55" s="84"/>
      <c r="N55" s="84"/>
      <c r="O55" s="84"/>
      <c r="P55" s="84"/>
      <c r="Q55" s="84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81" t="s">
        <v>34</v>
      </c>
      <c r="J56" s="81"/>
      <c r="K56" s="83"/>
      <c r="L56" s="84"/>
      <c r="M56" s="84"/>
      <c r="N56" s="84"/>
      <c r="O56" s="84"/>
      <c r="P56" s="84"/>
      <c r="Q56" s="84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81" t="s">
        <v>35</v>
      </c>
      <c r="J57" s="82"/>
      <c r="K57" s="83"/>
      <c r="L57" s="84"/>
      <c r="M57" s="84"/>
      <c r="N57" s="84"/>
      <c r="O57" s="84"/>
      <c r="P57" s="84"/>
      <c r="Q57" s="84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81" t="s">
        <v>41</v>
      </c>
      <c r="J58" s="82"/>
      <c r="K58" s="83"/>
      <c r="L58" s="84"/>
      <c r="M58" s="84"/>
      <c r="N58" s="84"/>
      <c r="O58" s="84"/>
      <c r="P58" s="84"/>
      <c r="Q58" s="84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81" t="s">
        <v>42</v>
      </c>
      <c r="J59" s="82"/>
      <c r="K59" s="83"/>
      <c r="L59" s="84"/>
      <c r="M59" s="84"/>
      <c r="N59" s="84"/>
      <c r="O59" s="84"/>
      <c r="P59" s="84"/>
      <c r="Q59" s="84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0:J50"/>
    <mergeCell ref="I51:J51"/>
    <mergeCell ref="I52:J52"/>
    <mergeCell ref="D52:E52"/>
    <mergeCell ref="G45:M45"/>
    <mergeCell ref="K50:Q50"/>
    <mergeCell ref="K51:Q51"/>
    <mergeCell ref="K52:Q52"/>
    <mergeCell ref="A40:E40"/>
    <mergeCell ref="A41:E41"/>
    <mergeCell ref="A42:E42"/>
    <mergeCell ref="G40:M40"/>
    <mergeCell ref="G41:M41"/>
    <mergeCell ref="N1:P1"/>
    <mergeCell ref="Q1:S1"/>
    <mergeCell ref="T1:V1"/>
    <mergeCell ref="G43:H43"/>
    <mergeCell ref="G44:M44"/>
    <mergeCell ref="G36:M36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I53:J53"/>
    <mergeCell ref="K53:Q53"/>
    <mergeCell ref="I54:J54"/>
    <mergeCell ref="K54:Q54"/>
    <mergeCell ref="I55:J55"/>
    <mergeCell ref="K55:Q55"/>
    <mergeCell ref="I59:J59"/>
    <mergeCell ref="K59:Q59"/>
    <mergeCell ref="I56:J56"/>
    <mergeCell ref="K56:Q56"/>
    <mergeCell ref="I57:J57"/>
    <mergeCell ref="K57:Q57"/>
    <mergeCell ref="I58:J58"/>
    <mergeCell ref="K58:Q5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7" zoomScale="85" zoomScaleNormal="85" workbookViewId="0">
      <selection activeCell="C44" sqref="C44"/>
    </sheetView>
  </sheetViews>
  <sheetFormatPr baseColWidth="10" defaultRowHeight="12.75" x14ac:dyDescent="0.2"/>
  <cols>
    <col min="5" max="5" width="18.85546875" customWidth="1"/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09" t="s">
        <v>116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ht="26.25" customHeight="1" thickBot="1" x14ac:dyDescent="0.25">
      <c r="A3" s="72" t="s">
        <v>43</v>
      </c>
      <c r="B3" s="117" t="s">
        <v>108</v>
      </c>
      <c r="C3" s="118"/>
      <c r="D3" s="118"/>
      <c r="E3" s="118"/>
      <c r="F3" s="118"/>
      <c r="G3" s="118"/>
      <c r="H3" s="118"/>
      <c r="I3" s="118"/>
      <c r="J3" s="119"/>
    </row>
    <row r="4" spans="1:10" ht="18.75" customHeight="1" thickBot="1" x14ac:dyDescent="0.25">
      <c r="A4" s="72" t="s">
        <v>44</v>
      </c>
      <c r="B4" s="117" t="s">
        <v>107</v>
      </c>
      <c r="C4" s="118"/>
      <c r="D4" s="118"/>
      <c r="E4" s="118"/>
      <c r="F4" s="118"/>
      <c r="G4" s="118"/>
      <c r="H4" s="118"/>
      <c r="I4" s="118"/>
      <c r="J4" s="119"/>
    </row>
    <row r="5" spans="1:10" ht="26.25" customHeight="1" thickBot="1" x14ac:dyDescent="0.25">
      <c r="A5" s="72" t="s">
        <v>45</v>
      </c>
      <c r="B5" s="117" t="s">
        <v>115</v>
      </c>
      <c r="C5" s="118"/>
      <c r="D5" s="118"/>
      <c r="E5" s="118"/>
      <c r="F5" s="118"/>
      <c r="G5" s="118"/>
      <c r="H5" s="118"/>
      <c r="I5" s="118"/>
      <c r="J5" s="119"/>
    </row>
    <row r="25" spans="2:11" ht="13.5" thickBot="1" x14ac:dyDescent="0.25"/>
    <row r="26" spans="2:11" ht="17.45" customHeight="1" x14ac:dyDescent="0.2">
      <c r="B26" s="120" t="s">
        <v>173</v>
      </c>
      <c r="C26" s="121"/>
      <c r="D26" s="121"/>
      <c r="E26" s="121"/>
      <c r="F26" s="121"/>
      <c r="G26" s="121"/>
      <c r="H26" s="121"/>
      <c r="I26" s="121"/>
      <c r="J26" s="121"/>
      <c r="K26" s="122"/>
    </row>
    <row r="27" spans="2:11" x14ac:dyDescent="0.2">
      <c r="B27" s="123"/>
      <c r="C27" s="124"/>
      <c r="D27" s="124"/>
      <c r="E27" s="124"/>
      <c r="F27" s="124"/>
      <c r="G27" s="124"/>
      <c r="H27" s="124"/>
      <c r="I27" s="124"/>
      <c r="J27" s="124"/>
      <c r="K27" s="125"/>
    </row>
    <row r="28" spans="2:11" ht="13.15" customHeight="1" thickBot="1" x14ac:dyDescent="0.25">
      <c r="B28" s="126"/>
      <c r="C28" s="127"/>
      <c r="D28" s="127"/>
      <c r="E28" s="127"/>
      <c r="F28" s="127"/>
      <c r="G28" s="127"/>
      <c r="H28" s="127"/>
      <c r="I28" s="127"/>
      <c r="J28" s="127"/>
      <c r="K28" s="128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29" t="s">
        <v>116</v>
      </c>
      <c r="C30" s="130"/>
      <c r="D30" s="130"/>
      <c r="E30" s="130"/>
      <c r="F30" s="130"/>
      <c r="G30" s="130"/>
      <c r="H30" s="130"/>
      <c r="I30" s="130"/>
      <c r="J30" s="130"/>
      <c r="K30" s="131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12" t="s">
        <v>46</v>
      </c>
      <c r="C34" s="113"/>
      <c r="D34" s="112" t="s">
        <v>47</v>
      </c>
      <c r="E34" s="113"/>
      <c r="F34" s="112" t="s">
        <v>106</v>
      </c>
      <c r="G34" s="116"/>
      <c r="H34" s="116"/>
      <c r="I34" s="116"/>
      <c r="J34" s="116"/>
      <c r="K34" s="113"/>
    </row>
    <row r="35" spans="2:11" ht="13.5" thickBot="1" x14ac:dyDescent="0.25">
      <c r="B35" s="62" t="s">
        <v>19</v>
      </c>
      <c r="C35" s="71">
        <v>225</v>
      </c>
      <c r="D35" s="150" t="s">
        <v>170</v>
      </c>
      <c r="E35" s="151"/>
      <c r="F35" s="132"/>
      <c r="G35" s="133"/>
      <c r="H35" s="133"/>
      <c r="I35" s="133"/>
      <c r="J35" s="133"/>
      <c r="K35" s="134"/>
    </row>
    <row r="36" spans="2:11" ht="13.9" customHeight="1" thickBot="1" x14ac:dyDescent="0.25">
      <c r="B36" s="62" t="s">
        <v>12</v>
      </c>
      <c r="C36" s="70">
        <v>8.5</v>
      </c>
      <c r="D36" s="114"/>
      <c r="E36" s="115"/>
      <c r="F36" s="132"/>
      <c r="G36" s="133"/>
      <c r="H36" s="133"/>
      <c r="I36" s="133"/>
      <c r="J36" s="133"/>
      <c r="K36" s="134"/>
    </row>
    <row r="37" spans="2:11" ht="57" customHeight="1" thickBot="1" x14ac:dyDescent="0.25">
      <c r="B37" s="62" t="s">
        <v>14</v>
      </c>
      <c r="C37" s="63">
        <v>6.75</v>
      </c>
      <c r="D37" s="132"/>
      <c r="E37" s="134"/>
      <c r="F37" s="106" t="s">
        <v>111</v>
      </c>
      <c r="G37" s="107"/>
      <c r="H37" s="107"/>
      <c r="I37" s="107"/>
      <c r="J37" s="107"/>
      <c r="K37" s="108"/>
    </row>
    <row r="38" spans="2:11" ht="32.25" customHeight="1" thickBot="1" x14ac:dyDescent="0.25">
      <c r="B38" s="62" t="s">
        <v>13</v>
      </c>
      <c r="C38" s="63">
        <v>8.5</v>
      </c>
      <c r="D38" s="132"/>
      <c r="E38" s="134"/>
      <c r="F38" s="106" t="s">
        <v>112</v>
      </c>
      <c r="G38" s="107"/>
      <c r="H38" s="107"/>
      <c r="I38" s="107"/>
      <c r="J38" s="107"/>
      <c r="K38" s="108"/>
    </row>
    <row r="39" spans="2:11" ht="30" customHeight="1" thickBot="1" x14ac:dyDescent="0.25">
      <c r="B39" s="62" t="s">
        <v>21</v>
      </c>
      <c r="C39" s="63">
        <v>0</v>
      </c>
      <c r="D39" s="110" t="s">
        <v>28</v>
      </c>
      <c r="E39" s="111"/>
      <c r="F39" s="106" t="s">
        <v>109</v>
      </c>
      <c r="G39" s="107"/>
      <c r="H39" s="107"/>
      <c r="I39" s="107"/>
      <c r="J39" s="107"/>
      <c r="K39" s="108"/>
    </row>
    <row r="40" spans="2:11" ht="36.75" customHeight="1" thickBot="1" x14ac:dyDescent="0.25">
      <c r="B40" s="62" t="s">
        <v>22</v>
      </c>
      <c r="C40" s="63">
        <v>1.75</v>
      </c>
      <c r="D40" s="110" t="s">
        <v>29</v>
      </c>
      <c r="E40" s="111"/>
      <c r="F40" s="106" t="s">
        <v>117</v>
      </c>
      <c r="G40" s="107"/>
      <c r="H40" s="107"/>
      <c r="I40" s="107"/>
      <c r="J40" s="107"/>
      <c r="K40" s="108"/>
    </row>
    <row r="41" spans="2:11" ht="27" customHeight="1" thickBot="1" x14ac:dyDescent="0.25">
      <c r="B41" s="62" t="s">
        <v>23</v>
      </c>
      <c r="C41" s="63">
        <v>1</v>
      </c>
      <c r="D41" s="110" t="s">
        <v>31</v>
      </c>
      <c r="E41" s="111"/>
      <c r="F41" s="106" t="s">
        <v>110</v>
      </c>
      <c r="G41" s="107"/>
      <c r="H41" s="107"/>
      <c r="I41" s="107"/>
      <c r="J41" s="107"/>
      <c r="K41" s="108"/>
    </row>
    <row r="42" spans="2:11" ht="55.5" customHeight="1" thickBot="1" x14ac:dyDescent="0.25">
      <c r="B42" s="62" t="s">
        <v>24</v>
      </c>
      <c r="C42" s="63">
        <v>1.26</v>
      </c>
      <c r="D42" s="110" t="s">
        <v>30</v>
      </c>
      <c r="E42" s="111"/>
      <c r="F42" s="106" t="s">
        <v>118</v>
      </c>
      <c r="G42" s="107"/>
      <c r="H42" s="107"/>
      <c r="I42" s="107"/>
      <c r="J42" s="107"/>
      <c r="K42" s="108"/>
    </row>
    <row r="43" spans="2:11" ht="13.5" customHeight="1" thickBot="1" x14ac:dyDescent="0.25">
      <c r="B43" s="62" t="s">
        <v>25</v>
      </c>
      <c r="C43" s="63">
        <v>15.5</v>
      </c>
      <c r="D43" s="110" t="s">
        <v>32</v>
      </c>
      <c r="E43" s="111"/>
      <c r="F43" s="106" t="s">
        <v>119</v>
      </c>
      <c r="G43" s="107"/>
      <c r="H43" s="107"/>
      <c r="I43" s="107"/>
      <c r="J43" s="107"/>
      <c r="K43" s="108"/>
    </row>
    <row r="44" spans="2:11" ht="13.5" customHeight="1" thickBot="1" x14ac:dyDescent="0.25">
      <c r="B44" s="62" t="s">
        <v>25</v>
      </c>
      <c r="C44" s="63">
        <v>12.31</v>
      </c>
      <c r="D44" s="110" t="s">
        <v>40</v>
      </c>
      <c r="E44" s="111"/>
      <c r="F44" s="106" t="s">
        <v>120</v>
      </c>
      <c r="G44" s="107"/>
      <c r="H44" s="107"/>
      <c r="I44" s="107"/>
      <c r="J44" s="107"/>
      <c r="K44" s="108"/>
    </row>
    <row r="45" spans="2:11" ht="13.5" thickBot="1" x14ac:dyDescent="0.25">
      <c r="B45" s="62" t="s">
        <v>26</v>
      </c>
      <c r="C45" s="63">
        <v>22.25</v>
      </c>
      <c r="D45" s="110" t="s">
        <v>34</v>
      </c>
      <c r="E45" s="111"/>
      <c r="F45" s="132" t="s">
        <v>121</v>
      </c>
      <c r="G45" s="133"/>
      <c r="H45" s="133"/>
      <c r="I45" s="133"/>
      <c r="J45" s="133"/>
      <c r="K45" s="134"/>
    </row>
    <row r="46" spans="2:11" ht="13.5" thickBot="1" x14ac:dyDescent="0.25">
      <c r="B46" s="62" t="s">
        <v>26</v>
      </c>
      <c r="C46" s="63">
        <v>19.059999999999999</v>
      </c>
      <c r="D46" s="110" t="s">
        <v>35</v>
      </c>
      <c r="E46" s="111"/>
      <c r="F46" s="132" t="s">
        <v>121</v>
      </c>
      <c r="G46" s="133"/>
      <c r="H46" s="133"/>
      <c r="I46" s="133"/>
      <c r="J46" s="133"/>
      <c r="K46" s="134"/>
    </row>
    <row r="47" spans="2:11" ht="13.5" thickBot="1" x14ac:dyDescent="0.25">
      <c r="B47" s="62" t="s">
        <v>26</v>
      </c>
      <c r="C47" s="63">
        <v>19.059999999999999</v>
      </c>
      <c r="D47" s="110" t="s">
        <v>41</v>
      </c>
      <c r="E47" s="111"/>
      <c r="F47" s="132" t="s">
        <v>121</v>
      </c>
      <c r="G47" s="133"/>
      <c r="H47" s="133"/>
      <c r="I47" s="133"/>
      <c r="J47" s="133"/>
      <c r="K47" s="134"/>
    </row>
    <row r="48" spans="2:11" ht="13.5" thickBot="1" x14ac:dyDescent="0.25">
      <c r="B48" s="62" t="s">
        <v>27</v>
      </c>
      <c r="C48" s="63">
        <v>0.9</v>
      </c>
      <c r="D48" s="110" t="s">
        <v>42</v>
      </c>
      <c r="E48" s="111"/>
      <c r="F48" s="132"/>
      <c r="G48" s="133"/>
      <c r="H48" s="133"/>
      <c r="I48" s="133"/>
      <c r="J48" s="133"/>
      <c r="K48" s="134"/>
    </row>
    <row r="49" spans="2:11" ht="13.5" thickBot="1" x14ac:dyDescent="0.25">
      <c r="B49" s="60"/>
      <c r="C49" s="60"/>
      <c r="D49" s="60"/>
      <c r="E49" s="60"/>
      <c r="F49" s="135"/>
      <c r="G49" s="136"/>
      <c r="H49" s="136"/>
      <c r="I49" s="136"/>
      <c r="J49" s="136"/>
      <c r="K49" s="137"/>
    </row>
    <row r="50" spans="2:11" ht="17.45" customHeight="1" x14ac:dyDescent="0.2">
      <c r="B50" s="120" t="s">
        <v>113</v>
      </c>
      <c r="C50" s="121"/>
      <c r="D50" s="121"/>
      <c r="E50" s="121"/>
      <c r="F50" s="121"/>
      <c r="G50" s="121"/>
      <c r="H50" s="121"/>
      <c r="I50" s="121"/>
      <c r="J50" s="121"/>
      <c r="K50" s="122"/>
    </row>
    <row r="51" spans="2:11" x14ac:dyDescent="0.2">
      <c r="B51" s="123"/>
      <c r="C51" s="124"/>
      <c r="D51" s="124"/>
      <c r="E51" s="124"/>
      <c r="F51" s="124"/>
      <c r="G51" s="124"/>
      <c r="H51" s="124"/>
      <c r="I51" s="124"/>
      <c r="J51" s="124"/>
      <c r="K51" s="125"/>
    </row>
    <row r="52" spans="2:11" ht="13.15" customHeight="1" thickBot="1" x14ac:dyDescent="0.25">
      <c r="B52" s="126"/>
      <c r="C52" s="127"/>
      <c r="D52" s="127"/>
      <c r="E52" s="127"/>
      <c r="F52" s="127"/>
      <c r="G52" s="127"/>
      <c r="H52" s="127"/>
      <c r="I52" s="127"/>
      <c r="J52" s="127"/>
      <c r="K52" s="128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F49:K49"/>
    <mergeCell ref="B50:K52"/>
    <mergeCell ref="F47:K47"/>
    <mergeCell ref="D47:E47"/>
    <mergeCell ref="D48:E48"/>
    <mergeCell ref="F48:K48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0:K40"/>
    <mergeCell ref="F41:K41"/>
    <mergeCell ref="F42:K42"/>
    <mergeCell ref="F44:K44"/>
    <mergeCell ref="F45:K45"/>
    <mergeCell ref="F46:K46"/>
    <mergeCell ref="D46:E46"/>
    <mergeCell ref="D44:E44"/>
    <mergeCell ref="D45:E45"/>
    <mergeCell ref="F37:K37"/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D37:E37"/>
    <mergeCell ref="D38:E38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4" zoomScale="85" zoomScaleNormal="85" workbookViewId="0">
      <selection activeCell="E43" sqref="E43:J44"/>
    </sheetView>
  </sheetViews>
  <sheetFormatPr baseColWidth="10" defaultRowHeight="12.75" x14ac:dyDescent="0.2"/>
  <cols>
    <col min="1" max="2" width="11.42578125" style="1"/>
    <col min="3" max="3" width="13.140625" style="1" customWidth="1"/>
    <col min="4" max="4" width="36.140625" style="1" customWidth="1"/>
    <col min="5" max="5" width="16" style="1" customWidth="1"/>
    <col min="6" max="9" width="11.42578125" style="1"/>
    <col min="10" max="10" width="26.7109375" style="1" customWidth="1"/>
    <col min="11" max="16384" width="11.42578125" style="1"/>
  </cols>
  <sheetData>
    <row r="1" spans="1:9" ht="13.5" thickBot="1" x14ac:dyDescent="0.25"/>
    <row r="2" spans="1:9" ht="18" customHeight="1" thickBot="1" x14ac:dyDescent="0.25">
      <c r="A2" s="109" t="s">
        <v>171</v>
      </c>
      <c r="B2" s="109"/>
      <c r="C2" s="109"/>
      <c r="D2" s="109"/>
      <c r="E2" s="109"/>
      <c r="F2" s="109"/>
      <c r="G2" s="109"/>
      <c r="H2" s="109"/>
      <c r="I2" s="109"/>
    </row>
    <row r="3" spans="1:9" ht="26.25" customHeight="1" thickBot="1" x14ac:dyDescent="0.25">
      <c r="A3" s="72" t="s">
        <v>43</v>
      </c>
      <c r="B3" s="117" t="s">
        <v>108</v>
      </c>
      <c r="C3" s="118"/>
      <c r="D3" s="118"/>
      <c r="E3" s="118"/>
      <c r="F3" s="118"/>
      <c r="G3" s="118"/>
      <c r="H3" s="118"/>
      <c r="I3" s="119"/>
    </row>
    <row r="4" spans="1:9" ht="18.75" customHeight="1" thickBot="1" x14ac:dyDescent="0.25">
      <c r="A4" s="72" t="s">
        <v>44</v>
      </c>
      <c r="B4" s="117" t="s">
        <v>172</v>
      </c>
      <c r="C4" s="118"/>
      <c r="D4" s="118"/>
      <c r="E4" s="118"/>
      <c r="F4" s="118"/>
      <c r="G4" s="118"/>
      <c r="H4" s="118"/>
      <c r="I4" s="119"/>
    </row>
    <row r="5" spans="1:9" ht="26.25" customHeight="1" thickBot="1" x14ac:dyDescent="0.25">
      <c r="A5" s="72" t="s">
        <v>45</v>
      </c>
      <c r="B5" s="117" t="s">
        <v>115</v>
      </c>
      <c r="C5" s="118"/>
      <c r="D5" s="118"/>
      <c r="E5" s="118"/>
      <c r="F5" s="118"/>
      <c r="G5" s="118"/>
      <c r="H5" s="118"/>
      <c r="I5" s="119"/>
    </row>
    <row r="25" spans="2:10" ht="13.5" thickBot="1" x14ac:dyDescent="0.25"/>
    <row r="26" spans="2:10" ht="17.45" customHeight="1" x14ac:dyDescent="0.2">
      <c r="B26" s="120" t="s">
        <v>174</v>
      </c>
      <c r="C26" s="121"/>
      <c r="D26" s="121"/>
      <c r="E26" s="121"/>
      <c r="F26" s="121"/>
      <c r="G26" s="121"/>
      <c r="H26" s="121"/>
      <c r="I26" s="121"/>
      <c r="J26" s="122"/>
    </row>
    <row r="27" spans="2:10" x14ac:dyDescent="0.2">
      <c r="B27" s="123"/>
      <c r="C27" s="124"/>
      <c r="D27" s="124"/>
      <c r="E27" s="124"/>
      <c r="F27" s="124"/>
      <c r="G27" s="124"/>
      <c r="H27" s="124"/>
      <c r="I27" s="124"/>
      <c r="J27" s="125"/>
    </row>
    <row r="28" spans="2:10" ht="13.15" customHeight="1" thickBot="1" x14ac:dyDescent="0.25">
      <c r="B28" s="126"/>
      <c r="C28" s="127"/>
      <c r="D28" s="127"/>
      <c r="E28" s="127"/>
      <c r="F28" s="127"/>
      <c r="G28" s="127"/>
      <c r="H28" s="127"/>
      <c r="I28" s="127"/>
      <c r="J28" s="128"/>
    </row>
    <row r="29" spans="2:10" ht="13.15" customHeight="1" thickBot="1" x14ac:dyDescent="0.25">
      <c r="B29" s="60"/>
      <c r="C29" s="60"/>
      <c r="D29" s="60"/>
      <c r="E29" s="60"/>
      <c r="F29" s="60"/>
      <c r="G29" s="60"/>
      <c r="H29" s="60"/>
      <c r="I29" s="60"/>
    </row>
    <row r="30" spans="2:10" ht="30" customHeight="1" thickBot="1" x14ac:dyDescent="0.3">
      <c r="B30" s="129" t="s">
        <v>171</v>
      </c>
      <c r="C30" s="130"/>
      <c r="D30" s="130"/>
      <c r="E30" s="130"/>
      <c r="F30" s="130"/>
      <c r="G30" s="130"/>
      <c r="H30" s="130"/>
      <c r="I30" s="130"/>
      <c r="J30" s="131"/>
    </row>
    <row r="31" spans="2:10" ht="13.5" thickBot="1" x14ac:dyDescent="0.25">
      <c r="B31" s="61"/>
      <c r="C31" s="61"/>
      <c r="D31" s="61"/>
      <c r="E31" s="61"/>
      <c r="F31" s="61"/>
      <c r="G31" s="61"/>
      <c r="H31" s="61"/>
      <c r="I31" s="61"/>
    </row>
    <row r="32" spans="2:10" ht="18" customHeight="1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0" ht="13.5" thickBot="1" x14ac:dyDescent="0.25">
      <c r="B33" s="60"/>
      <c r="C33" s="60"/>
      <c r="D33" s="60"/>
      <c r="E33" s="60"/>
      <c r="F33" s="60"/>
      <c r="G33" s="60"/>
      <c r="H33" s="60"/>
      <c r="I33" s="60"/>
      <c r="J33" s="61"/>
    </row>
    <row r="34" spans="2:10" ht="13.5" thickBot="1" x14ac:dyDescent="0.25">
      <c r="B34" s="112" t="s">
        <v>46</v>
      </c>
      <c r="C34" s="113"/>
      <c r="D34" s="80" t="s">
        <v>47</v>
      </c>
      <c r="E34" s="112" t="s">
        <v>106</v>
      </c>
      <c r="F34" s="116"/>
      <c r="G34" s="116"/>
      <c r="H34" s="116"/>
      <c r="I34" s="116"/>
      <c r="J34" s="113"/>
    </row>
    <row r="35" spans="2:10" ht="13.5" customHeight="1" thickBot="1" x14ac:dyDescent="0.25">
      <c r="B35" s="156" t="s">
        <v>19</v>
      </c>
      <c r="C35" s="157">
        <v>225</v>
      </c>
      <c r="D35" s="156" t="s">
        <v>170</v>
      </c>
      <c r="E35" s="158"/>
      <c r="F35" s="158"/>
      <c r="G35" s="158"/>
      <c r="H35" s="158"/>
      <c r="I35" s="158"/>
      <c r="J35" s="158"/>
    </row>
    <row r="36" spans="2:10" ht="13.9" customHeight="1" thickBot="1" x14ac:dyDescent="0.25">
      <c r="B36" s="156" t="s">
        <v>12</v>
      </c>
      <c r="C36" s="159">
        <f>VLOOKUP('Informe S3'!B36,Formula1,2,FALSE)</f>
        <v>24</v>
      </c>
      <c r="D36" s="162"/>
      <c r="E36" s="158"/>
      <c r="F36" s="158"/>
      <c r="G36" s="158"/>
      <c r="H36" s="158"/>
      <c r="I36" s="158"/>
      <c r="J36" s="158"/>
    </row>
    <row r="37" spans="2:10" ht="57" customHeight="1" thickBot="1" x14ac:dyDescent="0.25">
      <c r="B37" s="156" t="s">
        <v>14</v>
      </c>
      <c r="C37" s="159">
        <f>VLOOKUP('Informe S3'!B37,Formula1,2,FALSE)</f>
        <v>23.5</v>
      </c>
      <c r="D37" s="163"/>
      <c r="E37" s="160" t="s">
        <v>176</v>
      </c>
      <c r="F37" s="161"/>
      <c r="G37" s="161"/>
      <c r="H37" s="161"/>
      <c r="I37" s="161"/>
      <c r="J37" s="161"/>
    </row>
    <row r="38" spans="2:10" ht="32.25" customHeight="1" thickBot="1" x14ac:dyDescent="0.25">
      <c r="B38" s="156" t="s">
        <v>13</v>
      </c>
      <c r="C38" s="159">
        <f>VLOOKUP('Informe S3'!B38,Formula1,2,FALSE)</f>
        <v>24</v>
      </c>
      <c r="D38" s="163"/>
      <c r="E38" s="160" t="s">
        <v>179</v>
      </c>
      <c r="F38" s="161"/>
      <c r="G38" s="161"/>
      <c r="H38" s="161"/>
      <c r="I38" s="161"/>
      <c r="J38" s="161"/>
    </row>
    <row r="39" spans="2:10" ht="30" customHeight="1" thickBot="1" x14ac:dyDescent="0.25">
      <c r="B39" s="156" t="s">
        <v>21</v>
      </c>
      <c r="C39" s="159">
        <f>VLOOKUP('Informe S3'!B39,cc,2,FALSE)</f>
        <v>0</v>
      </c>
      <c r="D39" s="164" t="s">
        <v>28</v>
      </c>
      <c r="E39" s="160" t="s">
        <v>109</v>
      </c>
      <c r="F39" s="161"/>
      <c r="G39" s="161"/>
      <c r="H39" s="161"/>
      <c r="I39" s="161"/>
      <c r="J39" s="161"/>
    </row>
    <row r="40" spans="2:10" ht="36.75" customHeight="1" thickBot="1" x14ac:dyDescent="0.25">
      <c r="B40" s="156" t="s">
        <v>22</v>
      </c>
      <c r="C40" s="159">
        <f>VLOOKUP('Informe S3'!B40,cc,2,FALSE)</f>
        <v>0.5</v>
      </c>
      <c r="D40" s="164" t="s">
        <v>29</v>
      </c>
      <c r="E40" s="160" t="s">
        <v>178</v>
      </c>
      <c r="F40" s="161"/>
      <c r="G40" s="161"/>
      <c r="H40" s="161"/>
      <c r="I40" s="161"/>
      <c r="J40" s="161"/>
    </row>
    <row r="41" spans="2:10" ht="27" customHeight="1" thickBot="1" x14ac:dyDescent="0.25">
      <c r="B41" s="156" t="s">
        <v>23</v>
      </c>
      <c r="C41" s="159">
        <f>VLOOKUP('Informe S3'!B41,cc,2,FALSE)</f>
        <v>1</v>
      </c>
      <c r="D41" s="164" t="s">
        <v>31</v>
      </c>
      <c r="E41" s="160" t="s">
        <v>177</v>
      </c>
      <c r="F41" s="161"/>
      <c r="G41" s="161"/>
      <c r="H41" s="161"/>
      <c r="I41" s="161"/>
      <c r="J41" s="161"/>
    </row>
    <row r="42" spans="2:10" ht="55.5" customHeight="1" thickBot="1" x14ac:dyDescent="0.25">
      <c r="B42" s="156" t="s">
        <v>24</v>
      </c>
      <c r="C42" s="159">
        <f>VLOOKUP('Informe S3'!B42,cc,2,FALSE)</f>
        <v>1.0212765957446808</v>
      </c>
      <c r="D42" s="164" t="s">
        <v>30</v>
      </c>
      <c r="E42" s="160" t="s">
        <v>180</v>
      </c>
      <c r="F42" s="161"/>
      <c r="G42" s="161"/>
      <c r="H42" s="161"/>
      <c r="I42" s="161"/>
      <c r="J42" s="161"/>
    </row>
    <row r="43" spans="2:10" ht="13.5" customHeight="1" thickBot="1" x14ac:dyDescent="0.25">
      <c r="B43" s="156" t="s">
        <v>25</v>
      </c>
      <c r="C43" s="159">
        <f>VLOOKUP('Informe S3'!B43,cc,2,FALSE)</f>
        <v>201</v>
      </c>
      <c r="D43" s="164" t="s">
        <v>32</v>
      </c>
      <c r="E43" s="160" t="s">
        <v>181</v>
      </c>
      <c r="F43" s="161"/>
      <c r="G43" s="161"/>
      <c r="H43" s="161"/>
      <c r="I43" s="161"/>
      <c r="J43" s="161"/>
    </row>
    <row r="44" spans="2:10" ht="13.5" customHeight="1" thickBot="1" x14ac:dyDescent="0.25">
      <c r="B44" s="156" t="s">
        <v>25</v>
      </c>
      <c r="C44" s="159">
        <v>196.81</v>
      </c>
      <c r="D44" s="164" t="s">
        <v>40</v>
      </c>
      <c r="E44" s="160" t="s">
        <v>120</v>
      </c>
      <c r="F44" s="161"/>
      <c r="G44" s="161"/>
      <c r="H44" s="161"/>
      <c r="I44" s="161"/>
      <c r="J44" s="161"/>
    </row>
    <row r="45" spans="2:10" ht="13.5" customHeight="1" thickBot="1" x14ac:dyDescent="0.25">
      <c r="B45" s="156" t="s">
        <v>26</v>
      </c>
      <c r="C45" s="159">
        <f>VLOOKUP('Informe S3'!B45,cc,2,FALSE)</f>
        <v>224.5</v>
      </c>
      <c r="D45" s="164" t="s">
        <v>34</v>
      </c>
      <c r="E45" s="158" t="s">
        <v>121</v>
      </c>
      <c r="F45" s="158"/>
      <c r="G45" s="158"/>
      <c r="H45" s="158"/>
      <c r="I45" s="158"/>
      <c r="J45" s="158"/>
    </row>
    <row r="46" spans="2:10" ht="13.5" thickBot="1" x14ac:dyDescent="0.25">
      <c r="B46" s="156" t="s">
        <v>26</v>
      </c>
      <c r="C46" s="159">
        <v>220.31</v>
      </c>
      <c r="D46" s="164" t="s">
        <v>35</v>
      </c>
      <c r="E46" s="158" t="s">
        <v>121</v>
      </c>
      <c r="F46" s="158"/>
      <c r="G46" s="158"/>
      <c r="H46" s="158"/>
      <c r="I46" s="158"/>
      <c r="J46" s="158"/>
    </row>
    <row r="47" spans="2:10" ht="13.5" customHeight="1" thickBot="1" x14ac:dyDescent="0.25">
      <c r="B47" s="156" t="s">
        <v>26</v>
      </c>
      <c r="C47" s="159">
        <v>220.31</v>
      </c>
      <c r="D47" s="164" t="s">
        <v>41</v>
      </c>
      <c r="E47" s="158" t="s">
        <v>121</v>
      </c>
      <c r="F47" s="158"/>
      <c r="G47" s="158"/>
      <c r="H47" s="158"/>
      <c r="I47" s="158"/>
      <c r="J47" s="158"/>
    </row>
    <row r="48" spans="2:10" ht="13.5" customHeight="1" thickBot="1" x14ac:dyDescent="0.25">
      <c r="B48" s="156" t="s">
        <v>27</v>
      </c>
      <c r="C48" s="159">
        <f>VLOOKUP('Informe S3'!B48,cc,2,FALSE)</f>
        <v>0.9975186104218362</v>
      </c>
      <c r="D48" s="164" t="s">
        <v>42</v>
      </c>
      <c r="E48" s="158"/>
      <c r="F48" s="158"/>
      <c r="G48" s="158"/>
      <c r="H48" s="158"/>
      <c r="I48" s="158"/>
      <c r="J48" s="158"/>
    </row>
    <row r="49" spans="2:10" ht="13.5" thickBot="1" x14ac:dyDescent="0.25">
      <c r="B49" s="152"/>
      <c r="C49" s="152"/>
      <c r="D49" s="152"/>
      <c r="E49" s="153"/>
      <c r="F49" s="154"/>
      <c r="G49" s="154"/>
      <c r="H49" s="154"/>
      <c r="I49" s="154"/>
      <c r="J49" s="155"/>
    </row>
    <row r="50" spans="2:10" ht="17.45" customHeight="1" x14ac:dyDescent="0.2">
      <c r="B50" s="120" t="s">
        <v>175</v>
      </c>
      <c r="C50" s="121"/>
      <c r="D50" s="121"/>
      <c r="E50" s="121"/>
      <c r="F50" s="121"/>
      <c r="G50" s="121"/>
      <c r="H50" s="121"/>
      <c r="I50" s="121"/>
      <c r="J50" s="122"/>
    </row>
    <row r="51" spans="2:10" x14ac:dyDescent="0.2">
      <c r="B51" s="123"/>
      <c r="C51" s="124"/>
      <c r="D51" s="124"/>
      <c r="E51" s="124"/>
      <c r="F51" s="124"/>
      <c r="G51" s="124"/>
      <c r="H51" s="124"/>
      <c r="I51" s="124"/>
      <c r="J51" s="125"/>
    </row>
    <row r="52" spans="2:10" ht="13.15" customHeight="1" thickBot="1" x14ac:dyDescent="0.25">
      <c r="B52" s="126"/>
      <c r="C52" s="127"/>
      <c r="D52" s="127"/>
      <c r="E52" s="127"/>
      <c r="F52" s="127"/>
      <c r="G52" s="127"/>
      <c r="H52" s="127"/>
      <c r="I52" s="127"/>
      <c r="J52" s="128"/>
    </row>
    <row r="53" spans="2:10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</row>
    <row r="54" spans="2:10" ht="13.9" customHeight="1" thickBot="1" x14ac:dyDescent="0.25">
      <c r="B54" s="61"/>
      <c r="C54" s="61"/>
      <c r="D54" s="61"/>
      <c r="E54" s="61"/>
      <c r="F54" s="61"/>
      <c r="G54" s="61"/>
      <c r="H54" s="61"/>
      <c r="I54" s="61"/>
    </row>
    <row r="55" spans="2:10" ht="13.5" thickBot="1" x14ac:dyDescent="0.25">
      <c r="B55" s="61"/>
      <c r="C55" s="61"/>
      <c r="D55" s="61"/>
      <c r="E55" s="61"/>
      <c r="F55" s="61"/>
      <c r="H55" s="66" t="s">
        <v>48</v>
      </c>
      <c r="I55" s="67"/>
      <c r="J55" s="68"/>
    </row>
    <row r="56" spans="2:10" ht="13.5" thickBot="1" x14ac:dyDescent="0.25">
      <c r="B56" s="61"/>
      <c r="C56" s="61"/>
      <c r="D56" s="61"/>
      <c r="E56" s="61"/>
      <c r="F56" s="61"/>
      <c r="G56" s="65"/>
      <c r="I56" s="65"/>
    </row>
    <row r="57" spans="2:10" ht="13.5" thickBot="1" x14ac:dyDescent="0.25">
      <c r="H57" s="64"/>
    </row>
  </sheetData>
  <mergeCells count="24">
    <mergeCell ref="E49:J49"/>
    <mergeCell ref="B50:J52"/>
    <mergeCell ref="E46:J46"/>
    <mergeCell ref="E47:J47"/>
    <mergeCell ref="E48:J48"/>
    <mergeCell ref="E43:J43"/>
    <mergeCell ref="E44:J44"/>
    <mergeCell ref="E45:J45"/>
    <mergeCell ref="E40:J40"/>
    <mergeCell ref="E41:J41"/>
    <mergeCell ref="E42:J42"/>
    <mergeCell ref="E37:J37"/>
    <mergeCell ref="E38:J38"/>
    <mergeCell ref="E39:J39"/>
    <mergeCell ref="B34:C34"/>
    <mergeCell ref="E34:J34"/>
    <mergeCell ref="E35:J35"/>
    <mergeCell ref="E36:J36"/>
    <mergeCell ref="A2:I2"/>
    <mergeCell ref="B3:I3"/>
    <mergeCell ref="B4:I4"/>
    <mergeCell ref="B5:I5"/>
    <mergeCell ref="B26:J28"/>
    <mergeCell ref="B30:J3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D27" zoomScaleNormal="100" workbookViewId="0">
      <selection activeCell="H4" sqref="H4:J47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89" t="s">
        <v>4</v>
      </c>
      <c r="B1" s="91" t="s">
        <v>5</v>
      </c>
      <c r="C1" s="92"/>
      <c r="D1" s="89" t="s">
        <v>6</v>
      </c>
      <c r="E1" s="95" t="s">
        <v>7</v>
      </c>
      <c r="F1" s="95" t="s">
        <v>8</v>
      </c>
      <c r="G1" s="95" t="s">
        <v>9</v>
      </c>
      <c r="H1" s="97" t="s">
        <v>10</v>
      </c>
      <c r="I1" s="98"/>
      <c r="J1" s="99"/>
      <c r="K1" s="100" t="s">
        <v>11</v>
      </c>
      <c r="L1" s="98"/>
      <c r="M1" s="99"/>
      <c r="N1" s="97" t="s">
        <v>0</v>
      </c>
      <c r="O1" s="98"/>
      <c r="P1" s="99"/>
      <c r="Q1" s="100" t="s">
        <v>1</v>
      </c>
      <c r="R1" s="98"/>
      <c r="S1" s="99"/>
      <c r="T1" s="97" t="s">
        <v>20</v>
      </c>
      <c r="U1" s="98"/>
      <c r="V1" s="99"/>
    </row>
    <row r="2" spans="1:22" x14ac:dyDescent="0.2">
      <c r="A2" s="90"/>
      <c r="B2" s="93"/>
      <c r="C2" s="94"/>
      <c r="D2" s="90"/>
      <c r="E2" s="96"/>
      <c r="F2" s="96"/>
      <c r="G2" s="96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90"/>
      <c r="B3" s="27" t="s">
        <v>2</v>
      </c>
      <c r="C3" s="27" t="s">
        <v>3</v>
      </c>
      <c r="D3" s="90"/>
      <c r="E3" s="96"/>
      <c r="F3" s="96"/>
      <c r="G3" s="96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86" t="s">
        <v>114</v>
      </c>
      <c r="H52" s="87"/>
      <c r="I52" s="87"/>
      <c r="J52" s="87"/>
      <c r="K52" s="87"/>
      <c r="L52" s="87"/>
      <c r="M52" s="88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85"/>
      <c r="B54" s="85"/>
      <c r="C54" s="85"/>
      <c r="D54" s="85"/>
      <c r="E54" s="85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102"/>
      <c r="B55" s="103"/>
      <c r="C55" s="103"/>
      <c r="D55" s="103"/>
      <c r="E55" s="103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102"/>
      <c r="B56" s="103"/>
      <c r="C56" s="103"/>
      <c r="D56" s="103"/>
      <c r="E56" s="103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102"/>
      <c r="B57" s="103"/>
      <c r="C57" s="103"/>
      <c r="D57" s="103"/>
      <c r="E57" s="103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103"/>
      <c r="H58" s="103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81" t="s">
        <v>28</v>
      </c>
      <c r="J65" s="81"/>
      <c r="K65" s="83"/>
      <c r="L65" s="84"/>
      <c r="M65" s="84"/>
      <c r="N65" s="84"/>
      <c r="O65" s="84"/>
      <c r="P65" s="84"/>
      <c r="Q65" s="84"/>
    </row>
    <row r="66" spans="4:19" x14ac:dyDescent="0.2">
      <c r="G66" s="30" t="s">
        <v>22</v>
      </c>
      <c r="H66" s="59">
        <f>E71-E70</f>
        <v>1.75</v>
      </c>
      <c r="I66" s="81" t="s">
        <v>29</v>
      </c>
      <c r="J66" s="81"/>
      <c r="K66" s="83"/>
      <c r="L66" s="84"/>
      <c r="M66" s="84"/>
      <c r="N66" s="84"/>
      <c r="O66" s="84"/>
      <c r="P66" s="84"/>
      <c r="Q66" s="84"/>
    </row>
    <row r="67" spans="4:19" x14ac:dyDescent="0.2">
      <c r="D67" s="104" t="s">
        <v>33</v>
      </c>
      <c r="E67" s="105"/>
      <c r="G67" s="30" t="s">
        <v>23</v>
      </c>
      <c r="H67" s="59">
        <f>E71/E69</f>
        <v>1</v>
      </c>
      <c r="I67" s="81" t="s">
        <v>31</v>
      </c>
      <c r="J67" s="81"/>
      <c r="K67" s="83"/>
      <c r="L67" s="84"/>
      <c r="M67" s="84"/>
      <c r="N67" s="84"/>
      <c r="O67" s="84"/>
      <c r="P67" s="84"/>
      <c r="Q67" s="84"/>
    </row>
    <row r="68" spans="4:19" x14ac:dyDescent="0.2">
      <c r="D68" s="25" t="s">
        <v>19</v>
      </c>
      <c r="E68" s="23">
        <v>225</v>
      </c>
      <c r="F68" s="26"/>
      <c r="G68" s="30" t="s">
        <v>24</v>
      </c>
      <c r="H68" s="59">
        <f>E71/E70</f>
        <v>1.2592592592592593</v>
      </c>
      <c r="I68" s="81" t="s">
        <v>30</v>
      </c>
      <c r="J68" s="81"/>
      <c r="K68" s="83"/>
      <c r="L68" s="84"/>
      <c r="M68" s="84"/>
      <c r="N68" s="84"/>
      <c r="O68" s="84"/>
      <c r="P68" s="84"/>
      <c r="Q68" s="84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216.5</v>
      </c>
      <c r="I69" s="81" t="s">
        <v>32</v>
      </c>
      <c r="J69" s="81"/>
      <c r="K69" s="83"/>
      <c r="L69" s="84"/>
      <c r="M69" s="84"/>
      <c r="N69" s="84"/>
      <c r="O69" s="84"/>
      <c r="P69" s="84"/>
      <c r="Q69" s="84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171.92647058823528</v>
      </c>
      <c r="I70" s="81" t="s">
        <v>40</v>
      </c>
      <c r="J70" s="81"/>
      <c r="K70" s="83"/>
      <c r="L70" s="84"/>
      <c r="M70" s="84"/>
      <c r="N70" s="84"/>
      <c r="O70" s="84"/>
      <c r="P70" s="84"/>
      <c r="Q70" s="84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223.25</v>
      </c>
      <c r="I71" s="81" t="s">
        <v>34</v>
      </c>
      <c r="J71" s="81"/>
      <c r="K71" s="83"/>
      <c r="L71" s="84"/>
      <c r="M71" s="84"/>
      <c r="N71" s="84"/>
      <c r="O71" s="84"/>
      <c r="P71" s="84"/>
      <c r="Q71" s="84"/>
      <c r="R71" s="26"/>
      <c r="S71" s="26"/>
    </row>
    <row r="72" spans="4:19" x14ac:dyDescent="0.2">
      <c r="F72" s="26"/>
      <c r="G72" s="30" t="s">
        <v>26</v>
      </c>
      <c r="H72" s="59">
        <f>E68/H68</f>
        <v>178.67647058823528</v>
      </c>
      <c r="I72" s="81" t="s">
        <v>35</v>
      </c>
      <c r="J72" s="82"/>
      <c r="K72" s="83"/>
      <c r="L72" s="84"/>
      <c r="M72" s="84"/>
      <c r="N72" s="84"/>
      <c r="O72" s="84"/>
      <c r="P72" s="84"/>
      <c r="Q72" s="84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178.67647058823528</v>
      </c>
      <c r="I73" s="81" t="s">
        <v>41</v>
      </c>
      <c r="J73" s="82"/>
      <c r="K73" s="83"/>
      <c r="L73" s="84"/>
      <c r="M73" s="84"/>
      <c r="N73" s="84"/>
      <c r="O73" s="84"/>
      <c r="P73" s="84"/>
      <c r="Q73" s="84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0.99198167239404356</v>
      </c>
      <c r="I74" s="81" t="s">
        <v>42</v>
      </c>
      <c r="J74" s="82"/>
      <c r="K74" s="83"/>
      <c r="L74" s="84"/>
      <c r="M74" s="84"/>
      <c r="N74" s="84"/>
      <c r="O74" s="84"/>
      <c r="P74" s="84"/>
      <c r="Q74" s="84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opLeftCell="D91" zoomScale="80" zoomScaleNormal="80" workbookViewId="0">
      <selection activeCell="H100" sqref="H100"/>
    </sheetView>
  </sheetViews>
  <sheetFormatPr baseColWidth="10" defaultRowHeight="12.75" x14ac:dyDescent="0.2"/>
  <cols>
    <col min="3" max="3" width="26.42578125" customWidth="1"/>
    <col min="4" max="4" width="47" customWidth="1"/>
  </cols>
  <sheetData>
    <row r="1" spans="1:23" x14ac:dyDescent="0.2">
      <c r="A1" s="89" t="s">
        <v>4</v>
      </c>
      <c r="B1" s="91" t="s">
        <v>5</v>
      </c>
      <c r="C1" s="92"/>
      <c r="D1" s="89" t="s">
        <v>6</v>
      </c>
      <c r="E1" s="95" t="s">
        <v>7</v>
      </c>
      <c r="F1" s="95" t="s">
        <v>8</v>
      </c>
      <c r="G1" s="95" t="s">
        <v>9</v>
      </c>
      <c r="H1" s="97" t="s">
        <v>10</v>
      </c>
      <c r="I1" s="98"/>
      <c r="J1" s="99"/>
      <c r="K1" s="100" t="s">
        <v>11</v>
      </c>
      <c r="L1" s="98"/>
      <c r="M1" s="99"/>
      <c r="N1" s="97" t="s">
        <v>0</v>
      </c>
      <c r="O1" s="98"/>
      <c r="P1" s="99"/>
      <c r="Q1" s="100" t="s">
        <v>1</v>
      </c>
      <c r="R1" s="98"/>
      <c r="S1" s="99"/>
      <c r="T1" s="97" t="s">
        <v>20</v>
      </c>
      <c r="U1" s="98"/>
      <c r="V1" s="99"/>
      <c r="W1" s="1"/>
    </row>
    <row r="2" spans="1:23" x14ac:dyDescent="0.2">
      <c r="A2" s="90"/>
      <c r="B2" s="93"/>
      <c r="C2" s="94"/>
      <c r="D2" s="90"/>
      <c r="E2" s="96"/>
      <c r="F2" s="96"/>
      <c r="G2" s="96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  <c r="W2" s="1"/>
    </row>
    <row r="3" spans="1:23" x14ac:dyDescent="0.2">
      <c r="A3" s="90"/>
      <c r="B3" s="78" t="s">
        <v>2</v>
      </c>
      <c r="C3" s="78" t="s">
        <v>3</v>
      </c>
      <c r="D3" s="90"/>
      <c r="E3" s="96"/>
      <c r="F3" s="96"/>
      <c r="G3" s="96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  <c r="W3" s="1"/>
    </row>
    <row r="4" spans="1:23" x14ac:dyDescent="0.2">
      <c r="A4" s="79"/>
      <c r="B4" s="28" t="s">
        <v>51</v>
      </c>
      <c r="C4" s="74" t="s">
        <v>52</v>
      </c>
      <c r="D4" s="79"/>
      <c r="E4" s="74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  <c r="W4" s="1"/>
    </row>
    <row r="5" spans="1:23" x14ac:dyDescent="0.2">
      <c r="A5" s="79"/>
      <c r="B5" s="28" t="s">
        <v>53</v>
      </c>
      <c r="C5" s="74" t="s">
        <v>54</v>
      </c>
      <c r="D5" s="79"/>
      <c r="E5" s="41" t="s">
        <v>122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 t="shared" ref="T5:V68" si="0">H5+K5+N5+Q5</f>
        <v>0</v>
      </c>
      <c r="U5" s="35">
        <f t="shared" si="0"/>
        <v>0</v>
      </c>
      <c r="V5" s="35">
        <f t="shared" si="0"/>
        <v>0</v>
      </c>
      <c r="W5" s="1"/>
    </row>
    <row r="6" spans="1:23" x14ac:dyDescent="0.2">
      <c r="A6" s="79"/>
      <c r="B6" s="29"/>
      <c r="C6" s="74"/>
      <c r="D6" s="79" t="s">
        <v>55</v>
      </c>
      <c r="E6" s="41" t="s">
        <v>123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 t="shared" si="0"/>
        <v>0.5</v>
      </c>
      <c r="U6" s="35">
        <f t="shared" si="0"/>
        <v>0.5</v>
      </c>
      <c r="V6" s="35">
        <f t="shared" si="0"/>
        <v>0.5</v>
      </c>
      <c r="W6" s="1"/>
    </row>
    <row r="7" spans="1:23" x14ac:dyDescent="0.2">
      <c r="A7" s="79"/>
      <c r="B7" s="28"/>
      <c r="C7" s="79"/>
      <c r="D7" s="79" t="s">
        <v>56</v>
      </c>
      <c r="E7" s="41" t="s">
        <v>123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si="0"/>
        <v>0.5</v>
      </c>
      <c r="U7" s="35">
        <f t="shared" si="0"/>
        <v>0.5</v>
      </c>
      <c r="V7" s="35">
        <f t="shared" si="0"/>
        <v>0.25</v>
      </c>
      <c r="W7" s="1"/>
    </row>
    <row r="8" spans="1:23" x14ac:dyDescent="0.2">
      <c r="A8" s="79"/>
      <c r="B8" s="14"/>
      <c r="C8" s="15"/>
      <c r="D8" s="79" t="s">
        <v>57</v>
      </c>
      <c r="E8" s="41" t="s">
        <v>123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0"/>
        <v>0.5</v>
      </c>
      <c r="V8" s="35">
        <f t="shared" si="0"/>
        <v>0.25</v>
      </c>
      <c r="W8" s="1"/>
    </row>
    <row r="9" spans="1:23" x14ac:dyDescent="0.2">
      <c r="A9" s="79"/>
      <c r="B9" s="14"/>
      <c r="C9" s="15"/>
      <c r="D9" s="16" t="s">
        <v>58</v>
      </c>
      <c r="E9" s="41" t="s">
        <v>123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0"/>
        <v>0.5</v>
      </c>
      <c r="U9" s="35">
        <f t="shared" si="0"/>
        <v>0.5</v>
      </c>
      <c r="V9" s="35">
        <f t="shared" si="0"/>
        <v>0.25</v>
      </c>
      <c r="W9" s="1"/>
    </row>
    <row r="10" spans="1:23" x14ac:dyDescent="0.2">
      <c r="A10" s="79"/>
      <c r="B10" s="14"/>
      <c r="C10" s="15"/>
      <c r="D10" s="16" t="s">
        <v>59</v>
      </c>
      <c r="E10" s="41" t="s">
        <v>123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0"/>
        <v>0.5</v>
      </c>
      <c r="V10" s="35">
        <f t="shared" si="0"/>
        <v>0.25</v>
      </c>
      <c r="W10" s="1"/>
    </row>
    <row r="11" spans="1:23" x14ac:dyDescent="0.2">
      <c r="A11" s="79"/>
      <c r="B11" s="28" t="s">
        <v>72</v>
      </c>
      <c r="C11" s="74" t="s">
        <v>60</v>
      </c>
      <c r="D11" s="16"/>
      <c r="E11" s="42" t="s">
        <v>124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0"/>
        <v>0</v>
      </c>
      <c r="V11" s="35">
        <f t="shared" si="0"/>
        <v>0</v>
      </c>
      <c r="W11" s="1"/>
    </row>
    <row r="12" spans="1:23" x14ac:dyDescent="0.2">
      <c r="A12" s="79"/>
      <c r="B12" s="14"/>
      <c r="C12" s="15"/>
      <c r="D12" s="79" t="s">
        <v>61</v>
      </c>
      <c r="E12" s="41" t="s">
        <v>125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0"/>
        <v>1</v>
      </c>
      <c r="V12" s="35">
        <f t="shared" si="0"/>
        <v>0.5</v>
      </c>
      <c r="W12" s="1"/>
    </row>
    <row r="13" spans="1:23" x14ac:dyDescent="0.2">
      <c r="A13" s="79"/>
      <c r="B13" s="29"/>
      <c r="C13" s="74"/>
      <c r="D13" s="79" t="s">
        <v>62</v>
      </c>
      <c r="E13" s="41" t="s">
        <v>123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 t="shared" si="0"/>
        <v>0.5</v>
      </c>
      <c r="U13" s="35">
        <f t="shared" si="0"/>
        <v>0.5</v>
      </c>
      <c r="V13" s="35">
        <f t="shared" si="0"/>
        <v>0.25</v>
      </c>
      <c r="W13" s="1"/>
    </row>
    <row r="14" spans="1:23" x14ac:dyDescent="0.2">
      <c r="A14" s="79"/>
      <c r="B14" s="29"/>
      <c r="C14" s="74"/>
      <c r="D14" s="79" t="s">
        <v>63</v>
      </c>
      <c r="E14" s="41" t="s">
        <v>123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0"/>
        <v>0.5</v>
      </c>
      <c r="V14" s="35">
        <f t="shared" si="0"/>
        <v>0.25</v>
      </c>
      <c r="W14" s="1"/>
    </row>
    <row r="15" spans="1:23" x14ac:dyDescent="0.2">
      <c r="A15" s="79"/>
      <c r="B15" s="28"/>
      <c r="C15" s="79"/>
      <c r="D15" s="16" t="s">
        <v>64</v>
      </c>
      <c r="E15" s="41" t="s">
        <v>123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0"/>
        <v>0.5</v>
      </c>
      <c r="U15" s="35">
        <f t="shared" si="0"/>
        <v>0.5</v>
      </c>
      <c r="V15" s="35">
        <f t="shared" si="0"/>
        <v>0.25</v>
      </c>
      <c r="W15" s="1"/>
    </row>
    <row r="16" spans="1:23" x14ac:dyDescent="0.2">
      <c r="A16" s="79"/>
      <c r="B16" s="14"/>
      <c r="C16" s="15"/>
      <c r="D16" s="16" t="s">
        <v>65</v>
      </c>
      <c r="E16" s="41" t="s">
        <v>123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0"/>
        <v>0.5</v>
      </c>
      <c r="V16" s="35">
        <f t="shared" si="0"/>
        <v>0.25</v>
      </c>
      <c r="W16" s="1"/>
    </row>
    <row r="17" spans="1:23" x14ac:dyDescent="0.2">
      <c r="A17" s="79"/>
      <c r="B17" s="28" t="s">
        <v>73</v>
      </c>
      <c r="C17" s="74" t="s">
        <v>66</v>
      </c>
      <c r="D17" s="16"/>
      <c r="E17" s="42" t="s">
        <v>124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0"/>
        <v>0</v>
      </c>
      <c r="V17" s="35">
        <f t="shared" si="0"/>
        <v>0</v>
      </c>
      <c r="W17" s="1"/>
    </row>
    <row r="18" spans="1:23" x14ac:dyDescent="0.2">
      <c r="A18" s="79"/>
      <c r="B18" s="14"/>
      <c r="C18" s="15"/>
      <c r="D18" s="79" t="s">
        <v>67</v>
      </c>
      <c r="E18" s="41" t="s">
        <v>125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0"/>
        <v>1</v>
      </c>
      <c r="V18" s="35">
        <f t="shared" si="0"/>
        <v>0.5</v>
      </c>
      <c r="W18" s="1"/>
    </row>
    <row r="19" spans="1:23" x14ac:dyDescent="0.2">
      <c r="A19" s="79"/>
      <c r="B19" s="29"/>
      <c r="C19" s="74"/>
      <c r="D19" s="79" t="s">
        <v>68</v>
      </c>
      <c r="E19" s="41" t="s">
        <v>123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0"/>
        <v>0.5</v>
      </c>
      <c r="U19" s="35">
        <f t="shared" si="0"/>
        <v>0.5</v>
      </c>
      <c r="V19" s="35">
        <f t="shared" si="0"/>
        <v>0.25</v>
      </c>
      <c r="W19" s="1"/>
    </row>
    <row r="20" spans="1:23" x14ac:dyDescent="0.2">
      <c r="A20" s="79"/>
      <c r="B20" s="29"/>
      <c r="C20" s="74"/>
      <c r="D20" s="79" t="s">
        <v>69</v>
      </c>
      <c r="E20" s="41" t="s">
        <v>123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79"/>
      <c r="R20" s="79"/>
      <c r="S20" s="79"/>
      <c r="T20" s="35">
        <f t="shared" si="0"/>
        <v>0.5</v>
      </c>
      <c r="U20" s="35">
        <f t="shared" si="0"/>
        <v>0.5</v>
      </c>
      <c r="V20" s="35">
        <f t="shared" si="0"/>
        <v>0.25</v>
      </c>
      <c r="W20" s="1"/>
    </row>
    <row r="21" spans="1:23" x14ac:dyDescent="0.2">
      <c r="A21" s="79"/>
      <c r="B21" s="28"/>
      <c r="C21" s="79"/>
      <c r="D21" s="16" t="s">
        <v>70</v>
      </c>
      <c r="E21" s="41" t="s">
        <v>123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79"/>
      <c r="R21" s="79"/>
      <c r="S21" s="79"/>
      <c r="T21" s="35">
        <f t="shared" si="0"/>
        <v>0.5</v>
      </c>
      <c r="U21" s="35">
        <f t="shared" si="0"/>
        <v>0.5</v>
      </c>
      <c r="V21" s="35">
        <f t="shared" si="0"/>
        <v>0.5</v>
      </c>
      <c r="W21" s="1"/>
    </row>
    <row r="22" spans="1:23" x14ac:dyDescent="0.2">
      <c r="A22" s="79"/>
      <c r="B22" s="14"/>
      <c r="C22" s="15"/>
      <c r="D22" s="16" t="s">
        <v>71</v>
      </c>
      <c r="E22" s="41" t="s">
        <v>123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79"/>
      <c r="R22" s="79"/>
      <c r="S22" s="79"/>
      <c r="T22" s="35">
        <f t="shared" si="0"/>
        <v>0.5</v>
      </c>
      <c r="U22" s="35">
        <f t="shared" si="0"/>
        <v>0.5</v>
      </c>
      <c r="V22" s="35">
        <f t="shared" si="0"/>
        <v>0.5</v>
      </c>
      <c r="W22" s="1"/>
    </row>
    <row r="23" spans="1:23" x14ac:dyDescent="0.2">
      <c r="A23" s="79"/>
      <c r="B23" s="14">
        <v>1.1000000000000001</v>
      </c>
      <c r="C23" s="15" t="s">
        <v>74</v>
      </c>
      <c r="D23" s="16"/>
      <c r="E23" s="43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79"/>
      <c r="R23" s="79"/>
      <c r="S23" s="79"/>
      <c r="T23" s="35">
        <f t="shared" si="0"/>
        <v>0</v>
      </c>
      <c r="U23" s="35">
        <f t="shared" si="0"/>
        <v>0</v>
      </c>
      <c r="V23" s="35">
        <f t="shared" si="0"/>
        <v>0</v>
      </c>
      <c r="W23" s="1"/>
    </row>
    <row r="24" spans="1:23" x14ac:dyDescent="0.2">
      <c r="A24" s="79"/>
      <c r="B24" s="14" t="s">
        <v>77</v>
      </c>
      <c r="C24" s="15" t="s">
        <v>76</v>
      </c>
      <c r="D24" s="16"/>
      <c r="E24" s="43" t="s">
        <v>123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79"/>
      <c r="R24" s="79"/>
      <c r="S24" s="79"/>
      <c r="T24" s="35">
        <f t="shared" si="0"/>
        <v>0</v>
      </c>
      <c r="U24" s="35">
        <f t="shared" si="0"/>
        <v>0</v>
      </c>
      <c r="V24" s="35">
        <f t="shared" si="0"/>
        <v>0</v>
      </c>
      <c r="W24" s="1"/>
    </row>
    <row r="25" spans="1:23" x14ac:dyDescent="0.2">
      <c r="A25" s="79"/>
      <c r="B25" s="14"/>
      <c r="C25" s="15"/>
      <c r="D25" s="16" t="s">
        <v>85</v>
      </c>
      <c r="E25" s="43" t="s">
        <v>123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79"/>
      <c r="R25" s="79"/>
      <c r="S25" s="79"/>
      <c r="T25" s="35">
        <f t="shared" si="0"/>
        <v>0.5</v>
      </c>
      <c r="U25" s="35">
        <f t="shared" si="0"/>
        <v>0.5</v>
      </c>
      <c r="V25" s="35">
        <f t="shared" si="0"/>
        <v>1</v>
      </c>
      <c r="W25" s="1"/>
    </row>
    <row r="26" spans="1:23" x14ac:dyDescent="0.2">
      <c r="A26" s="79"/>
      <c r="B26" s="14" t="s">
        <v>75</v>
      </c>
      <c r="C26" s="15" t="s">
        <v>79</v>
      </c>
      <c r="D26" s="16"/>
      <c r="E26" s="43" t="s">
        <v>125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79"/>
      <c r="R26" s="79"/>
      <c r="S26" s="79"/>
      <c r="T26" s="35">
        <f t="shared" si="0"/>
        <v>0</v>
      </c>
      <c r="U26" s="35">
        <f t="shared" si="0"/>
        <v>0</v>
      </c>
      <c r="V26" s="35">
        <f t="shared" si="0"/>
        <v>0</v>
      </c>
      <c r="W26" s="1"/>
    </row>
    <row r="27" spans="1:23" x14ac:dyDescent="0.2">
      <c r="A27" s="79"/>
      <c r="B27" s="14"/>
      <c r="C27" s="15"/>
      <c r="D27" s="16" t="s">
        <v>80</v>
      </c>
      <c r="E27" s="41" t="s">
        <v>123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79"/>
      <c r="R27" s="79"/>
      <c r="S27" s="79"/>
      <c r="T27" s="35">
        <f t="shared" si="0"/>
        <v>0.5</v>
      </c>
      <c r="U27" s="35">
        <f t="shared" si="0"/>
        <v>0.5</v>
      </c>
      <c r="V27" s="35">
        <f t="shared" si="0"/>
        <v>0.5</v>
      </c>
      <c r="W27" s="1"/>
    </row>
    <row r="28" spans="1:23" x14ac:dyDescent="0.2">
      <c r="A28" s="79"/>
      <c r="B28" s="14"/>
      <c r="C28" s="15"/>
      <c r="D28" s="16" t="s">
        <v>86</v>
      </c>
      <c r="E28" s="41" t="s">
        <v>123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79"/>
      <c r="R28" s="79"/>
      <c r="S28" s="79"/>
      <c r="T28" s="35">
        <f t="shared" si="0"/>
        <v>0.5</v>
      </c>
      <c r="U28" s="35">
        <f t="shared" si="0"/>
        <v>0.5</v>
      </c>
      <c r="V28" s="35">
        <f t="shared" si="0"/>
        <v>0.5</v>
      </c>
      <c r="W28" s="1"/>
    </row>
    <row r="29" spans="1:23" x14ac:dyDescent="0.2">
      <c r="A29" s="79"/>
      <c r="B29" s="14" t="s">
        <v>78</v>
      </c>
      <c r="C29" s="15" t="s">
        <v>81</v>
      </c>
      <c r="D29" s="16"/>
      <c r="E29" s="41" t="s">
        <v>126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79"/>
      <c r="R29" s="79"/>
      <c r="S29" s="79"/>
      <c r="T29" s="35">
        <f t="shared" si="0"/>
        <v>0</v>
      </c>
      <c r="U29" s="35">
        <f t="shared" si="0"/>
        <v>0</v>
      </c>
      <c r="V29" s="35">
        <f t="shared" si="0"/>
        <v>0</v>
      </c>
      <c r="W29" s="1"/>
    </row>
    <row r="30" spans="1:23" x14ac:dyDescent="0.2">
      <c r="A30" s="79"/>
      <c r="B30" s="14"/>
      <c r="C30" s="15"/>
      <c r="D30" s="16" t="s">
        <v>82</v>
      </c>
      <c r="E30" s="41" t="s">
        <v>126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79"/>
      <c r="R30" s="79"/>
      <c r="S30" s="79"/>
      <c r="T30" s="35">
        <f t="shared" si="0"/>
        <v>1</v>
      </c>
      <c r="U30" s="35">
        <f t="shared" si="0"/>
        <v>1</v>
      </c>
      <c r="V30" s="35">
        <f t="shared" si="0"/>
        <v>1</v>
      </c>
      <c r="W30" s="1"/>
    </row>
    <row r="31" spans="1:23" x14ac:dyDescent="0.2">
      <c r="A31" s="79"/>
      <c r="B31" s="14" t="s">
        <v>83</v>
      </c>
      <c r="C31" s="15" t="s">
        <v>84</v>
      </c>
      <c r="D31" s="16"/>
      <c r="E31" s="41" t="s">
        <v>123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79"/>
      <c r="R31" s="79"/>
      <c r="S31" s="79"/>
      <c r="T31" s="35">
        <f t="shared" si="0"/>
        <v>0</v>
      </c>
      <c r="U31" s="35">
        <f t="shared" si="0"/>
        <v>0</v>
      </c>
      <c r="V31" s="35">
        <f t="shared" si="0"/>
        <v>0</v>
      </c>
      <c r="W31" s="1"/>
    </row>
    <row r="32" spans="1:23" x14ac:dyDescent="0.2">
      <c r="A32" s="79"/>
      <c r="B32" s="14"/>
      <c r="C32" s="15"/>
      <c r="D32" s="15" t="s">
        <v>84</v>
      </c>
      <c r="E32" s="41" t="s">
        <v>123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79"/>
      <c r="R32" s="79"/>
      <c r="S32" s="79"/>
      <c r="T32" s="35">
        <f t="shared" si="0"/>
        <v>0.5</v>
      </c>
      <c r="U32" s="35">
        <f t="shared" si="0"/>
        <v>0.5</v>
      </c>
      <c r="V32" s="35">
        <f t="shared" si="0"/>
        <v>0.5</v>
      </c>
      <c r="W32" s="1"/>
    </row>
    <row r="33" spans="1:23" x14ac:dyDescent="0.2">
      <c r="A33" s="79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79"/>
      <c r="R33" s="79"/>
      <c r="S33" s="79"/>
      <c r="T33" s="35">
        <f t="shared" si="0"/>
        <v>0</v>
      </c>
      <c r="U33" s="35">
        <f t="shared" si="0"/>
        <v>0</v>
      </c>
      <c r="V33" s="35">
        <f t="shared" si="0"/>
        <v>0</v>
      </c>
      <c r="W33" s="1"/>
    </row>
    <row r="34" spans="1:23" x14ac:dyDescent="0.2">
      <c r="A34" s="79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79"/>
      <c r="R34" s="79"/>
      <c r="S34" s="79"/>
      <c r="T34" s="35">
        <f t="shared" si="0"/>
        <v>0.5</v>
      </c>
      <c r="U34" s="35">
        <f t="shared" si="0"/>
        <v>0.5</v>
      </c>
      <c r="V34" s="35">
        <f t="shared" si="0"/>
        <v>2</v>
      </c>
      <c r="W34" s="1"/>
    </row>
    <row r="35" spans="1:23" x14ac:dyDescent="0.2">
      <c r="A35" s="79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79"/>
      <c r="R35" s="79"/>
      <c r="S35" s="79"/>
      <c r="T35" s="35">
        <f t="shared" si="0"/>
        <v>0.5</v>
      </c>
      <c r="U35" s="35">
        <f t="shared" si="0"/>
        <v>0.5</v>
      </c>
      <c r="V35" s="35">
        <f t="shared" si="0"/>
        <v>1</v>
      </c>
      <c r="W35" s="1"/>
    </row>
    <row r="36" spans="1:23" x14ac:dyDescent="0.2">
      <c r="A36" s="79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79"/>
      <c r="R36" s="79"/>
      <c r="S36" s="79"/>
      <c r="T36" s="35">
        <f t="shared" si="0"/>
        <v>0.5</v>
      </c>
      <c r="U36" s="35">
        <f t="shared" si="0"/>
        <v>0.5</v>
      </c>
      <c r="V36" s="35">
        <f t="shared" si="0"/>
        <v>0.5</v>
      </c>
      <c r="W36" s="1"/>
    </row>
    <row r="37" spans="1:23" x14ac:dyDescent="0.2">
      <c r="A37" s="79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79"/>
      <c r="R37" s="79"/>
      <c r="S37" s="79"/>
      <c r="T37" s="35">
        <f t="shared" si="0"/>
        <v>0</v>
      </c>
      <c r="U37" s="35">
        <f t="shared" si="0"/>
        <v>0</v>
      </c>
      <c r="V37" s="35">
        <f t="shared" si="0"/>
        <v>0</v>
      </c>
      <c r="W37" s="1"/>
    </row>
    <row r="38" spans="1:23" x14ac:dyDescent="0.2">
      <c r="A38" s="79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79"/>
      <c r="R38" s="79"/>
      <c r="S38" s="79"/>
      <c r="T38" s="35">
        <f t="shared" si="0"/>
        <v>3</v>
      </c>
      <c r="U38" s="35">
        <f t="shared" si="0"/>
        <v>3</v>
      </c>
      <c r="V38" s="35">
        <f t="shared" si="0"/>
        <v>2</v>
      </c>
      <c r="W38" s="1"/>
    </row>
    <row r="39" spans="1:23" x14ac:dyDescent="0.2">
      <c r="A39" s="79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79"/>
      <c r="R39" s="79"/>
      <c r="S39" s="79"/>
      <c r="T39" s="35">
        <f t="shared" si="0"/>
        <v>2</v>
      </c>
      <c r="U39" s="35">
        <f t="shared" si="0"/>
        <v>2</v>
      </c>
      <c r="V39" s="35">
        <f t="shared" si="0"/>
        <v>2</v>
      </c>
      <c r="W39" s="1"/>
    </row>
    <row r="40" spans="1:23" x14ac:dyDescent="0.2">
      <c r="A40" s="79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79"/>
      <c r="R40" s="79"/>
      <c r="S40" s="79"/>
      <c r="T40" s="35">
        <f t="shared" si="0"/>
        <v>1</v>
      </c>
      <c r="U40" s="35">
        <f t="shared" si="0"/>
        <v>1</v>
      </c>
      <c r="V40" s="35">
        <f t="shared" si="0"/>
        <v>2</v>
      </c>
      <c r="W40" s="1"/>
    </row>
    <row r="41" spans="1:23" x14ac:dyDescent="0.2">
      <c r="A41" s="79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79"/>
      <c r="R41" s="79"/>
      <c r="S41" s="79"/>
      <c r="T41" s="35">
        <f t="shared" si="0"/>
        <v>0</v>
      </c>
      <c r="U41" s="35">
        <f t="shared" si="0"/>
        <v>0</v>
      </c>
      <c r="V41" s="35">
        <f t="shared" si="0"/>
        <v>0</v>
      </c>
      <c r="W41" s="1"/>
    </row>
    <row r="42" spans="1:23" x14ac:dyDescent="0.2">
      <c r="A42" s="79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79"/>
      <c r="R42" s="79"/>
      <c r="S42" s="79"/>
      <c r="T42" s="35">
        <f t="shared" si="0"/>
        <v>0</v>
      </c>
      <c r="U42" s="35">
        <f t="shared" si="0"/>
        <v>0</v>
      </c>
      <c r="V42" s="35">
        <f t="shared" si="0"/>
        <v>0</v>
      </c>
      <c r="W42" s="1"/>
    </row>
    <row r="43" spans="1:23" x14ac:dyDescent="0.2">
      <c r="A43" s="79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79"/>
      <c r="R43" s="79"/>
      <c r="S43" s="79"/>
      <c r="T43" s="35">
        <f t="shared" si="0"/>
        <v>1</v>
      </c>
      <c r="U43" s="35">
        <f t="shared" si="0"/>
        <v>1</v>
      </c>
      <c r="V43" s="35">
        <f t="shared" si="0"/>
        <v>1</v>
      </c>
      <c r="W43" s="1"/>
    </row>
    <row r="44" spans="1:23" x14ac:dyDescent="0.2">
      <c r="A44" s="79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79"/>
      <c r="R44" s="79"/>
      <c r="S44" s="79"/>
      <c r="T44" s="35">
        <f t="shared" si="0"/>
        <v>1</v>
      </c>
      <c r="U44" s="35">
        <f t="shared" si="0"/>
        <v>1</v>
      </c>
      <c r="V44" s="35">
        <f t="shared" si="0"/>
        <v>1</v>
      </c>
      <c r="W44" s="1"/>
    </row>
    <row r="45" spans="1:23" x14ac:dyDescent="0.2">
      <c r="A45" s="79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79"/>
      <c r="R45" s="79"/>
      <c r="S45" s="79"/>
      <c r="T45" s="35">
        <f t="shared" si="0"/>
        <v>0</v>
      </c>
      <c r="U45" s="35">
        <f t="shared" si="0"/>
        <v>0</v>
      </c>
      <c r="V45" s="35">
        <f t="shared" si="0"/>
        <v>0</v>
      </c>
      <c r="W45" s="1"/>
    </row>
    <row r="46" spans="1:23" x14ac:dyDescent="0.2">
      <c r="A46" s="79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79"/>
      <c r="R46" s="79"/>
      <c r="S46" s="79"/>
      <c r="T46" s="35">
        <f t="shared" si="0"/>
        <v>2</v>
      </c>
      <c r="U46" s="35">
        <f t="shared" si="0"/>
        <v>2</v>
      </c>
      <c r="V46" s="35">
        <f t="shared" si="0"/>
        <v>2.5</v>
      </c>
      <c r="W46" s="1"/>
    </row>
    <row r="47" spans="1:23" x14ac:dyDescent="0.2">
      <c r="A47" s="79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79"/>
      <c r="R47" s="79"/>
      <c r="S47" s="79"/>
      <c r="T47" s="35">
        <f t="shared" si="0"/>
        <v>1</v>
      </c>
      <c r="U47" s="35">
        <f t="shared" si="0"/>
        <v>1</v>
      </c>
      <c r="V47" s="35">
        <f t="shared" si="0"/>
        <v>1</v>
      </c>
      <c r="W47" s="1"/>
    </row>
    <row r="48" spans="1:23" x14ac:dyDescent="0.2">
      <c r="A48" s="79"/>
      <c r="B48" s="14">
        <v>1.2</v>
      </c>
      <c r="C48" s="50" t="s">
        <v>127</v>
      </c>
      <c r="D48" s="50"/>
      <c r="E48" s="41">
        <v>4.5</v>
      </c>
      <c r="F48" s="12" t="s">
        <v>128</v>
      </c>
      <c r="G48" s="11" t="s">
        <v>128</v>
      </c>
      <c r="H48" s="46"/>
      <c r="I48" s="46"/>
      <c r="J48" s="46"/>
      <c r="K48" s="41"/>
      <c r="L48" s="79"/>
      <c r="M48" s="79"/>
      <c r="N48" s="149"/>
      <c r="O48" s="36"/>
      <c r="P48" s="36"/>
      <c r="Q48" s="79"/>
      <c r="R48" s="79"/>
      <c r="S48" s="79"/>
      <c r="T48" s="35">
        <f t="shared" si="0"/>
        <v>0</v>
      </c>
      <c r="U48" s="35">
        <f t="shared" si="0"/>
        <v>0</v>
      </c>
      <c r="V48" s="35">
        <f t="shared" si="0"/>
        <v>0</v>
      </c>
      <c r="W48" s="1"/>
    </row>
    <row r="49" spans="1:23" x14ac:dyDescent="0.2">
      <c r="A49" s="79"/>
      <c r="B49" s="49" t="s">
        <v>129</v>
      </c>
      <c r="C49" s="50" t="s">
        <v>130</v>
      </c>
      <c r="D49" s="50"/>
      <c r="E49" s="41">
        <v>4.5</v>
      </c>
      <c r="F49" s="12" t="s">
        <v>128</v>
      </c>
      <c r="G49" s="11" t="s">
        <v>128</v>
      </c>
      <c r="H49" s="46"/>
      <c r="I49" s="46"/>
      <c r="J49" s="46"/>
      <c r="K49" s="41"/>
      <c r="L49" s="79"/>
      <c r="M49" s="79"/>
      <c r="N49" s="149"/>
      <c r="O49" s="36"/>
      <c r="P49" s="36"/>
      <c r="Q49" s="79"/>
      <c r="R49" s="79"/>
      <c r="S49" s="79"/>
      <c r="T49" s="35">
        <f t="shared" si="0"/>
        <v>0</v>
      </c>
      <c r="U49" s="35">
        <f t="shared" si="0"/>
        <v>0</v>
      </c>
      <c r="V49" s="35">
        <f t="shared" si="0"/>
        <v>0</v>
      </c>
      <c r="W49" s="1"/>
    </row>
    <row r="50" spans="1:23" x14ac:dyDescent="0.2">
      <c r="A50" s="79"/>
      <c r="B50" s="14"/>
      <c r="C50" s="15"/>
      <c r="D50" s="50" t="s">
        <v>131</v>
      </c>
      <c r="E50" s="41">
        <v>0.5</v>
      </c>
      <c r="F50" s="12" t="s">
        <v>128</v>
      </c>
      <c r="G50" s="11" t="s">
        <v>128</v>
      </c>
      <c r="H50" s="46"/>
      <c r="I50" s="46"/>
      <c r="J50" s="46"/>
      <c r="K50" s="41"/>
      <c r="L50" s="79"/>
      <c r="M50" s="79"/>
      <c r="N50" s="149">
        <v>0.5</v>
      </c>
      <c r="O50" s="149">
        <v>0.5</v>
      </c>
      <c r="P50" s="46">
        <v>0.5</v>
      </c>
      <c r="Q50" s="79"/>
      <c r="R50" s="79"/>
      <c r="S50" s="79"/>
      <c r="T50" s="35">
        <f t="shared" si="0"/>
        <v>0.5</v>
      </c>
      <c r="U50" s="35">
        <f t="shared" si="0"/>
        <v>0.5</v>
      </c>
      <c r="V50" s="35" t="e">
        <f>P50+M50+#REF!+S50</f>
        <v>#REF!</v>
      </c>
      <c r="W50" s="1"/>
    </row>
    <row r="51" spans="1:23" x14ac:dyDescent="0.2">
      <c r="A51" s="79"/>
      <c r="B51" s="14"/>
      <c r="C51" s="15"/>
      <c r="D51" s="50" t="s">
        <v>132</v>
      </c>
      <c r="E51" s="41">
        <v>2</v>
      </c>
      <c r="F51" s="12" t="s">
        <v>128</v>
      </c>
      <c r="G51" s="11" t="s">
        <v>128</v>
      </c>
      <c r="H51" s="46"/>
      <c r="I51" s="46"/>
      <c r="J51" s="46"/>
      <c r="K51" s="41"/>
      <c r="L51" s="79"/>
      <c r="M51" s="79"/>
      <c r="N51" s="149">
        <v>2</v>
      </c>
      <c r="O51" s="149">
        <v>2</v>
      </c>
      <c r="P51" s="46">
        <v>4.5</v>
      </c>
      <c r="Q51" s="79"/>
      <c r="R51" s="79"/>
      <c r="S51" s="79"/>
      <c r="T51" s="35">
        <f t="shared" si="0"/>
        <v>2</v>
      </c>
      <c r="U51" s="35">
        <f t="shared" si="0"/>
        <v>2</v>
      </c>
      <c r="V51" s="35" t="e">
        <f>P51+M51+#REF!+S51</f>
        <v>#REF!</v>
      </c>
      <c r="W51" s="1"/>
    </row>
    <row r="52" spans="1:23" x14ac:dyDescent="0.2">
      <c r="A52" s="79"/>
      <c r="B52" s="14"/>
      <c r="C52" s="15"/>
      <c r="D52" s="50" t="s">
        <v>133</v>
      </c>
      <c r="E52" s="41">
        <v>2</v>
      </c>
      <c r="F52" s="12" t="s">
        <v>128</v>
      </c>
      <c r="G52" s="11" t="s">
        <v>128</v>
      </c>
      <c r="H52" s="46"/>
      <c r="I52" s="46"/>
      <c r="J52" s="46"/>
      <c r="K52" s="41"/>
      <c r="L52" s="79"/>
      <c r="M52" s="79"/>
      <c r="N52" s="149">
        <v>2</v>
      </c>
      <c r="O52" s="36">
        <v>0</v>
      </c>
      <c r="P52" s="46"/>
      <c r="Q52" s="79"/>
      <c r="R52" s="79"/>
      <c r="S52" s="79"/>
      <c r="T52" s="35">
        <f t="shared" si="0"/>
        <v>2</v>
      </c>
      <c r="U52" s="35">
        <f t="shared" si="0"/>
        <v>0</v>
      </c>
      <c r="V52" s="35" t="e">
        <f>P52+M52+#REF!+S52</f>
        <v>#REF!</v>
      </c>
      <c r="W52" s="1"/>
    </row>
    <row r="53" spans="1:23" x14ac:dyDescent="0.2">
      <c r="A53" s="79"/>
      <c r="B53" s="14">
        <v>1.1000000000000001</v>
      </c>
      <c r="C53" s="50" t="s">
        <v>74</v>
      </c>
      <c r="D53" s="50"/>
      <c r="E53" s="41">
        <v>2</v>
      </c>
      <c r="F53" s="12" t="s">
        <v>128</v>
      </c>
      <c r="G53" s="11" t="s">
        <v>128</v>
      </c>
      <c r="H53" s="46"/>
      <c r="I53" s="46"/>
      <c r="J53" s="46"/>
      <c r="K53" s="41"/>
      <c r="L53" s="79"/>
      <c r="M53" s="79"/>
      <c r="N53" s="149"/>
      <c r="O53" s="36"/>
      <c r="P53" s="46"/>
      <c r="Q53" s="79"/>
      <c r="R53" s="79"/>
      <c r="S53" s="79"/>
      <c r="T53" s="35">
        <f t="shared" si="0"/>
        <v>0</v>
      </c>
      <c r="U53" s="35">
        <f t="shared" si="0"/>
        <v>0</v>
      </c>
      <c r="V53" s="35" t="e">
        <f>P53+M53+#REF!+S53</f>
        <v>#REF!</v>
      </c>
      <c r="W53" s="1"/>
    </row>
    <row r="54" spans="1:23" x14ac:dyDescent="0.2">
      <c r="A54" s="79"/>
      <c r="B54" s="49" t="s">
        <v>78</v>
      </c>
      <c r="C54" s="50" t="s">
        <v>134</v>
      </c>
      <c r="D54" s="50"/>
      <c r="E54" s="41">
        <v>2</v>
      </c>
      <c r="F54" s="12" t="s">
        <v>128</v>
      </c>
      <c r="G54" s="11" t="s">
        <v>128</v>
      </c>
      <c r="H54" s="46"/>
      <c r="I54" s="46"/>
      <c r="J54" s="46"/>
      <c r="K54" s="41"/>
      <c r="L54" s="79"/>
      <c r="M54" s="79"/>
      <c r="N54" s="149"/>
      <c r="O54" s="36"/>
      <c r="P54" s="46"/>
      <c r="Q54" s="79"/>
      <c r="R54" s="79"/>
      <c r="S54" s="79"/>
      <c r="T54" s="35">
        <f t="shared" si="0"/>
        <v>0</v>
      </c>
      <c r="U54" s="35">
        <f t="shared" si="0"/>
        <v>0</v>
      </c>
      <c r="V54" s="35" t="e">
        <f>P54+M54+#REF!+S54</f>
        <v>#REF!</v>
      </c>
      <c r="W54" s="1"/>
    </row>
    <row r="55" spans="1:23" x14ac:dyDescent="0.2">
      <c r="A55" s="79"/>
      <c r="B55" s="14"/>
      <c r="C55" s="15"/>
      <c r="D55" s="50" t="s">
        <v>135</v>
      </c>
      <c r="E55" s="41">
        <v>1</v>
      </c>
      <c r="F55" s="12" t="s">
        <v>128</v>
      </c>
      <c r="G55" s="11" t="s">
        <v>128</v>
      </c>
      <c r="H55" s="46"/>
      <c r="I55" s="46"/>
      <c r="J55" s="46"/>
      <c r="K55" s="41"/>
      <c r="L55" s="79"/>
      <c r="M55" s="79"/>
      <c r="N55" s="149"/>
      <c r="O55" s="36"/>
      <c r="P55" s="46"/>
      <c r="Q55" s="79"/>
      <c r="R55" s="79"/>
      <c r="S55" s="79"/>
      <c r="T55" s="35">
        <f t="shared" si="0"/>
        <v>0</v>
      </c>
      <c r="U55" s="35">
        <f t="shared" si="0"/>
        <v>0</v>
      </c>
      <c r="V55" s="35" t="e">
        <f>P55+M55+#REF!+S55</f>
        <v>#REF!</v>
      </c>
      <c r="W55" s="1"/>
    </row>
    <row r="56" spans="1:23" x14ac:dyDescent="0.2">
      <c r="A56" s="79"/>
      <c r="B56" s="14"/>
      <c r="C56" s="15"/>
      <c r="D56" s="50" t="s">
        <v>136</v>
      </c>
      <c r="E56" s="41">
        <v>1</v>
      </c>
      <c r="F56" s="12" t="s">
        <v>128</v>
      </c>
      <c r="G56" s="11" t="s">
        <v>128</v>
      </c>
      <c r="H56" s="46"/>
      <c r="I56" s="46"/>
      <c r="J56" s="46"/>
      <c r="K56" s="41"/>
      <c r="L56" s="79"/>
      <c r="M56" s="79"/>
      <c r="N56" s="149"/>
      <c r="O56" s="36"/>
      <c r="P56" s="46"/>
      <c r="Q56" s="79"/>
      <c r="R56" s="79"/>
      <c r="S56" s="79"/>
      <c r="T56" s="35">
        <f t="shared" si="0"/>
        <v>0</v>
      </c>
      <c r="U56" s="35">
        <f t="shared" si="0"/>
        <v>0</v>
      </c>
      <c r="V56" s="35" t="e">
        <f>P56+M56+#REF!+S56</f>
        <v>#REF!</v>
      </c>
      <c r="W56" s="1"/>
    </row>
    <row r="57" spans="1:23" x14ac:dyDescent="0.2">
      <c r="A57" s="79"/>
      <c r="B57" s="49" t="s">
        <v>51</v>
      </c>
      <c r="C57" s="50" t="s">
        <v>52</v>
      </c>
      <c r="D57" s="50"/>
      <c r="E57" s="41">
        <v>4</v>
      </c>
      <c r="F57" s="12" t="s">
        <v>128</v>
      </c>
      <c r="G57" s="11" t="s">
        <v>128</v>
      </c>
      <c r="H57" s="46"/>
      <c r="I57" s="46"/>
      <c r="J57" s="46"/>
      <c r="K57" s="41"/>
      <c r="L57" s="79"/>
      <c r="M57" s="79"/>
      <c r="N57" s="149"/>
      <c r="O57" s="36"/>
      <c r="P57" s="46"/>
      <c r="Q57" s="79"/>
      <c r="R57" s="79"/>
      <c r="S57" s="79"/>
      <c r="T57" s="35">
        <f t="shared" si="0"/>
        <v>0</v>
      </c>
      <c r="U57" s="35">
        <f t="shared" si="0"/>
        <v>0</v>
      </c>
      <c r="V57" s="35" t="e">
        <f>P57+M57+#REF!+S57</f>
        <v>#REF!</v>
      </c>
      <c r="W57" s="1"/>
    </row>
    <row r="58" spans="1:23" x14ac:dyDescent="0.2">
      <c r="A58" s="79"/>
      <c r="B58" s="49" t="s">
        <v>137</v>
      </c>
      <c r="C58" s="50" t="s">
        <v>138</v>
      </c>
      <c r="D58" s="50"/>
      <c r="E58" s="41">
        <v>2</v>
      </c>
      <c r="F58" s="12" t="s">
        <v>128</v>
      </c>
      <c r="G58" s="11" t="s">
        <v>128</v>
      </c>
      <c r="H58" s="46"/>
      <c r="I58" s="46"/>
      <c r="J58" s="46"/>
      <c r="K58" s="41"/>
      <c r="L58" s="79"/>
      <c r="M58" s="79"/>
      <c r="N58" s="149"/>
      <c r="O58" s="36"/>
      <c r="P58" s="46"/>
      <c r="Q58" s="79"/>
      <c r="R58" s="79"/>
      <c r="S58" s="79"/>
      <c r="T58" s="35">
        <f t="shared" si="0"/>
        <v>0</v>
      </c>
      <c r="U58" s="35">
        <f t="shared" si="0"/>
        <v>0</v>
      </c>
      <c r="V58" s="35" t="e">
        <f>P59+M58+#REF!+S58</f>
        <v>#REF!</v>
      </c>
      <c r="W58" s="1"/>
    </row>
    <row r="59" spans="1:23" x14ac:dyDescent="0.2">
      <c r="A59" s="79"/>
      <c r="B59" s="14"/>
      <c r="C59" s="15"/>
      <c r="D59" s="50" t="s">
        <v>139</v>
      </c>
      <c r="E59" s="41">
        <v>0.5</v>
      </c>
      <c r="F59" s="12" t="s">
        <v>128</v>
      </c>
      <c r="G59" s="11" t="s">
        <v>128</v>
      </c>
      <c r="H59" s="46"/>
      <c r="I59" s="46"/>
      <c r="J59" s="46"/>
      <c r="K59" s="41"/>
      <c r="L59" s="79"/>
      <c r="M59" s="79"/>
      <c r="N59" s="149">
        <v>0.5</v>
      </c>
      <c r="O59" s="149">
        <v>0.5</v>
      </c>
      <c r="P59" s="149">
        <v>0.5</v>
      </c>
      <c r="Q59" s="79"/>
      <c r="R59" s="79"/>
      <c r="S59" s="79"/>
      <c r="T59" s="35">
        <f t="shared" si="0"/>
        <v>0.5</v>
      </c>
      <c r="U59" s="35">
        <f t="shared" si="0"/>
        <v>0.5</v>
      </c>
      <c r="V59" s="35" t="e">
        <f>P60+M59+#REF!+S59</f>
        <v>#REF!</v>
      </c>
      <c r="W59" s="1"/>
    </row>
    <row r="60" spans="1:23" x14ac:dyDescent="0.2">
      <c r="A60" s="79"/>
      <c r="B60" s="14"/>
      <c r="C60" s="15"/>
      <c r="D60" s="50" t="s">
        <v>140</v>
      </c>
      <c r="E60" s="41">
        <v>0.5</v>
      </c>
      <c r="F60" s="12" t="s">
        <v>128</v>
      </c>
      <c r="G60" s="11" t="s">
        <v>128</v>
      </c>
      <c r="H60" s="46"/>
      <c r="I60" s="46"/>
      <c r="J60" s="46"/>
      <c r="K60" s="41"/>
      <c r="L60" s="79"/>
      <c r="M60" s="79"/>
      <c r="N60" s="149">
        <v>0.5</v>
      </c>
      <c r="O60" s="149">
        <v>0.5</v>
      </c>
      <c r="P60" s="149">
        <v>0.5</v>
      </c>
      <c r="Q60" s="79"/>
      <c r="R60" s="79"/>
      <c r="S60" s="79"/>
      <c r="T60" s="35">
        <f t="shared" si="0"/>
        <v>0.5</v>
      </c>
      <c r="U60" s="35">
        <f t="shared" si="0"/>
        <v>0.5</v>
      </c>
      <c r="V60" s="35" t="e">
        <f>P61+M60+#REF!+S60</f>
        <v>#REF!</v>
      </c>
      <c r="W60" s="1"/>
    </row>
    <row r="61" spans="1:23" x14ac:dyDescent="0.2">
      <c r="A61" s="79"/>
      <c r="B61" s="14"/>
      <c r="C61" s="15"/>
      <c r="D61" s="50" t="s">
        <v>141</v>
      </c>
      <c r="E61" s="41">
        <v>0.5</v>
      </c>
      <c r="F61" s="12" t="s">
        <v>128</v>
      </c>
      <c r="G61" s="11" t="s">
        <v>128</v>
      </c>
      <c r="H61" s="46"/>
      <c r="I61" s="46"/>
      <c r="J61" s="46"/>
      <c r="K61" s="41"/>
      <c r="L61" s="79"/>
      <c r="M61" s="79"/>
      <c r="N61" s="149">
        <v>0.5</v>
      </c>
      <c r="O61" s="149">
        <v>0.5</v>
      </c>
      <c r="P61" s="149">
        <v>0.5</v>
      </c>
      <c r="Q61" s="79"/>
      <c r="R61" s="79"/>
      <c r="S61" s="79"/>
      <c r="T61" s="35">
        <f t="shared" si="0"/>
        <v>0.5</v>
      </c>
      <c r="U61" s="35">
        <f t="shared" si="0"/>
        <v>0.5</v>
      </c>
      <c r="V61" s="35" t="e">
        <f>P62+M61+#REF!+S61</f>
        <v>#REF!</v>
      </c>
      <c r="W61" s="1"/>
    </row>
    <row r="62" spans="1:23" x14ac:dyDescent="0.2">
      <c r="A62" s="79"/>
      <c r="B62" s="14"/>
      <c r="C62" s="15"/>
      <c r="D62" s="50" t="s">
        <v>142</v>
      </c>
      <c r="E62" s="41">
        <v>0.5</v>
      </c>
      <c r="F62" s="12" t="s">
        <v>128</v>
      </c>
      <c r="G62" s="11" t="s">
        <v>128</v>
      </c>
      <c r="H62" s="46"/>
      <c r="I62" s="46"/>
      <c r="J62" s="46"/>
      <c r="K62" s="41"/>
      <c r="L62" s="79"/>
      <c r="M62" s="79"/>
      <c r="N62" s="149">
        <v>0.5</v>
      </c>
      <c r="O62" s="149">
        <v>0.5</v>
      </c>
      <c r="P62" s="149">
        <v>0.5</v>
      </c>
      <c r="Q62" s="79"/>
      <c r="R62" s="79"/>
      <c r="S62" s="79"/>
      <c r="T62" s="35">
        <f t="shared" si="0"/>
        <v>0.5</v>
      </c>
      <c r="U62" s="35">
        <f t="shared" si="0"/>
        <v>0.5</v>
      </c>
      <c r="V62" s="35" t="e">
        <f>#REF!+M62+#REF!+S62</f>
        <v>#REF!</v>
      </c>
      <c r="W62" s="1"/>
    </row>
    <row r="63" spans="1:23" x14ac:dyDescent="0.2">
      <c r="A63" s="79"/>
      <c r="B63" s="49" t="s">
        <v>143</v>
      </c>
      <c r="C63" s="50" t="s">
        <v>144</v>
      </c>
      <c r="D63" s="50"/>
      <c r="E63" s="41">
        <v>2</v>
      </c>
      <c r="F63" s="12" t="s">
        <v>128</v>
      </c>
      <c r="G63" s="11" t="s">
        <v>128</v>
      </c>
      <c r="H63" s="46"/>
      <c r="I63" s="46"/>
      <c r="J63" s="46"/>
      <c r="K63" s="41"/>
      <c r="L63" s="79"/>
      <c r="M63" s="79"/>
      <c r="N63" s="149"/>
      <c r="O63" s="149"/>
      <c r="P63" s="149"/>
      <c r="Q63" s="79"/>
      <c r="R63" s="79"/>
      <c r="S63" s="79"/>
      <c r="T63" s="35">
        <f t="shared" si="0"/>
        <v>0</v>
      </c>
      <c r="U63" s="35">
        <f t="shared" si="0"/>
        <v>0</v>
      </c>
      <c r="V63" s="35">
        <f t="shared" si="0"/>
        <v>0</v>
      </c>
      <c r="W63" s="1"/>
    </row>
    <row r="64" spans="1:23" x14ac:dyDescent="0.2">
      <c r="A64" s="79"/>
      <c r="B64" s="14"/>
      <c r="C64" s="15"/>
      <c r="D64" s="50" t="s">
        <v>145</v>
      </c>
      <c r="E64" s="41">
        <v>1</v>
      </c>
      <c r="F64" s="12" t="s">
        <v>128</v>
      </c>
      <c r="G64" s="11" t="s">
        <v>128</v>
      </c>
      <c r="H64" s="46"/>
      <c r="I64" s="46"/>
      <c r="J64" s="46"/>
      <c r="K64" s="41"/>
      <c r="L64" s="79"/>
      <c r="M64" s="79"/>
      <c r="N64" s="149">
        <v>1</v>
      </c>
      <c r="O64" s="149">
        <v>1</v>
      </c>
      <c r="P64" s="149">
        <v>1.5</v>
      </c>
      <c r="Q64" s="79"/>
      <c r="R64" s="79"/>
      <c r="S64" s="79"/>
      <c r="T64" s="35">
        <f t="shared" si="0"/>
        <v>1</v>
      </c>
      <c r="U64" s="35">
        <f t="shared" si="0"/>
        <v>1</v>
      </c>
      <c r="V64" s="35">
        <f t="shared" si="0"/>
        <v>1.5</v>
      </c>
      <c r="W64" s="1"/>
    </row>
    <row r="65" spans="1:23" x14ac:dyDescent="0.2">
      <c r="A65" s="79"/>
      <c r="B65" s="14"/>
      <c r="C65" s="15"/>
      <c r="D65" s="50" t="s">
        <v>146</v>
      </c>
      <c r="E65" s="41">
        <v>1</v>
      </c>
      <c r="F65" s="12" t="s">
        <v>128</v>
      </c>
      <c r="G65" s="11" t="s">
        <v>128</v>
      </c>
      <c r="H65" s="46"/>
      <c r="I65" s="46"/>
      <c r="J65" s="46"/>
      <c r="K65" s="79"/>
      <c r="L65" s="79"/>
      <c r="M65" s="79"/>
      <c r="N65" s="149"/>
      <c r="O65" s="36"/>
      <c r="P65" s="36"/>
      <c r="Q65" s="79"/>
      <c r="R65" s="79"/>
      <c r="S65" s="79"/>
      <c r="T65" s="35">
        <f t="shared" si="0"/>
        <v>0</v>
      </c>
      <c r="U65" s="35">
        <f t="shared" si="0"/>
        <v>0</v>
      </c>
      <c r="V65" s="35">
        <f t="shared" si="0"/>
        <v>0</v>
      </c>
      <c r="W65" s="1"/>
    </row>
    <row r="66" spans="1:23" x14ac:dyDescent="0.2">
      <c r="A66" s="79"/>
      <c r="B66" s="49" t="s">
        <v>97</v>
      </c>
      <c r="C66" s="50" t="s">
        <v>96</v>
      </c>
      <c r="D66" s="50"/>
      <c r="E66" s="41">
        <v>8</v>
      </c>
      <c r="F66" s="12" t="s">
        <v>128</v>
      </c>
      <c r="G66" s="11" t="s">
        <v>128</v>
      </c>
      <c r="H66" s="46"/>
      <c r="I66" s="46"/>
      <c r="J66" s="46"/>
      <c r="K66" s="79"/>
      <c r="L66" s="79"/>
      <c r="M66" s="79"/>
      <c r="N66" s="149"/>
      <c r="O66" s="36"/>
      <c r="P66" s="36"/>
      <c r="Q66" s="79"/>
      <c r="R66" s="79"/>
      <c r="S66" s="79"/>
      <c r="T66" s="35">
        <f t="shared" si="0"/>
        <v>0</v>
      </c>
      <c r="U66" s="35">
        <f t="shared" si="0"/>
        <v>0</v>
      </c>
      <c r="V66" s="35">
        <f t="shared" si="0"/>
        <v>0</v>
      </c>
      <c r="W66" s="1"/>
    </row>
    <row r="67" spans="1:23" x14ac:dyDescent="0.2">
      <c r="A67" s="79"/>
      <c r="B67" s="49" t="s">
        <v>147</v>
      </c>
      <c r="C67" s="50" t="s">
        <v>148</v>
      </c>
      <c r="D67" s="50" t="s">
        <v>149</v>
      </c>
      <c r="E67" s="41">
        <v>2</v>
      </c>
      <c r="F67" s="12" t="s">
        <v>128</v>
      </c>
      <c r="G67" s="11" t="s">
        <v>128</v>
      </c>
      <c r="H67" s="46"/>
      <c r="I67" s="46"/>
      <c r="J67" s="46"/>
      <c r="K67" s="79"/>
      <c r="L67" s="79"/>
      <c r="M67" s="79"/>
      <c r="N67" s="149"/>
      <c r="O67" s="36"/>
      <c r="P67" s="36"/>
      <c r="Q67" s="79"/>
      <c r="R67" s="79"/>
      <c r="S67" s="79"/>
      <c r="T67" s="35">
        <f t="shared" si="0"/>
        <v>0</v>
      </c>
      <c r="U67" s="35">
        <f t="shared" si="0"/>
        <v>0</v>
      </c>
      <c r="V67" s="35">
        <f t="shared" si="0"/>
        <v>0</v>
      </c>
      <c r="W67" s="1"/>
    </row>
    <row r="68" spans="1:23" x14ac:dyDescent="0.2">
      <c r="A68" s="79"/>
      <c r="B68" s="14"/>
      <c r="C68" s="15"/>
      <c r="D68" s="50" t="s">
        <v>150</v>
      </c>
      <c r="E68" s="41">
        <v>0.5</v>
      </c>
      <c r="F68" s="12" t="s">
        <v>128</v>
      </c>
      <c r="G68" s="11" t="s">
        <v>128</v>
      </c>
      <c r="H68" s="46"/>
      <c r="I68" s="46"/>
      <c r="J68" s="46"/>
      <c r="K68" s="79"/>
      <c r="L68" s="79"/>
      <c r="M68" s="79"/>
      <c r="N68" s="149">
        <v>0.5</v>
      </c>
      <c r="O68" s="149">
        <v>0.5</v>
      </c>
      <c r="P68" s="149">
        <v>1.5</v>
      </c>
      <c r="Q68" s="79"/>
      <c r="R68" s="79"/>
      <c r="S68" s="79"/>
      <c r="T68" s="35">
        <f t="shared" si="0"/>
        <v>0.5</v>
      </c>
      <c r="U68" s="35">
        <f t="shared" si="0"/>
        <v>0.5</v>
      </c>
      <c r="V68" s="35">
        <f t="shared" si="0"/>
        <v>1.5</v>
      </c>
      <c r="W68" s="1"/>
    </row>
    <row r="69" spans="1:23" x14ac:dyDescent="0.2">
      <c r="A69" s="79"/>
      <c r="B69" s="1"/>
      <c r="C69" s="15"/>
      <c r="D69" s="50" t="s">
        <v>151</v>
      </c>
      <c r="E69" s="41">
        <v>0.5</v>
      </c>
      <c r="F69" s="12" t="s">
        <v>128</v>
      </c>
      <c r="G69" s="11" t="s">
        <v>128</v>
      </c>
      <c r="H69" s="46"/>
      <c r="I69" s="46"/>
      <c r="J69" s="46"/>
      <c r="K69" s="79"/>
      <c r="L69" s="79"/>
      <c r="M69" s="79"/>
      <c r="N69" s="149"/>
      <c r="O69" s="36"/>
      <c r="P69" s="36"/>
      <c r="Q69" s="79"/>
      <c r="R69" s="79"/>
      <c r="S69" s="79"/>
      <c r="T69" s="35">
        <f t="shared" ref="T69:V77" si="1">H69+K69+N69+Q69</f>
        <v>0</v>
      </c>
      <c r="U69" s="35">
        <f t="shared" si="1"/>
        <v>0</v>
      </c>
      <c r="V69" s="35">
        <f t="shared" si="1"/>
        <v>0</v>
      </c>
      <c r="W69" s="1"/>
    </row>
    <row r="70" spans="1:23" x14ac:dyDescent="0.2">
      <c r="A70" s="79"/>
      <c r="B70" s="49" t="s">
        <v>152</v>
      </c>
      <c r="C70" s="50" t="s">
        <v>153</v>
      </c>
      <c r="D70" s="50"/>
      <c r="E70" s="41">
        <v>1</v>
      </c>
      <c r="F70" s="12" t="s">
        <v>128</v>
      </c>
      <c r="G70" s="11" t="s">
        <v>128</v>
      </c>
      <c r="H70" s="46"/>
      <c r="I70" s="46"/>
      <c r="J70" s="46"/>
      <c r="K70" s="79"/>
      <c r="L70" s="79"/>
      <c r="M70" s="79"/>
      <c r="N70" s="149"/>
      <c r="O70" s="36"/>
      <c r="P70" s="36"/>
      <c r="Q70" s="79"/>
      <c r="R70" s="79"/>
      <c r="S70" s="79"/>
      <c r="T70" s="35">
        <f t="shared" si="1"/>
        <v>0</v>
      </c>
      <c r="U70" s="35">
        <f t="shared" si="1"/>
        <v>0</v>
      </c>
      <c r="V70" s="35">
        <f t="shared" si="1"/>
        <v>0</v>
      </c>
      <c r="W70" s="1"/>
    </row>
    <row r="71" spans="1:23" x14ac:dyDescent="0.2">
      <c r="A71" s="79"/>
      <c r="B71" s="14"/>
      <c r="C71" s="15"/>
      <c r="D71" s="50" t="s">
        <v>154</v>
      </c>
      <c r="E71" s="41">
        <v>0.5</v>
      </c>
      <c r="F71" s="12" t="s">
        <v>128</v>
      </c>
      <c r="G71" s="11" t="s">
        <v>128</v>
      </c>
      <c r="H71" s="46"/>
      <c r="I71" s="46"/>
      <c r="J71" s="46"/>
      <c r="K71" s="79"/>
      <c r="L71" s="79"/>
      <c r="M71" s="79"/>
      <c r="N71" s="149"/>
      <c r="O71" s="36"/>
      <c r="P71" s="36"/>
      <c r="Q71" s="79"/>
      <c r="R71" s="79"/>
      <c r="S71" s="79"/>
      <c r="T71" s="35">
        <f t="shared" si="1"/>
        <v>0</v>
      </c>
      <c r="U71" s="35">
        <f t="shared" si="1"/>
        <v>0</v>
      </c>
      <c r="V71" s="35">
        <f t="shared" si="1"/>
        <v>0</v>
      </c>
      <c r="W71" s="1"/>
    </row>
    <row r="72" spans="1:23" x14ac:dyDescent="0.2">
      <c r="A72" s="79"/>
      <c r="B72" s="14"/>
      <c r="C72" s="15"/>
      <c r="D72" s="16" t="s">
        <v>155</v>
      </c>
      <c r="E72" s="41">
        <v>0.5</v>
      </c>
      <c r="F72" s="12" t="s">
        <v>128</v>
      </c>
      <c r="G72" s="11" t="s">
        <v>128</v>
      </c>
      <c r="H72" s="46"/>
      <c r="I72" s="46"/>
      <c r="J72" s="46"/>
      <c r="K72" s="79"/>
      <c r="L72" s="79"/>
      <c r="M72" s="79"/>
      <c r="N72" s="149"/>
      <c r="O72" s="36"/>
      <c r="P72" s="46"/>
      <c r="Q72" s="79"/>
      <c r="R72" s="79"/>
      <c r="S72" s="79"/>
      <c r="T72" s="35">
        <f t="shared" si="1"/>
        <v>0</v>
      </c>
      <c r="U72" s="35">
        <f t="shared" si="1"/>
        <v>0</v>
      </c>
      <c r="V72" s="35">
        <f t="shared" si="1"/>
        <v>0</v>
      </c>
      <c r="W72" s="1"/>
    </row>
    <row r="73" spans="1:23" x14ac:dyDescent="0.2">
      <c r="A73" s="79"/>
      <c r="B73" s="49" t="s">
        <v>156</v>
      </c>
      <c r="C73" s="50" t="s">
        <v>157</v>
      </c>
      <c r="D73" s="16"/>
      <c r="E73" s="41">
        <v>5</v>
      </c>
      <c r="F73" s="12" t="s">
        <v>128</v>
      </c>
      <c r="G73" s="11" t="s">
        <v>128</v>
      </c>
      <c r="H73" s="46"/>
      <c r="I73" s="46"/>
      <c r="J73" s="46"/>
      <c r="K73" s="79"/>
      <c r="L73" s="79"/>
      <c r="M73" s="79"/>
      <c r="N73" s="149"/>
      <c r="O73" s="36"/>
      <c r="P73" s="46"/>
      <c r="Q73" s="79"/>
      <c r="R73" s="79"/>
      <c r="S73" s="79"/>
      <c r="T73" s="35">
        <f t="shared" si="1"/>
        <v>0</v>
      </c>
      <c r="U73" s="35">
        <f t="shared" si="1"/>
        <v>0</v>
      </c>
      <c r="V73" s="35">
        <f t="shared" si="1"/>
        <v>0</v>
      </c>
      <c r="W73" s="1"/>
    </row>
    <row r="74" spans="1:23" x14ac:dyDescent="0.2">
      <c r="A74" s="79"/>
      <c r="B74" s="14"/>
      <c r="C74" s="15"/>
      <c r="D74" s="50" t="s">
        <v>158</v>
      </c>
      <c r="E74" s="41">
        <v>0.5</v>
      </c>
      <c r="F74" s="12" t="s">
        <v>128</v>
      </c>
      <c r="G74" s="11" t="s">
        <v>128</v>
      </c>
      <c r="H74" s="46"/>
      <c r="I74" s="46"/>
      <c r="J74" s="46"/>
      <c r="K74" s="79"/>
      <c r="L74" s="79"/>
      <c r="M74" s="79"/>
      <c r="N74" s="149">
        <v>0.5</v>
      </c>
      <c r="O74" s="149">
        <v>0.5</v>
      </c>
      <c r="P74" s="46">
        <v>0.5</v>
      </c>
      <c r="Q74" s="79"/>
      <c r="R74" s="79"/>
      <c r="S74" s="79"/>
      <c r="T74" s="35">
        <f t="shared" si="1"/>
        <v>0.5</v>
      </c>
      <c r="U74" s="35">
        <f t="shared" si="1"/>
        <v>0.5</v>
      </c>
      <c r="V74" s="35">
        <f t="shared" si="1"/>
        <v>0.5</v>
      </c>
      <c r="W74" s="1"/>
    </row>
    <row r="75" spans="1:23" x14ac:dyDescent="0.2">
      <c r="A75" s="79"/>
      <c r="B75" s="14"/>
      <c r="C75" s="15"/>
      <c r="D75" s="50" t="s">
        <v>159</v>
      </c>
      <c r="E75" s="41">
        <v>2</v>
      </c>
      <c r="F75" s="12" t="s">
        <v>128</v>
      </c>
      <c r="G75" s="11" t="s">
        <v>128</v>
      </c>
      <c r="H75" s="46"/>
      <c r="I75" s="46"/>
      <c r="J75" s="46"/>
      <c r="K75" s="79"/>
      <c r="L75" s="79"/>
      <c r="M75" s="79"/>
      <c r="N75" s="149">
        <v>2</v>
      </c>
      <c r="O75" s="149">
        <v>2</v>
      </c>
      <c r="P75" s="46">
        <v>1.5</v>
      </c>
      <c r="Q75" s="79"/>
      <c r="R75" s="79"/>
      <c r="S75" s="79"/>
      <c r="T75" s="35">
        <f t="shared" si="1"/>
        <v>2</v>
      </c>
      <c r="U75" s="35">
        <f t="shared" si="1"/>
        <v>2</v>
      </c>
      <c r="V75" s="35">
        <f t="shared" si="1"/>
        <v>1.5</v>
      </c>
      <c r="W75" s="1"/>
    </row>
    <row r="76" spans="1:23" x14ac:dyDescent="0.2">
      <c r="A76" s="79"/>
      <c r="B76" s="14"/>
      <c r="C76" s="15"/>
      <c r="D76" s="50" t="s">
        <v>160</v>
      </c>
      <c r="E76" s="41">
        <v>2</v>
      </c>
      <c r="F76" s="12" t="s">
        <v>128</v>
      </c>
      <c r="G76" s="11" t="s">
        <v>128</v>
      </c>
      <c r="H76" s="46"/>
      <c r="I76" s="46"/>
      <c r="J76" s="46"/>
      <c r="K76" s="79"/>
      <c r="L76" s="79"/>
      <c r="M76" s="79"/>
      <c r="N76" s="149">
        <v>2</v>
      </c>
      <c r="O76" s="149">
        <v>2</v>
      </c>
      <c r="P76" s="46">
        <v>0.5</v>
      </c>
      <c r="Q76" s="79"/>
      <c r="R76" s="79"/>
      <c r="S76" s="79"/>
      <c r="T76" s="35">
        <f t="shared" si="1"/>
        <v>2</v>
      </c>
      <c r="U76" s="35">
        <f t="shared" si="1"/>
        <v>2</v>
      </c>
      <c r="V76" s="35">
        <f t="shared" si="1"/>
        <v>0.5</v>
      </c>
      <c r="W76" s="1"/>
    </row>
    <row r="77" spans="1:23" x14ac:dyDescent="0.2">
      <c r="A77" s="79"/>
      <c r="B77" s="14"/>
      <c r="C77" s="15"/>
      <c r="D77" s="16" t="s">
        <v>155</v>
      </c>
      <c r="E77" s="41">
        <v>0.5</v>
      </c>
      <c r="F77" s="12" t="s">
        <v>128</v>
      </c>
      <c r="G77" s="11" t="s">
        <v>128</v>
      </c>
      <c r="H77" s="46"/>
      <c r="I77" s="46"/>
      <c r="J77" s="46"/>
      <c r="K77" s="79"/>
      <c r="L77" s="79"/>
      <c r="M77" s="79"/>
      <c r="N77" s="149">
        <v>0.5</v>
      </c>
      <c r="O77" s="149">
        <v>0.5</v>
      </c>
      <c r="P77" s="46">
        <v>0.5</v>
      </c>
      <c r="Q77" s="79"/>
      <c r="R77" s="79"/>
      <c r="S77" s="79"/>
      <c r="T77" s="35">
        <f t="shared" si="1"/>
        <v>0.5</v>
      </c>
      <c r="U77" s="35">
        <f t="shared" si="1"/>
        <v>0.5</v>
      </c>
      <c r="V77" s="35">
        <f t="shared" si="1"/>
        <v>0.5</v>
      </c>
      <c r="W77" s="1"/>
    </row>
    <row r="78" spans="1:23" x14ac:dyDescent="0.2">
      <c r="A78" s="79"/>
      <c r="B78" s="14"/>
      <c r="C78" s="14"/>
      <c r="D78" s="15"/>
      <c r="E78" s="74" t="s">
        <v>17</v>
      </c>
      <c r="F78" s="79"/>
      <c r="G78" s="48"/>
      <c r="H78" s="54">
        <f>SUM(H6:H32)</f>
        <v>8.5</v>
      </c>
      <c r="I78" s="55">
        <f>SUM(I6:I32)</f>
        <v>8.5</v>
      </c>
      <c r="J78" s="54">
        <f>SUM(J6:J32)</f>
        <v>6.75</v>
      </c>
      <c r="K78" s="54">
        <f>SUM(K4:K47)</f>
        <v>15.5</v>
      </c>
      <c r="L78" s="54">
        <f>SUM(L4:L47)</f>
        <v>15.5</v>
      </c>
      <c r="M78" s="54">
        <f>SUM(M4:M47)</f>
        <v>16.75</v>
      </c>
      <c r="N78" s="54">
        <f>SUM(N4:N77)</f>
        <v>13</v>
      </c>
      <c r="O78" s="54">
        <f>SUM(O4:O77)</f>
        <v>11</v>
      </c>
      <c r="P78" s="54">
        <f>SUM(P4:P77)</f>
        <v>13</v>
      </c>
      <c r="Q78" s="56"/>
      <c r="R78" s="56"/>
      <c r="S78" s="56"/>
      <c r="T78" s="54">
        <f>SUM(T4:T77)</f>
        <v>37</v>
      </c>
      <c r="U78" s="54">
        <f>SUM(U4:U77)</f>
        <v>35</v>
      </c>
      <c r="V78" s="54" t="e">
        <f>SUM(V4:V77)</f>
        <v>#REF!</v>
      </c>
      <c r="W78" s="1"/>
    </row>
    <row r="79" spans="1:23" x14ac:dyDescent="0.2">
      <c r="A79" s="79"/>
      <c r="B79" s="14"/>
      <c r="C79" s="39"/>
      <c r="D79" s="39"/>
      <c r="E79" s="25" t="s">
        <v>18</v>
      </c>
      <c r="F79" s="52"/>
      <c r="G79" s="52"/>
      <c r="H79" s="138">
        <f>H78</f>
        <v>8.5</v>
      </c>
      <c r="I79" s="139">
        <f>I78</f>
        <v>8.5</v>
      </c>
      <c r="J79" s="138">
        <f>J78</f>
        <v>6.75</v>
      </c>
      <c r="K79" s="138">
        <f>K78+H79</f>
        <v>24</v>
      </c>
      <c r="L79" s="138">
        <f>L78+I79</f>
        <v>24</v>
      </c>
      <c r="M79" s="138">
        <f>M78+J79</f>
        <v>23.5</v>
      </c>
      <c r="N79" s="138">
        <f t="shared" ref="K79:P79" si="2">N78+K79</f>
        <v>37</v>
      </c>
      <c r="O79" s="138">
        <f t="shared" si="2"/>
        <v>35</v>
      </c>
      <c r="P79" s="138">
        <f t="shared" si="2"/>
        <v>36.5</v>
      </c>
      <c r="Q79" s="140"/>
      <c r="R79" s="140"/>
      <c r="S79" s="140"/>
      <c r="T79" s="141"/>
      <c r="U79" s="140"/>
      <c r="V79" s="140"/>
      <c r="W79" s="1"/>
    </row>
    <row r="80" spans="1:23" x14ac:dyDescent="0.2">
      <c r="A80" s="50"/>
      <c r="B80" s="79"/>
      <c r="C80" s="39"/>
      <c r="D80" s="39"/>
      <c r="E80" s="76"/>
      <c r="F80" s="37"/>
      <c r="G80" s="37"/>
      <c r="H80" s="37"/>
      <c r="I80" s="37"/>
      <c r="J80" s="37"/>
      <c r="K80" s="37"/>
      <c r="L80" s="7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1"/>
    </row>
    <row r="81" spans="1:23" x14ac:dyDescent="0.2">
      <c r="A81" s="77"/>
      <c r="B81" s="38"/>
      <c r="C81" s="39"/>
      <c r="D81" s="39"/>
      <c r="E81" s="76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1"/>
    </row>
    <row r="82" spans="1:23" x14ac:dyDescent="0.2">
      <c r="A82" s="77"/>
      <c r="B82" s="38"/>
      <c r="C82" s="39"/>
      <c r="D82" s="39"/>
      <c r="E82" s="76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1"/>
    </row>
    <row r="83" spans="1:23" x14ac:dyDescent="0.2">
      <c r="A83" s="77"/>
      <c r="B83" s="38"/>
      <c r="C83" s="39"/>
      <c r="D83" s="40"/>
      <c r="E83" s="77"/>
      <c r="F83" s="77"/>
      <c r="G83" s="7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">
      <c r="A84" s="77"/>
      <c r="B84" s="38"/>
      <c r="C84" s="69"/>
      <c r="D84" s="69"/>
      <c r="E84" s="69"/>
      <c r="F84" s="1"/>
      <c r="G84" s="75"/>
      <c r="H84" s="75"/>
      <c r="I84" s="75"/>
      <c r="J84" s="75"/>
      <c r="K84" s="75"/>
      <c r="L84" s="75"/>
      <c r="M84" s="75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">
      <c r="A85" s="77"/>
      <c r="B85" s="38"/>
      <c r="C85" s="142"/>
      <c r="D85" s="142"/>
      <c r="E85" s="143"/>
      <c r="F85" s="1"/>
      <c r="G85" s="75"/>
      <c r="H85" s="75"/>
      <c r="I85" s="75"/>
      <c r="J85" s="75"/>
      <c r="K85" s="75"/>
      <c r="L85" s="75"/>
      <c r="M85" s="75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">
      <c r="A86" s="69"/>
      <c r="B86" s="69"/>
      <c r="C86" s="142"/>
      <c r="D86" s="142"/>
      <c r="E86" s="143"/>
      <c r="F86" s="1"/>
      <c r="G86" s="75"/>
      <c r="H86" s="75"/>
      <c r="I86" s="75"/>
      <c r="J86" s="75"/>
      <c r="K86" s="75"/>
      <c r="L86" s="75"/>
      <c r="M86" s="75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">
      <c r="A87" s="144"/>
      <c r="B87" s="142"/>
      <c r="C87" s="142"/>
      <c r="D87" s="142"/>
      <c r="E87" s="143"/>
      <c r="F87" s="1"/>
      <c r="G87" s="75"/>
      <c r="H87" s="75"/>
      <c r="I87" s="75"/>
      <c r="J87" s="75"/>
      <c r="K87" s="7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">
      <c r="A88" s="144"/>
      <c r="B88" s="142"/>
      <c r="C88" s="1"/>
      <c r="D88" s="1"/>
      <c r="E88" s="1"/>
      <c r="F88" s="1"/>
      <c r="G88" s="101"/>
      <c r="H88" s="101"/>
      <c r="I88" s="75"/>
      <c r="J88" s="75"/>
      <c r="K88" s="7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">
      <c r="A89" s="144"/>
      <c r="B89" s="142"/>
      <c r="C89" s="1"/>
      <c r="D89" s="1"/>
      <c r="E89" s="1"/>
      <c r="F89" s="1"/>
      <c r="G89" s="75"/>
      <c r="H89" s="75"/>
      <c r="I89" s="75"/>
      <c r="J89" s="75"/>
      <c r="K89" s="75"/>
      <c r="L89" s="75"/>
      <c r="M89" s="75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">
      <c r="A90" s="1"/>
      <c r="B90" s="1"/>
      <c r="C90" s="1"/>
      <c r="D90" s="1"/>
      <c r="E90" s="1"/>
      <c r="F90" s="1"/>
      <c r="G90" s="75"/>
      <c r="H90" s="75"/>
      <c r="I90" s="75"/>
      <c r="J90" s="75"/>
      <c r="K90" s="75"/>
      <c r="L90" s="75"/>
      <c r="M90" s="75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">
      <c r="A95" s="1"/>
      <c r="B95" s="1"/>
      <c r="C95" s="1"/>
      <c r="D95" s="1"/>
      <c r="E95" s="1"/>
      <c r="F95" s="1"/>
      <c r="G95" s="74" t="s">
        <v>21</v>
      </c>
      <c r="H95" s="59">
        <f>E101-E99</f>
        <v>0</v>
      </c>
      <c r="I95" s="81" t="s">
        <v>28</v>
      </c>
      <c r="J95" s="81"/>
      <c r="K95" s="145" t="s">
        <v>161</v>
      </c>
      <c r="L95" s="146"/>
      <c r="M95" s="146"/>
      <c r="N95" s="146"/>
      <c r="O95" s="146"/>
      <c r="P95" s="146"/>
      <c r="Q95" s="147"/>
      <c r="R95" s="1"/>
      <c r="S95" s="1"/>
      <c r="T95" s="1"/>
      <c r="U95" s="1"/>
      <c r="V95" s="1"/>
      <c r="W95" s="1"/>
    </row>
    <row r="96" spans="1:23" x14ac:dyDescent="0.2">
      <c r="A96" s="1"/>
      <c r="B96" s="1"/>
      <c r="C96" s="1"/>
      <c r="D96" s="1"/>
      <c r="E96" s="1"/>
      <c r="F96" s="1"/>
      <c r="G96" s="74" t="s">
        <v>22</v>
      </c>
      <c r="H96" s="59">
        <f>E101-E100</f>
        <v>0.5</v>
      </c>
      <c r="I96" s="81" t="s">
        <v>29</v>
      </c>
      <c r="J96" s="81"/>
      <c r="K96" s="145" t="s">
        <v>162</v>
      </c>
      <c r="L96" s="146"/>
      <c r="M96" s="146"/>
      <c r="N96" s="146"/>
      <c r="O96" s="146"/>
      <c r="P96" s="146"/>
      <c r="Q96" s="147"/>
      <c r="R96" s="1"/>
      <c r="S96" s="1"/>
      <c r="T96" s="1"/>
      <c r="U96" s="1"/>
      <c r="V96" s="1"/>
      <c r="W96" s="1"/>
    </row>
    <row r="97" spans="1:23" x14ac:dyDescent="0.2">
      <c r="A97" s="1"/>
      <c r="B97" s="1"/>
      <c r="C97" s="1"/>
      <c r="D97" s="104" t="s">
        <v>163</v>
      </c>
      <c r="E97" s="105"/>
      <c r="F97" s="1"/>
      <c r="G97" s="74" t="s">
        <v>23</v>
      </c>
      <c r="H97" s="59">
        <f>E101/E99</f>
        <v>1</v>
      </c>
      <c r="I97" s="81" t="s">
        <v>31</v>
      </c>
      <c r="J97" s="81"/>
      <c r="K97" s="145" t="s">
        <v>164</v>
      </c>
      <c r="L97" s="146"/>
      <c r="M97" s="146"/>
      <c r="N97" s="146"/>
      <c r="O97" s="146"/>
      <c r="P97" s="146"/>
      <c r="Q97" s="147"/>
      <c r="R97" s="1"/>
      <c r="S97" s="1"/>
      <c r="T97" s="1"/>
      <c r="U97" s="1"/>
      <c r="V97" s="1"/>
      <c r="W97" s="1"/>
    </row>
    <row r="98" spans="1:23" x14ac:dyDescent="0.2">
      <c r="A98" s="1"/>
      <c r="B98" s="1"/>
      <c r="C98" s="1"/>
      <c r="D98" s="25" t="s">
        <v>19</v>
      </c>
      <c r="E98" s="23">
        <v>225</v>
      </c>
      <c r="F98" s="76"/>
      <c r="G98" s="74" t="s">
        <v>24</v>
      </c>
      <c r="H98" s="59">
        <f>E101/E100</f>
        <v>1.0212765957446808</v>
      </c>
      <c r="I98" s="81" t="s">
        <v>30</v>
      </c>
      <c r="J98" s="81"/>
      <c r="K98" s="145" t="s">
        <v>165</v>
      </c>
      <c r="L98" s="146"/>
      <c r="M98" s="146"/>
      <c r="N98" s="146"/>
      <c r="O98" s="146"/>
      <c r="P98" s="146"/>
      <c r="Q98" s="147"/>
      <c r="R98" s="76"/>
      <c r="S98" s="76"/>
      <c r="T98" s="1"/>
      <c r="U98" s="1"/>
      <c r="V98" s="1"/>
      <c r="W98" s="1"/>
    </row>
    <row r="99" spans="1:23" x14ac:dyDescent="0.2">
      <c r="A99" s="1"/>
      <c r="B99" s="1"/>
      <c r="C99" s="1"/>
      <c r="D99" s="74" t="s">
        <v>12</v>
      </c>
      <c r="E99" s="79">
        <f>K79</f>
        <v>24</v>
      </c>
      <c r="F99" s="76"/>
      <c r="G99" s="74" t="s">
        <v>25</v>
      </c>
      <c r="H99" s="59">
        <f>E98-E101</f>
        <v>201</v>
      </c>
      <c r="I99" s="81" t="s">
        <v>32</v>
      </c>
      <c r="J99" s="81"/>
      <c r="K99" s="145" t="s">
        <v>166</v>
      </c>
      <c r="L99" s="146"/>
      <c r="M99" s="146"/>
      <c r="N99" s="146"/>
      <c r="O99" s="146"/>
      <c r="P99" s="146"/>
      <c r="Q99" s="147"/>
      <c r="R99" s="76"/>
      <c r="S99" s="76"/>
      <c r="T99" s="1"/>
      <c r="U99" s="1"/>
      <c r="V99" s="1"/>
      <c r="W99" s="1"/>
    </row>
    <row r="100" spans="1:23" x14ac:dyDescent="0.2">
      <c r="A100" s="1"/>
      <c r="B100" s="1"/>
      <c r="C100" s="1"/>
      <c r="D100" s="34" t="s">
        <v>14</v>
      </c>
      <c r="E100" s="79">
        <f>M79</f>
        <v>23.5</v>
      </c>
      <c r="F100" s="76"/>
      <c r="G100" s="74" t="s">
        <v>25</v>
      </c>
      <c r="H100" s="59">
        <f>(E98-E101)/(H97*H98)</f>
        <v>196.81250000000003</v>
      </c>
      <c r="I100" s="81" t="s">
        <v>40</v>
      </c>
      <c r="J100" s="81"/>
      <c r="K100" s="145" t="s">
        <v>167</v>
      </c>
      <c r="L100" s="146"/>
      <c r="M100" s="146"/>
      <c r="N100" s="146"/>
      <c r="O100" s="146"/>
      <c r="P100" s="146"/>
      <c r="Q100" s="147"/>
      <c r="R100" s="76"/>
      <c r="S100" s="76"/>
      <c r="T100" s="1"/>
      <c r="U100" s="1"/>
      <c r="V100" s="1"/>
      <c r="W100" s="1"/>
    </row>
    <row r="101" spans="1:23" x14ac:dyDescent="0.2">
      <c r="A101" s="1"/>
      <c r="B101" s="1"/>
      <c r="C101" s="1"/>
      <c r="D101" s="74" t="s">
        <v>13</v>
      </c>
      <c r="E101" s="79">
        <f>L79</f>
        <v>24</v>
      </c>
      <c r="F101" s="76"/>
      <c r="G101" s="74" t="s">
        <v>26</v>
      </c>
      <c r="H101" s="59">
        <f>E100+(E98-E101)</f>
        <v>224.5</v>
      </c>
      <c r="I101" s="81" t="s">
        <v>34</v>
      </c>
      <c r="J101" s="81"/>
      <c r="K101" s="145" t="s">
        <v>166</v>
      </c>
      <c r="L101" s="146"/>
      <c r="M101" s="146"/>
      <c r="N101" s="146"/>
      <c r="O101" s="146"/>
      <c r="P101" s="146"/>
      <c r="Q101" s="147"/>
      <c r="R101" s="76"/>
      <c r="S101" s="76"/>
      <c r="T101" s="1"/>
      <c r="U101" s="1"/>
      <c r="V101" s="1"/>
      <c r="W101" s="1"/>
    </row>
    <row r="102" spans="1:23" x14ac:dyDescent="0.2">
      <c r="A102" s="1"/>
      <c r="B102" s="1"/>
      <c r="C102" s="1"/>
      <c r="D102" s="1"/>
      <c r="E102" s="76"/>
      <c r="F102" s="76"/>
      <c r="G102" s="74" t="s">
        <v>26</v>
      </c>
      <c r="H102" s="59">
        <f>E98/H98</f>
        <v>220.31250000000003</v>
      </c>
      <c r="I102" s="81" t="s">
        <v>35</v>
      </c>
      <c r="J102" s="82"/>
      <c r="K102" s="145" t="s">
        <v>167</v>
      </c>
      <c r="L102" s="146"/>
      <c r="M102" s="146"/>
      <c r="N102" s="146"/>
      <c r="O102" s="146"/>
      <c r="P102" s="146"/>
      <c r="Q102" s="147"/>
      <c r="R102" s="76"/>
      <c r="S102" s="76"/>
      <c r="T102" s="1"/>
      <c r="U102" s="1"/>
      <c r="V102" s="1"/>
      <c r="W102" s="1"/>
    </row>
    <row r="103" spans="1:23" x14ac:dyDescent="0.2">
      <c r="A103" s="1"/>
      <c r="B103" s="1"/>
      <c r="C103" s="1"/>
      <c r="D103" s="1"/>
      <c r="E103" s="76"/>
      <c r="F103" s="76"/>
      <c r="G103" s="74" t="s">
        <v>26</v>
      </c>
      <c r="H103" s="148">
        <f>E100+(E98-E101)/(H97*H98)</f>
        <v>220.31250000000003</v>
      </c>
      <c r="I103" s="81" t="s">
        <v>41</v>
      </c>
      <c r="J103" s="82"/>
      <c r="K103" s="145" t="s">
        <v>168</v>
      </c>
      <c r="L103" s="146"/>
      <c r="M103" s="146"/>
      <c r="N103" s="146"/>
      <c r="O103" s="146"/>
      <c r="P103" s="146"/>
      <c r="Q103" s="147"/>
      <c r="R103" s="76"/>
      <c r="S103" s="76"/>
      <c r="T103" s="1"/>
      <c r="U103" s="1"/>
      <c r="V103" s="1"/>
      <c r="W103" s="1"/>
    </row>
    <row r="104" spans="1:23" x14ac:dyDescent="0.2">
      <c r="A104" s="1"/>
      <c r="B104" s="1"/>
      <c r="C104" s="1"/>
      <c r="D104" s="1"/>
      <c r="E104" s="76"/>
      <c r="F104" s="76"/>
      <c r="G104" s="74" t="s">
        <v>27</v>
      </c>
      <c r="H104" s="59">
        <f>(E98-E101)/(E98-E100)</f>
        <v>0.9975186104218362</v>
      </c>
      <c r="I104" s="81" t="s">
        <v>42</v>
      </c>
      <c r="J104" s="82"/>
      <c r="K104" s="145" t="s">
        <v>169</v>
      </c>
      <c r="L104" s="146"/>
      <c r="M104" s="146"/>
      <c r="N104" s="146"/>
      <c r="O104" s="146"/>
      <c r="P104" s="146"/>
      <c r="Q104" s="147"/>
      <c r="R104" s="76"/>
      <c r="S104" s="76"/>
      <c r="T104" s="1"/>
      <c r="U104" s="1"/>
      <c r="V104" s="1"/>
      <c r="W104" s="1"/>
    </row>
    <row r="105" spans="1:23" x14ac:dyDescent="0.2">
      <c r="A105" s="1"/>
      <c r="B105" s="1"/>
      <c r="C105" s="1"/>
      <c r="D105" s="1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1"/>
      <c r="U105" s="1"/>
      <c r="V105" s="1"/>
      <c r="W105" s="1"/>
    </row>
    <row r="106" spans="1:23" x14ac:dyDescent="0.2">
      <c r="A106" s="1"/>
      <c r="B106" s="1"/>
      <c r="C106" s="1"/>
      <c r="D106" s="1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1"/>
      <c r="U106" s="1"/>
      <c r="V106" s="1"/>
      <c r="W106" s="1"/>
    </row>
    <row r="107" spans="1:23" x14ac:dyDescent="0.2">
      <c r="A107" s="1"/>
      <c r="B107" s="1"/>
      <c r="C107" s="1"/>
      <c r="D107" s="1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1"/>
      <c r="U107" s="1"/>
      <c r="V107" s="1"/>
      <c r="W107" s="1"/>
    </row>
    <row r="108" spans="1:23" x14ac:dyDescent="0.2">
      <c r="A108" s="1"/>
      <c r="B108" s="1"/>
      <c r="C108" s="1"/>
      <c r="D108" s="1"/>
      <c r="E108" s="76"/>
      <c r="F108" s="76"/>
      <c r="G108" s="74"/>
      <c r="H108" s="74" t="s">
        <v>12</v>
      </c>
      <c r="I108" s="74" t="s">
        <v>13</v>
      </c>
      <c r="J108" s="74" t="s">
        <v>14</v>
      </c>
      <c r="K108" s="76"/>
      <c r="L108" s="76"/>
      <c r="M108" s="76"/>
      <c r="N108" s="76"/>
      <c r="O108" s="76"/>
      <c r="P108" s="76"/>
      <c r="Q108" s="76"/>
      <c r="R108" s="76"/>
      <c r="S108" s="76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76"/>
      <c r="F109" s="76"/>
      <c r="G109" s="74" t="s">
        <v>36</v>
      </c>
      <c r="H109" s="74">
        <f>H79</f>
        <v>8.5</v>
      </c>
      <c r="I109" s="74">
        <f>I79</f>
        <v>8.5</v>
      </c>
      <c r="J109" s="74">
        <f>J79</f>
        <v>6.75</v>
      </c>
      <c r="K109" s="76"/>
      <c r="L109" s="76"/>
      <c r="M109" s="76"/>
      <c r="N109" s="76"/>
      <c r="O109" s="76"/>
      <c r="P109" s="76"/>
      <c r="Q109" s="76"/>
      <c r="R109" s="76"/>
      <c r="S109" s="76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76"/>
      <c r="F110" s="76"/>
      <c r="G110" s="74" t="s">
        <v>37</v>
      </c>
      <c r="H110" s="74">
        <f>K79</f>
        <v>24</v>
      </c>
      <c r="I110" s="74">
        <f>L79</f>
        <v>24</v>
      </c>
      <c r="J110" s="74">
        <f>M79</f>
        <v>23.5</v>
      </c>
      <c r="K110" s="76"/>
      <c r="L110" s="76"/>
      <c r="M110" s="76"/>
      <c r="N110" s="76"/>
      <c r="O110" s="76"/>
      <c r="P110" s="76"/>
      <c r="Q110" s="76"/>
      <c r="R110" s="76"/>
      <c r="S110" s="76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76"/>
      <c r="F111" s="76"/>
      <c r="G111" s="74" t="s">
        <v>38</v>
      </c>
      <c r="H111" s="74">
        <f>N79</f>
        <v>37</v>
      </c>
      <c r="I111" s="74">
        <f>O79</f>
        <v>35</v>
      </c>
      <c r="J111" s="74">
        <f>P79</f>
        <v>36.5</v>
      </c>
      <c r="K111" s="76"/>
      <c r="L111" s="76"/>
      <c r="M111" s="76"/>
      <c r="N111" s="76"/>
      <c r="O111" s="76"/>
      <c r="P111" s="76"/>
      <c r="Q111" s="76"/>
      <c r="R111" s="76"/>
      <c r="S111" s="76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76"/>
      <c r="F112" s="76"/>
      <c r="G112" s="74" t="s">
        <v>39</v>
      </c>
      <c r="H112" s="74"/>
      <c r="I112" s="74"/>
      <c r="J112" s="74"/>
      <c r="K112" s="76"/>
      <c r="L112" s="76"/>
      <c r="M112" s="76"/>
      <c r="N112" s="76"/>
      <c r="O112" s="76"/>
      <c r="P112" s="76"/>
      <c r="Q112" s="76"/>
      <c r="R112" s="76"/>
      <c r="S112" s="76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</sheetData>
  <mergeCells count="33">
    <mergeCell ref="I104:J104"/>
    <mergeCell ref="K104:Q104"/>
    <mergeCell ref="I101:J101"/>
    <mergeCell ref="K101:Q101"/>
    <mergeCell ref="I102:J102"/>
    <mergeCell ref="K102:Q102"/>
    <mergeCell ref="I103:J103"/>
    <mergeCell ref="K103:Q103"/>
    <mergeCell ref="I98:J98"/>
    <mergeCell ref="K98:Q98"/>
    <mergeCell ref="I99:J99"/>
    <mergeCell ref="K99:Q99"/>
    <mergeCell ref="I100:J100"/>
    <mergeCell ref="K100:Q100"/>
    <mergeCell ref="I95:J95"/>
    <mergeCell ref="K95:Q95"/>
    <mergeCell ref="I96:J96"/>
    <mergeCell ref="K96:Q96"/>
    <mergeCell ref="D97:E97"/>
    <mergeCell ref="I97:J97"/>
    <mergeCell ref="K97:Q97"/>
    <mergeCell ref="H1:J1"/>
    <mergeCell ref="K1:M1"/>
    <mergeCell ref="N1:P1"/>
    <mergeCell ref="Q1:S1"/>
    <mergeCell ref="T1:V1"/>
    <mergeCell ref="G88:H88"/>
    <mergeCell ref="A1:A3"/>
    <mergeCell ref="B1:C2"/>
    <mergeCell ref="D1:D3"/>
    <mergeCell ref="E1:E3"/>
    <mergeCell ref="F1:F3"/>
    <mergeCell ref="G1:G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CI S1</vt:lpstr>
      <vt:lpstr>Informe S2</vt:lpstr>
      <vt:lpstr>Informe S3</vt:lpstr>
      <vt:lpstr>CI S2</vt:lpstr>
      <vt:lpstr>CI S3</vt:lpstr>
      <vt:lpstr>cc</vt:lpstr>
      <vt:lpstr>Formula1</vt:lpstr>
      <vt:lpstr>Formulas</vt:lpstr>
      <vt:lpstr>TablaFormulas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2020-09-15T04:06:12Z</cp:lastPrinted>
  <dcterms:modified xsi:type="dcterms:W3CDTF">2020-09-26T21:30:44Z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